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Торговый журнал" sheetId="1" r:id="rId1"/>
    <sheet name="График" sheetId="2" r:id="rId2"/>
  </sheets>
  <definedNames>
    <definedName name="_xlnm._FilterDatabase" localSheetId="0" hidden="1">'Торговый журнал'!$A$1:$Z$92</definedName>
  </definedNames>
  <calcPr calcId="162913"/>
</workbook>
</file>

<file path=xl/calcChain.xml><?xml version="1.0" encoding="utf-8"?>
<calcChain xmlns="http://schemas.openxmlformats.org/spreadsheetml/2006/main">
  <c r="O5" i="2" l="1"/>
  <c r="O4" i="2"/>
  <c r="K18" i="1" l="1"/>
  <c r="P15" i="1" l="1"/>
  <c r="K15" i="1"/>
  <c r="K7" i="1" l="1"/>
  <c r="K6" i="1" l="1"/>
  <c r="D93" i="1" l="1"/>
  <c r="R93" i="1"/>
  <c r="S93" i="1"/>
  <c r="T93" i="1"/>
  <c r="U93" i="1"/>
  <c r="D94" i="1"/>
  <c r="R94" i="1"/>
  <c r="S94" i="1"/>
  <c r="U94" i="1"/>
  <c r="D95" i="1"/>
  <c r="R95" i="1"/>
  <c r="S95" i="1"/>
  <c r="U95" i="1"/>
  <c r="D96" i="1"/>
  <c r="R96" i="1"/>
  <c r="S96" i="1"/>
  <c r="U96" i="1"/>
  <c r="D97" i="1"/>
  <c r="R97" i="1"/>
  <c r="S97" i="1"/>
  <c r="U97" i="1"/>
  <c r="D5" i="1"/>
  <c r="D4" i="1"/>
  <c r="D3" i="1"/>
  <c r="D6" i="1"/>
  <c r="D7" i="1"/>
  <c r="D8" i="1"/>
  <c r="D9" i="1"/>
  <c r="D12" i="1"/>
  <c r="D13" i="1"/>
  <c r="D10" i="1"/>
  <c r="D11" i="1"/>
  <c r="D14" i="1"/>
  <c r="D17" i="1"/>
  <c r="D15" i="1"/>
  <c r="D16" i="1"/>
  <c r="D20" i="1"/>
  <c r="D18" i="1"/>
  <c r="D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R3" i="1"/>
  <c r="S3" i="1"/>
  <c r="U3" i="1"/>
  <c r="V3" i="1"/>
  <c r="R4" i="1"/>
  <c r="S4" i="1"/>
  <c r="U4" i="1"/>
  <c r="V4" i="1"/>
  <c r="V5" i="1" s="1"/>
  <c r="V6" i="1" s="1"/>
  <c r="V7" i="1" s="1"/>
  <c r="V8" i="1" s="1"/>
  <c r="V9" i="1" s="1"/>
  <c r="R5" i="1"/>
  <c r="S5" i="1"/>
  <c r="U5" i="1"/>
  <c r="R6" i="1"/>
  <c r="S6" i="1"/>
  <c r="U6" i="1"/>
  <c r="R7" i="1"/>
  <c r="S7" i="1"/>
  <c r="U7" i="1"/>
  <c r="R8" i="1"/>
  <c r="S8" i="1"/>
  <c r="U8" i="1"/>
  <c r="R9" i="1"/>
  <c r="S9" i="1"/>
  <c r="U9" i="1"/>
  <c r="R12" i="1"/>
  <c r="S12" i="1"/>
  <c r="U12" i="1"/>
  <c r="R13" i="1"/>
  <c r="S13" i="1"/>
  <c r="U13" i="1"/>
  <c r="R10" i="1"/>
  <c r="S10" i="1"/>
  <c r="U10" i="1"/>
  <c r="R11" i="1"/>
  <c r="S11" i="1"/>
  <c r="U11" i="1"/>
  <c r="R14" i="1"/>
  <c r="S14" i="1"/>
  <c r="U14" i="1"/>
  <c r="R17" i="1"/>
  <c r="S17" i="1"/>
  <c r="U17" i="1"/>
  <c r="R15" i="1"/>
  <c r="S15" i="1"/>
  <c r="U15" i="1"/>
  <c r="R16" i="1"/>
  <c r="S16" i="1"/>
  <c r="U16" i="1"/>
  <c r="R20" i="1"/>
  <c r="S20" i="1"/>
  <c r="U20" i="1"/>
  <c r="R18" i="1"/>
  <c r="S18" i="1"/>
  <c r="U18" i="1"/>
  <c r="R19" i="1"/>
  <c r="S19" i="1"/>
  <c r="U19" i="1"/>
  <c r="R21" i="1"/>
  <c r="S21" i="1"/>
  <c r="U21" i="1"/>
  <c r="R22" i="1"/>
  <c r="S22" i="1"/>
  <c r="U22" i="1"/>
  <c r="R23" i="1"/>
  <c r="S23" i="1"/>
  <c r="U23" i="1"/>
  <c r="R24" i="1"/>
  <c r="S24" i="1"/>
  <c r="U24" i="1"/>
  <c r="R25" i="1"/>
  <c r="T25" i="1" s="1"/>
  <c r="S25" i="1"/>
  <c r="U25" i="1"/>
  <c r="R26" i="1"/>
  <c r="S26" i="1"/>
  <c r="U26" i="1"/>
  <c r="R27" i="1"/>
  <c r="S27" i="1"/>
  <c r="U27" i="1"/>
  <c r="R28" i="1"/>
  <c r="S28" i="1"/>
  <c r="U28" i="1"/>
  <c r="R29" i="1"/>
  <c r="T29" i="1" s="1"/>
  <c r="S29" i="1"/>
  <c r="U29" i="1"/>
  <c r="R30" i="1"/>
  <c r="S30" i="1"/>
  <c r="U30" i="1"/>
  <c r="R31" i="1"/>
  <c r="S31" i="1"/>
  <c r="U31" i="1"/>
  <c r="R32" i="1"/>
  <c r="S32" i="1"/>
  <c r="U32" i="1"/>
  <c r="R33" i="1"/>
  <c r="T33" i="1" s="1"/>
  <c r="S33" i="1"/>
  <c r="U33" i="1"/>
  <c r="R34" i="1"/>
  <c r="S34" i="1"/>
  <c r="U34" i="1"/>
  <c r="R35" i="1"/>
  <c r="S35" i="1"/>
  <c r="U35" i="1"/>
  <c r="R36" i="1"/>
  <c r="S36" i="1"/>
  <c r="U36" i="1"/>
  <c r="R37" i="1"/>
  <c r="T37" i="1" s="1"/>
  <c r="S37" i="1"/>
  <c r="U37" i="1"/>
  <c r="R38" i="1"/>
  <c r="S38" i="1"/>
  <c r="U38" i="1"/>
  <c r="R39" i="1"/>
  <c r="S39" i="1"/>
  <c r="U39" i="1"/>
  <c r="R40" i="1"/>
  <c r="S40" i="1"/>
  <c r="U40" i="1"/>
  <c r="R41" i="1"/>
  <c r="T41" i="1" s="1"/>
  <c r="S41" i="1"/>
  <c r="U41" i="1"/>
  <c r="R42" i="1"/>
  <c r="S42" i="1"/>
  <c r="U42" i="1"/>
  <c r="R43" i="1"/>
  <c r="S43" i="1"/>
  <c r="U43" i="1"/>
  <c r="R44" i="1"/>
  <c r="S44" i="1"/>
  <c r="U44" i="1"/>
  <c r="R45" i="1"/>
  <c r="T45" i="1" s="1"/>
  <c r="S45" i="1"/>
  <c r="U45" i="1"/>
  <c r="R46" i="1"/>
  <c r="S46" i="1"/>
  <c r="U46" i="1"/>
  <c r="R47" i="1"/>
  <c r="S47" i="1"/>
  <c r="U47" i="1"/>
  <c r="R48" i="1"/>
  <c r="S48" i="1"/>
  <c r="U48" i="1"/>
  <c r="R49" i="1"/>
  <c r="T49" i="1" s="1"/>
  <c r="S49" i="1"/>
  <c r="U49" i="1"/>
  <c r="R50" i="1"/>
  <c r="S50" i="1"/>
  <c r="U50" i="1"/>
  <c r="R51" i="1"/>
  <c r="S51" i="1"/>
  <c r="U51" i="1"/>
  <c r="R52" i="1"/>
  <c r="S52" i="1"/>
  <c r="U52" i="1"/>
  <c r="R53" i="1"/>
  <c r="T53" i="1" s="1"/>
  <c r="S53" i="1"/>
  <c r="U53" i="1"/>
  <c r="R54" i="1"/>
  <c r="S54" i="1"/>
  <c r="U54" i="1"/>
  <c r="R55" i="1"/>
  <c r="S55" i="1"/>
  <c r="U55" i="1"/>
  <c r="R56" i="1"/>
  <c r="S56" i="1"/>
  <c r="U56" i="1"/>
  <c r="R57" i="1"/>
  <c r="T57" i="1" s="1"/>
  <c r="S57" i="1"/>
  <c r="U57" i="1"/>
  <c r="R58" i="1"/>
  <c r="S58" i="1"/>
  <c r="U58" i="1"/>
  <c r="T21" i="1" l="1"/>
  <c r="O15" i="2"/>
  <c r="O12" i="2"/>
  <c r="O7" i="2"/>
  <c r="O11" i="2"/>
  <c r="O9" i="2"/>
  <c r="O8" i="2"/>
  <c r="T3" i="1"/>
  <c r="T7" i="1"/>
  <c r="W3" i="1"/>
  <c r="W4" i="1" s="1"/>
  <c r="T97" i="1"/>
  <c r="T95" i="1"/>
  <c r="T94" i="1"/>
  <c r="T16" i="1"/>
  <c r="T11" i="1"/>
  <c r="T9" i="1"/>
  <c r="T6" i="1"/>
  <c r="T96" i="1"/>
  <c r="T55" i="1"/>
  <c r="T51" i="1"/>
  <c r="T47" i="1"/>
  <c r="T43" i="1"/>
  <c r="T39" i="1"/>
  <c r="T35" i="1"/>
  <c r="T31" i="1"/>
  <c r="T27" i="1"/>
  <c r="T23" i="1"/>
  <c r="T18" i="1"/>
  <c r="T17" i="1"/>
  <c r="T13" i="1"/>
  <c r="T58" i="1"/>
  <c r="T54" i="1"/>
  <c r="T50" i="1"/>
  <c r="T46" i="1"/>
  <c r="T56" i="1"/>
  <c r="T52" i="1"/>
  <c r="T48" i="1"/>
  <c r="T5" i="1"/>
  <c r="T4" i="1"/>
  <c r="T40" i="1"/>
  <c r="T36" i="1"/>
  <c r="T34" i="1"/>
  <c r="T32" i="1"/>
  <c r="T30" i="1"/>
  <c r="T28" i="1"/>
  <c r="T26" i="1"/>
  <c r="T24" i="1"/>
  <c r="T22" i="1"/>
  <c r="T19" i="1"/>
  <c r="T20" i="1"/>
  <c r="T15" i="1"/>
  <c r="T14" i="1"/>
  <c r="T10" i="1"/>
  <c r="T12" i="1"/>
  <c r="T8" i="1"/>
  <c r="T44" i="1"/>
  <c r="T42" i="1"/>
  <c r="T3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P8" i="2" l="1"/>
  <c r="P9" i="2"/>
  <c r="O14" i="2" s="1"/>
  <c r="X3" i="1"/>
  <c r="Y3" i="1" s="1"/>
  <c r="W5" i="1"/>
  <c r="D90" i="1"/>
  <c r="R90" i="1"/>
  <c r="S90" i="1"/>
  <c r="D91" i="1"/>
  <c r="R91" i="1"/>
  <c r="S91" i="1"/>
  <c r="D92" i="1"/>
  <c r="R92" i="1"/>
  <c r="S92" i="1"/>
  <c r="D87" i="1"/>
  <c r="R87" i="1"/>
  <c r="S87" i="1"/>
  <c r="D88" i="1"/>
  <c r="R88" i="1"/>
  <c r="S88" i="1"/>
  <c r="D89" i="1"/>
  <c r="R89" i="1"/>
  <c r="S89" i="1"/>
  <c r="D86" i="1"/>
  <c r="R86" i="1"/>
  <c r="S86" i="1"/>
  <c r="X4" i="1" l="1"/>
  <c r="Y4" i="1" s="1"/>
  <c r="W6" i="1"/>
  <c r="T86" i="1"/>
  <c r="T89" i="1"/>
  <c r="T88" i="1"/>
  <c r="T87" i="1"/>
  <c r="T90" i="1"/>
  <c r="T91" i="1"/>
  <c r="T92" i="1"/>
  <c r="X5" i="1" l="1"/>
  <c r="Y5" i="1" s="1"/>
  <c r="W7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X6" i="1" l="1"/>
  <c r="Y6" i="1" s="1"/>
  <c r="W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X7" i="1" l="1"/>
  <c r="Y7" i="1" s="1"/>
  <c r="W9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X8" i="1" l="1"/>
  <c r="Y8" i="1" s="1"/>
  <c r="X9" i="1" l="1"/>
  <c r="Y9" i="1" s="1"/>
  <c r="W10" i="1"/>
  <c r="X10" i="1" l="1"/>
  <c r="Y10" i="1" s="1"/>
  <c r="W11" i="1"/>
  <c r="W12" i="1" s="1"/>
  <c r="W13" i="1" l="1"/>
  <c r="X11" i="1"/>
  <c r="Y11" i="1" s="1"/>
  <c r="X12" i="1" l="1"/>
  <c r="Y12" i="1" s="1"/>
  <c r="W14" i="1"/>
  <c r="X13" i="1" l="1"/>
  <c r="W15" i="1"/>
  <c r="Y13" i="1" l="1"/>
  <c r="X14" i="1"/>
  <c r="Y14" i="1" s="1"/>
  <c r="W16" i="1"/>
  <c r="W17" i="1" s="1"/>
  <c r="X15" i="1" l="1"/>
  <c r="Y15" i="1" s="1"/>
  <c r="W18" i="1"/>
  <c r="X16" i="1" l="1"/>
  <c r="Y16" i="1" s="1"/>
  <c r="W19" i="1"/>
  <c r="W20" i="1" s="1"/>
  <c r="X17" i="1" l="1"/>
  <c r="Y17" i="1" s="1"/>
  <c r="W21" i="1"/>
  <c r="X18" i="1" l="1"/>
  <c r="W22" i="1"/>
  <c r="Y18" i="1" l="1"/>
  <c r="X19" i="1"/>
  <c r="Y19" i="1" s="1"/>
  <c r="W23" i="1"/>
  <c r="X20" i="1" l="1"/>
  <c r="Y20" i="1" s="1"/>
  <c r="W24" i="1"/>
  <c r="X21" i="1" l="1"/>
  <c r="Y21" i="1" s="1"/>
  <c r="W25" i="1"/>
  <c r="X22" i="1" l="1"/>
  <c r="Y22" i="1" s="1"/>
  <c r="W26" i="1"/>
  <c r="X23" i="1" l="1"/>
  <c r="Y23" i="1" s="1"/>
  <c r="W27" i="1"/>
  <c r="X24" i="1" l="1"/>
  <c r="Y24" i="1" s="1"/>
  <c r="W28" i="1"/>
  <c r="X25" i="1" l="1"/>
  <c r="Y25" i="1" s="1"/>
  <c r="X26" i="1"/>
  <c r="W29" i="1"/>
  <c r="Y26" i="1" l="1"/>
  <c r="X27" i="1"/>
  <c r="W30" i="1"/>
  <c r="Y27" i="1" l="1"/>
  <c r="X28" i="1"/>
  <c r="W31" i="1"/>
  <c r="Y28" i="1" l="1"/>
  <c r="X29" i="1"/>
  <c r="W32" i="1"/>
  <c r="Y29" i="1" l="1"/>
  <c r="X30" i="1"/>
  <c r="W33" i="1"/>
  <c r="Y30" i="1" l="1"/>
  <c r="X31" i="1"/>
  <c r="W34" i="1"/>
  <c r="Y31" i="1" l="1"/>
  <c r="X32" i="1"/>
  <c r="W35" i="1"/>
  <c r="Y32" i="1" l="1"/>
  <c r="X33" i="1"/>
  <c r="W36" i="1"/>
  <c r="Y33" i="1" l="1"/>
  <c r="X34" i="1"/>
  <c r="W37" i="1"/>
  <c r="Y34" i="1" l="1"/>
  <c r="X35" i="1"/>
  <c r="W38" i="1"/>
  <c r="Y35" i="1" l="1"/>
  <c r="X36" i="1"/>
  <c r="W39" i="1"/>
  <c r="Y36" i="1" l="1"/>
  <c r="X37" i="1"/>
  <c r="W40" i="1"/>
  <c r="Y37" i="1" l="1"/>
  <c r="X38" i="1"/>
  <c r="W41" i="1"/>
  <c r="Y38" i="1" l="1"/>
  <c r="X39" i="1"/>
  <c r="W42" i="1"/>
  <c r="Y39" i="1" l="1"/>
  <c r="X40" i="1"/>
  <c r="W43" i="1"/>
  <c r="Y40" i="1" l="1"/>
  <c r="X41" i="1"/>
  <c r="W44" i="1"/>
  <c r="Y41" i="1" l="1"/>
  <c r="X42" i="1"/>
  <c r="W45" i="1"/>
  <c r="Y42" i="1" l="1"/>
  <c r="X43" i="1"/>
  <c r="W46" i="1"/>
  <c r="Y43" i="1" l="1"/>
  <c r="X44" i="1"/>
  <c r="W47" i="1"/>
  <c r="Y44" i="1" l="1"/>
  <c r="X45" i="1"/>
  <c r="W48" i="1"/>
  <c r="Y45" i="1" l="1"/>
  <c r="X46" i="1"/>
  <c r="W49" i="1"/>
  <c r="Y46" i="1" l="1"/>
  <c r="X47" i="1"/>
  <c r="W50" i="1"/>
  <c r="Y47" i="1" l="1"/>
  <c r="X48" i="1"/>
  <c r="W51" i="1"/>
  <c r="Y48" i="1" l="1"/>
  <c r="X49" i="1"/>
  <c r="W52" i="1"/>
  <c r="Y49" i="1" l="1"/>
  <c r="X50" i="1"/>
  <c r="W53" i="1"/>
  <c r="Y50" i="1" l="1"/>
  <c r="X51" i="1"/>
  <c r="W54" i="1"/>
  <c r="Y51" i="1" l="1"/>
  <c r="X52" i="1"/>
  <c r="W55" i="1"/>
  <c r="Y52" i="1" l="1"/>
  <c r="X53" i="1"/>
  <c r="W56" i="1"/>
  <c r="Y53" i="1" l="1"/>
  <c r="X54" i="1"/>
  <c r="W57" i="1"/>
  <c r="Y54" i="1" l="1"/>
  <c r="X55" i="1"/>
  <c r="W58" i="1"/>
  <c r="W59" i="1" s="1"/>
  <c r="Y55" i="1" l="1"/>
  <c r="X56" i="1"/>
  <c r="W60" i="1"/>
  <c r="Y56" i="1" l="1"/>
  <c r="X57" i="1"/>
  <c r="W61" i="1"/>
  <c r="Y57" i="1" l="1"/>
  <c r="X58" i="1"/>
  <c r="W62" i="1"/>
  <c r="Y58" i="1" l="1"/>
  <c r="X59" i="1"/>
  <c r="W63" i="1"/>
  <c r="Y59" i="1" l="1"/>
  <c r="X60" i="1"/>
  <c r="W64" i="1"/>
  <c r="Y60" i="1" l="1"/>
  <c r="X61" i="1"/>
  <c r="W65" i="1"/>
  <c r="Y61" i="1" l="1"/>
  <c r="X62" i="1"/>
  <c r="W66" i="1"/>
  <c r="Y62" i="1" l="1"/>
  <c r="X63" i="1"/>
  <c r="W67" i="1"/>
  <c r="Y63" i="1" l="1"/>
  <c r="X64" i="1"/>
  <c r="W68" i="1"/>
  <c r="Y64" i="1" l="1"/>
  <c r="X65" i="1"/>
  <c r="W69" i="1"/>
  <c r="Y65" i="1" l="1"/>
  <c r="X66" i="1"/>
  <c r="W70" i="1"/>
  <c r="Y66" i="1" l="1"/>
  <c r="X67" i="1"/>
  <c r="W71" i="1"/>
  <c r="Y67" i="1" l="1"/>
  <c r="X68" i="1"/>
  <c r="W72" i="1"/>
  <c r="Y68" i="1" l="1"/>
  <c r="X69" i="1"/>
  <c r="W73" i="1"/>
  <c r="Y69" i="1" l="1"/>
  <c r="X70" i="1"/>
  <c r="W74" i="1"/>
  <c r="Y70" i="1" l="1"/>
  <c r="X71" i="1"/>
  <c r="W75" i="1"/>
  <c r="Y71" i="1" l="1"/>
  <c r="X72" i="1"/>
  <c r="W76" i="1"/>
  <c r="Y72" i="1" l="1"/>
  <c r="X73" i="1"/>
  <c r="W77" i="1"/>
  <c r="Y73" i="1" l="1"/>
  <c r="X74" i="1"/>
  <c r="W78" i="1"/>
  <c r="Y74" i="1" l="1"/>
  <c r="X75" i="1"/>
  <c r="W79" i="1"/>
  <c r="Y75" i="1" l="1"/>
  <c r="X76" i="1"/>
  <c r="W80" i="1"/>
  <c r="Y76" i="1" l="1"/>
  <c r="X77" i="1"/>
  <c r="W81" i="1"/>
  <c r="Y77" i="1" l="1"/>
  <c r="X78" i="1"/>
  <c r="W82" i="1"/>
  <c r="Y78" i="1" l="1"/>
  <c r="X79" i="1"/>
  <c r="W83" i="1"/>
  <c r="Y79" i="1" l="1"/>
  <c r="X80" i="1"/>
  <c r="W84" i="1"/>
  <c r="Y80" i="1" l="1"/>
  <c r="X81" i="1"/>
  <c r="W85" i="1"/>
  <c r="Y81" i="1" l="1"/>
  <c r="X82" i="1"/>
  <c r="W86" i="1"/>
  <c r="Y82" i="1" l="1"/>
  <c r="X83" i="1"/>
  <c r="W87" i="1"/>
  <c r="Y83" i="1" l="1"/>
  <c r="X84" i="1"/>
  <c r="W88" i="1"/>
  <c r="Y84" i="1" l="1"/>
  <c r="X85" i="1"/>
  <c r="W89" i="1"/>
  <c r="Y85" i="1" l="1"/>
  <c r="X86" i="1"/>
  <c r="W90" i="1"/>
  <c r="Y86" i="1" l="1"/>
  <c r="X87" i="1"/>
  <c r="W91" i="1"/>
  <c r="Y87" i="1" l="1"/>
  <c r="X88" i="1"/>
  <c r="W92" i="1"/>
  <c r="Y88" i="1" l="1"/>
  <c r="X89" i="1"/>
  <c r="W93" i="1"/>
  <c r="Y89" i="1" l="1"/>
  <c r="X90" i="1"/>
  <c r="W94" i="1"/>
  <c r="Y90" i="1" l="1"/>
  <c r="X91" i="1"/>
  <c r="W95" i="1"/>
  <c r="Y91" i="1" l="1"/>
  <c r="X92" i="1"/>
  <c r="W96" i="1"/>
  <c r="Y92" i="1" l="1"/>
  <c r="X93" i="1"/>
  <c r="W97" i="1"/>
  <c r="Y93" i="1" l="1"/>
  <c r="X94" i="1"/>
  <c r="Y94" i="1" l="1"/>
  <c r="X95" i="1"/>
  <c r="V10" i="1"/>
  <c r="V11" i="1" s="1"/>
  <c r="V12" i="1" s="1"/>
  <c r="V13" i="1" s="1"/>
  <c r="V14" i="1" s="1"/>
  <c r="V15" i="1" s="1"/>
  <c r="V16" i="1" s="1"/>
  <c r="Y95" i="1" l="1"/>
  <c r="X96" i="1"/>
  <c r="V17" i="1"/>
  <c r="Y96" i="1" l="1"/>
  <c r="X97" i="1"/>
  <c r="Y97" i="1" s="1"/>
  <c r="V18" i="1"/>
  <c r="V19" i="1" s="1"/>
  <c r="V20" i="1" s="1"/>
  <c r="V21" i="1" l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</calcChain>
</file>

<file path=xl/sharedStrings.xml><?xml version="1.0" encoding="utf-8"?>
<sst xmlns="http://schemas.openxmlformats.org/spreadsheetml/2006/main" count="101" uniqueCount="56">
  <si>
    <t>SL, пп</t>
  </si>
  <si>
    <t>TP, пп</t>
  </si>
  <si>
    <t>Дата выхода</t>
  </si>
  <si>
    <t>День</t>
  </si>
  <si>
    <t>Сетап</t>
  </si>
  <si>
    <t>1:R</t>
  </si>
  <si>
    <t>Дата
входа</t>
  </si>
  <si>
    <t>Цена
Выхода</t>
  </si>
  <si>
    <t>Цена
Входа</t>
  </si>
  <si>
    <t>Поза</t>
  </si>
  <si>
    <t>SL</t>
  </si>
  <si>
    <t>TP</t>
  </si>
  <si>
    <t>Выход</t>
  </si>
  <si>
    <t>№</t>
  </si>
  <si>
    <t>Рез-т
R</t>
  </si>
  <si>
    <t>Инстр-т</t>
  </si>
  <si>
    <t>Накоп R</t>
  </si>
  <si>
    <t>Макс R</t>
  </si>
  <si>
    <t>Просадка R</t>
  </si>
  <si>
    <t>Рез-т
USD</t>
  </si>
  <si>
    <t>Накоп USD</t>
  </si>
  <si>
    <t>Своп</t>
  </si>
  <si>
    <t>Buy</t>
  </si>
  <si>
    <t>Время открытия</t>
  </si>
  <si>
    <t>Комиссия</t>
  </si>
  <si>
    <t>GBPCAD</t>
  </si>
  <si>
    <t>EURAUD</t>
  </si>
  <si>
    <t>Risk
R USD</t>
  </si>
  <si>
    <t>SLP</t>
  </si>
  <si>
    <t>Hand</t>
  </si>
  <si>
    <t>LP</t>
  </si>
  <si>
    <t>NZDJPY</t>
  </si>
  <si>
    <t>USDCAD</t>
  </si>
  <si>
    <t>CADCHF</t>
  </si>
  <si>
    <t>GBPAUD</t>
  </si>
  <si>
    <t>USDCHF</t>
  </si>
  <si>
    <t>CHFJPY</t>
  </si>
  <si>
    <t>Sell</t>
  </si>
  <si>
    <t>EURUSD</t>
  </si>
  <si>
    <t>GBPCHF</t>
  </si>
  <si>
    <t>AUDJPY</t>
  </si>
  <si>
    <t>EURCAD</t>
  </si>
  <si>
    <t>EURNZD</t>
  </si>
  <si>
    <t>Прибыльных сделок</t>
  </si>
  <si>
    <t>Убыточных сделок</t>
  </si>
  <si>
    <t>Всего сделок</t>
  </si>
  <si>
    <t>Средняя прибыль</t>
  </si>
  <si>
    <t>Средний убыток</t>
  </si>
  <si>
    <t>Мат. ожидание</t>
  </si>
  <si>
    <t>Профит фактор</t>
  </si>
  <si>
    <t>EURGBP</t>
  </si>
  <si>
    <t>Результат месяца</t>
  </si>
  <si>
    <t>График просадки за Август 2022</t>
  </si>
  <si>
    <t>1R = 2% от капитала на начало месяца</t>
  </si>
  <si>
    <t>Текущая просадка</t>
  </si>
  <si>
    <t>График доходности за Август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</si>
</sst>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00"/>
    <numFmt numFmtId="165" formatCode="0.0"/>
    <numFmt numFmtId="166" formatCode="0.0000"/>
    <numFmt numFmtId="167" formatCode="0.00\R"/>
    <numFmt numFmtId="168" formatCode="h: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5"/>
      <color theme="1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9" fontId="5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67" fontId="2" fillId="2" borderId="2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left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/>
    </xf>
    <xf numFmtId="167" fontId="4" fillId="2" borderId="2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8" fontId="2" fillId="2" borderId="3" xfId="0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68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166" fontId="2" fillId="3" borderId="3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67" fontId="2" fillId="3" borderId="2" xfId="0" applyNumberFormat="1" applyFont="1" applyFill="1" applyBorder="1" applyAlignment="1">
      <alignment horizontal="center" vertical="center"/>
    </xf>
    <xf numFmtId="167" fontId="4" fillId="3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9" fontId="6" fillId="5" borderId="10" xfId="2" applyNumberFormat="1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9" fontId="6" fillId="6" borderId="19" xfId="2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0" fillId="9" borderId="0" xfId="0" applyFill="1"/>
    <xf numFmtId="49" fontId="0" fillId="9" borderId="0" xfId="0" applyNumberFormat="1" applyFill="1"/>
    <xf numFmtId="0" fontId="0" fillId="9" borderId="0" xfId="0" quotePrefix="1" applyFill="1"/>
    <xf numFmtId="0" fontId="2" fillId="12" borderId="1" xfId="0" applyFont="1" applyFill="1" applyBorder="1" applyAlignment="1">
      <alignment horizontal="center" vertical="center" wrapText="1"/>
    </xf>
    <xf numFmtId="168" fontId="2" fillId="12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166" fontId="2" fillId="12" borderId="1" xfId="0" applyNumberFormat="1" applyFont="1" applyFill="1" applyBorder="1" applyAlignment="1">
      <alignment horizontal="center" vertical="center" wrapText="1"/>
    </xf>
    <xf numFmtId="164" fontId="2" fillId="12" borderId="1" xfId="0" applyNumberFormat="1" applyFont="1" applyFill="1" applyBorder="1" applyAlignment="1">
      <alignment horizontal="center" vertical="center" wrapText="1"/>
    </xf>
    <xf numFmtId="0" fontId="2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165" fontId="2" fillId="12" borderId="1" xfId="0" applyNumberFormat="1" applyFont="1" applyFill="1" applyBorder="1" applyAlignment="1">
      <alignment horizontal="center" vertical="center" wrapText="1"/>
    </xf>
    <xf numFmtId="2" fontId="4" fillId="12" borderId="1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left" vertical="center"/>
    </xf>
    <xf numFmtId="0" fontId="6" fillId="6" borderId="18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7" borderId="20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11" borderId="24" xfId="0" applyFont="1" applyFill="1" applyBorder="1" applyAlignment="1">
      <alignment horizontal="left"/>
    </xf>
    <xf numFmtId="0" fontId="6" fillId="11" borderId="25" xfId="0" applyFont="1" applyFill="1" applyBorder="1" applyAlignment="1">
      <alignment horizontal="left"/>
    </xf>
    <xf numFmtId="167" fontId="6" fillId="11" borderId="25" xfId="0" applyNumberFormat="1" applyFont="1" applyFill="1" applyBorder="1" applyAlignment="1">
      <alignment horizontal="center" vertical="center"/>
    </xf>
    <xf numFmtId="167" fontId="6" fillId="11" borderId="26" xfId="0" applyNumberFormat="1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8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7" fontId="6" fillId="3" borderId="1" xfId="0" applyNumberFormat="1" applyFont="1" applyFill="1" applyBorder="1" applyAlignment="1">
      <alignment horizontal="center" vertical="center"/>
    </xf>
    <xf numFmtId="167" fontId="6" fillId="3" borderId="23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167" fontId="6" fillId="5" borderId="7" xfId="0" applyNumberFormat="1" applyFont="1" applyFill="1" applyBorder="1" applyAlignment="1">
      <alignment horizontal="center" vertical="center"/>
    </xf>
    <xf numFmtId="167" fontId="6" fillId="5" borderId="8" xfId="0" applyNumberFormat="1" applyFont="1" applyFill="1" applyBorder="1" applyAlignment="1">
      <alignment horizontal="center" vertical="center"/>
    </xf>
    <xf numFmtId="167" fontId="6" fillId="6" borderId="15" xfId="0" applyNumberFormat="1" applyFont="1" applyFill="1" applyBorder="1" applyAlignment="1">
      <alignment horizontal="center" vertical="center"/>
    </xf>
    <xf numFmtId="167" fontId="6" fillId="6" borderId="16" xfId="0" applyNumberFormat="1" applyFont="1" applyFill="1" applyBorder="1" applyAlignment="1">
      <alignment horizontal="center" vertical="center"/>
    </xf>
    <xf numFmtId="167" fontId="6" fillId="7" borderId="7" xfId="0" applyNumberFormat="1" applyFont="1" applyFill="1" applyBorder="1" applyAlignment="1">
      <alignment horizontal="center" vertical="center"/>
    </xf>
    <xf numFmtId="167" fontId="6" fillId="7" borderId="8" xfId="0" applyNumberFormat="1" applyFont="1" applyFill="1" applyBorder="1" applyAlignment="1">
      <alignment horizontal="center" vertical="center"/>
    </xf>
    <xf numFmtId="2" fontId="6" fillId="10" borderId="15" xfId="0" applyNumberFormat="1" applyFont="1" applyFill="1" applyBorder="1" applyAlignment="1">
      <alignment horizontal="center" vertical="center"/>
    </xf>
    <xf numFmtId="2" fontId="6" fillId="10" borderId="16" xfId="0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left" vertical="center"/>
    </xf>
    <xf numFmtId="0" fontId="6" fillId="10" borderId="14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left" vertical="center"/>
    </xf>
    <xf numFmtId="0" fontId="6" fillId="8" borderId="6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'Торговый журнал'!$W$2:$W$18</c:f>
              <c:numCache>
                <c:formatCode>0.00\R</c:formatCode>
                <c:ptCount val="17"/>
                <c:pt idx="0">
                  <c:v>0</c:v>
                </c:pt>
                <c:pt idx="1">
                  <c:v>3.7479999999999998</c:v>
                </c:pt>
                <c:pt idx="2">
                  <c:v>6.1660000000000004</c:v>
                </c:pt>
                <c:pt idx="3">
                  <c:v>8.543000000000001</c:v>
                </c:pt>
                <c:pt idx="4">
                  <c:v>10.414000000000001</c:v>
                </c:pt>
                <c:pt idx="5">
                  <c:v>9.4420000000000019</c:v>
                </c:pt>
                <c:pt idx="6">
                  <c:v>10.798000000000002</c:v>
                </c:pt>
                <c:pt idx="7">
                  <c:v>11.144000000000002</c:v>
                </c:pt>
                <c:pt idx="8">
                  <c:v>11.248000000000001</c:v>
                </c:pt>
                <c:pt idx="9">
                  <c:v>10.014000000000001</c:v>
                </c:pt>
                <c:pt idx="10">
                  <c:v>10.781000000000001</c:v>
                </c:pt>
                <c:pt idx="11">
                  <c:v>10.88</c:v>
                </c:pt>
                <c:pt idx="12">
                  <c:v>9.9359999999999999</c:v>
                </c:pt>
                <c:pt idx="13">
                  <c:v>8.6389999999999993</c:v>
                </c:pt>
                <c:pt idx="14">
                  <c:v>7.6789999999999994</c:v>
                </c:pt>
                <c:pt idx="15">
                  <c:v>9.7609999999999992</c:v>
                </c:pt>
                <c:pt idx="16">
                  <c:v>8.6689999999999987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B3-41A5-84A9-85D915F5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12288"/>
        <c:axId val="71015072"/>
      </c:lineChart>
      <c:catAx>
        <c:axId val="71112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015072"/>
        <c:crossesAt val="0"/>
        <c:auto val="1"/>
        <c:lblAlgn val="ctr"/>
        <c:lblOffset val="100"/>
        <c:noMultiLvlLbl val="0"/>
      </c:catAx>
      <c:valAx>
        <c:axId val="7101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\R" sourceLinked="1"/>
        <c:majorTickMark val="none"/>
        <c:minorTickMark val="none"/>
        <c:tickLblPos val="nextTo"/>
        <c:spPr>
          <a:noFill/>
          <a:ln w="158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112288"/>
        <c:crosses val="autoZero"/>
        <c:crossBetween val="midCat"/>
      </c:valAx>
      <c:spPr>
        <a:noFill/>
        <a:ln w="1587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15875">
      <a:solidFill>
        <a:schemeClr val="tx1"/>
      </a:solidFill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'Торговый журнал'!$Y$2:$Y$18</c:f>
              <c:numCache>
                <c:formatCode>0.00\R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-0.97199999999999953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-1.234</c:v>
                </c:pt>
                <c:pt idx="10">
                  <c:v>-0.46700000000000053</c:v>
                </c:pt>
                <c:pt idx="11">
                  <c:v>-0.36800000000000033</c:v>
                </c:pt>
                <c:pt idx="12">
                  <c:v>-1.3120000000000012</c:v>
                </c:pt>
                <c:pt idx="13">
                  <c:v>-2.6090000000000018</c:v>
                </c:pt>
                <c:pt idx="14">
                  <c:v>-3.5690000000000017</c:v>
                </c:pt>
                <c:pt idx="15">
                  <c:v>-1.4870000000000019</c:v>
                </c:pt>
                <c:pt idx="16">
                  <c:v>-2.5790000000000024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D2-453E-80C4-6853FB272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12288"/>
        <c:axId val="71015072"/>
      </c:lineChart>
      <c:catAx>
        <c:axId val="711122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crossAx val="71015072"/>
        <c:crossesAt val="0"/>
        <c:auto val="1"/>
        <c:lblAlgn val="ctr"/>
        <c:lblOffset val="100"/>
        <c:tickLblSkip val="1"/>
        <c:noMultiLvlLbl val="0"/>
      </c:catAx>
      <c:valAx>
        <c:axId val="7101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\R" sourceLinked="1"/>
        <c:majorTickMark val="none"/>
        <c:minorTickMark val="none"/>
        <c:tickLblPos val="nextTo"/>
        <c:spPr>
          <a:noFill/>
          <a:ln w="158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112288"/>
        <c:crosses val="autoZero"/>
        <c:crossBetween val="midCat"/>
      </c:valAx>
      <c:spPr>
        <a:noFill/>
        <a:ln w="1587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15875">
      <a:solidFill>
        <a:schemeClr val="tx1"/>
      </a:solidFill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</xdr:rowOff>
    </xdr:from>
    <xdr:to>
      <xdr:col>10</xdr:col>
      <xdr:colOff>593912</xdr:colOff>
      <xdr:row>17</xdr:row>
      <xdr:rowOff>179294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595592</xdr:colOff>
      <xdr:row>20</xdr:row>
      <xdr:rowOff>22411</xdr:rowOff>
    </xdr:from>
    <xdr:to>
      <xdr:col>11</xdr:col>
      <xdr:colOff>0</xdr:colOff>
      <xdr:row>25</xdr:row>
      <xdr:rowOff>67235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7"/>
  <sheetViews>
    <sheetView tabSelected="1" zoomScale="85" zoomScaleNormal="85" workbookViewId="0">
      <pane ySplit="1" topLeftCell="A2" activePane="bottomLeft" state="frozen"/>
      <selection pane="bottomLeft" activeCell="Z1" sqref="Z1"/>
    </sheetView>
  </sheetViews>
  <sheetFormatPr defaultColWidth="8.85546875" defaultRowHeight="15" x14ac:dyDescent="0.25"/>
  <cols>
    <col min="1" max="1" width="5.140625" style="2" customWidth="1"/>
    <col min="2" max="2" width="12.28515625" style="2" bestFit="1" customWidth="1"/>
    <col min="3" max="3" width="10.42578125" style="26" customWidth="1"/>
    <col min="4" max="4" width="6" style="2" bestFit="1" customWidth="1"/>
    <col min="5" max="5" width="9.5703125" style="2" customWidth="1"/>
    <col min="6" max="6" width="10" style="7" customWidth="1"/>
    <col min="7" max="7" width="6.140625" style="2" customWidth="1"/>
    <col min="8" max="8" width="11" style="5" customWidth="1"/>
    <col min="9" max="9" width="11" style="3" bestFit="1" customWidth="1"/>
    <col min="10" max="10" width="11.42578125" style="2" bestFit="1" customWidth="1"/>
    <col min="11" max="11" width="11" style="5" bestFit="1" customWidth="1"/>
    <col min="12" max="12" width="14.28515625" style="2" bestFit="1" customWidth="1"/>
    <col min="13" max="13" width="6.85546875" style="19" customWidth="1"/>
    <col min="14" max="15" width="6.85546875" style="17" customWidth="1"/>
    <col min="16" max="16" width="7.42578125" style="17" bestFit="1" customWidth="1"/>
    <col min="17" max="17" width="7.5703125" style="4" bestFit="1" customWidth="1"/>
    <col min="18" max="18" width="6.85546875" style="2" bestFit="1" customWidth="1"/>
    <col min="19" max="19" width="7" style="2" bestFit="1" customWidth="1"/>
    <col min="20" max="20" width="6.7109375" style="4" customWidth="1"/>
    <col min="21" max="21" width="8.140625" style="8" customWidth="1"/>
    <col min="22" max="22" width="9.140625" style="17" customWidth="1"/>
    <col min="23" max="23" width="9.28515625" style="21" customWidth="1"/>
    <col min="24" max="24" width="8.85546875" style="8" customWidth="1"/>
    <col min="25" max="25" width="8.85546875" style="21" customWidth="1"/>
    <col min="26" max="26" width="20.85546875" style="24" customWidth="1"/>
    <col min="27" max="27" width="8.85546875" style="22"/>
    <col min="28" max="16384" width="8.85546875" style="1"/>
  </cols>
  <sheetData>
    <row r="1" spans="1:26" ht="37.5" customHeight="1" thickBot="1" x14ac:dyDescent="0.25">
      <c r="A1" s="51" t="s">
        <v>13</v>
      </c>
      <c r="B1" s="51" t="s">
        <v>6</v>
      </c>
      <c r="C1" s="52" t="s">
        <v>23</v>
      </c>
      <c r="D1" s="51" t="s">
        <v>3</v>
      </c>
      <c r="E1" s="53" t="s">
        <v>15</v>
      </c>
      <c r="F1" s="51" t="s">
        <v>4</v>
      </c>
      <c r="G1" s="51" t="s">
        <v>9</v>
      </c>
      <c r="H1" s="54" t="s">
        <v>8</v>
      </c>
      <c r="I1" s="55" t="s">
        <v>10</v>
      </c>
      <c r="J1" s="51" t="s">
        <v>11</v>
      </c>
      <c r="K1" s="54" t="s">
        <v>7</v>
      </c>
      <c r="L1" s="51" t="s">
        <v>2</v>
      </c>
      <c r="M1" s="56" t="s">
        <v>12</v>
      </c>
      <c r="N1" s="57" t="s">
        <v>24</v>
      </c>
      <c r="O1" s="57" t="s">
        <v>21</v>
      </c>
      <c r="P1" s="57" t="s">
        <v>19</v>
      </c>
      <c r="Q1" s="58" t="s">
        <v>27</v>
      </c>
      <c r="R1" s="51" t="s">
        <v>0</v>
      </c>
      <c r="S1" s="51" t="s">
        <v>1</v>
      </c>
      <c r="T1" s="58" t="s">
        <v>5</v>
      </c>
      <c r="U1" s="57" t="s">
        <v>14</v>
      </c>
      <c r="V1" s="57" t="s">
        <v>20</v>
      </c>
      <c r="W1" s="59" t="s">
        <v>16</v>
      </c>
      <c r="X1" s="57" t="s">
        <v>17</v>
      </c>
      <c r="Y1" s="59" t="s">
        <v>18</v>
      </c>
      <c r="Z1" s="22"/>
    </row>
    <row r="2" spans="1:26" ht="30" customHeight="1" x14ac:dyDescent="0.2">
      <c r="A2" s="10">
        <v>0</v>
      </c>
      <c r="B2" s="9">
        <v>44562</v>
      </c>
      <c r="C2" s="25"/>
      <c r="D2" s="10"/>
      <c r="E2" s="11"/>
      <c r="F2" s="6"/>
      <c r="G2" s="11"/>
      <c r="H2" s="12"/>
      <c r="I2" s="12"/>
      <c r="J2" s="12"/>
      <c r="K2" s="12"/>
      <c r="L2" s="9">
        <v>44562</v>
      </c>
      <c r="M2" s="18"/>
      <c r="N2" s="16"/>
      <c r="O2" s="16"/>
      <c r="P2" s="16"/>
      <c r="Q2" s="15"/>
      <c r="R2" s="13"/>
      <c r="S2" s="11"/>
      <c r="T2" s="15"/>
      <c r="U2" s="14"/>
      <c r="V2" s="16">
        <v>0</v>
      </c>
      <c r="W2" s="20">
        <v>0</v>
      </c>
      <c r="X2" s="14">
        <v>0</v>
      </c>
      <c r="Y2" s="20">
        <v>0</v>
      </c>
      <c r="Z2" s="23"/>
    </row>
    <row r="3" spans="1:26" ht="30" customHeight="1" x14ac:dyDescent="0.2">
      <c r="A3" s="10">
        <v>1</v>
      </c>
      <c r="B3" s="9">
        <v>44768</v>
      </c>
      <c r="C3" s="25">
        <v>0.81874999999999998</v>
      </c>
      <c r="D3" s="10">
        <f t="shared" ref="D3:D20" si="0">WEEKDAY(B3,2)</f>
        <v>2</v>
      </c>
      <c r="E3" s="11" t="s">
        <v>25</v>
      </c>
      <c r="F3" s="6" t="s">
        <v>28</v>
      </c>
      <c r="G3" s="11" t="s">
        <v>22</v>
      </c>
      <c r="H3" s="12">
        <v>1.5489999999999999</v>
      </c>
      <c r="I3" s="12">
        <v>1.5407999999999999</v>
      </c>
      <c r="J3" s="12">
        <v>1.5785</v>
      </c>
      <c r="K3" s="12">
        <v>1.5736000000000001</v>
      </c>
      <c r="L3" s="9">
        <v>44774</v>
      </c>
      <c r="M3" s="18" t="s">
        <v>29</v>
      </c>
      <c r="N3" s="16">
        <v>-0.1</v>
      </c>
      <c r="O3" s="16">
        <v>-0.72</v>
      </c>
      <c r="P3" s="16">
        <v>38.299999999999997</v>
      </c>
      <c r="Q3" s="15">
        <v>10</v>
      </c>
      <c r="R3" s="13">
        <f t="shared" ref="R3:R20" si="1">IF(OR(E3="USDJPY",E3="EURJPY",E3="GBPJPY",E3="AUDJPY",E3="NZDJPY",E3="CHFJPY",E3="CADJPY",E3="BRENT",E3="XAUUSD",E3="XAGUSD"),ABS((H3-I3)*10^2),ABS((I3-H3)*10^4))</f>
        <v>81.999999999999858</v>
      </c>
      <c r="S3" s="11">
        <f t="shared" ref="S3:S20" si="2">IF(OR(E3="USDJPY",E3="EURJPY",E3="GBPJPY",E3="AUDJPY",E3="NZDJPY",E3="CHFJPY",E3="CADJPY",E3="BRENT",E3="XAUUSD",E3="XAGUSD"),ABS((H3-J3)*10^2),ABS((J3-H3)*10^4))</f>
        <v>295.0000000000008</v>
      </c>
      <c r="T3" s="15">
        <f t="shared" ref="T3:T20" si="3">IF(AND(R3&lt;&gt;0,S3&lt;&gt;0),S3/R3,0)</f>
        <v>3.5975609756097722</v>
      </c>
      <c r="U3" s="14">
        <f t="shared" ref="U3:U20" si="4">(N3+O3+P3)/Q3</f>
        <v>3.7479999999999998</v>
      </c>
      <c r="V3" s="16">
        <f t="shared" ref="V3:V20" si="5">V2+N3+O3+P3</f>
        <v>37.479999999999997</v>
      </c>
      <c r="W3" s="20">
        <f t="shared" ref="W3:W20" si="6">W2+U3</f>
        <v>3.7479999999999998</v>
      </c>
      <c r="X3" s="14">
        <f t="shared" ref="X3:X20" si="7">IF(W3&gt;X2,W3,X2)</f>
        <v>3.7479999999999998</v>
      </c>
      <c r="Y3" s="20">
        <f t="shared" ref="Y3:Y20" si="8">(X3-W3)*(-1)</f>
        <v>0</v>
      </c>
      <c r="Z3" s="23"/>
    </row>
    <row r="4" spans="1:26" ht="30" customHeight="1" x14ac:dyDescent="0.2">
      <c r="A4" s="10">
        <v>2</v>
      </c>
      <c r="B4" s="9">
        <v>44771</v>
      </c>
      <c r="C4" s="25">
        <v>0.28055555555555556</v>
      </c>
      <c r="D4" s="10">
        <f t="shared" si="0"/>
        <v>5</v>
      </c>
      <c r="E4" s="11" t="s">
        <v>26</v>
      </c>
      <c r="F4" s="6" t="s">
        <v>30</v>
      </c>
      <c r="G4" s="11" t="s">
        <v>22</v>
      </c>
      <c r="H4" s="12">
        <v>1.4582999999999999</v>
      </c>
      <c r="I4" s="12">
        <v>1.4509000000000001</v>
      </c>
      <c r="J4" s="12">
        <v>1.4790000000000001</v>
      </c>
      <c r="K4" s="12">
        <v>1.4759</v>
      </c>
      <c r="L4" s="9">
        <v>44775</v>
      </c>
      <c r="M4" s="18" t="s">
        <v>29</v>
      </c>
      <c r="N4" s="16">
        <v>-0.08</v>
      </c>
      <c r="O4" s="16">
        <v>-0.32</v>
      </c>
      <c r="P4" s="16">
        <v>24.58</v>
      </c>
      <c r="Q4" s="15">
        <v>10</v>
      </c>
      <c r="R4" s="13">
        <f t="shared" si="1"/>
        <v>73.999999999998508</v>
      </c>
      <c r="S4" s="11">
        <f t="shared" si="2"/>
        <v>207.00000000000162</v>
      </c>
      <c r="T4" s="15">
        <f t="shared" si="3"/>
        <v>2.7972972972973755</v>
      </c>
      <c r="U4" s="14">
        <f t="shared" si="4"/>
        <v>2.4180000000000001</v>
      </c>
      <c r="V4" s="16">
        <f t="shared" si="5"/>
        <v>61.66</v>
      </c>
      <c r="W4" s="20">
        <f t="shared" si="6"/>
        <v>6.1660000000000004</v>
      </c>
      <c r="X4" s="14">
        <f t="shared" si="7"/>
        <v>6.1660000000000004</v>
      </c>
      <c r="Y4" s="20">
        <f t="shared" si="8"/>
        <v>0</v>
      </c>
      <c r="Z4" s="23"/>
    </row>
    <row r="5" spans="1:26" ht="30" customHeight="1" x14ac:dyDescent="0.2">
      <c r="A5" s="10">
        <v>3</v>
      </c>
      <c r="B5" s="9">
        <v>44776</v>
      </c>
      <c r="C5" s="25">
        <v>0.25763888888888892</v>
      </c>
      <c r="D5" s="10">
        <f t="shared" si="0"/>
        <v>3</v>
      </c>
      <c r="E5" s="11" t="s">
        <v>31</v>
      </c>
      <c r="F5" s="6" t="s">
        <v>30</v>
      </c>
      <c r="G5" s="11" t="s">
        <v>22</v>
      </c>
      <c r="H5" s="12">
        <v>83.1</v>
      </c>
      <c r="I5" s="12">
        <v>82.44</v>
      </c>
      <c r="J5" s="12">
        <v>84.7</v>
      </c>
      <c r="K5" s="12">
        <v>84.7</v>
      </c>
      <c r="L5" s="9">
        <v>44777</v>
      </c>
      <c r="M5" s="18" t="s">
        <v>11</v>
      </c>
      <c r="N5" s="16">
        <v>-0.05</v>
      </c>
      <c r="O5" s="16">
        <v>-0.03</v>
      </c>
      <c r="P5" s="16">
        <v>23.85</v>
      </c>
      <c r="Q5" s="15">
        <v>10</v>
      </c>
      <c r="R5" s="13">
        <f t="shared" si="1"/>
        <v>65.999999999999659</v>
      </c>
      <c r="S5" s="11">
        <f t="shared" si="2"/>
        <v>160.00000000000085</v>
      </c>
      <c r="T5" s="15">
        <f t="shared" si="3"/>
        <v>2.4242424242424496</v>
      </c>
      <c r="U5" s="14">
        <f t="shared" si="4"/>
        <v>2.3770000000000002</v>
      </c>
      <c r="V5" s="16">
        <f t="shared" si="5"/>
        <v>85.43</v>
      </c>
      <c r="W5" s="20">
        <f t="shared" si="6"/>
        <v>8.543000000000001</v>
      </c>
      <c r="X5" s="14">
        <f t="shared" si="7"/>
        <v>8.543000000000001</v>
      </c>
      <c r="Y5" s="20">
        <f t="shared" si="8"/>
        <v>0</v>
      </c>
    </row>
    <row r="6" spans="1:26" ht="30" customHeight="1" x14ac:dyDescent="0.2">
      <c r="A6" s="10">
        <v>4</v>
      </c>
      <c r="B6" s="9">
        <v>44777</v>
      </c>
      <c r="C6" s="25">
        <v>0.54999999999999993</v>
      </c>
      <c r="D6" s="10">
        <f t="shared" si="0"/>
        <v>4</v>
      </c>
      <c r="E6" s="11" t="s">
        <v>32</v>
      </c>
      <c r="F6" s="6" t="s">
        <v>28</v>
      </c>
      <c r="G6" s="11" t="s">
        <v>22</v>
      </c>
      <c r="H6" s="12">
        <v>1.2823</v>
      </c>
      <c r="I6" s="12">
        <v>1.2765</v>
      </c>
      <c r="J6" s="12">
        <v>1.2945</v>
      </c>
      <c r="K6" s="12">
        <f>J6</f>
        <v>1.2945</v>
      </c>
      <c r="L6" s="9">
        <v>44778</v>
      </c>
      <c r="M6" s="18" t="s">
        <v>11</v>
      </c>
      <c r="N6" s="16">
        <v>-0.08</v>
      </c>
      <c r="O6" s="16">
        <v>-7.0000000000000007E-2</v>
      </c>
      <c r="P6" s="16">
        <v>18.86</v>
      </c>
      <c r="Q6" s="15">
        <v>10</v>
      </c>
      <c r="R6" s="13">
        <f t="shared" si="1"/>
        <v>58.00000000000027</v>
      </c>
      <c r="S6" s="11">
        <f t="shared" si="2"/>
        <v>121.99999999999989</v>
      </c>
      <c r="T6" s="15">
        <f t="shared" si="3"/>
        <v>2.1034482758620574</v>
      </c>
      <c r="U6" s="14">
        <f t="shared" si="4"/>
        <v>1.871</v>
      </c>
      <c r="V6" s="16">
        <f t="shared" si="5"/>
        <v>104.14000000000001</v>
      </c>
      <c r="W6" s="20">
        <f t="shared" si="6"/>
        <v>10.414000000000001</v>
      </c>
      <c r="X6" s="14">
        <f t="shared" si="7"/>
        <v>10.414000000000001</v>
      </c>
      <c r="Y6" s="20">
        <f t="shared" si="8"/>
        <v>0</v>
      </c>
    </row>
    <row r="7" spans="1:26" ht="30" customHeight="1" x14ac:dyDescent="0.2">
      <c r="A7" s="29">
        <v>5</v>
      </c>
      <c r="B7" s="30">
        <v>44784</v>
      </c>
      <c r="C7" s="31">
        <v>0.85486111111111107</v>
      </c>
      <c r="D7" s="29">
        <f t="shared" si="0"/>
        <v>4</v>
      </c>
      <c r="E7" s="32" t="s">
        <v>33</v>
      </c>
      <c r="F7" s="33" t="s">
        <v>30</v>
      </c>
      <c r="G7" s="32" t="s">
        <v>22</v>
      </c>
      <c r="H7" s="34">
        <v>0.73809999999999998</v>
      </c>
      <c r="I7" s="34">
        <v>0.73350000000000004</v>
      </c>
      <c r="J7" s="34">
        <v>0.749</v>
      </c>
      <c r="K7" s="34">
        <f>I7</f>
        <v>0.73350000000000004</v>
      </c>
      <c r="L7" s="30">
        <v>44788</v>
      </c>
      <c r="M7" s="35" t="s">
        <v>10</v>
      </c>
      <c r="N7" s="36">
        <v>-0.06</v>
      </c>
      <c r="O7" s="36">
        <v>0.04</v>
      </c>
      <c r="P7" s="36">
        <v>-9.6999999999999993</v>
      </c>
      <c r="Q7" s="37">
        <v>10</v>
      </c>
      <c r="R7" s="38">
        <f t="shared" si="1"/>
        <v>45.999999999999375</v>
      </c>
      <c r="S7" s="32">
        <f t="shared" si="2"/>
        <v>109.00000000000021</v>
      </c>
      <c r="T7" s="37">
        <f t="shared" si="3"/>
        <v>2.3695652173913411</v>
      </c>
      <c r="U7" s="39">
        <f t="shared" si="4"/>
        <v>-0.97199999999999986</v>
      </c>
      <c r="V7" s="36">
        <f t="shared" si="5"/>
        <v>94.420000000000016</v>
      </c>
      <c r="W7" s="40">
        <f t="shared" si="6"/>
        <v>9.4420000000000019</v>
      </c>
      <c r="X7" s="39">
        <f t="shared" si="7"/>
        <v>10.414000000000001</v>
      </c>
      <c r="Y7" s="40">
        <f t="shared" si="8"/>
        <v>-0.97199999999999953</v>
      </c>
    </row>
    <row r="8" spans="1:26" ht="30" customHeight="1" x14ac:dyDescent="0.2">
      <c r="A8" s="10">
        <v>6</v>
      </c>
      <c r="B8" s="9">
        <v>44789</v>
      </c>
      <c r="C8" s="25">
        <v>6.9444444444444441E-3</v>
      </c>
      <c r="D8" s="10">
        <f t="shared" si="0"/>
        <v>2</v>
      </c>
      <c r="E8" s="11" t="s">
        <v>34</v>
      </c>
      <c r="F8" s="6" t="s">
        <v>28</v>
      </c>
      <c r="G8" s="11" t="s">
        <v>22</v>
      </c>
      <c r="H8" s="12">
        <v>1.7181</v>
      </c>
      <c r="I8" s="12">
        <v>1.7030000000000001</v>
      </c>
      <c r="J8" s="12">
        <v>1.7495000000000001</v>
      </c>
      <c r="K8" s="12">
        <v>1.7377</v>
      </c>
      <c r="L8" s="9">
        <v>44790</v>
      </c>
      <c r="M8" s="18" t="s">
        <v>29</v>
      </c>
      <c r="N8" s="16">
        <v>-0.05</v>
      </c>
      <c r="O8" s="16">
        <v>-0.04</v>
      </c>
      <c r="P8" s="16">
        <v>13.65</v>
      </c>
      <c r="Q8" s="15">
        <v>10</v>
      </c>
      <c r="R8" s="13">
        <f t="shared" si="1"/>
        <v>150.99999999999892</v>
      </c>
      <c r="S8" s="11">
        <f t="shared" si="2"/>
        <v>314.00000000000097</v>
      </c>
      <c r="T8" s="15">
        <f t="shared" si="3"/>
        <v>2.079470198675518</v>
      </c>
      <c r="U8" s="14">
        <f t="shared" si="4"/>
        <v>1.3560000000000001</v>
      </c>
      <c r="V8" s="16">
        <f t="shared" si="5"/>
        <v>107.98000000000002</v>
      </c>
      <c r="W8" s="20">
        <f t="shared" si="6"/>
        <v>10.798000000000002</v>
      </c>
      <c r="X8" s="14">
        <f t="shared" si="7"/>
        <v>10.798000000000002</v>
      </c>
      <c r="Y8" s="20">
        <f t="shared" si="8"/>
        <v>0</v>
      </c>
    </row>
    <row r="9" spans="1:26" ht="30" customHeight="1" x14ac:dyDescent="0.2">
      <c r="A9" s="10">
        <v>7</v>
      </c>
      <c r="B9" s="9">
        <v>44789</v>
      </c>
      <c r="C9" s="25">
        <v>0.41736111111111113</v>
      </c>
      <c r="D9" s="10">
        <f t="shared" si="0"/>
        <v>2</v>
      </c>
      <c r="E9" s="11" t="s">
        <v>35</v>
      </c>
      <c r="F9" s="6" t="s">
        <v>28</v>
      </c>
      <c r="G9" s="11" t="s">
        <v>22</v>
      </c>
      <c r="H9" s="12">
        <v>0.94720000000000004</v>
      </c>
      <c r="I9" s="12">
        <v>0.93889999999999996</v>
      </c>
      <c r="J9" s="12">
        <v>0.96319999999999995</v>
      </c>
      <c r="K9" s="12">
        <v>0.95050000000000001</v>
      </c>
      <c r="L9" s="9">
        <v>44790</v>
      </c>
      <c r="M9" s="18" t="s">
        <v>29</v>
      </c>
      <c r="N9" s="16">
        <v>-0.04</v>
      </c>
      <c r="O9" s="16">
        <v>0.01</v>
      </c>
      <c r="P9" s="16">
        <v>3.49</v>
      </c>
      <c r="Q9" s="15">
        <v>10</v>
      </c>
      <c r="R9" s="13">
        <f t="shared" si="1"/>
        <v>83.000000000000853</v>
      </c>
      <c r="S9" s="11">
        <f t="shared" si="2"/>
        <v>159.99999999999903</v>
      </c>
      <c r="T9" s="15">
        <f t="shared" si="3"/>
        <v>1.9277108433734624</v>
      </c>
      <c r="U9" s="14">
        <f t="shared" si="4"/>
        <v>0.34600000000000003</v>
      </c>
      <c r="V9" s="16">
        <f t="shared" si="5"/>
        <v>111.44000000000001</v>
      </c>
      <c r="W9" s="20">
        <f t="shared" si="6"/>
        <v>11.144000000000002</v>
      </c>
      <c r="X9" s="14">
        <f t="shared" si="7"/>
        <v>11.144000000000002</v>
      </c>
      <c r="Y9" s="20">
        <f t="shared" si="8"/>
        <v>0</v>
      </c>
    </row>
    <row r="10" spans="1:26" ht="30" customHeight="1" x14ac:dyDescent="0.2">
      <c r="A10" s="10">
        <v>10</v>
      </c>
      <c r="B10" s="9">
        <v>44796</v>
      </c>
      <c r="C10" s="25">
        <v>0.99513888888888891</v>
      </c>
      <c r="D10" s="10">
        <f t="shared" si="0"/>
        <v>2</v>
      </c>
      <c r="E10" s="11" t="s">
        <v>38</v>
      </c>
      <c r="F10" s="6" t="s">
        <v>28</v>
      </c>
      <c r="G10" s="11" t="s">
        <v>22</v>
      </c>
      <c r="H10" s="12">
        <v>0.99690000000000001</v>
      </c>
      <c r="I10" s="12">
        <v>0.9899</v>
      </c>
      <c r="J10" s="12">
        <v>1.0116000000000001</v>
      </c>
      <c r="K10" s="12">
        <v>0.99790000000000001</v>
      </c>
      <c r="L10" s="9">
        <v>44799</v>
      </c>
      <c r="M10" s="18" t="s">
        <v>29</v>
      </c>
      <c r="N10" s="16">
        <v>-0.08</v>
      </c>
      <c r="O10" s="16">
        <v>-0.96</v>
      </c>
      <c r="P10" s="16">
        <v>2.08</v>
      </c>
      <c r="Q10" s="15">
        <v>10</v>
      </c>
      <c r="R10" s="13">
        <f t="shared" si="1"/>
        <v>70.000000000000057</v>
      </c>
      <c r="S10" s="11">
        <f t="shared" si="2"/>
        <v>147.00000000000045</v>
      </c>
      <c r="T10" s="15">
        <f t="shared" si="3"/>
        <v>2.100000000000005</v>
      </c>
      <c r="U10" s="14">
        <f t="shared" si="4"/>
        <v>0.10400000000000001</v>
      </c>
      <c r="V10" s="16">
        <f t="shared" si="5"/>
        <v>112.48000000000002</v>
      </c>
      <c r="W10" s="20">
        <f t="shared" si="6"/>
        <v>11.248000000000001</v>
      </c>
      <c r="X10" s="14">
        <f t="shared" si="7"/>
        <v>11.248000000000001</v>
      </c>
      <c r="Y10" s="20">
        <f t="shared" si="8"/>
        <v>0</v>
      </c>
    </row>
    <row r="11" spans="1:26" ht="30" customHeight="1" x14ac:dyDescent="0.2">
      <c r="A11" s="29">
        <v>11</v>
      </c>
      <c r="B11" s="30">
        <v>44797</v>
      </c>
      <c r="C11" s="31">
        <v>0.87638888888888899</v>
      </c>
      <c r="D11" s="29">
        <f t="shared" si="0"/>
        <v>3</v>
      </c>
      <c r="E11" s="32" t="s">
        <v>39</v>
      </c>
      <c r="F11" s="33" t="s">
        <v>28</v>
      </c>
      <c r="G11" s="32" t="s">
        <v>22</v>
      </c>
      <c r="H11" s="34">
        <v>1.1397999999999999</v>
      </c>
      <c r="I11" s="34">
        <v>1.1337999999999999</v>
      </c>
      <c r="J11" s="34">
        <v>1.1520999999999999</v>
      </c>
      <c r="K11" s="34">
        <v>1.1337999999999999</v>
      </c>
      <c r="L11" s="30">
        <v>44799</v>
      </c>
      <c r="M11" s="35" t="s">
        <v>10</v>
      </c>
      <c r="N11" s="36">
        <v>-0.09</v>
      </c>
      <c r="O11" s="36">
        <v>7.0000000000000007E-2</v>
      </c>
      <c r="P11" s="36">
        <v>-12.32</v>
      </c>
      <c r="Q11" s="37">
        <v>10</v>
      </c>
      <c r="R11" s="38">
        <f t="shared" si="1"/>
        <v>60.000000000000057</v>
      </c>
      <c r="S11" s="32">
        <f t="shared" si="2"/>
        <v>122.99999999999977</v>
      </c>
      <c r="T11" s="37">
        <f t="shared" si="3"/>
        <v>2.049999999999994</v>
      </c>
      <c r="U11" s="39">
        <f t="shared" si="4"/>
        <v>-1.234</v>
      </c>
      <c r="V11" s="36">
        <f t="shared" si="5"/>
        <v>100.14000000000001</v>
      </c>
      <c r="W11" s="40">
        <f t="shared" si="6"/>
        <v>10.014000000000001</v>
      </c>
      <c r="X11" s="39">
        <f t="shared" si="7"/>
        <v>11.248000000000001</v>
      </c>
      <c r="Y11" s="40">
        <f t="shared" si="8"/>
        <v>-1.234</v>
      </c>
    </row>
    <row r="12" spans="1:26" ht="30" customHeight="1" x14ac:dyDescent="0.2">
      <c r="A12" s="10">
        <v>8</v>
      </c>
      <c r="B12" s="9">
        <v>44790</v>
      </c>
      <c r="C12" s="25">
        <v>0.89097222222222217</v>
      </c>
      <c r="D12" s="10">
        <f t="shared" si="0"/>
        <v>3</v>
      </c>
      <c r="E12" s="11" t="s">
        <v>33</v>
      </c>
      <c r="F12" s="6" t="s">
        <v>28</v>
      </c>
      <c r="G12" s="11" t="s">
        <v>22</v>
      </c>
      <c r="H12" s="12">
        <v>0.73770000000000002</v>
      </c>
      <c r="I12" s="12">
        <v>0.7319</v>
      </c>
      <c r="J12" s="12">
        <v>0.74880000000000002</v>
      </c>
      <c r="K12" s="12">
        <v>0.74129999999999996</v>
      </c>
      <c r="L12" s="9">
        <v>44802</v>
      </c>
      <c r="M12" s="18" t="s">
        <v>29</v>
      </c>
      <c r="N12" s="16">
        <v>-0.06</v>
      </c>
      <c r="O12" s="16">
        <v>0.22</v>
      </c>
      <c r="P12" s="16">
        <v>7.51</v>
      </c>
      <c r="Q12" s="15">
        <v>10</v>
      </c>
      <c r="R12" s="13">
        <f t="shared" si="1"/>
        <v>58.00000000000027</v>
      </c>
      <c r="S12" s="11">
        <f t="shared" si="2"/>
        <v>110.99999999999999</v>
      </c>
      <c r="T12" s="15">
        <f t="shared" si="3"/>
        <v>1.9137931034482667</v>
      </c>
      <c r="U12" s="14">
        <f t="shared" si="4"/>
        <v>0.76700000000000002</v>
      </c>
      <c r="V12" s="16">
        <f t="shared" si="5"/>
        <v>107.81000000000002</v>
      </c>
      <c r="W12" s="20">
        <f t="shared" si="6"/>
        <v>10.781000000000001</v>
      </c>
      <c r="X12" s="14">
        <f t="shared" si="7"/>
        <v>11.248000000000001</v>
      </c>
      <c r="Y12" s="20">
        <f t="shared" si="8"/>
        <v>-0.46700000000000053</v>
      </c>
    </row>
    <row r="13" spans="1:26" ht="30" customHeight="1" x14ac:dyDescent="0.2">
      <c r="A13" s="10">
        <v>9</v>
      </c>
      <c r="B13" s="9">
        <v>44795</v>
      </c>
      <c r="C13" s="25">
        <v>0.82500000000000007</v>
      </c>
      <c r="D13" s="10">
        <f t="shared" si="0"/>
        <v>1</v>
      </c>
      <c r="E13" s="11" t="s">
        <v>36</v>
      </c>
      <c r="F13" s="6" t="s">
        <v>30</v>
      </c>
      <c r="G13" s="11" t="s">
        <v>37</v>
      </c>
      <c r="H13" s="12">
        <v>142.57</v>
      </c>
      <c r="I13" s="12">
        <v>143.33000000000001</v>
      </c>
      <c r="J13" s="12">
        <v>140.55000000000001</v>
      </c>
      <c r="K13" s="12">
        <v>142.47</v>
      </c>
      <c r="L13" s="9">
        <v>44802</v>
      </c>
      <c r="M13" s="18" t="s">
        <v>29</v>
      </c>
      <c r="N13" s="16">
        <v>-0.08</v>
      </c>
      <c r="O13" s="16">
        <v>-0.34</v>
      </c>
      <c r="P13" s="16">
        <v>1.41</v>
      </c>
      <c r="Q13" s="15">
        <v>10</v>
      </c>
      <c r="R13" s="13">
        <f t="shared" si="1"/>
        <v>76.000000000001933</v>
      </c>
      <c r="S13" s="11">
        <f t="shared" si="2"/>
        <v>201.99999999999818</v>
      </c>
      <c r="T13" s="15">
        <f t="shared" si="3"/>
        <v>2.6578947368420138</v>
      </c>
      <c r="U13" s="14">
        <f t="shared" si="4"/>
        <v>9.8999999999999991E-2</v>
      </c>
      <c r="V13" s="16">
        <f t="shared" si="5"/>
        <v>108.80000000000001</v>
      </c>
      <c r="W13" s="20">
        <f t="shared" si="6"/>
        <v>10.88</v>
      </c>
      <c r="X13" s="14">
        <f t="shared" si="7"/>
        <v>11.248000000000001</v>
      </c>
      <c r="Y13" s="20">
        <f t="shared" si="8"/>
        <v>-0.36800000000000033</v>
      </c>
    </row>
    <row r="14" spans="1:26" ht="30" customHeight="1" x14ac:dyDescent="0.2">
      <c r="A14" s="29">
        <v>12</v>
      </c>
      <c r="B14" s="30">
        <v>44802</v>
      </c>
      <c r="C14" s="31">
        <v>8.9583333333333334E-2</v>
      </c>
      <c r="D14" s="29">
        <f t="shared" si="0"/>
        <v>1</v>
      </c>
      <c r="E14" s="32" t="s">
        <v>40</v>
      </c>
      <c r="F14" s="33" t="s">
        <v>28</v>
      </c>
      <c r="G14" s="32" t="s">
        <v>37</v>
      </c>
      <c r="H14" s="34">
        <v>94.85</v>
      </c>
      <c r="I14" s="34">
        <v>95.5</v>
      </c>
      <c r="J14" s="34">
        <v>93.1</v>
      </c>
      <c r="K14" s="34">
        <v>95.5</v>
      </c>
      <c r="L14" s="30">
        <v>44802</v>
      </c>
      <c r="M14" s="35" t="s">
        <v>10</v>
      </c>
      <c r="N14" s="36">
        <v>-0.06</v>
      </c>
      <c r="O14" s="36">
        <v>0</v>
      </c>
      <c r="P14" s="36">
        <v>-9.3800000000000008</v>
      </c>
      <c r="Q14" s="37">
        <v>10</v>
      </c>
      <c r="R14" s="38">
        <f t="shared" si="1"/>
        <v>65.000000000000568</v>
      </c>
      <c r="S14" s="32">
        <f t="shared" si="2"/>
        <v>175</v>
      </c>
      <c r="T14" s="37">
        <f t="shared" si="3"/>
        <v>2.692307692307669</v>
      </c>
      <c r="U14" s="39">
        <f t="shared" si="4"/>
        <v>-0.94400000000000017</v>
      </c>
      <c r="V14" s="36">
        <f t="shared" si="5"/>
        <v>99.360000000000014</v>
      </c>
      <c r="W14" s="40">
        <f t="shared" si="6"/>
        <v>9.9359999999999999</v>
      </c>
      <c r="X14" s="39">
        <f t="shared" si="7"/>
        <v>11.248000000000001</v>
      </c>
      <c r="Y14" s="40">
        <f t="shared" si="8"/>
        <v>-1.3120000000000012</v>
      </c>
    </row>
    <row r="15" spans="1:26" ht="30" customHeight="1" x14ac:dyDescent="0.2">
      <c r="A15" s="29">
        <v>14</v>
      </c>
      <c r="B15" s="30">
        <v>44802</v>
      </c>
      <c r="C15" s="31">
        <v>0.32430555555555557</v>
      </c>
      <c r="D15" s="29">
        <f t="shared" si="0"/>
        <v>1</v>
      </c>
      <c r="E15" s="32" t="s">
        <v>34</v>
      </c>
      <c r="F15" s="33" t="s">
        <v>28</v>
      </c>
      <c r="G15" s="32" t="s">
        <v>22</v>
      </c>
      <c r="H15" s="34">
        <v>1.7033</v>
      </c>
      <c r="I15" s="34">
        <v>1.694</v>
      </c>
      <c r="J15" s="34">
        <v>1.7284999999999999</v>
      </c>
      <c r="K15" s="34">
        <f>I15</f>
        <v>1.694</v>
      </c>
      <c r="L15" s="30">
        <v>44803</v>
      </c>
      <c r="M15" s="35" t="s">
        <v>10</v>
      </c>
      <c r="N15" s="36">
        <v>-0.1</v>
      </c>
      <c r="O15" s="36">
        <v>-0.08</v>
      </c>
      <c r="P15" s="36">
        <f>-6.43-6.36</f>
        <v>-12.79</v>
      </c>
      <c r="Q15" s="37">
        <v>10</v>
      </c>
      <c r="R15" s="38">
        <f t="shared" si="1"/>
        <v>93.000000000000853</v>
      </c>
      <c r="S15" s="32">
        <f t="shared" si="2"/>
        <v>251.99999999999889</v>
      </c>
      <c r="T15" s="37">
        <f t="shared" si="3"/>
        <v>2.7096774193548021</v>
      </c>
      <c r="U15" s="39">
        <f t="shared" si="4"/>
        <v>-1.2969999999999999</v>
      </c>
      <c r="V15" s="36">
        <f t="shared" si="5"/>
        <v>86.390000000000015</v>
      </c>
      <c r="W15" s="40">
        <f t="shared" si="6"/>
        <v>8.6389999999999993</v>
      </c>
      <c r="X15" s="39">
        <f t="shared" si="7"/>
        <v>11.248000000000001</v>
      </c>
      <c r="Y15" s="40">
        <f t="shared" si="8"/>
        <v>-2.6090000000000018</v>
      </c>
    </row>
    <row r="16" spans="1:26" ht="30" customHeight="1" x14ac:dyDescent="0.2">
      <c r="A16" s="29">
        <v>15</v>
      </c>
      <c r="B16" s="30">
        <v>44803</v>
      </c>
      <c r="C16" s="31">
        <v>0.59722222222222221</v>
      </c>
      <c r="D16" s="29">
        <f t="shared" si="0"/>
        <v>2</v>
      </c>
      <c r="E16" s="32" t="s">
        <v>42</v>
      </c>
      <c r="F16" s="33" t="s">
        <v>30</v>
      </c>
      <c r="G16" s="32" t="s">
        <v>37</v>
      </c>
      <c r="H16" s="34">
        <v>1.6224000000000001</v>
      </c>
      <c r="I16" s="34">
        <v>1.6309</v>
      </c>
      <c r="J16" s="34">
        <v>1.5994999999999999</v>
      </c>
      <c r="K16" s="34">
        <v>1.6302000000000001</v>
      </c>
      <c r="L16" s="30">
        <v>44803</v>
      </c>
      <c r="M16" s="35" t="s">
        <v>10</v>
      </c>
      <c r="N16" s="36">
        <v>-0.08</v>
      </c>
      <c r="O16" s="36">
        <v>0</v>
      </c>
      <c r="P16" s="36">
        <v>-9.52</v>
      </c>
      <c r="Q16" s="37">
        <v>10</v>
      </c>
      <c r="R16" s="38">
        <f t="shared" si="1"/>
        <v>84.999999999999517</v>
      </c>
      <c r="S16" s="32">
        <f t="shared" si="2"/>
        <v>229.00000000000142</v>
      </c>
      <c r="T16" s="37">
        <f t="shared" si="3"/>
        <v>2.6941176470588557</v>
      </c>
      <c r="U16" s="39">
        <f t="shared" si="4"/>
        <v>-0.96</v>
      </c>
      <c r="V16" s="36">
        <f t="shared" si="5"/>
        <v>76.79000000000002</v>
      </c>
      <c r="W16" s="40">
        <f t="shared" si="6"/>
        <v>7.6789999999999994</v>
      </c>
      <c r="X16" s="39">
        <f t="shared" si="7"/>
        <v>11.248000000000001</v>
      </c>
      <c r="Y16" s="40">
        <f t="shared" si="8"/>
        <v>-3.5690000000000017</v>
      </c>
    </row>
    <row r="17" spans="1:25" ht="30" customHeight="1" x14ac:dyDescent="0.2">
      <c r="A17" s="10">
        <v>13</v>
      </c>
      <c r="B17" s="9">
        <v>44802</v>
      </c>
      <c r="C17" s="25">
        <v>0.18888888888888888</v>
      </c>
      <c r="D17" s="10">
        <f t="shared" si="0"/>
        <v>1</v>
      </c>
      <c r="E17" s="11" t="s">
        <v>41</v>
      </c>
      <c r="F17" s="6" t="s">
        <v>28</v>
      </c>
      <c r="G17" s="11" t="s">
        <v>22</v>
      </c>
      <c r="H17" s="12">
        <v>1.2969999999999999</v>
      </c>
      <c r="I17" s="12">
        <v>1.2879</v>
      </c>
      <c r="J17" s="12">
        <v>1.3163</v>
      </c>
      <c r="K17" s="12">
        <v>1.3109</v>
      </c>
      <c r="L17" s="9">
        <v>44804</v>
      </c>
      <c r="M17" s="18" t="s">
        <v>29</v>
      </c>
      <c r="N17" s="16">
        <v>-0.08</v>
      </c>
      <c r="O17" s="16">
        <v>-0.41</v>
      </c>
      <c r="P17" s="16">
        <v>21.31</v>
      </c>
      <c r="Q17" s="15">
        <v>10</v>
      </c>
      <c r="R17" s="13">
        <f t="shared" si="1"/>
        <v>90.999999999998863</v>
      </c>
      <c r="S17" s="11">
        <f t="shared" si="2"/>
        <v>193.00000000000094</v>
      </c>
      <c r="T17" s="15">
        <f t="shared" si="3"/>
        <v>2.1208791208791578</v>
      </c>
      <c r="U17" s="14">
        <f t="shared" si="4"/>
        <v>2.0819999999999999</v>
      </c>
      <c r="V17" s="16">
        <f t="shared" si="5"/>
        <v>97.610000000000028</v>
      </c>
      <c r="W17" s="20">
        <f t="shared" si="6"/>
        <v>9.7609999999999992</v>
      </c>
      <c r="X17" s="14">
        <f t="shared" si="7"/>
        <v>11.248000000000001</v>
      </c>
      <c r="Y17" s="20">
        <f t="shared" si="8"/>
        <v>-1.4870000000000019</v>
      </c>
    </row>
    <row r="18" spans="1:25" ht="30" customHeight="1" x14ac:dyDescent="0.2">
      <c r="A18" s="29">
        <v>17</v>
      </c>
      <c r="B18" s="30">
        <v>44804</v>
      </c>
      <c r="C18" s="31">
        <v>0.42222222222222222</v>
      </c>
      <c r="D18" s="29">
        <f t="shared" si="0"/>
        <v>3</v>
      </c>
      <c r="E18" s="32" t="s">
        <v>50</v>
      </c>
      <c r="F18" s="33" t="s">
        <v>28</v>
      </c>
      <c r="G18" s="32" t="s">
        <v>37</v>
      </c>
      <c r="H18" s="34">
        <v>0.85819999999999996</v>
      </c>
      <c r="I18" s="34">
        <v>0.86050000000000004</v>
      </c>
      <c r="J18" s="34">
        <v>0.85219999999999996</v>
      </c>
      <c r="K18" s="34">
        <f>I18</f>
        <v>0.86050000000000004</v>
      </c>
      <c r="L18" s="30">
        <v>44804</v>
      </c>
      <c r="M18" s="35" t="s">
        <v>10</v>
      </c>
      <c r="N18" s="36">
        <v>-0.16</v>
      </c>
      <c r="O18" s="36">
        <v>0</v>
      </c>
      <c r="P18" s="36">
        <v>-10.76</v>
      </c>
      <c r="Q18" s="37">
        <v>10</v>
      </c>
      <c r="R18" s="38">
        <f t="shared" si="1"/>
        <v>23.000000000000796</v>
      </c>
      <c r="S18" s="32">
        <f t="shared" si="2"/>
        <v>60.000000000000057</v>
      </c>
      <c r="T18" s="37">
        <f t="shared" si="3"/>
        <v>2.6086956521738252</v>
      </c>
      <c r="U18" s="39">
        <f t="shared" si="4"/>
        <v>-1.0920000000000001</v>
      </c>
      <c r="V18" s="36">
        <f t="shared" si="5"/>
        <v>86.690000000000026</v>
      </c>
      <c r="W18" s="40">
        <f t="shared" si="6"/>
        <v>8.6689999999999987</v>
      </c>
      <c r="X18" s="39">
        <f t="shared" si="7"/>
        <v>11.248000000000001</v>
      </c>
      <c r="Y18" s="40">
        <f t="shared" si="8"/>
        <v>-2.5790000000000024</v>
      </c>
    </row>
    <row r="19" spans="1:25" ht="30" customHeight="1" x14ac:dyDescent="0.2">
      <c r="A19" s="10">
        <v>18</v>
      </c>
      <c r="B19" s="9"/>
      <c r="C19" s="25"/>
      <c r="D19" s="10">
        <f t="shared" si="0"/>
        <v>6</v>
      </c>
      <c r="E19" s="11"/>
      <c r="F19" s="6"/>
      <c r="G19" s="11"/>
      <c r="H19" s="12"/>
      <c r="I19" s="12"/>
      <c r="J19" s="12"/>
      <c r="K19" s="12"/>
      <c r="L19" s="9"/>
      <c r="M19" s="18"/>
      <c r="N19" s="16"/>
      <c r="O19" s="16"/>
      <c r="P19" s="16"/>
      <c r="Q19" s="15">
        <v>10</v>
      </c>
      <c r="R19" s="13">
        <f t="shared" si="1"/>
        <v>0</v>
      </c>
      <c r="S19" s="11">
        <f t="shared" si="2"/>
        <v>0</v>
      </c>
      <c r="T19" s="15">
        <f t="shared" si="3"/>
        <v>0</v>
      </c>
      <c r="U19" s="14">
        <f t="shared" si="4"/>
        <v>0</v>
      </c>
      <c r="V19" s="16">
        <f t="shared" si="5"/>
        <v>86.690000000000026</v>
      </c>
      <c r="W19" s="20">
        <f t="shared" si="6"/>
        <v>8.6689999999999987</v>
      </c>
      <c r="X19" s="14">
        <f t="shared" si="7"/>
        <v>11.248000000000001</v>
      </c>
      <c r="Y19" s="20">
        <f t="shared" si="8"/>
        <v>-2.5790000000000024</v>
      </c>
    </row>
    <row r="20" spans="1:25" ht="30" customHeight="1" x14ac:dyDescent="0.2">
      <c r="A20" s="10">
        <v>16</v>
      </c>
      <c r="B20" s="9"/>
      <c r="C20" s="25"/>
      <c r="D20" s="10">
        <f t="shared" si="0"/>
        <v>6</v>
      </c>
      <c r="E20" s="11"/>
      <c r="F20" s="6"/>
      <c r="G20" s="11"/>
      <c r="H20" s="12"/>
      <c r="I20" s="12"/>
      <c r="J20" s="12"/>
      <c r="K20" s="12"/>
      <c r="L20" s="9"/>
      <c r="M20" s="18"/>
      <c r="N20" s="16"/>
      <c r="O20" s="16"/>
      <c r="P20" s="16"/>
      <c r="Q20" s="15">
        <v>10</v>
      </c>
      <c r="R20" s="13">
        <f t="shared" si="1"/>
        <v>0</v>
      </c>
      <c r="S20" s="11">
        <f t="shared" si="2"/>
        <v>0</v>
      </c>
      <c r="T20" s="15">
        <f t="shared" si="3"/>
        <v>0</v>
      </c>
      <c r="U20" s="14">
        <f t="shared" si="4"/>
        <v>0</v>
      </c>
      <c r="V20" s="16">
        <f t="shared" si="5"/>
        <v>86.690000000000026</v>
      </c>
      <c r="W20" s="20">
        <f t="shared" si="6"/>
        <v>8.6689999999999987</v>
      </c>
      <c r="X20" s="14">
        <f t="shared" si="7"/>
        <v>11.248000000000001</v>
      </c>
      <c r="Y20" s="20">
        <f t="shared" si="8"/>
        <v>-2.5790000000000024</v>
      </c>
    </row>
    <row r="21" spans="1:25" ht="30" customHeight="1" x14ac:dyDescent="0.2">
      <c r="A21" s="10">
        <v>19</v>
      </c>
      <c r="B21" s="9"/>
      <c r="C21" s="25"/>
      <c r="D21" s="10">
        <f t="shared" ref="D21:D58" si="9">WEEKDAY(B21,2)</f>
        <v>6</v>
      </c>
      <c r="E21" s="11"/>
      <c r="F21" s="6"/>
      <c r="G21" s="11"/>
      <c r="H21" s="12"/>
      <c r="I21" s="12"/>
      <c r="J21" s="12"/>
      <c r="K21" s="12"/>
      <c r="L21" s="9"/>
      <c r="M21" s="18"/>
      <c r="N21" s="16"/>
      <c r="O21" s="16"/>
      <c r="P21" s="16"/>
      <c r="Q21" s="15">
        <v>10</v>
      </c>
      <c r="R21" s="13">
        <f t="shared" ref="R21:R58" si="10">IF(OR(E21="USDJPY",E21="EURJPY",E21="GBPJPY",E21="AUDJPY",E21="NZDJPY",E21="CHFJPY",E21="CADJPY",E21="BRENT",E21="XAUUSD",E21="XAGUSD"),ABS((H21-I21)*10^2),ABS((I21-H21)*10^4))</f>
        <v>0</v>
      </c>
      <c r="S21" s="11">
        <f t="shared" ref="S21:S58" si="11">IF(OR(E21="USDJPY",E21="EURJPY",E21="GBPJPY",E21="AUDJPY",E21="NZDJPY",E21="CHFJPY",E21="CADJPY",E21="BRENT",E21="XAUUSD",E21="XAGUSD"),ABS((H21-J21)*10^2),ABS((J21-H21)*10^4))</f>
        <v>0</v>
      </c>
      <c r="T21" s="15">
        <f t="shared" ref="T21:T58" si="12">IF(AND(R21&lt;&gt;0,S21&lt;&gt;0),S21/R21,0)</f>
        <v>0</v>
      </c>
      <c r="U21" s="14">
        <f t="shared" ref="U21:U58" si="13">(N21+O21+P21)/Q21</f>
        <v>0</v>
      </c>
      <c r="V21" s="16">
        <f t="shared" ref="V21:V58" si="14">V20+N21+O21+P21</f>
        <v>86.690000000000026</v>
      </c>
      <c r="W21" s="20">
        <f t="shared" ref="W21:W58" si="15">W20+U21</f>
        <v>8.6689999999999987</v>
      </c>
      <c r="X21" s="14">
        <f t="shared" ref="X21:X58" si="16">IF(W21&gt;X20,W21,X20)</f>
        <v>11.248000000000001</v>
      </c>
      <c r="Y21" s="20">
        <f t="shared" ref="Y21:Y58" si="17">(X21-W21)*(-1)</f>
        <v>-2.5790000000000024</v>
      </c>
    </row>
    <row r="22" spans="1:25" ht="30" customHeight="1" x14ac:dyDescent="0.2">
      <c r="A22" s="10">
        <v>20</v>
      </c>
      <c r="B22" s="9"/>
      <c r="C22" s="25"/>
      <c r="D22" s="10">
        <f t="shared" si="9"/>
        <v>6</v>
      </c>
      <c r="E22" s="11"/>
      <c r="F22" s="6"/>
      <c r="G22" s="11"/>
      <c r="H22" s="12"/>
      <c r="I22" s="12"/>
      <c r="J22" s="12"/>
      <c r="K22" s="12"/>
      <c r="L22" s="9"/>
      <c r="M22" s="18"/>
      <c r="N22" s="16"/>
      <c r="O22" s="16"/>
      <c r="P22" s="16"/>
      <c r="Q22" s="15">
        <v>10</v>
      </c>
      <c r="R22" s="13">
        <f t="shared" si="10"/>
        <v>0</v>
      </c>
      <c r="S22" s="11">
        <f t="shared" si="11"/>
        <v>0</v>
      </c>
      <c r="T22" s="15">
        <f t="shared" si="12"/>
        <v>0</v>
      </c>
      <c r="U22" s="14">
        <f t="shared" si="13"/>
        <v>0</v>
      </c>
      <c r="V22" s="16">
        <f t="shared" si="14"/>
        <v>86.690000000000026</v>
      </c>
      <c r="W22" s="20">
        <f t="shared" si="15"/>
        <v>8.6689999999999987</v>
      </c>
      <c r="X22" s="14">
        <f t="shared" si="16"/>
        <v>11.248000000000001</v>
      </c>
      <c r="Y22" s="20">
        <f t="shared" si="17"/>
        <v>-2.5790000000000024</v>
      </c>
    </row>
    <row r="23" spans="1:25" ht="30" customHeight="1" x14ac:dyDescent="0.2">
      <c r="A23" s="10">
        <v>21</v>
      </c>
      <c r="B23" s="9"/>
      <c r="C23" s="25"/>
      <c r="D23" s="10">
        <f t="shared" si="9"/>
        <v>6</v>
      </c>
      <c r="E23" s="11"/>
      <c r="F23" s="6"/>
      <c r="G23" s="11"/>
      <c r="H23" s="12"/>
      <c r="I23" s="12"/>
      <c r="J23" s="12"/>
      <c r="K23" s="12"/>
      <c r="L23" s="9"/>
      <c r="M23" s="18"/>
      <c r="N23" s="16"/>
      <c r="O23" s="16"/>
      <c r="P23" s="16"/>
      <c r="Q23" s="15">
        <v>10</v>
      </c>
      <c r="R23" s="13">
        <f t="shared" si="10"/>
        <v>0</v>
      </c>
      <c r="S23" s="11">
        <f t="shared" si="11"/>
        <v>0</v>
      </c>
      <c r="T23" s="15">
        <f t="shared" si="12"/>
        <v>0</v>
      </c>
      <c r="U23" s="14">
        <f t="shared" si="13"/>
        <v>0</v>
      </c>
      <c r="V23" s="16">
        <f t="shared" si="14"/>
        <v>86.690000000000026</v>
      </c>
      <c r="W23" s="20">
        <f t="shared" si="15"/>
        <v>8.6689999999999987</v>
      </c>
      <c r="X23" s="14">
        <f t="shared" si="16"/>
        <v>11.248000000000001</v>
      </c>
      <c r="Y23" s="20">
        <f t="shared" si="17"/>
        <v>-2.5790000000000024</v>
      </c>
    </row>
    <row r="24" spans="1:25" ht="30" customHeight="1" x14ac:dyDescent="0.2">
      <c r="A24" s="10">
        <v>22</v>
      </c>
      <c r="B24" s="9"/>
      <c r="C24" s="25"/>
      <c r="D24" s="10">
        <f t="shared" si="9"/>
        <v>6</v>
      </c>
      <c r="E24" s="11"/>
      <c r="F24" s="6"/>
      <c r="G24" s="11"/>
      <c r="H24" s="12"/>
      <c r="I24" s="12"/>
      <c r="J24" s="12"/>
      <c r="K24" s="12"/>
      <c r="L24" s="9"/>
      <c r="M24" s="18"/>
      <c r="N24" s="16"/>
      <c r="O24" s="16"/>
      <c r="P24" s="16"/>
      <c r="Q24" s="15">
        <v>10</v>
      </c>
      <c r="R24" s="13">
        <f t="shared" si="10"/>
        <v>0</v>
      </c>
      <c r="S24" s="11">
        <f t="shared" si="11"/>
        <v>0</v>
      </c>
      <c r="T24" s="15">
        <f t="shared" si="12"/>
        <v>0</v>
      </c>
      <c r="U24" s="14">
        <f t="shared" si="13"/>
        <v>0</v>
      </c>
      <c r="V24" s="16">
        <f t="shared" si="14"/>
        <v>86.690000000000026</v>
      </c>
      <c r="W24" s="20">
        <f t="shared" si="15"/>
        <v>8.6689999999999987</v>
      </c>
      <c r="X24" s="14">
        <f t="shared" si="16"/>
        <v>11.248000000000001</v>
      </c>
      <c r="Y24" s="20">
        <f t="shared" si="17"/>
        <v>-2.5790000000000024</v>
      </c>
    </row>
    <row r="25" spans="1:25" ht="30" customHeight="1" x14ac:dyDescent="0.2">
      <c r="A25" s="10">
        <v>23</v>
      </c>
      <c r="B25" s="9"/>
      <c r="C25" s="25"/>
      <c r="D25" s="10">
        <f t="shared" si="9"/>
        <v>6</v>
      </c>
      <c r="E25" s="11"/>
      <c r="F25" s="6"/>
      <c r="G25" s="11"/>
      <c r="H25" s="12"/>
      <c r="I25" s="12"/>
      <c r="J25" s="12"/>
      <c r="K25" s="12"/>
      <c r="L25" s="9"/>
      <c r="M25" s="18"/>
      <c r="N25" s="16"/>
      <c r="O25" s="16"/>
      <c r="P25" s="16"/>
      <c r="Q25" s="15">
        <v>10</v>
      </c>
      <c r="R25" s="13">
        <f t="shared" si="10"/>
        <v>0</v>
      </c>
      <c r="S25" s="11">
        <f t="shared" si="11"/>
        <v>0</v>
      </c>
      <c r="T25" s="15">
        <f t="shared" si="12"/>
        <v>0</v>
      </c>
      <c r="U25" s="14">
        <f t="shared" si="13"/>
        <v>0</v>
      </c>
      <c r="V25" s="16">
        <f t="shared" si="14"/>
        <v>86.690000000000026</v>
      </c>
      <c r="W25" s="20">
        <f t="shared" si="15"/>
        <v>8.6689999999999987</v>
      </c>
      <c r="X25" s="14">
        <f t="shared" si="16"/>
        <v>11.248000000000001</v>
      </c>
      <c r="Y25" s="20">
        <f t="shared" si="17"/>
        <v>-2.5790000000000024</v>
      </c>
    </row>
    <row r="26" spans="1:25" ht="30" customHeight="1" x14ac:dyDescent="0.2">
      <c r="A26" s="10">
        <v>24</v>
      </c>
      <c r="B26" s="9"/>
      <c r="C26" s="25"/>
      <c r="D26" s="10">
        <f t="shared" si="9"/>
        <v>6</v>
      </c>
      <c r="E26" s="11"/>
      <c r="F26" s="6"/>
      <c r="G26" s="11"/>
      <c r="H26" s="12"/>
      <c r="I26" s="12"/>
      <c r="J26" s="12"/>
      <c r="K26" s="12"/>
      <c r="L26" s="9"/>
      <c r="M26" s="18"/>
      <c r="N26" s="16"/>
      <c r="O26" s="16"/>
      <c r="P26" s="16"/>
      <c r="Q26" s="15">
        <v>10</v>
      </c>
      <c r="R26" s="13">
        <f t="shared" si="10"/>
        <v>0</v>
      </c>
      <c r="S26" s="11">
        <f t="shared" si="11"/>
        <v>0</v>
      </c>
      <c r="T26" s="15">
        <f t="shared" si="12"/>
        <v>0</v>
      </c>
      <c r="U26" s="14">
        <f t="shared" si="13"/>
        <v>0</v>
      </c>
      <c r="V26" s="16">
        <f t="shared" si="14"/>
        <v>86.690000000000026</v>
      </c>
      <c r="W26" s="20">
        <f t="shared" si="15"/>
        <v>8.6689999999999987</v>
      </c>
      <c r="X26" s="14">
        <f t="shared" si="16"/>
        <v>11.248000000000001</v>
      </c>
      <c r="Y26" s="20">
        <f t="shared" si="17"/>
        <v>-2.5790000000000024</v>
      </c>
    </row>
    <row r="27" spans="1:25" ht="30" customHeight="1" x14ac:dyDescent="0.2">
      <c r="A27" s="10">
        <v>25</v>
      </c>
      <c r="B27" s="9"/>
      <c r="C27" s="25"/>
      <c r="D27" s="10">
        <f t="shared" si="9"/>
        <v>6</v>
      </c>
      <c r="E27" s="11"/>
      <c r="F27" s="6"/>
      <c r="G27" s="11"/>
      <c r="H27" s="12"/>
      <c r="I27" s="12"/>
      <c r="J27" s="12"/>
      <c r="K27" s="12"/>
      <c r="L27" s="9"/>
      <c r="M27" s="18"/>
      <c r="N27" s="16"/>
      <c r="O27" s="16"/>
      <c r="P27" s="16"/>
      <c r="Q27" s="15">
        <v>10</v>
      </c>
      <c r="R27" s="13">
        <f t="shared" si="10"/>
        <v>0</v>
      </c>
      <c r="S27" s="11">
        <f t="shared" si="11"/>
        <v>0</v>
      </c>
      <c r="T27" s="15">
        <f t="shared" si="12"/>
        <v>0</v>
      </c>
      <c r="U27" s="14">
        <f t="shared" si="13"/>
        <v>0</v>
      </c>
      <c r="V27" s="16">
        <f t="shared" si="14"/>
        <v>86.690000000000026</v>
      </c>
      <c r="W27" s="20">
        <f t="shared" si="15"/>
        <v>8.6689999999999987</v>
      </c>
      <c r="X27" s="14">
        <f t="shared" si="16"/>
        <v>11.248000000000001</v>
      </c>
      <c r="Y27" s="20">
        <f t="shared" si="17"/>
        <v>-2.5790000000000024</v>
      </c>
    </row>
    <row r="28" spans="1:25" ht="30" customHeight="1" x14ac:dyDescent="0.2">
      <c r="A28" s="10">
        <v>26</v>
      </c>
      <c r="B28" s="9"/>
      <c r="C28" s="25"/>
      <c r="D28" s="10">
        <f t="shared" si="9"/>
        <v>6</v>
      </c>
      <c r="E28" s="11"/>
      <c r="F28" s="6"/>
      <c r="G28" s="11"/>
      <c r="H28" s="12"/>
      <c r="I28" s="12"/>
      <c r="J28" s="12"/>
      <c r="K28" s="12"/>
      <c r="L28" s="9"/>
      <c r="M28" s="18"/>
      <c r="N28" s="16"/>
      <c r="O28" s="16"/>
      <c r="P28" s="16"/>
      <c r="Q28" s="15">
        <v>10</v>
      </c>
      <c r="R28" s="13">
        <f t="shared" si="10"/>
        <v>0</v>
      </c>
      <c r="S28" s="11">
        <f t="shared" si="11"/>
        <v>0</v>
      </c>
      <c r="T28" s="15">
        <f t="shared" si="12"/>
        <v>0</v>
      </c>
      <c r="U28" s="14">
        <f t="shared" si="13"/>
        <v>0</v>
      </c>
      <c r="V28" s="16">
        <f t="shared" si="14"/>
        <v>86.690000000000026</v>
      </c>
      <c r="W28" s="20">
        <f t="shared" si="15"/>
        <v>8.6689999999999987</v>
      </c>
      <c r="X28" s="14">
        <f t="shared" si="16"/>
        <v>11.248000000000001</v>
      </c>
      <c r="Y28" s="20">
        <f t="shared" si="17"/>
        <v>-2.5790000000000024</v>
      </c>
    </row>
    <row r="29" spans="1:25" ht="30" customHeight="1" x14ac:dyDescent="0.2">
      <c r="A29" s="10">
        <v>27</v>
      </c>
      <c r="B29" s="9"/>
      <c r="C29" s="25"/>
      <c r="D29" s="10">
        <f t="shared" si="9"/>
        <v>6</v>
      </c>
      <c r="E29" s="11"/>
      <c r="F29" s="6"/>
      <c r="G29" s="11"/>
      <c r="H29" s="12"/>
      <c r="I29" s="12"/>
      <c r="J29" s="12"/>
      <c r="K29" s="12"/>
      <c r="L29" s="9"/>
      <c r="M29" s="18"/>
      <c r="N29" s="16"/>
      <c r="O29" s="16"/>
      <c r="P29" s="16"/>
      <c r="Q29" s="15">
        <v>10</v>
      </c>
      <c r="R29" s="13">
        <f t="shared" si="10"/>
        <v>0</v>
      </c>
      <c r="S29" s="11">
        <f t="shared" si="11"/>
        <v>0</v>
      </c>
      <c r="T29" s="15">
        <f t="shared" si="12"/>
        <v>0</v>
      </c>
      <c r="U29" s="14">
        <f t="shared" si="13"/>
        <v>0</v>
      </c>
      <c r="V29" s="16">
        <f t="shared" si="14"/>
        <v>86.690000000000026</v>
      </c>
      <c r="W29" s="20">
        <f t="shared" si="15"/>
        <v>8.6689999999999987</v>
      </c>
      <c r="X29" s="14">
        <f t="shared" si="16"/>
        <v>11.248000000000001</v>
      </c>
      <c r="Y29" s="20">
        <f t="shared" si="17"/>
        <v>-2.5790000000000024</v>
      </c>
    </row>
    <row r="30" spans="1:25" ht="30" customHeight="1" x14ac:dyDescent="0.2">
      <c r="A30" s="10">
        <v>28</v>
      </c>
      <c r="B30" s="9"/>
      <c r="C30" s="25"/>
      <c r="D30" s="10">
        <f t="shared" si="9"/>
        <v>6</v>
      </c>
      <c r="E30" s="11"/>
      <c r="F30" s="6"/>
      <c r="G30" s="11"/>
      <c r="H30" s="12"/>
      <c r="I30" s="12"/>
      <c r="J30" s="12"/>
      <c r="K30" s="12"/>
      <c r="L30" s="9"/>
      <c r="M30" s="18"/>
      <c r="N30" s="16"/>
      <c r="O30" s="16"/>
      <c r="P30" s="16"/>
      <c r="Q30" s="15">
        <v>10</v>
      </c>
      <c r="R30" s="13">
        <f t="shared" si="10"/>
        <v>0</v>
      </c>
      <c r="S30" s="11">
        <f t="shared" si="11"/>
        <v>0</v>
      </c>
      <c r="T30" s="15">
        <f t="shared" si="12"/>
        <v>0</v>
      </c>
      <c r="U30" s="14">
        <f t="shared" si="13"/>
        <v>0</v>
      </c>
      <c r="V30" s="16">
        <f t="shared" si="14"/>
        <v>86.690000000000026</v>
      </c>
      <c r="W30" s="20">
        <f t="shared" si="15"/>
        <v>8.6689999999999987</v>
      </c>
      <c r="X30" s="14">
        <f t="shared" si="16"/>
        <v>11.248000000000001</v>
      </c>
      <c r="Y30" s="20">
        <f t="shared" si="17"/>
        <v>-2.5790000000000024</v>
      </c>
    </row>
    <row r="31" spans="1:25" ht="30" customHeight="1" x14ac:dyDescent="0.2">
      <c r="A31" s="10">
        <v>29</v>
      </c>
      <c r="B31" s="9"/>
      <c r="C31" s="25"/>
      <c r="D31" s="10">
        <f t="shared" si="9"/>
        <v>6</v>
      </c>
      <c r="E31" s="11"/>
      <c r="F31" s="6"/>
      <c r="G31" s="11"/>
      <c r="H31" s="12"/>
      <c r="I31" s="12"/>
      <c r="J31" s="12"/>
      <c r="K31" s="12"/>
      <c r="L31" s="9"/>
      <c r="M31" s="18"/>
      <c r="N31" s="16"/>
      <c r="O31" s="16"/>
      <c r="P31" s="16"/>
      <c r="Q31" s="15">
        <v>10</v>
      </c>
      <c r="R31" s="13">
        <f t="shared" si="10"/>
        <v>0</v>
      </c>
      <c r="S31" s="11">
        <f t="shared" si="11"/>
        <v>0</v>
      </c>
      <c r="T31" s="15">
        <f t="shared" si="12"/>
        <v>0</v>
      </c>
      <c r="U31" s="14">
        <f t="shared" si="13"/>
        <v>0</v>
      </c>
      <c r="V31" s="16">
        <f t="shared" si="14"/>
        <v>86.690000000000026</v>
      </c>
      <c r="W31" s="20">
        <f t="shared" si="15"/>
        <v>8.6689999999999987</v>
      </c>
      <c r="X31" s="14">
        <f t="shared" si="16"/>
        <v>11.248000000000001</v>
      </c>
      <c r="Y31" s="20">
        <f t="shared" si="17"/>
        <v>-2.5790000000000024</v>
      </c>
    </row>
    <row r="32" spans="1:25" ht="30" customHeight="1" x14ac:dyDescent="0.2">
      <c r="A32" s="10">
        <v>30</v>
      </c>
      <c r="B32" s="9"/>
      <c r="C32" s="25"/>
      <c r="D32" s="10">
        <f t="shared" si="9"/>
        <v>6</v>
      </c>
      <c r="E32" s="11"/>
      <c r="F32" s="6"/>
      <c r="G32" s="11"/>
      <c r="H32" s="12"/>
      <c r="I32" s="12"/>
      <c r="J32" s="12"/>
      <c r="K32" s="12"/>
      <c r="L32" s="9"/>
      <c r="M32" s="18"/>
      <c r="N32" s="16"/>
      <c r="O32" s="16"/>
      <c r="P32" s="16"/>
      <c r="Q32" s="15">
        <v>10</v>
      </c>
      <c r="R32" s="13">
        <f t="shared" si="10"/>
        <v>0</v>
      </c>
      <c r="S32" s="11">
        <f t="shared" si="11"/>
        <v>0</v>
      </c>
      <c r="T32" s="15">
        <f t="shared" si="12"/>
        <v>0</v>
      </c>
      <c r="U32" s="14">
        <f t="shared" si="13"/>
        <v>0</v>
      </c>
      <c r="V32" s="16">
        <f t="shared" si="14"/>
        <v>86.690000000000026</v>
      </c>
      <c r="W32" s="20">
        <f t="shared" si="15"/>
        <v>8.6689999999999987</v>
      </c>
      <c r="X32" s="14">
        <f t="shared" si="16"/>
        <v>11.248000000000001</v>
      </c>
      <c r="Y32" s="20">
        <f t="shared" si="17"/>
        <v>-2.5790000000000024</v>
      </c>
    </row>
    <row r="33" spans="1:27" ht="30" customHeight="1" x14ac:dyDescent="0.2">
      <c r="A33" s="10">
        <v>31</v>
      </c>
      <c r="B33" s="9"/>
      <c r="C33" s="25"/>
      <c r="D33" s="10">
        <f t="shared" si="9"/>
        <v>6</v>
      </c>
      <c r="E33" s="11"/>
      <c r="F33" s="6"/>
      <c r="G33" s="11"/>
      <c r="H33" s="12"/>
      <c r="I33" s="12"/>
      <c r="J33" s="12"/>
      <c r="K33" s="12"/>
      <c r="L33" s="9"/>
      <c r="M33" s="18"/>
      <c r="N33" s="16"/>
      <c r="O33" s="16"/>
      <c r="P33" s="16"/>
      <c r="Q33" s="15">
        <v>10</v>
      </c>
      <c r="R33" s="13">
        <f t="shared" si="10"/>
        <v>0</v>
      </c>
      <c r="S33" s="11">
        <f t="shared" si="11"/>
        <v>0</v>
      </c>
      <c r="T33" s="15">
        <f t="shared" si="12"/>
        <v>0</v>
      </c>
      <c r="U33" s="14">
        <f t="shared" si="13"/>
        <v>0</v>
      </c>
      <c r="V33" s="16">
        <f t="shared" si="14"/>
        <v>86.690000000000026</v>
      </c>
      <c r="W33" s="20">
        <f t="shared" si="15"/>
        <v>8.6689999999999987</v>
      </c>
      <c r="X33" s="14">
        <f t="shared" si="16"/>
        <v>11.248000000000001</v>
      </c>
      <c r="Y33" s="20">
        <f t="shared" si="17"/>
        <v>-2.5790000000000024</v>
      </c>
    </row>
    <row r="34" spans="1:27" ht="30" customHeight="1" x14ac:dyDescent="0.2">
      <c r="A34" s="10">
        <v>32</v>
      </c>
      <c r="B34" s="9"/>
      <c r="C34" s="25"/>
      <c r="D34" s="10">
        <f t="shared" si="9"/>
        <v>6</v>
      </c>
      <c r="E34" s="11"/>
      <c r="F34" s="6"/>
      <c r="G34" s="11"/>
      <c r="H34" s="12"/>
      <c r="I34" s="12"/>
      <c r="J34" s="12"/>
      <c r="K34" s="12"/>
      <c r="L34" s="9"/>
      <c r="M34" s="18"/>
      <c r="N34" s="16"/>
      <c r="O34" s="16"/>
      <c r="P34" s="16"/>
      <c r="Q34" s="15">
        <v>10</v>
      </c>
      <c r="R34" s="13">
        <f t="shared" si="10"/>
        <v>0</v>
      </c>
      <c r="S34" s="11">
        <f t="shared" si="11"/>
        <v>0</v>
      </c>
      <c r="T34" s="15">
        <f t="shared" si="12"/>
        <v>0</v>
      </c>
      <c r="U34" s="14">
        <f t="shared" si="13"/>
        <v>0</v>
      </c>
      <c r="V34" s="16">
        <f t="shared" si="14"/>
        <v>86.690000000000026</v>
      </c>
      <c r="W34" s="20">
        <f t="shared" si="15"/>
        <v>8.6689999999999987</v>
      </c>
      <c r="X34" s="14">
        <f t="shared" si="16"/>
        <v>11.248000000000001</v>
      </c>
      <c r="Y34" s="20">
        <f t="shared" si="17"/>
        <v>-2.5790000000000024</v>
      </c>
    </row>
    <row r="35" spans="1:27" ht="30" customHeight="1" x14ac:dyDescent="0.2">
      <c r="A35" s="10">
        <v>33</v>
      </c>
      <c r="B35" s="9"/>
      <c r="C35" s="25"/>
      <c r="D35" s="10">
        <f t="shared" si="9"/>
        <v>6</v>
      </c>
      <c r="E35" s="11"/>
      <c r="F35" s="6"/>
      <c r="G35" s="11"/>
      <c r="H35" s="12"/>
      <c r="I35" s="12"/>
      <c r="J35" s="12"/>
      <c r="K35" s="12"/>
      <c r="L35" s="9"/>
      <c r="M35" s="18"/>
      <c r="N35" s="16"/>
      <c r="O35" s="16"/>
      <c r="P35" s="16"/>
      <c r="Q35" s="15">
        <v>10</v>
      </c>
      <c r="R35" s="13">
        <f t="shared" si="10"/>
        <v>0</v>
      </c>
      <c r="S35" s="11">
        <f t="shared" si="11"/>
        <v>0</v>
      </c>
      <c r="T35" s="15">
        <f t="shared" si="12"/>
        <v>0</v>
      </c>
      <c r="U35" s="14">
        <f t="shared" si="13"/>
        <v>0</v>
      </c>
      <c r="V35" s="16">
        <f t="shared" si="14"/>
        <v>86.690000000000026</v>
      </c>
      <c r="W35" s="20">
        <f t="shared" si="15"/>
        <v>8.6689999999999987</v>
      </c>
      <c r="X35" s="14">
        <f t="shared" si="16"/>
        <v>11.248000000000001</v>
      </c>
      <c r="Y35" s="20">
        <f t="shared" si="17"/>
        <v>-2.5790000000000024</v>
      </c>
    </row>
    <row r="36" spans="1:27" ht="30" customHeight="1" x14ac:dyDescent="0.2">
      <c r="A36" s="10">
        <v>34</v>
      </c>
      <c r="B36" s="9"/>
      <c r="C36" s="25"/>
      <c r="D36" s="10">
        <f t="shared" si="9"/>
        <v>6</v>
      </c>
      <c r="E36" s="11"/>
      <c r="F36" s="6"/>
      <c r="G36" s="11"/>
      <c r="H36" s="12"/>
      <c r="I36" s="12"/>
      <c r="J36" s="12"/>
      <c r="K36" s="12"/>
      <c r="L36" s="9"/>
      <c r="M36" s="18"/>
      <c r="N36" s="16"/>
      <c r="O36" s="16"/>
      <c r="P36" s="16"/>
      <c r="Q36" s="15">
        <v>10</v>
      </c>
      <c r="R36" s="13">
        <f t="shared" si="10"/>
        <v>0</v>
      </c>
      <c r="S36" s="11">
        <f t="shared" si="11"/>
        <v>0</v>
      </c>
      <c r="T36" s="15">
        <f t="shared" si="12"/>
        <v>0</v>
      </c>
      <c r="U36" s="14">
        <f t="shared" si="13"/>
        <v>0</v>
      </c>
      <c r="V36" s="16">
        <f t="shared" si="14"/>
        <v>86.690000000000026</v>
      </c>
      <c r="W36" s="20">
        <f t="shared" si="15"/>
        <v>8.6689999999999987</v>
      </c>
      <c r="X36" s="14">
        <f t="shared" si="16"/>
        <v>11.248000000000001</v>
      </c>
      <c r="Y36" s="20">
        <f t="shared" si="17"/>
        <v>-2.5790000000000024</v>
      </c>
    </row>
    <row r="37" spans="1:27" ht="30" customHeight="1" x14ac:dyDescent="0.2">
      <c r="A37" s="10">
        <v>35</v>
      </c>
      <c r="B37" s="9"/>
      <c r="C37" s="25"/>
      <c r="D37" s="10">
        <f t="shared" si="9"/>
        <v>6</v>
      </c>
      <c r="E37" s="11"/>
      <c r="F37" s="6"/>
      <c r="G37" s="11"/>
      <c r="H37" s="12"/>
      <c r="I37" s="12"/>
      <c r="J37" s="12"/>
      <c r="K37" s="12"/>
      <c r="L37" s="9"/>
      <c r="M37" s="18"/>
      <c r="N37" s="16"/>
      <c r="O37" s="16"/>
      <c r="P37" s="16"/>
      <c r="Q37" s="15">
        <v>10</v>
      </c>
      <c r="R37" s="13">
        <f t="shared" si="10"/>
        <v>0</v>
      </c>
      <c r="S37" s="11">
        <f t="shared" si="11"/>
        <v>0</v>
      </c>
      <c r="T37" s="15">
        <f t="shared" si="12"/>
        <v>0</v>
      </c>
      <c r="U37" s="14">
        <f t="shared" si="13"/>
        <v>0</v>
      </c>
      <c r="V37" s="16">
        <f t="shared" si="14"/>
        <v>86.690000000000026</v>
      </c>
      <c r="W37" s="20">
        <f t="shared" si="15"/>
        <v>8.6689999999999987</v>
      </c>
      <c r="X37" s="14">
        <f t="shared" si="16"/>
        <v>11.248000000000001</v>
      </c>
      <c r="Y37" s="20">
        <f t="shared" si="17"/>
        <v>-2.5790000000000024</v>
      </c>
    </row>
    <row r="38" spans="1:27" ht="30" customHeight="1" x14ac:dyDescent="0.2">
      <c r="A38" s="10">
        <v>36</v>
      </c>
      <c r="B38" s="9"/>
      <c r="C38" s="25"/>
      <c r="D38" s="10">
        <f t="shared" si="9"/>
        <v>6</v>
      </c>
      <c r="E38" s="11"/>
      <c r="F38" s="6"/>
      <c r="G38" s="11"/>
      <c r="H38" s="12"/>
      <c r="I38" s="12"/>
      <c r="J38" s="12"/>
      <c r="K38" s="12"/>
      <c r="L38" s="9"/>
      <c r="M38" s="18"/>
      <c r="N38" s="16"/>
      <c r="O38" s="16"/>
      <c r="P38" s="16"/>
      <c r="Q38" s="15">
        <v>10</v>
      </c>
      <c r="R38" s="13">
        <f t="shared" si="10"/>
        <v>0</v>
      </c>
      <c r="S38" s="11">
        <f t="shared" si="11"/>
        <v>0</v>
      </c>
      <c r="T38" s="15">
        <f t="shared" si="12"/>
        <v>0</v>
      </c>
      <c r="U38" s="14">
        <f t="shared" si="13"/>
        <v>0</v>
      </c>
      <c r="V38" s="16">
        <f t="shared" si="14"/>
        <v>86.690000000000026</v>
      </c>
      <c r="W38" s="20">
        <f t="shared" si="15"/>
        <v>8.6689999999999987</v>
      </c>
      <c r="X38" s="14">
        <f t="shared" si="16"/>
        <v>11.248000000000001</v>
      </c>
      <c r="Y38" s="20">
        <f t="shared" si="17"/>
        <v>-2.5790000000000024</v>
      </c>
    </row>
    <row r="39" spans="1:27" ht="30" customHeight="1" x14ac:dyDescent="0.2">
      <c r="A39" s="10">
        <v>37</v>
      </c>
      <c r="B39" s="9"/>
      <c r="C39" s="25"/>
      <c r="D39" s="10">
        <f t="shared" si="9"/>
        <v>6</v>
      </c>
      <c r="E39" s="11"/>
      <c r="F39" s="6"/>
      <c r="G39" s="11"/>
      <c r="H39" s="12"/>
      <c r="I39" s="12"/>
      <c r="J39" s="12"/>
      <c r="K39" s="12"/>
      <c r="L39" s="9"/>
      <c r="M39" s="18"/>
      <c r="N39" s="16"/>
      <c r="O39" s="16"/>
      <c r="P39" s="16"/>
      <c r="Q39" s="15">
        <v>10</v>
      </c>
      <c r="R39" s="13">
        <f t="shared" si="10"/>
        <v>0</v>
      </c>
      <c r="S39" s="11">
        <f t="shared" si="11"/>
        <v>0</v>
      </c>
      <c r="T39" s="15">
        <f t="shared" si="12"/>
        <v>0</v>
      </c>
      <c r="U39" s="14">
        <f t="shared" si="13"/>
        <v>0</v>
      </c>
      <c r="V39" s="16">
        <f t="shared" si="14"/>
        <v>86.690000000000026</v>
      </c>
      <c r="W39" s="20">
        <f t="shared" si="15"/>
        <v>8.6689999999999987</v>
      </c>
      <c r="X39" s="14">
        <f t="shared" si="16"/>
        <v>11.248000000000001</v>
      </c>
      <c r="Y39" s="20">
        <f t="shared" si="17"/>
        <v>-2.5790000000000024</v>
      </c>
    </row>
    <row r="40" spans="1:27" ht="30" customHeight="1" x14ac:dyDescent="0.2">
      <c r="A40" s="10">
        <v>38</v>
      </c>
      <c r="B40" s="9"/>
      <c r="C40" s="25"/>
      <c r="D40" s="10">
        <f t="shared" si="9"/>
        <v>6</v>
      </c>
      <c r="E40" s="11"/>
      <c r="F40" s="6"/>
      <c r="G40" s="11"/>
      <c r="H40" s="12"/>
      <c r="I40" s="12"/>
      <c r="J40" s="12"/>
      <c r="K40" s="12"/>
      <c r="L40" s="9"/>
      <c r="M40" s="18"/>
      <c r="N40" s="16"/>
      <c r="O40" s="16"/>
      <c r="P40" s="16"/>
      <c r="Q40" s="15">
        <v>10</v>
      </c>
      <c r="R40" s="13">
        <f t="shared" si="10"/>
        <v>0</v>
      </c>
      <c r="S40" s="11">
        <f t="shared" si="11"/>
        <v>0</v>
      </c>
      <c r="T40" s="15">
        <f t="shared" si="12"/>
        <v>0</v>
      </c>
      <c r="U40" s="14">
        <f t="shared" si="13"/>
        <v>0</v>
      </c>
      <c r="V40" s="16">
        <f t="shared" si="14"/>
        <v>86.690000000000026</v>
      </c>
      <c r="W40" s="20">
        <f t="shared" si="15"/>
        <v>8.6689999999999987</v>
      </c>
      <c r="X40" s="14">
        <f t="shared" si="16"/>
        <v>11.248000000000001</v>
      </c>
      <c r="Y40" s="20">
        <f t="shared" si="17"/>
        <v>-2.5790000000000024</v>
      </c>
      <c r="AA40" s="27"/>
    </row>
    <row r="41" spans="1:27" ht="30" customHeight="1" x14ac:dyDescent="0.2">
      <c r="A41" s="10">
        <v>39</v>
      </c>
      <c r="B41" s="9"/>
      <c r="C41" s="25"/>
      <c r="D41" s="10">
        <f t="shared" si="9"/>
        <v>6</v>
      </c>
      <c r="E41" s="11"/>
      <c r="F41" s="6"/>
      <c r="G41" s="11"/>
      <c r="H41" s="12"/>
      <c r="I41" s="12"/>
      <c r="J41" s="12"/>
      <c r="K41" s="12"/>
      <c r="L41" s="9"/>
      <c r="M41" s="18"/>
      <c r="N41" s="16"/>
      <c r="O41" s="16"/>
      <c r="P41" s="16"/>
      <c r="Q41" s="15">
        <v>10</v>
      </c>
      <c r="R41" s="13">
        <f t="shared" si="10"/>
        <v>0</v>
      </c>
      <c r="S41" s="11">
        <f t="shared" si="11"/>
        <v>0</v>
      </c>
      <c r="T41" s="15">
        <f t="shared" si="12"/>
        <v>0</v>
      </c>
      <c r="U41" s="14">
        <f t="shared" si="13"/>
        <v>0</v>
      </c>
      <c r="V41" s="16">
        <f t="shared" si="14"/>
        <v>86.690000000000026</v>
      </c>
      <c r="W41" s="20">
        <f t="shared" si="15"/>
        <v>8.6689999999999987</v>
      </c>
      <c r="X41" s="14">
        <f t="shared" si="16"/>
        <v>11.248000000000001</v>
      </c>
      <c r="Y41" s="20">
        <f t="shared" si="17"/>
        <v>-2.5790000000000024</v>
      </c>
      <c r="AA41" s="27"/>
    </row>
    <row r="42" spans="1:27" ht="30" customHeight="1" x14ac:dyDescent="0.2">
      <c r="A42" s="10">
        <v>40</v>
      </c>
      <c r="B42" s="9"/>
      <c r="C42" s="25"/>
      <c r="D42" s="10">
        <f t="shared" si="9"/>
        <v>6</v>
      </c>
      <c r="E42" s="11"/>
      <c r="F42" s="6"/>
      <c r="G42" s="11"/>
      <c r="H42" s="12"/>
      <c r="I42" s="12"/>
      <c r="J42" s="12"/>
      <c r="K42" s="12"/>
      <c r="L42" s="9"/>
      <c r="M42" s="18"/>
      <c r="N42" s="16"/>
      <c r="O42" s="16"/>
      <c r="P42" s="16"/>
      <c r="Q42" s="15">
        <v>10</v>
      </c>
      <c r="R42" s="13">
        <f t="shared" si="10"/>
        <v>0</v>
      </c>
      <c r="S42" s="11">
        <f t="shared" si="11"/>
        <v>0</v>
      </c>
      <c r="T42" s="15">
        <f t="shared" si="12"/>
        <v>0</v>
      </c>
      <c r="U42" s="14">
        <f t="shared" si="13"/>
        <v>0</v>
      </c>
      <c r="V42" s="16">
        <f t="shared" si="14"/>
        <v>86.690000000000026</v>
      </c>
      <c r="W42" s="20">
        <f t="shared" si="15"/>
        <v>8.6689999999999987</v>
      </c>
      <c r="X42" s="14">
        <f t="shared" si="16"/>
        <v>11.248000000000001</v>
      </c>
      <c r="Y42" s="20">
        <f t="shared" si="17"/>
        <v>-2.5790000000000024</v>
      </c>
      <c r="AA42" s="27"/>
    </row>
    <row r="43" spans="1:27" ht="30" customHeight="1" x14ac:dyDescent="0.2">
      <c r="A43" s="10">
        <v>41</v>
      </c>
      <c r="B43" s="9"/>
      <c r="C43" s="25"/>
      <c r="D43" s="10">
        <f t="shared" si="9"/>
        <v>6</v>
      </c>
      <c r="E43" s="11"/>
      <c r="F43" s="6"/>
      <c r="G43" s="11"/>
      <c r="H43" s="12"/>
      <c r="I43" s="12"/>
      <c r="J43" s="12"/>
      <c r="K43" s="12"/>
      <c r="L43" s="9"/>
      <c r="M43" s="18"/>
      <c r="N43" s="16"/>
      <c r="O43" s="16"/>
      <c r="P43" s="16"/>
      <c r="Q43" s="15">
        <v>10</v>
      </c>
      <c r="R43" s="13">
        <f t="shared" si="10"/>
        <v>0</v>
      </c>
      <c r="S43" s="11">
        <f t="shared" si="11"/>
        <v>0</v>
      </c>
      <c r="T43" s="15">
        <f t="shared" si="12"/>
        <v>0</v>
      </c>
      <c r="U43" s="14">
        <f t="shared" si="13"/>
        <v>0</v>
      </c>
      <c r="V43" s="16">
        <f t="shared" si="14"/>
        <v>86.690000000000026</v>
      </c>
      <c r="W43" s="20">
        <f t="shared" si="15"/>
        <v>8.6689999999999987</v>
      </c>
      <c r="X43" s="14">
        <f t="shared" si="16"/>
        <v>11.248000000000001</v>
      </c>
      <c r="Y43" s="20">
        <f t="shared" si="17"/>
        <v>-2.5790000000000024</v>
      </c>
      <c r="AA43" s="27"/>
    </row>
    <row r="44" spans="1:27" ht="30" customHeight="1" x14ac:dyDescent="0.2">
      <c r="A44" s="10">
        <v>42</v>
      </c>
      <c r="B44" s="9"/>
      <c r="C44" s="25"/>
      <c r="D44" s="10">
        <f t="shared" si="9"/>
        <v>6</v>
      </c>
      <c r="E44" s="11"/>
      <c r="F44" s="6"/>
      <c r="G44" s="11"/>
      <c r="H44" s="12"/>
      <c r="I44" s="12"/>
      <c r="J44" s="12"/>
      <c r="K44" s="12"/>
      <c r="L44" s="9"/>
      <c r="M44" s="18"/>
      <c r="N44" s="16"/>
      <c r="O44" s="16"/>
      <c r="P44" s="16"/>
      <c r="Q44" s="15">
        <v>10</v>
      </c>
      <c r="R44" s="13">
        <f t="shared" si="10"/>
        <v>0</v>
      </c>
      <c r="S44" s="11">
        <f t="shared" si="11"/>
        <v>0</v>
      </c>
      <c r="T44" s="15">
        <f t="shared" si="12"/>
        <v>0</v>
      </c>
      <c r="U44" s="14">
        <f t="shared" si="13"/>
        <v>0</v>
      </c>
      <c r="V44" s="16">
        <f t="shared" si="14"/>
        <v>86.690000000000026</v>
      </c>
      <c r="W44" s="20">
        <f t="shared" si="15"/>
        <v>8.6689999999999987</v>
      </c>
      <c r="X44" s="14">
        <f t="shared" si="16"/>
        <v>11.248000000000001</v>
      </c>
      <c r="Y44" s="20">
        <f t="shared" si="17"/>
        <v>-2.5790000000000024</v>
      </c>
      <c r="AA44" s="27"/>
    </row>
    <row r="45" spans="1:27" ht="30" customHeight="1" x14ac:dyDescent="0.2">
      <c r="A45" s="10">
        <v>43</v>
      </c>
      <c r="B45" s="9"/>
      <c r="C45" s="25"/>
      <c r="D45" s="10">
        <f t="shared" si="9"/>
        <v>6</v>
      </c>
      <c r="E45" s="11"/>
      <c r="F45" s="6"/>
      <c r="G45" s="11"/>
      <c r="H45" s="12"/>
      <c r="I45" s="12"/>
      <c r="J45" s="12"/>
      <c r="K45" s="12"/>
      <c r="L45" s="9"/>
      <c r="M45" s="18"/>
      <c r="N45" s="16"/>
      <c r="O45" s="16"/>
      <c r="P45" s="16"/>
      <c r="Q45" s="15">
        <v>10</v>
      </c>
      <c r="R45" s="13">
        <f t="shared" si="10"/>
        <v>0</v>
      </c>
      <c r="S45" s="11">
        <f t="shared" si="11"/>
        <v>0</v>
      </c>
      <c r="T45" s="15">
        <f t="shared" si="12"/>
        <v>0</v>
      </c>
      <c r="U45" s="14">
        <f t="shared" si="13"/>
        <v>0</v>
      </c>
      <c r="V45" s="16">
        <f t="shared" si="14"/>
        <v>86.690000000000026</v>
      </c>
      <c r="W45" s="20">
        <f t="shared" si="15"/>
        <v>8.6689999999999987</v>
      </c>
      <c r="X45" s="14">
        <f t="shared" si="16"/>
        <v>11.248000000000001</v>
      </c>
      <c r="Y45" s="20">
        <f t="shared" si="17"/>
        <v>-2.5790000000000024</v>
      </c>
    </row>
    <row r="46" spans="1:27" ht="30" customHeight="1" x14ac:dyDescent="0.2">
      <c r="A46" s="10">
        <v>44</v>
      </c>
      <c r="B46" s="9"/>
      <c r="C46" s="25"/>
      <c r="D46" s="10">
        <f t="shared" si="9"/>
        <v>6</v>
      </c>
      <c r="E46" s="11"/>
      <c r="F46" s="6"/>
      <c r="G46" s="11"/>
      <c r="H46" s="12"/>
      <c r="I46" s="12"/>
      <c r="J46" s="12"/>
      <c r="K46" s="12"/>
      <c r="L46" s="9"/>
      <c r="M46" s="18"/>
      <c r="N46" s="16"/>
      <c r="O46" s="16"/>
      <c r="P46" s="16"/>
      <c r="Q46" s="15">
        <v>10</v>
      </c>
      <c r="R46" s="13">
        <f t="shared" si="10"/>
        <v>0</v>
      </c>
      <c r="S46" s="11">
        <f t="shared" si="11"/>
        <v>0</v>
      </c>
      <c r="T46" s="15">
        <f t="shared" si="12"/>
        <v>0</v>
      </c>
      <c r="U46" s="14">
        <f t="shared" si="13"/>
        <v>0</v>
      </c>
      <c r="V46" s="16">
        <f t="shared" si="14"/>
        <v>86.690000000000026</v>
      </c>
      <c r="W46" s="20">
        <f t="shared" si="15"/>
        <v>8.6689999999999987</v>
      </c>
      <c r="X46" s="14">
        <f t="shared" si="16"/>
        <v>11.248000000000001</v>
      </c>
      <c r="Y46" s="20">
        <f t="shared" si="17"/>
        <v>-2.5790000000000024</v>
      </c>
    </row>
    <row r="47" spans="1:27" ht="30" customHeight="1" x14ac:dyDescent="0.2">
      <c r="A47" s="10">
        <v>45</v>
      </c>
      <c r="B47" s="9"/>
      <c r="C47" s="25"/>
      <c r="D47" s="10">
        <f t="shared" si="9"/>
        <v>6</v>
      </c>
      <c r="E47" s="11"/>
      <c r="F47" s="6"/>
      <c r="G47" s="11"/>
      <c r="H47" s="12"/>
      <c r="I47" s="12"/>
      <c r="J47" s="12"/>
      <c r="K47" s="12"/>
      <c r="L47" s="9"/>
      <c r="M47" s="18"/>
      <c r="N47" s="16"/>
      <c r="O47" s="16"/>
      <c r="P47" s="16"/>
      <c r="Q47" s="15">
        <v>10</v>
      </c>
      <c r="R47" s="13">
        <f t="shared" si="10"/>
        <v>0</v>
      </c>
      <c r="S47" s="11">
        <f t="shared" si="11"/>
        <v>0</v>
      </c>
      <c r="T47" s="15">
        <f t="shared" si="12"/>
        <v>0</v>
      </c>
      <c r="U47" s="14">
        <f t="shared" si="13"/>
        <v>0</v>
      </c>
      <c r="V47" s="16">
        <f t="shared" si="14"/>
        <v>86.690000000000026</v>
      </c>
      <c r="W47" s="20">
        <f t="shared" si="15"/>
        <v>8.6689999999999987</v>
      </c>
      <c r="X47" s="14">
        <f t="shared" si="16"/>
        <v>11.248000000000001</v>
      </c>
      <c r="Y47" s="20">
        <f t="shared" si="17"/>
        <v>-2.5790000000000024</v>
      </c>
      <c r="AA47" s="28"/>
    </row>
    <row r="48" spans="1:27" ht="30" customHeight="1" x14ac:dyDescent="0.2">
      <c r="A48" s="10">
        <v>46</v>
      </c>
      <c r="B48" s="9"/>
      <c r="C48" s="25"/>
      <c r="D48" s="10">
        <f t="shared" si="9"/>
        <v>6</v>
      </c>
      <c r="E48" s="11"/>
      <c r="F48" s="6"/>
      <c r="G48" s="11"/>
      <c r="H48" s="12"/>
      <c r="I48" s="12"/>
      <c r="J48" s="12"/>
      <c r="K48" s="12"/>
      <c r="L48" s="9"/>
      <c r="M48" s="18"/>
      <c r="N48" s="16"/>
      <c r="O48" s="16"/>
      <c r="P48" s="16"/>
      <c r="Q48" s="15">
        <v>10</v>
      </c>
      <c r="R48" s="13">
        <f t="shared" si="10"/>
        <v>0</v>
      </c>
      <c r="S48" s="11">
        <f t="shared" si="11"/>
        <v>0</v>
      </c>
      <c r="T48" s="15">
        <f t="shared" si="12"/>
        <v>0</v>
      </c>
      <c r="U48" s="14">
        <f t="shared" si="13"/>
        <v>0</v>
      </c>
      <c r="V48" s="16">
        <f t="shared" si="14"/>
        <v>86.690000000000026</v>
      </c>
      <c r="W48" s="20">
        <f t="shared" si="15"/>
        <v>8.6689999999999987</v>
      </c>
      <c r="X48" s="14">
        <f t="shared" si="16"/>
        <v>11.248000000000001</v>
      </c>
      <c r="Y48" s="20">
        <f t="shared" si="17"/>
        <v>-2.5790000000000024</v>
      </c>
      <c r="AA48" s="27"/>
    </row>
    <row r="49" spans="1:25" ht="30" customHeight="1" x14ac:dyDescent="0.2">
      <c r="A49" s="10">
        <v>47</v>
      </c>
      <c r="B49" s="9"/>
      <c r="C49" s="25"/>
      <c r="D49" s="10">
        <f t="shared" si="9"/>
        <v>6</v>
      </c>
      <c r="E49" s="11"/>
      <c r="F49" s="6"/>
      <c r="G49" s="11"/>
      <c r="H49" s="12"/>
      <c r="I49" s="12"/>
      <c r="J49" s="12"/>
      <c r="K49" s="12"/>
      <c r="L49" s="9"/>
      <c r="M49" s="18"/>
      <c r="N49" s="16"/>
      <c r="O49" s="16"/>
      <c r="P49" s="16"/>
      <c r="Q49" s="15">
        <v>10</v>
      </c>
      <c r="R49" s="13">
        <f t="shared" si="10"/>
        <v>0</v>
      </c>
      <c r="S49" s="11">
        <f t="shared" si="11"/>
        <v>0</v>
      </c>
      <c r="T49" s="15">
        <f t="shared" si="12"/>
        <v>0</v>
      </c>
      <c r="U49" s="14">
        <f t="shared" si="13"/>
        <v>0</v>
      </c>
      <c r="V49" s="16">
        <f t="shared" si="14"/>
        <v>86.690000000000026</v>
      </c>
      <c r="W49" s="20">
        <f t="shared" si="15"/>
        <v>8.6689999999999987</v>
      </c>
      <c r="X49" s="14">
        <f t="shared" si="16"/>
        <v>11.248000000000001</v>
      </c>
      <c r="Y49" s="20">
        <f t="shared" si="17"/>
        <v>-2.5790000000000024</v>
      </c>
    </row>
    <row r="50" spans="1:25" ht="30" customHeight="1" x14ac:dyDescent="0.2">
      <c r="A50" s="10">
        <v>48</v>
      </c>
      <c r="B50" s="9"/>
      <c r="C50" s="25"/>
      <c r="D50" s="10">
        <f t="shared" si="9"/>
        <v>6</v>
      </c>
      <c r="E50" s="11"/>
      <c r="F50" s="6"/>
      <c r="G50" s="11"/>
      <c r="H50" s="12"/>
      <c r="I50" s="12"/>
      <c r="J50" s="12"/>
      <c r="K50" s="12"/>
      <c r="L50" s="9"/>
      <c r="M50" s="18"/>
      <c r="N50" s="16"/>
      <c r="O50" s="16"/>
      <c r="P50" s="16"/>
      <c r="Q50" s="15">
        <v>10</v>
      </c>
      <c r="R50" s="13">
        <f t="shared" si="10"/>
        <v>0</v>
      </c>
      <c r="S50" s="11">
        <f t="shared" si="11"/>
        <v>0</v>
      </c>
      <c r="T50" s="15">
        <f t="shared" si="12"/>
        <v>0</v>
      </c>
      <c r="U50" s="14">
        <f t="shared" si="13"/>
        <v>0</v>
      </c>
      <c r="V50" s="16">
        <f t="shared" si="14"/>
        <v>86.690000000000026</v>
      </c>
      <c r="W50" s="20">
        <f t="shared" si="15"/>
        <v>8.6689999999999987</v>
      </c>
      <c r="X50" s="14">
        <f t="shared" si="16"/>
        <v>11.248000000000001</v>
      </c>
      <c r="Y50" s="20">
        <f t="shared" si="17"/>
        <v>-2.5790000000000024</v>
      </c>
    </row>
    <row r="51" spans="1:25" ht="30" customHeight="1" x14ac:dyDescent="0.2">
      <c r="A51" s="10">
        <v>49</v>
      </c>
      <c r="B51" s="9"/>
      <c r="C51" s="25"/>
      <c r="D51" s="10">
        <f t="shared" si="9"/>
        <v>6</v>
      </c>
      <c r="E51" s="11"/>
      <c r="F51" s="6"/>
      <c r="G51" s="11"/>
      <c r="H51" s="12"/>
      <c r="I51" s="12"/>
      <c r="J51" s="12"/>
      <c r="K51" s="12"/>
      <c r="L51" s="9"/>
      <c r="M51" s="18"/>
      <c r="N51" s="16"/>
      <c r="O51" s="16"/>
      <c r="P51" s="16"/>
      <c r="Q51" s="15">
        <v>10</v>
      </c>
      <c r="R51" s="13">
        <f t="shared" si="10"/>
        <v>0</v>
      </c>
      <c r="S51" s="11">
        <f t="shared" si="11"/>
        <v>0</v>
      </c>
      <c r="T51" s="15">
        <f t="shared" si="12"/>
        <v>0</v>
      </c>
      <c r="U51" s="14">
        <f t="shared" si="13"/>
        <v>0</v>
      </c>
      <c r="V51" s="16">
        <f t="shared" si="14"/>
        <v>86.690000000000026</v>
      </c>
      <c r="W51" s="20">
        <f t="shared" si="15"/>
        <v>8.6689999999999987</v>
      </c>
      <c r="X51" s="14">
        <f t="shared" si="16"/>
        <v>11.248000000000001</v>
      </c>
      <c r="Y51" s="20">
        <f t="shared" si="17"/>
        <v>-2.5790000000000024</v>
      </c>
    </row>
    <row r="52" spans="1:25" ht="30" customHeight="1" x14ac:dyDescent="0.2">
      <c r="A52" s="10">
        <v>50</v>
      </c>
      <c r="B52" s="9"/>
      <c r="C52" s="25"/>
      <c r="D52" s="10">
        <f t="shared" si="9"/>
        <v>6</v>
      </c>
      <c r="E52" s="25"/>
      <c r="F52" s="6"/>
      <c r="G52" s="11"/>
      <c r="H52" s="12"/>
      <c r="I52" s="12"/>
      <c r="J52" s="12"/>
      <c r="K52" s="12"/>
      <c r="L52" s="9"/>
      <c r="M52" s="18"/>
      <c r="N52" s="16"/>
      <c r="O52" s="16"/>
      <c r="P52" s="16"/>
      <c r="Q52" s="15">
        <v>10</v>
      </c>
      <c r="R52" s="13">
        <f t="shared" si="10"/>
        <v>0</v>
      </c>
      <c r="S52" s="11">
        <f t="shared" si="11"/>
        <v>0</v>
      </c>
      <c r="T52" s="15">
        <f t="shared" si="12"/>
        <v>0</v>
      </c>
      <c r="U52" s="14">
        <f t="shared" si="13"/>
        <v>0</v>
      </c>
      <c r="V52" s="16">
        <f t="shared" si="14"/>
        <v>86.690000000000026</v>
      </c>
      <c r="W52" s="20">
        <f t="shared" si="15"/>
        <v>8.6689999999999987</v>
      </c>
      <c r="X52" s="14">
        <f t="shared" si="16"/>
        <v>11.248000000000001</v>
      </c>
      <c r="Y52" s="20">
        <f t="shared" si="17"/>
        <v>-2.5790000000000024</v>
      </c>
    </row>
    <row r="53" spans="1:25" ht="30" customHeight="1" x14ac:dyDescent="0.2">
      <c r="A53" s="10">
        <v>51</v>
      </c>
      <c r="B53" s="9"/>
      <c r="C53" s="25"/>
      <c r="D53" s="10">
        <f t="shared" si="9"/>
        <v>6</v>
      </c>
      <c r="E53" s="11"/>
      <c r="F53" s="6"/>
      <c r="G53" s="11"/>
      <c r="H53" s="12"/>
      <c r="I53" s="12"/>
      <c r="J53" s="12"/>
      <c r="K53" s="12"/>
      <c r="L53" s="9"/>
      <c r="M53" s="18"/>
      <c r="N53" s="16"/>
      <c r="O53" s="16"/>
      <c r="P53" s="16"/>
      <c r="Q53" s="15">
        <v>10</v>
      </c>
      <c r="R53" s="13">
        <f t="shared" si="10"/>
        <v>0</v>
      </c>
      <c r="S53" s="11">
        <f t="shared" si="11"/>
        <v>0</v>
      </c>
      <c r="T53" s="15">
        <f t="shared" si="12"/>
        <v>0</v>
      </c>
      <c r="U53" s="14">
        <f t="shared" si="13"/>
        <v>0</v>
      </c>
      <c r="V53" s="16">
        <f t="shared" si="14"/>
        <v>86.690000000000026</v>
      </c>
      <c r="W53" s="20">
        <f t="shared" si="15"/>
        <v>8.6689999999999987</v>
      </c>
      <c r="X53" s="14">
        <f t="shared" si="16"/>
        <v>11.248000000000001</v>
      </c>
      <c r="Y53" s="20">
        <f t="shared" si="17"/>
        <v>-2.5790000000000024</v>
      </c>
    </row>
    <row r="54" spans="1:25" ht="30" customHeight="1" x14ac:dyDescent="0.2">
      <c r="A54" s="10">
        <v>52</v>
      </c>
      <c r="B54" s="9"/>
      <c r="C54" s="25"/>
      <c r="D54" s="10">
        <f t="shared" si="9"/>
        <v>6</v>
      </c>
      <c r="E54" s="11"/>
      <c r="F54" s="6"/>
      <c r="G54" s="11"/>
      <c r="H54" s="12"/>
      <c r="I54" s="12"/>
      <c r="J54" s="12"/>
      <c r="K54" s="12"/>
      <c r="L54" s="9"/>
      <c r="M54" s="18"/>
      <c r="N54" s="16"/>
      <c r="O54" s="16"/>
      <c r="P54" s="16"/>
      <c r="Q54" s="15">
        <v>10</v>
      </c>
      <c r="R54" s="13">
        <f t="shared" si="10"/>
        <v>0</v>
      </c>
      <c r="S54" s="11">
        <f t="shared" si="11"/>
        <v>0</v>
      </c>
      <c r="T54" s="15">
        <f t="shared" si="12"/>
        <v>0</v>
      </c>
      <c r="U54" s="14">
        <f t="shared" si="13"/>
        <v>0</v>
      </c>
      <c r="V54" s="16">
        <f t="shared" si="14"/>
        <v>86.690000000000026</v>
      </c>
      <c r="W54" s="20">
        <f t="shared" si="15"/>
        <v>8.6689999999999987</v>
      </c>
      <c r="X54" s="14">
        <f t="shared" si="16"/>
        <v>11.248000000000001</v>
      </c>
      <c r="Y54" s="20">
        <f t="shared" si="17"/>
        <v>-2.5790000000000024</v>
      </c>
    </row>
    <row r="55" spans="1:25" ht="30" customHeight="1" x14ac:dyDescent="0.2">
      <c r="A55" s="10">
        <v>53</v>
      </c>
      <c r="B55" s="9"/>
      <c r="C55" s="25"/>
      <c r="D55" s="10">
        <f t="shared" si="9"/>
        <v>6</v>
      </c>
      <c r="E55" s="11"/>
      <c r="F55" s="6"/>
      <c r="G55" s="11"/>
      <c r="H55" s="12"/>
      <c r="I55" s="12"/>
      <c r="J55" s="12"/>
      <c r="K55" s="12"/>
      <c r="L55" s="9"/>
      <c r="M55" s="18"/>
      <c r="N55" s="16"/>
      <c r="O55" s="16"/>
      <c r="P55" s="16"/>
      <c r="Q55" s="15">
        <v>10</v>
      </c>
      <c r="R55" s="13">
        <f t="shared" si="10"/>
        <v>0</v>
      </c>
      <c r="S55" s="11">
        <f t="shared" si="11"/>
        <v>0</v>
      </c>
      <c r="T55" s="15">
        <f t="shared" si="12"/>
        <v>0</v>
      </c>
      <c r="U55" s="14">
        <f t="shared" si="13"/>
        <v>0</v>
      </c>
      <c r="V55" s="16">
        <f t="shared" si="14"/>
        <v>86.690000000000026</v>
      </c>
      <c r="W55" s="20">
        <f t="shared" si="15"/>
        <v>8.6689999999999987</v>
      </c>
      <c r="X55" s="14">
        <f t="shared" si="16"/>
        <v>11.248000000000001</v>
      </c>
      <c r="Y55" s="20">
        <f t="shared" si="17"/>
        <v>-2.5790000000000024</v>
      </c>
    </row>
    <row r="56" spans="1:25" ht="30" customHeight="1" x14ac:dyDescent="0.2">
      <c r="A56" s="10">
        <v>54</v>
      </c>
      <c r="B56" s="9"/>
      <c r="C56" s="25"/>
      <c r="D56" s="10">
        <f t="shared" si="9"/>
        <v>6</v>
      </c>
      <c r="E56" s="11"/>
      <c r="F56" s="6"/>
      <c r="G56" s="11"/>
      <c r="H56" s="12"/>
      <c r="I56" s="12"/>
      <c r="J56" s="12"/>
      <c r="K56" s="12"/>
      <c r="L56" s="9"/>
      <c r="M56" s="18"/>
      <c r="N56" s="16"/>
      <c r="O56" s="16"/>
      <c r="P56" s="16"/>
      <c r="Q56" s="15">
        <v>10</v>
      </c>
      <c r="R56" s="13">
        <f t="shared" si="10"/>
        <v>0</v>
      </c>
      <c r="S56" s="11">
        <f t="shared" si="11"/>
        <v>0</v>
      </c>
      <c r="T56" s="15">
        <f t="shared" si="12"/>
        <v>0</v>
      </c>
      <c r="U56" s="14">
        <f t="shared" si="13"/>
        <v>0</v>
      </c>
      <c r="V56" s="16">
        <f t="shared" si="14"/>
        <v>86.690000000000026</v>
      </c>
      <c r="W56" s="20">
        <f t="shared" si="15"/>
        <v>8.6689999999999987</v>
      </c>
      <c r="X56" s="14">
        <f t="shared" si="16"/>
        <v>11.248000000000001</v>
      </c>
      <c r="Y56" s="20">
        <f t="shared" si="17"/>
        <v>-2.5790000000000024</v>
      </c>
    </row>
    <row r="57" spans="1:25" ht="30" customHeight="1" x14ac:dyDescent="0.2">
      <c r="A57" s="10">
        <v>55</v>
      </c>
      <c r="B57" s="9"/>
      <c r="C57" s="25"/>
      <c r="D57" s="10">
        <f t="shared" si="9"/>
        <v>6</v>
      </c>
      <c r="E57" s="11"/>
      <c r="F57" s="6"/>
      <c r="G57" s="11"/>
      <c r="H57" s="12"/>
      <c r="I57" s="12"/>
      <c r="J57" s="12"/>
      <c r="K57" s="12"/>
      <c r="L57" s="9"/>
      <c r="M57" s="18"/>
      <c r="N57" s="16"/>
      <c r="O57" s="16"/>
      <c r="P57" s="16"/>
      <c r="Q57" s="15">
        <v>10</v>
      </c>
      <c r="R57" s="13">
        <f t="shared" si="10"/>
        <v>0</v>
      </c>
      <c r="S57" s="11">
        <f t="shared" si="11"/>
        <v>0</v>
      </c>
      <c r="T57" s="15">
        <f t="shared" si="12"/>
        <v>0</v>
      </c>
      <c r="U57" s="14">
        <f t="shared" si="13"/>
        <v>0</v>
      </c>
      <c r="V57" s="16">
        <f t="shared" si="14"/>
        <v>86.690000000000026</v>
      </c>
      <c r="W57" s="20">
        <f t="shared" si="15"/>
        <v>8.6689999999999987</v>
      </c>
      <c r="X57" s="14">
        <f t="shared" si="16"/>
        <v>11.248000000000001</v>
      </c>
      <c r="Y57" s="20">
        <f t="shared" si="17"/>
        <v>-2.5790000000000024</v>
      </c>
    </row>
    <row r="58" spans="1:25" ht="30" customHeight="1" x14ac:dyDescent="0.2">
      <c r="A58" s="10">
        <v>56</v>
      </c>
      <c r="B58" s="9"/>
      <c r="C58" s="25"/>
      <c r="D58" s="10">
        <f t="shared" si="9"/>
        <v>6</v>
      </c>
      <c r="E58" s="11"/>
      <c r="F58" s="6"/>
      <c r="G58" s="11"/>
      <c r="H58" s="12"/>
      <c r="I58" s="12"/>
      <c r="J58" s="12"/>
      <c r="K58" s="12"/>
      <c r="L58" s="9"/>
      <c r="M58" s="18"/>
      <c r="N58" s="16"/>
      <c r="O58" s="16"/>
      <c r="P58" s="16"/>
      <c r="Q58" s="15">
        <v>10</v>
      </c>
      <c r="R58" s="13">
        <f t="shared" si="10"/>
        <v>0</v>
      </c>
      <c r="S58" s="11">
        <f t="shared" si="11"/>
        <v>0</v>
      </c>
      <c r="T58" s="15">
        <f t="shared" si="12"/>
        <v>0</v>
      </c>
      <c r="U58" s="14">
        <f t="shared" si="13"/>
        <v>0</v>
      </c>
      <c r="V58" s="16">
        <f t="shared" si="14"/>
        <v>86.690000000000026</v>
      </c>
      <c r="W58" s="20">
        <f t="shared" si="15"/>
        <v>8.6689999999999987</v>
      </c>
      <c r="X58" s="14">
        <f t="shared" si="16"/>
        <v>11.248000000000001</v>
      </c>
      <c r="Y58" s="20">
        <f t="shared" si="17"/>
        <v>-2.5790000000000024</v>
      </c>
    </row>
    <row r="59" spans="1:25" ht="30" customHeight="1" x14ac:dyDescent="0.2">
      <c r="A59" s="10">
        <v>62</v>
      </c>
      <c r="B59" s="9"/>
      <c r="C59" s="25"/>
      <c r="D59" s="10">
        <f t="shared" ref="D59:D90" si="18">WEEKDAY(B59,2)</f>
        <v>6</v>
      </c>
      <c r="E59" s="11"/>
      <c r="F59" s="6"/>
      <c r="G59" s="11"/>
      <c r="H59" s="12"/>
      <c r="I59" s="12"/>
      <c r="J59" s="12"/>
      <c r="K59" s="12"/>
      <c r="L59" s="9"/>
      <c r="M59" s="18"/>
      <c r="N59" s="16"/>
      <c r="O59" s="16"/>
      <c r="P59" s="16"/>
      <c r="Q59" s="15">
        <v>10</v>
      </c>
      <c r="R59" s="13">
        <f t="shared" ref="R59:R61" si="19">IF(OR(E59="USDJPY",E59="EURJPY",E59="GBPJPY",E59="AUDJPY",E59="NZDJPY",E59="CHFJPY",E59="CADJPY",E59="BRENT",E59="XAUUSD",E59="XAGUSD"),ABS((H59-I59)*10^2),ABS((I59-H59)*10^4))</f>
        <v>0</v>
      </c>
      <c r="S59" s="11">
        <f t="shared" ref="S59:S61" si="20">IF(OR(E59="USDJPY",E59="EURJPY",E59="GBPJPY",E59="AUDJPY",E59="NZDJPY",E59="CHFJPY",E59="CADJPY",E59="BRENT",E59="XAUUSD",E59="XAGUSD"),ABS((H59-J59)*10^2),ABS((J59-H59)*10^4))</f>
        <v>0</v>
      </c>
      <c r="T59" s="15">
        <f t="shared" ref="T59:T71" si="21">IF(AND(R59&lt;&gt;0,S59&lt;&gt;0),S59/R59,0)</f>
        <v>0</v>
      </c>
      <c r="U59" s="14">
        <f t="shared" ref="U59:U61" si="22">(N59+O59+P59)/Q59</f>
        <v>0</v>
      </c>
      <c r="V59" s="16">
        <f t="shared" ref="V59:V92" si="23">V58+N59+O59+P59</f>
        <v>86.690000000000026</v>
      </c>
      <c r="W59" s="20">
        <f t="shared" ref="W59:W92" si="24">W58+U59</f>
        <v>8.6689999999999987</v>
      </c>
      <c r="X59" s="14">
        <f t="shared" ref="X59:X92" si="25">IF(W59&gt;X58,W59,X58)</f>
        <v>11.248000000000001</v>
      </c>
      <c r="Y59" s="20">
        <f t="shared" ref="Y59:Y92" si="26">(X59-W59)*(-1)</f>
        <v>-2.5790000000000024</v>
      </c>
    </row>
    <row r="60" spans="1:25" ht="30" customHeight="1" x14ac:dyDescent="0.2">
      <c r="A60" s="10">
        <v>63</v>
      </c>
      <c r="B60" s="9"/>
      <c r="C60" s="25"/>
      <c r="D60" s="10">
        <f t="shared" si="18"/>
        <v>6</v>
      </c>
      <c r="E60" s="11"/>
      <c r="F60" s="6"/>
      <c r="G60" s="11"/>
      <c r="H60" s="12"/>
      <c r="I60" s="12"/>
      <c r="J60" s="12"/>
      <c r="K60" s="12"/>
      <c r="L60" s="9"/>
      <c r="M60" s="18"/>
      <c r="N60" s="16"/>
      <c r="O60" s="16"/>
      <c r="P60" s="16"/>
      <c r="Q60" s="15">
        <v>10</v>
      </c>
      <c r="R60" s="13">
        <f t="shared" si="19"/>
        <v>0</v>
      </c>
      <c r="S60" s="11">
        <f t="shared" si="20"/>
        <v>0</v>
      </c>
      <c r="T60" s="15">
        <f t="shared" si="21"/>
        <v>0</v>
      </c>
      <c r="U60" s="14">
        <f t="shared" si="22"/>
        <v>0</v>
      </c>
      <c r="V60" s="16">
        <f t="shared" si="23"/>
        <v>86.690000000000026</v>
      </c>
      <c r="W60" s="20">
        <f t="shared" si="24"/>
        <v>8.6689999999999987</v>
      </c>
      <c r="X60" s="14">
        <f t="shared" si="25"/>
        <v>11.248000000000001</v>
      </c>
      <c r="Y60" s="20">
        <f t="shared" si="26"/>
        <v>-2.5790000000000024</v>
      </c>
    </row>
    <row r="61" spans="1:25" ht="30" customHeight="1" x14ac:dyDescent="0.2">
      <c r="A61" s="10">
        <v>64</v>
      </c>
      <c r="B61" s="9"/>
      <c r="C61" s="25"/>
      <c r="D61" s="10">
        <f t="shared" si="18"/>
        <v>6</v>
      </c>
      <c r="E61" s="11"/>
      <c r="F61" s="6"/>
      <c r="G61" s="11"/>
      <c r="H61" s="12"/>
      <c r="I61" s="12"/>
      <c r="J61" s="12"/>
      <c r="K61" s="12"/>
      <c r="L61" s="9"/>
      <c r="M61" s="18"/>
      <c r="N61" s="16"/>
      <c r="O61" s="16"/>
      <c r="P61" s="16"/>
      <c r="Q61" s="15">
        <v>10</v>
      </c>
      <c r="R61" s="13">
        <f t="shared" si="19"/>
        <v>0</v>
      </c>
      <c r="S61" s="11">
        <f t="shared" si="20"/>
        <v>0</v>
      </c>
      <c r="T61" s="15">
        <f t="shared" si="21"/>
        <v>0</v>
      </c>
      <c r="U61" s="14">
        <f t="shared" si="22"/>
        <v>0</v>
      </c>
      <c r="V61" s="16">
        <f t="shared" si="23"/>
        <v>86.690000000000026</v>
      </c>
      <c r="W61" s="20">
        <f t="shared" si="24"/>
        <v>8.6689999999999987</v>
      </c>
      <c r="X61" s="14">
        <f t="shared" si="25"/>
        <v>11.248000000000001</v>
      </c>
      <c r="Y61" s="20">
        <f t="shared" si="26"/>
        <v>-2.5790000000000024</v>
      </c>
    </row>
    <row r="62" spans="1:25" ht="30" customHeight="1" x14ac:dyDescent="0.2">
      <c r="A62" s="10">
        <v>65</v>
      </c>
      <c r="B62" s="9"/>
      <c r="C62" s="25"/>
      <c r="D62" s="10">
        <f t="shared" si="18"/>
        <v>6</v>
      </c>
      <c r="E62" s="11"/>
      <c r="F62" s="6"/>
      <c r="G62" s="11"/>
      <c r="H62" s="12"/>
      <c r="I62" s="12"/>
      <c r="J62" s="12"/>
      <c r="K62" s="12"/>
      <c r="L62" s="9"/>
      <c r="M62" s="18"/>
      <c r="N62" s="16"/>
      <c r="O62" s="16"/>
      <c r="P62" s="16"/>
      <c r="Q62" s="15">
        <v>10</v>
      </c>
      <c r="R62" s="13">
        <f t="shared" ref="R62:R90" si="27">IF(OR(E62="USDJPY",E62="EURJPY",E62="GBPJPY",E62="AUDJPY",E62="NZDJPY",E62="CHFJPY",E62="CADJPY",E62="BRENT",E62="XAUUSD",E62="XAGUSD"),ABS((H62-I62)*10^2),ABS((I62-H62)*10^4))</f>
        <v>0</v>
      </c>
      <c r="S62" s="11">
        <f t="shared" ref="S62:S92" si="28">IF(OR(E62="USDJPY",E62="EURJPY",E62="GBPJPY",E62="AUDJPY",E62="NZDJPY",E62="CHFJPY",E62="CADJPY",E62="BRENT",E62="XAUUSD",E62="XAGUSD"),ABS((H62-J62)*10^2),ABS((J62-H62)*10^4))</f>
        <v>0</v>
      </c>
      <c r="T62" s="15">
        <f t="shared" si="21"/>
        <v>0</v>
      </c>
      <c r="U62" s="14">
        <f t="shared" ref="U62:U92" si="29">(N62+O62+P62)/Q62</f>
        <v>0</v>
      </c>
      <c r="V62" s="16">
        <f t="shared" si="23"/>
        <v>86.690000000000026</v>
      </c>
      <c r="W62" s="20">
        <f t="shared" si="24"/>
        <v>8.6689999999999987</v>
      </c>
      <c r="X62" s="14">
        <f t="shared" si="25"/>
        <v>11.248000000000001</v>
      </c>
      <c r="Y62" s="20">
        <f t="shared" si="26"/>
        <v>-2.5790000000000024</v>
      </c>
    </row>
    <row r="63" spans="1:25" ht="30" customHeight="1" x14ac:dyDescent="0.2">
      <c r="A63" s="10">
        <v>66</v>
      </c>
      <c r="B63" s="9"/>
      <c r="C63" s="25"/>
      <c r="D63" s="10">
        <f t="shared" si="18"/>
        <v>6</v>
      </c>
      <c r="E63" s="11"/>
      <c r="F63" s="6"/>
      <c r="G63" s="11"/>
      <c r="H63" s="12"/>
      <c r="I63" s="12"/>
      <c r="J63" s="12"/>
      <c r="K63" s="12"/>
      <c r="L63" s="9"/>
      <c r="M63" s="18"/>
      <c r="N63" s="16"/>
      <c r="O63" s="16"/>
      <c r="P63" s="16"/>
      <c r="Q63" s="15">
        <v>10</v>
      </c>
      <c r="R63" s="13">
        <f t="shared" si="27"/>
        <v>0</v>
      </c>
      <c r="S63" s="11">
        <f t="shared" si="28"/>
        <v>0</v>
      </c>
      <c r="T63" s="15">
        <f t="shared" si="21"/>
        <v>0</v>
      </c>
      <c r="U63" s="14">
        <f t="shared" si="29"/>
        <v>0</v>
      </c>
      <c r="V63" s="16">
        <f t="shared" si="23"/>
        <v>86.690000000000026</v>
      </c>
      <c r="W63" s="20">
        <f t="shared" si="24"/>
        <v>8.6689999999999987</v>
      </c>
      <c r="X63" s="14">
        <f t="shared" si="25"/>
        <v>11.248000000000001</v>
      </c>
      <c r="Y63" s="20">
        <f t="shared" si="26"/>
        <v>-2.5790000000000024</v>
      </c>
    </row>
    <row r="64" spans="1:25" ht="30" customHeight="1" x14ac:dyDescent="0.2">
      <c r="A64" s="10">
        <v>67</v>
      </c>
      <c r="B64" s="9"/>
      <c r="C64" s="25"/>
      <c r="D64" s="10">
        <f t="shared" si="18"/>
        <v>6</v>
      </c>
      <c r="E64" s="11"/>
      <c r="F64" s="6"/>
      <c r="G64" s="11"/>
      <c r="H64" s="12"/>
      <c r="I64" s="12"/>
      <c r="J64" s="12"/>
      <c r="K64" s="12"/>
      <c r="L64" s="9"/>
      <c r="M64" s="18"/>
      <c r="N64" s="16"/>
      <c r="O64" s="16"/>
      <c r="P64" s="16"/>
      <c r="Q64" s="15">
        <v>10</v>
      </c>
      <c r="R64" s="13">
        <f t="shared" si="27"/>
        <v>0</v>
      </c>
      <c r="S64" s="11">
        <f t="shared" si="28"/>
        <v>0</v>
      </c>
      <c r="T64" s="15">
        <f t="shared" si="21"/>
        <v>0</v>
      </c>
      <c r="U64" s="14">
        <f t="shared" si="29"/>
        <v>0</v>
      </c>
      <c r="V64" s="16">
        <f t="shared" si="23"/>
        <v>86.690000000000026</v>
      </c>
      <c r="W64" s="20">
        <f t="shared" si="24"/>
        <v>8.6689999999999987</v>
      </c>
      <c r="X64" s="14">
        <f t="shared" si="25"/>
        <v>11.248000000000001</v>
      </c>
      <c r="Y64" s="20">
        <f t="shared" si="26"/>
        <v>-2.5790000000000024</v>
      </c>
    </row>
    <row r="65" spans="1:25" ht="30" customHeight="1" x14ac:dyDescent="0.2">
      <c r="A65" s="10">
        <v>68</v>
      </c>
      <c r="B65" s="9"/>
      <c r="C65" s="25"/>
      <c r="D65" s="10">
        <f t="shared" si="18"/>
        <v>6</v>
      </c>
      <c r="E65" s="11"/>
      <c r="F65" s="6"/>
      <c r="G65" s="11"/>
      <c r="H65" s="12"/>
      <c r="I65" s="12"/>
      <c r="J65" s="12"/>
      <c r="K65" s="12"/>
      <c r="L65" s="9"/>
      <c r="M65" s="18"/>
      <c r="N65" s="16"/>
      <c r="O65" s="16"/>
      <c r="P65" s="16"/>
      <c r="Q65" s="15">
        <v>10</v>
      </c>
      <c r="R65" s="13">
        <f t="shared" si="27"/>
        <v>0</v>
      </c>
      <c r="S65" s="11">
        <f t="shared" si="28"/>
        <v>0</v>
      </c>
      <c r="T65" s="15">
        <f t="shared" si="21"/>
        <v>0</v>
      </c>
      <c r="U65" s="14">
        <f t="shared" si="29"/>
        <v>0</v>
      </c>
      <c r="V65" s="16">
        <f t="shared" si="23"/>
        <v>86.690000000000026</v>
      </c>
      <c r="W65" s="20">
        <f t="shared" si="24"/>
        <v>8.6689999999999987</v>
      </c>
      <c r="X65" s="14">
        <f t="shared" si="25"/>
        <v>11.248000000000001</v>
      </c>
      <c r="Y65" s="20">
        <f t="shared" si="26"/>
        <v>-2.5790000000000024</v>
      </c>
    </row>
    <row r="66" spans="1:25" ht="30" customHeight="1" x14ac:dyDescent="0.2">
      <c r="A66" s="10">
        <v>69</v>
      </c>
      <c r="B66" s="9"/>
      <c r="C66" s="25"/>
      <c r="D66" s="10">
        <f t="shared" si="18"/>
        <v>6</v>
      </c>
      <c r="E66" s="11"/>
      <c r="F66" s="6"/>
      <c r="G66" s="11"/>
      <c r="H66" s="12"/>
      <c r="I66" s="12"/>
      <c r="J66" s="12"/>
      <c r="K66" s="12"/>
      <c r="L66" s="9"/>
      <c r="M66" s="18"/>
      <c r="N66" s="16"/>
      <c r="O66" s="16"/>
      <c r="P66" s="16"/>
      <c r="Q66" s="15">
        <v>10</v>
      </c>
      <c r="R66" s="13">
        <f t="shared" si="27"/>
        <v>0</v>
      </c>
      <c r="S66" s="11">
        <f t="shared" si="28"/>
        <v>0</v>
      </c>
      <c r="T66" s="15">
        <f t="shared" si="21"/>
        <v>0</v>
      </c>
      <c r="U66" s="14">
        <f t="shared" si="29"/>
        <v>0</v>
      </c>
      <c r="V66" s="16">
        <f t="shared" si="23"/>
        <v>86.690000000000026</v>
      </c>
      <c r="W66" s="20">
        <f t="shared" si="24"/>
        <v>8.6689999999999987</v>
      </c>
      <c r="X66" s="14">
        <f t="shared" si="25"/>
        <v>11.248000000000001</v>
      </c>
      <c r="Y66" s="20">
        <f t="shared" si="26"/>
        <v>-2.5790000000000024</v>
      </c>
    </row>
    <row r="67" spans="1:25" ht="30" customHeight="1" x14ac:dyDescent="0.2">
      <c r="A67" s="10">
        <v>70</v>
      </c>
      <c r="B67" s="9"/>
      <c r="C67" s="25"/>
      <c r="D67" s="10">
        <f t="shared" si="18"/>
        <v>6</v>
      </c>
      <c r="E67" s="11"/>
      <c r="F67" s="6"/>
      <c r="G67" s="11"/>
      <c r="H67" s="12"/>
      <c r="I67" s="12"/>
      <c r="J67" s="12"/>
      <c r="K67" s="12"/>
      <c r="L67" s="9"/>
      <c r="M67" s="18"/>
      <c r="N67" s="16"/>
      <c r="O67" s="16"/>
      <c r="P67" s="16"/>
      <c r="Q67" s="15">
        <v>10</v>
      </c>
      <c r="R67" s="13">
        <f t="shared" si="27"/>
        <v>0</v>
      </c>
      <c r="S67" s="11">
        <f t="shared" si="28"/>
        <v>0</v>
      </c>
      <c r="T67" s="15">
        <f t="shared" si="21"/>
        <v>0</v>
      </c>
      <c r="U67" s="14">
        <f t="shared" si="29"/>
        <v>0</v>
      </c>
      <c r="V67" s="16">
        <f t="shared" si="23"/>
        <v>86.690000000000026</v>
      </c>
      <c r="W67" s="20">
        <f t="shared" si="24"/>
        <v>8.6689999999999987</v>
      </c>
      <c r="X67" s="14">
        <f t="shared" si="25"/>
        <v>11.248000000000001</v>
      </c>
      <c r="Y67" s="20">
        <f t="shared" si="26"/>
        <v>-2.5790000000000024</v>
      </c>
    </row>
    <row r="68" spans="1:25" ht="30" customHeight="1" x14ac:dyDescent="0.2">
      <c r="A68" s="10">
        <v>71</v>
      </c>
      <c r="B68" s="9"/>
      <c r="C68" s="25"/>
      <c r="D68" s="10">
        <f t="shared" si="18"/>
        <v>6</v>
      </c>
      <c r="E68" s="11"/>
      <c r="F68" s="6"/>
      <c r="G68" s="11"/>
      <c r="H68" s="12"/>
      <c r="I68" s="12"/>
      <c r="J68" s="12"/>
      <c r="K68" s="12"/>
      <c r="L68" s="9"/>
      <c r="M68" s="18"/>
      <c r="N68" s="16"/>
      <c r="O68" s="16"/>
      <c r="P68" s="16"/>
      <c r="Q68" s="15">
        <v>10</v>
      </c>
      <c r="R68" s="13">
        <f t="shared" si="27"/>
        <v>0</v>
      </c>
      <c r="S68" s="11">
        <f t="shared" si="28"/>
        <v>0</v>
      </c>
      <c r="T68" s="15">
        <f t="shared" si="21"/>
        <v>0</v>
      </c>
      <c r="U68" s="14">
        <f t="shared" si="29"/>
        <v>0</v>
      </c>
      <c r="V68" s="16">
        <f t="shared" si="23"/>
        <v>86.690000000000026</v>
      </c>
      <c r="W68" s="20">
        <f t="shared" si="24"/>
        <v>8.6689999999999987</v>
      </c>
      <c r="X68" s="14">
        <f t="shared" si="25"/>
        <v>11.248000000000001</v>
      </c>
      <c r="Y68" s="20">
        <f t="shared" si="26"/>
        <v>-2.5790000000000024</v>
      </c>
    </row>
    <row r="69" spans="1:25" ht="30" customHeight="1" x14ac:dyDescent="0.2">
      <c r="A69" s="10">
        <v>72</v>
      </c>
      <c r="B69" s="9"/>
      <c r="C69" s="25"/>
      <c r="D69" s="10">
        <f t="shared" si="18"/>
        <v>6</v>
      </c>
      <c r="E69" s="11"/>
      <c r="F69" s="6"/>
      <c r="G69" s="11"/>
      <c r="H69" s="12"/>
      <c r="I69" s="12"/>
      <c r="J69" s="12"/>
      <c r="K69" s="12"/>
      <c r="L69" s="9"/>
      <c r="M69" s="18"/>
      <c r="N69" s="16"/>
      <c r="O69" s="16"/>
      <c r="P69" s="16"/>
      <c r="Q69" s="15">
        <v>10</v>
      </c>
      <c r="R69" s="13">
        <f t="shared" si="27"/>
        <v>0</v>
      </c>
      <c r="S69" s="11">
        <f t="shared" si="28"/>
        <v>0</v>
      </c>
      <c r="T69" s="15">
        <f t="shared" si="21"/>
        <v>0</v>
      </c>
      <c r="U69" s="14">
        <f t="shared" si="29"/>
        <v>0</v>
      </c>
      <c r="V69" s="16">
        <f t="shared" si="23"/>
        <v>86.690000000000026</v>
      </c>
      <c r="W69" s="20">
        <f t="shared" si="24"/>
        <v>8.6689999999999987</v>
      </c>
      <c r="X69" s="14">
        <f t="shared" si="25"/>
        <v>11.248000000000001</v>
      </c>
      <c r="Y69" s="20">
        <f t="shared" si="26"/>
        <v>-2.5790000000000024</v>
      </c>
    </row>
    <row r="70" spans="1:25" ht="30" customHeight="1" x14ac:dyDescent="0.2">
      <c r="A70" s="10">
        <v>73</v>
      </c>
      <c r="B70" s="9"/>
      <c r="C70" s="25"/>
      <c r="D70" s="10">
        <f t="shared" si="18"/>
        <v>6</v>
      </c>
      <c r="E70" s="11"/>
      <c r="F70" s="6"/>
      <c r="G70" s="11"/>
      <c r="H70" s="12"/>
      <c r="I70" s="12"/>
      <c r="J70" s="12"/>
      <c r="K70" s="12"/>
      <c r="L70" s="9"/>
      <c r="M70" s="18"/>
      <c r="N70" s="16"/>
      <c r="O70" s="16"/>
      <c r="P70" s="16"/>
      <c r="Q70" s="15">
        <v>10</v>
      </c>
      <c r="R70" s="13">
        <f t="shared" si="27"/>
        <v>0</v>
      </c>
      <c r="S70" s="11">
        <f t="shared" si="28"/>
        <v>0</v>
      </c>
      <c r="T70" s="15">
        <f t="shared" si="21"/>
        <v>0</v>
      </c>
      <c r="U70" s="14">
        <f t="shared" si="29"/>
        <v>0</v>
      </c>
      <c r="V70" s="16">
        <f t="shared" si="23"/>
        <v>86.690000000000026</v>
      </c>
      <c r="W70" s="20">
        <f t="shared" si="24"/>
        <v>8.6689999999999987</v>
      </c>
      <c r="X70" s="14">
        <f t="shared" si="25"/>
        <v>11.248000000000001</v>
      </c>
      <c r="Y70" s="20">
        <f t="shared" si="26"/>
        <v>-2.5790000000000024</v>
      </c>
    </row>
    <row r="71" spans="1:25" ht="30" customHeight="1" x14ac:dyDescent="0.2">
      <c r="A71" s="10">
        <v>74</v>
      </c>
      <c r="B71" s="9"/>
      <c r="C71" s="25"/>
      <c r="D71" s="10">
        <f t="shared" si="18"/>
        <v>6</v>
      </c>
      <c r="E71" s="11"/>
      <c r="F71" s="6"/>
      <c r="G71" s="11"/>
      <c r="H71" s="12"/>
      <c r="I71" s="12"/>
      <c r="J71" s="12"/>
      <c r="K71" s="12"/>
      <c r="L71" s="9"/>
      <c r="M71" s="18"/>
      <c r="N71" s="16"/>
      <c r="O71" s="16"/>
      <c r="P71" s="16"/>
      <c r="Q71" s="15">
        <v>10</v>
      </c>
      <c r="R71" s="13">
        <f t="shared" si="27"/>
        <v>0</v>
      </c>
      <c r="S71" s="11">
        <f t="shared" si="28"/>
        <v>0</v>
      </c>
      <c r="T71" s="15">
        <f t="shared" si="21"/>
        <v>0</v>
      </c>
      <c r="U71" s="14">
        <f t="shared" si="29"/>
        <v>0</v>
      </c>
      <c r="V71" s="16">
        <f t="shared" si="23"/>
        <v>86.690000000000026</v>
      </c>
      <c r="W71" s="20">
        <f t="shared" si="24"/>
        <v>8.6689999999999987</v>
      </c>
      <c r="X71" s="14">
        <f t="shared" si="25"/>
        <v>11.248000000000001</v>
      </c>
      <c r="Y71" s="20">
        <f t="shared" si="26"/>
        <v>-2.5790000000000024</v>
      </c>
    </row>
    <row r="72" spans="1:25" ht="30" customHeight="1" x14ac:dyDescent="0.2">
      <c r="A72" s="10">
        <v>75</v>
      </c>
      <c r="B72" s="9"/>
      <c r="C72" s="25"/>
      <c r="D72" s="10">
        <f t="shared" si="18"/>
        <v>6</v>
      </c>
      <c r="E72" s="11"/>
      <c r="F72" s="6"/>
      <c r="G72" s="11"/>
      <c r="H72" s="12"/>
      <c r="I72" s="12"/>
      <c r="J72" s="12"/>
      <c r="K72" s="12"/>
      <c r="L72" s="9"/>
      <c r="M72" s="18"/>
      <c r="N72" s="16"/>
      <c r="O72" s="16"/>
      <c r="P72" s="16"/>
      <c r="Q72" s="15">
        <v>10</v>
      </c>
      <c r="R72" s="13">
        <f t="shared" si="27"/>
        <v>0</v>
      </c>
      <c r="S72" s="11">
        <f t="shared" si="28"/>
        <v>0</v>
      </c>
      <c r="T72" s="15">
        <f t="shared" ref="T72:T92" si="30">IF(AND(R72&lt;&gt;0,S72&lt;&gt;0),S72/R72,0)</f>
        <v>0</v>
      </c>
      <c r="U72" s="14">
        <f t="shared" si="29"/>
        <v>0</v>
      </c>
      <c r="V72" s="16">
        <f t="shared" si="23"/>
        <v>86.690000000000026</v>
      </c>
      <c r="W72" s="20">
        <f t="shared" si="24"/>
        <v>8.6689999999999987</v>
      </c>
      <c r="X72" s="14">
        <f t="shared" si="25"/>
        <v>11.248000000000001</v>
      </c>
      <c r="Y72" s="20">
        <f t="shared" si="26"/>
        <v>-2.5790000000000024</v>
      </c>
    </row>
    <row r="73" spans="1:25" ht="30" customHeight="1" x14ac:dyDescent="0.2">
      <c r="A73" s="10">
        <v>76</v>
      </c>
      <c r="B73" s="9"/>
      <c r="C73" s="25"/>
      <c r="D73" s="10">
        <f t="shared" si="18"/>
        <v>6</v>
      </c>
      <c r="E73" s="11"/>
      <c r="F73" s="6"/>
      <c r="G73" s="11"/>
      <c r="H73" s="12"/>
      <c r="I73" s="12"/>
      <c r="J73" s="12"/>
      <c r="K73" s="12"/>
      <c r="L73" s="9"/>
      <c r="M73" s="18"/>
      <c r="N73" s="16"/>
      <c r="O73" s="16"/>
      <c r="P73" s="16"/>
      <c r="Q73" s="15">
        <v>10</v>
      </c>
      <c r="R73" s="13">
        <f t="shared" si="27"/>
        <v>0</v>
      </c>
      <c r="S73" s="11">
        <f t="shared" si="28"/>
        <v>0</v>
      </c>
      <c r="T73" s="15">
        <f t="shared" si="30"/>
        <v>0</v>
      </c>
      <c r="U73" s="14">
        <f t="shared" si="29"/>
        <v>0</v>
      </c>
      <c r="V73" s="16">
        <f t="shared" si="23"/>
        <v>86.690000000000026</v>
      </c>
      <c r="W73" s="20">
        <f t="shared" si="24"/>
        <v>8.6689999999999987</v>
      </c>
      <c r="X73" s="14">
        <f t="shared" si="25"/>
        <v>11.248000000000001</v>
      </c>
      <c r="Y73" s="20">
        <f t="shared" si="26"/>
        <v>-2.5790000000000024</v>
      </c>
    </row>
    <row r="74" spans="1:25" ht="30" customHeight="1" x14ac:dyDescent="0.2">
      <c r="A74" s="10">
        <v>77</v>
      </c>
      <c r="B74" s="9"/>
      <c r="C74" s="25"/>
      <c r="D74" s="10">
        <f t="shared" si="18"/>
        <v>6</v>
      </c>
      <c r="E74" s="11"/>
      <c r="F74" s="6"/>
      <c r="G74" s="11"/>
      <c r="H74" s="12"/>
      <c r="I74" s="12"/>
      <c r="J74" s="12"/>
      <c r="K74" s="12"/>
      <c r="L74" s="9"/>
      <c r="M74" s="18"/>
      <c r="N74" s="16"/>
      <c r="O74" s="16"/>
      <c r="P74" s="16"/>
      <c r="Q74" s="15">
        <v>10</v>
      </c>
      <c r="R74" s="13">
        <f t="shared" si="27"/>
        <v>0</v>
      </c>
      <c r="S74" s="11">
        <f t="shared" si="28"/>
        <v>0</v>
      </c>
      <c r="T74" s="15">
        <f t="shared" si="30"/>
        <v>0</v>
      </c>
      <c r="U74" s="14">
        <f t="shared" si="29"/>
        <v>0</v>
      </c>
      <c r="V74" s="16">
        <f t="shared" si="23"/>
        <v>86.690000000000026</v>
      </c>
      <c r="W74" s="20">
        <f t="shared" si="24"/>
        <v>8.6689999999999987</v>
      </c>
      <c r="X74" s="14">
        <f t="shared" si="25"/>
        <v>11.248000000000001</v>
      </c>
      <c r="Y74" s="20">
        <f t="shared" si="26"/>
        <v>-2.5790000000000024</v>
      </c>
    </row>
    <row r="75" spans="1:25" ht="30" customHeight="1" x14ac:dyDescent="0.2">
      <c r="A75" s="10">
        <v>78</v>
      </c>
      <c r="B75" s="9"/>
      <c r="C75" s="25"/>
      <c r="D75" s="10">
        <f t="shared" si="18"/>
        <v>6</v>
      </c>
      <c r="E75" s="11"/>
      <c r="F75" s="6"/>
      <c r="G75" s="11"/>
      <c r="H75" s="12"/>
      <c r="I75" s="12"/>
      <c r="J75" s="12"/>
      <c r="K75" s="12"/>
      <c r="L75" s="9"/>
      <c r="M75" s="18"/>
      <c r="N75" s="16"/>
      <c r="O75" s="16"/>
      <c r="P75" s="16"/>
      <c r="Q75" s="15">
        <v>10</v>
      </c>
      <c r="R75" s="13">
        <f t="shared" si="27"/>
        <v>0</v>
      </c>
      <c r="S75" s="11">
        <f t="shared" si="28"/>
        <v>0</v>
      </c>
      <c r="T75" s="15">
        <f t="shared" si="30"/>
        <v>0</v>
      </c>
      <c r="U75" s="14">
        <f t="shared" si="29"/>
        <v>0</v>
      </c>
      <c r="V75" s="16">
        <f t="shared" si="23"/>
        <v>86.690000000000026</v>
      </c>
      <c r="W75" s="20">
        <f t="shared" si="24"/>
        <v>8.6689999999999987</v>
      </c>
      <c r="X75" s="14">
        <f t="shared" si="25"/>
        <v>11.248000000000001</v>
      </c>
      <c r="Y75" s="20">
        <f t="shared" si="26"/>
        <v>-2.5790000000000024</v>
      </c>
    </row>
    <row r="76" spans="1:25" ht="30" customHeight="1" x14ac:dyDescent="0.2">
      <c r="A76" s="10">
        <v>79</v>
      </c>
      <c r="B76" s="9"/>
      <c r="C76" s="25"/>
      <c r="D76" s="10">
        <f t="shared" si="18"/>
        <v>6</v>
      </c>
      <c r="E76" s="11"/>
      <c r="F76" s="6"/>
      <c r="G76" s="11"/>
      <c r="H76" s="12"/>
      <c r="I76" s="12"/>
      <c r="J76" s="12"/>
      <c r="K76" s="12"/>
      <c r="L76" s="9"/>
      <c r="M76" s="18"/>
      <c r="N76" s="16"/>
      <c r="O76" s="16"/>
      <c r="P76" s="16"/>
      <c r="Q76" s="15">
        <v>10</v>
      </c>
      <c r="R76" s="13">
        <f t="shared" si="27"/>
        <v>0</v>
      </c>
      <c r="S76" s="11">
        <f t="shared" si="28"/>
        <v>0</v>
      </c>
      <c r="T76" s="15">
        <f t="shared" si="30"/>
        <v>0</v>
      </c>
      <c r="U76" s="14">
        <f t="shared" si="29"/>
        <v>0</v>
      </c>
      <c r="V76" s="16">
        <f t="shared" si="23"/>
        <v>86.690000000000026</v>
      </c>
      <c r="W76" s="20">
        <f t="shared" si="24"/>
        <v>8.6689999999999987</v>
      </c>
      <c r="X76" s="14">
        <f t="shared" si="25"/>
        <v>11.248000000000001</v>
      </c>
      <c r="Y76" s="20">
        <f t="shared" si="26"/>
        <v>-2.5790000000000024</v>
      </c>
    </row>
    <row r="77" spans="1:25" ht="30" customHeight="1" x14ac:dyDescent="0.2">
      <c r="A77" s="10">
        <v>80</v>
      </c>
      <c r="B77" s="9"/>
      <c r="C77" s="25"/>
      <c r="D77" s="10">
        <f t="shared" si="18"/>
        <v>6</v>
      </c>
      <c r="E77" s="11"/>
      <c r="F77" s="6"/>
      <c r="G77" s="11"/>
      <c r="H77" s="12"/>
      <c r="I77" s="12"/>
      <c r="J77" s="12"/>
      <c r="K77" s="12"/>
      <c r="L77" s="9"/>
      <c r="M77" s="18"/>
      <c r="N77" s="16"/>
      <c r="O77" s="16"/>
      <c r="P77" s="16"/>
      <c r="Q77" s="15">
        <v>10</v>
      </c>
      <c r="R77" s="13">
        <f t="shared" si="27"/>
        <v>0</v>
      </c>
      <c r="S77" s="11">
        <f t="shared" si="28"/>
        <v>0</v>
      </c>
      <c r="T77" s="15">
        <f t="shared" si="30"/>
        <v>0</v>
      </c>
      <c r="U77" s="14">
        <f t="shared" si="29"/>
        <v>0</v>
      </c>
      <c r="V77" s="16">
        <f t="shared" si="23"/>
        <v>86.690000000000026</v>
      </c>
      <c r="W77" s="20">
        <f t="shared" si="24"/>
        <v>8.6689999999999987</v>
      </c>
      <c r="X77" s="14">
        <f t="shared" si="25"/>
        <v>11.248000000000001</v>
      </c>
      <c r="Y77" s="20">
        <f t="shared" si="26"/>
        <v>-2.5790000000000024</v>
      </c>
    </row>
    <row r="78" spans="1:25" ht="30" customHeight="1" x14ac:dyDescent="0.2">
      <c r="A78" s="10">
        <v>81</v>
      </c>
      <c r="B78" s="9"/>
      <c r="C78" s="25"/>
      <c r="D78" s="10">
        <f t="shared" si="18"/>
        <v>6</v>
      </c>
      <c r="E78" s="11"/>
      <c r="F78" s="6"/>
      <c r="G78" s="11"/>
      <c r="H78" s="12"/>
      <c r="I78" s="12"/>
      <c r="J78" s="12"/>
      <c r="K78" s="12"/>
      <c r="L78" s="9"/>
      <c r="M78" s="18"/>
      <c r="N78" s="16"/>
      <c r="O78" s="16"/>
      <c r="P78" s="16"/>
      <c r="Q78" s="15">
        <v>10</v>
      </c>
      <c r="R78" s="13">
        <f t="shared" si="27"/>
        <v>0</v>
      </c>
      <c r="S78" s="11">
        <f t="shared" si="28"/>
        <v>0</v>
      </c>
      <c r="T78" s="15">
        <f t="shared" si="30"/>
        <v>0</v>
      </c>
      <c r="U78" s="14">
        <f t="shared" si="29"/>
        <v>0</v>
      </c>
      <c r="V78" s="16">
        <f t="shared" si="23"/>
        <v>86.690000000000026</v>
      </c>
      <c r="W78" s="20">
        <f t="shared" si="24"/>
        <v>8.6689999999999987</v>
      </c>
      <c r="X78" s="14">
        <f t="shared" si="25"/>
        <v>11.248000000000001</v>
      </c>
      <c r="Y78" s="20">
        <f t="shared" si="26"/>
        <v>-2.5790000000000024</v>
      </c>
    </row>
    <row r="79" spans="1:25" ht="30" customHeight="1" x14ac:dyDescent="0.2">
      <c r="A79" s="10">
        <v>82</v>
      </c>
      <c r="B79" s="9"/>
      <c r="C79" s="25"/>
      <c r="D79" s="10">
        <f t="shared" si="18"/>
        <v>6</v>
      </c>
      <c r="E79" s="11"/>
      <c r="F79" s="6"/>
      <c r="G79" s="11"/>
      <c r="H79" s="12"/>
      <c r="I79" s="12"/>
      <c r="J79" s="12"/>
      <c r="K79" s="12"/>
      <c r="L79" s="9"/>
      <c r="M79" s="18"/>
      <c r="N79" s="16"/>
      <c r="O79" s="16"/>
      <c r="P79" s="16"/>
      <c r="Q79" s="15">
        <v>10</v>
      </c>
      <c r="R79" s="13">
        <f t="shared" si="27"/>
        <v>0</v>
      </c>
      <c r="S79" s="11">
        <f t="shared" si="28"/>
        <v>0</v>
      </c>
      <c r="T79" s="15">
        <f t="shared" si="30"/>
        <v>0</v>
      </c>
      <c r="U79" s="14">
        <f t="shared" si="29"/>
        <v>0</v>
      </c>
      <c r="V79" s="16">
        <f t="shared" si="23"/>
        <v>86.690000000000026</v>
      </c>
      <c r="W79" s="20">
        <f t="shared" si="24"/>
        <v>8.6689999999999987</v>
      </c>
      <c r="X79" s="14">
        <f t="shared" si="25"/>
        <v>11.248000000000001</v>
      </c>
      <c r="Y79" s="20">
        <f t="shared" si="26"/>
        <v>-2.5790000000000024</v>
      </c>
    </row>
    <row r="80" spans="1:25" ht="30" customHeight="1" x14ac:dyDescent="0.2">
      <c r="A80" s="10">
        <v>83</v>
      </c>
      <c r="B80" s="9"/>
      <c r="C80" s="25"/>
      <c r="D80" s="10">
        <f t="shared" si="18"/>
        <v>6</v>
      </c>
      <c r="E80" s="11"/>
      <c r="F80" s="6"/>
      <c r="G80" s="11"/>
      <c r="H80" s="12"/>
      <c r="I80" s="12"/>
      <c r="J80" s="12"/>
      <c r="K80" s="12"/>
      <c r="L80" s="9"/>
      <c r="M80" s="18"/>
      <c r="N80" s="16"/>
      <c r="O80" s="16"/>
      <c r="P80" s="16"/>
      <c r="Q80" s="15">
        <v>10</v>
      </c>
      <c r="R80" s="13">
        <f t="shared" si="27"/>
        <v>0</v>
      </c>
      <c r="S80" s="11">
        <f t="shared" si="28"/>
        <v>0</v>
      </c>
      <c r="T80" s="15">
        <f t="shared" si="30"/>
        <v>0</v>
      </c>
      <c r="U80" s="14">
        <f t="shared" si="29"/>
        <v>0</v>
      </c>
      <c r="V80" s="16">
        <f t="shared" si="23"/>
        <v>86.690000000000026</v>
      </c>
      <c r="W80" s="20">
        <f t="shared" si="24"/>
        <v>8.6689999999999987</v>
      </c>
      <c r="X80" s="14">
        <f t="shared" si="25"/>
        <v>11.248000000000001</v>
      </c>
      <c r="Y80" s="20">
        <f t="shared" si="26"/>
        <v>-2.5790000000000024</v>
      </c>
    </row>
    <row r="81" spans="1:25" ht="30" customHeight="1" x14ac:dyDescent="0.2">
      <c r="A81" s="10">
        <v>84</v>
      </c>
      <c r="B81" s="9"/>
      <c r="C81" s="25"/>
      <c r="D81" s="10">
        <f t="shared" si="18"/>
        <v>6</v>
      </c>
      <c r="E81" s="11"/>
      <c r="F81" s="6"/>
      <c r="G81" s="11"/>
      <c r="H81" s="12"/>
      <c r="I81" s="12"/>
      <c r="J81" s="12"/>
      <c r="K81" s="12"/>
      <c r="L81" s="9"/>
      <c r="M81" s="18"/>
      <c r="N81" s="16"/>
      <c r="O81" s="16"/>
      <c r="P81" s="16"/>
      <c r="Q81" s="15">
        <v>10</v>
      </c>
      <c r="R81" s="13">
        <f t="shared" si="27"/>
        <v>0</v>
      </c>
      <c r="S81" s="11">
        <f t="shared" si="28"/>
        <v>0</v>
      </c>
      <c r="T81" s="15">
        <f t="shared" si="30"/>
        <v>0</v>
      </c>
      <c r="U81" s="14">
        <f t="shared" si="29"/>
        <v>0</v>
      </c>
      <c r="V81" s="16">
        <f t="shared" si="23"/>
        <v>86.690000000000026</v>
      </c>
      <c r="W81" s="20">
        <f t="shared" si="24"/>
        <v>8.6689999999999987</v>
      </c>
      <c r="X81" s="14">
        <f t="shared" si="25"/>
        <v>11.248000000000001</v>
      </c>
      <c r="Y81" s="20">
        <f t="shared" si="26"/>
        <v>-2.5790000000000024</v>
      </c>
    </row>
    <row r="82" spans="1:25" ht="30" customHeight="1" x14ac:dyDescent="0.2">
      <c r="A82" s="10">
        <v>85</v>
      </c>
      <c r="B82" s="9"/>
      <c r="C82" s="25"/>
      <c r="D82" s="10">
        <f t="shared" si="18"/>
        <v>6</v>
      </c>
      <c r="E82" s="11"/>
      <c r="F82" s="6"/>
      <c r="G82" s="11"/>
      <c r="H82" s="12"/>
      <c r="I82" s="12"/>
      <c r="J82" s="12"/>
      <c r="K82" s="12"/>
      <c r="L82" s="9"/>
      <c r="M82" s="18"/>
      <c r="N82" s="16"/>
      <c r="O82" s="16"/>
      <c r="P82" s="16"/>
      <c r="Q82" s="15">
        <v>10</v>
      </c>
      <c r="R82" s="13">
        <f t="shared" si="27"/>
        <v>0</v>
      </c>
      <c r="S82" s="11">
        <f t="shared" si="28"/>
        <v>0</v>
      </c>
      <c r="T82" s="15">
        <f t="shared" si="30"/>
        <v>0</v>
      </c>
      <c r="U82" s="14">
        <f t="shared" si="29"/>
        <v>0</v>
      </c>
      <c r="V82" s="16">
        <f t="shared" si="23"/>
        <v>86.690000000000026</v>
      </c>
      <c r="W82" s="20">
        <f t="shared" si="24"/>
        <v>8.6689999999999987</v>
      </c>
      <c r="X82" s="14">
        <f t="shared" si="25"/>
        <v>11.248000000000001</v>
      </c>
      <c r="Y82" s="20">
        <f t="shared" si="26"/>
        <v>-2.5790000000000024</v>
      </c>
    </row>
    <row r="83" spans="1:25" ht="30" customHeight="1" x14ac:dyDescent="0.2">
      <c r="A83" s="10">
        <v>86</v>
      </c>
      <c r="B83" s="9"/>
      <c r="C83" s="25"/>
      <c r="D83" s="10">
        <f t="shared" si="18"/>
        <v>6</v>
      </c>
      <c r="E83" s="11"/>
      <c r="F83" s="6"/>
      <c r="G83" s="11"/>
      <c r="H83" s="12"/>
      <c r="I83" s="12"/>
      <c r="J83" s="12"/>
      <c r="K83" s="12"/>
      <c r="L83" s="9"/>
      <c r="M83" s="18"/>
      <c r="N83" s="16"/>
      <c r="O83" s="16"/>
      <c r="P83" s="16"/>
      <c r="Q83" s="15">
        <v>10</v>
      </c>
      <c r="R83" s="13">
        <f t="shared" si="27"/>
        <v>0</v>
      </c>
      <c r="S83" s="11">
        <f t="shared" si="28"/>
        <v>0</v>
      </c>
      <c r="T83" s="15">
        <f t="shared" si="30"/>
        <v>0</v>
      </c>
      <c r="U83" s="14">
        <f t="shared" si="29"/>
        <v>0</v>
      </c>
      <c r="V83" s="16">
        <f t="shared" si="23"/>
        <v>86.690000000000026</v>
      </c>
      <c r="W83" s="20">
        <f t="shared" si="24"/>
        <v>8.6689999999999987</v>
      </c>
      <c r="X83" s="14">
        <f t="shared" si="25"/>
        <v>11.248000000000001</v>
      </c>
      <c r="Y83" s="20">
        <f t="shared" si="26"/>
        <v>-2.5790000000000024</v>
      </c>
    </row>
    <row r="84" spans="1:25" ht="30" customHeight="1" x14ac:dyDescent="0.2">
      <c r="A84" s="10">
        <v>87</v>
      </c>
      <c r="B84" s="9"/>
      <c r="C84" s="25"/>
      <c r="D84" s="10">
        <f t="shared" si="18"/>
        <v>6</v>
      </c>
      <c r="E84" s="11"/>
      <c r="F84" s="6"/>
      <c r="G84" s="11"/>
      <c r="H84" s="12"/>
      <c r="I84" s="12"/>
      <c r="J84" s="12"/>
      <c r="K84" s="12"/>
      <c r="L84" s="9"/>
      <c r="M84" s="18"/>
      <c r="N84" s="16"/>
      <c r="O84" s="16"/>
      <c r="P84" s="16"/>
      <c r="Q84" s="15">
        <v>10</v>
      </c>
      <c r="R84" s="13">
        <f t="shared" si="27"/>
        <v>0</v>
      </c>
      <c r="S84" s="11">
        <f t="shared" si="28"/>
        <v>0</v>
      </c>
      <c r="T84" s="15">
        <f t="shared" si="30"/>
        <v>0</v>
      </c>
      <c r="U84" s="14">
        <f t="shared" si="29"/>
        <v>0</v>
      </c>
      <c r="V84" s="16">
        <f t="shared" si="23"/>
        <v>86.690000000000026</v>
      </c>
      <c r="W84" s="20">
        <f t="shared" si="24"/>
        <v>8.6689999999999987</v>
      </c>
      <c r="X84" s="14">
        <f t="shared" si="25"/>
        <v>11.248000000000001</v>
      </c>
      <c r="Y84" s="20">
        <f t="shared" si="26"/>
        <v>-2.5790000000000024</v>
      </c>
    </row>
    <row r="85" spans="1:25" ht="30" customHeight="1" x14ac:dyDescent="0.2">
      <c r="A85" s="10">
        <v>88</v>
      </c>
      <c r="B85" s="9"/>
      <c r="C85" s="25"/>
      <c r="D85" s="10">
        <f t="shared" si="18"/>
        <v>6</v>
      </c>
      <c r="E85" s="11"/>
      <c r="F85" s="6"/>
      <c r="G85" s="11"/>
      <c r="H85" s="12"/>
      <c r="I85" s="12"/>
      <c r="J85" s="12"/>
      <c r="K85" s="12"/>
      <c r="L85" s="9"/>
      <c r="M85" s="18"/>
      <c r="N85" s="16"/>
      <c r="O85" s="16"/>
      <c r="P85" s="16"/>
      <c r="Q85" s="15">
        <v>10</v>
      </c>
      <c r="R85" s="13">
        <f t="shared" si="27"/>
        <v>0</v>
      </c>
      <c r="S85" s="11">
        <f t="shared" si="28"/>
        <v>0</v>
      </c>
      <c r="T85" s="15">
        <f t="shared" si="30"/>
        <v>0</v>
      </c>
      <c r="U85" s="14">
        <f t="shared" si="29"/>
        <v>0</v>
      </c>
      <c r="V85" s="16">
        <f t="shared" si="23"/>
        <v>86.690000000000026</v>
      </c>
      <c r="W85" s="20">
        <f t="shared" si="24"/>
        <v>8.6689999999999987</v>
      </c>
      <c r="X85" s="14">
        <f t="shared" si="25"/>
        <v>11.248000000000001</v>
      </c>
      <c r="Y85" s="20">
        <f t="shared" si="26"/>
        <v>-2.5790000000000024</v>
      </c>
    </row>
    <row r="86" spans="1:25" ht="30" customHeight="1" x14ac:dyDescent="0.2">
      <c r="A86" s="10">
        <v>89</v>
      </c>
      <c r="B86" s="9"/>
      <c r="C86" s="25"/>
      <c r="D86" s="10">
        <f t="shared" si="18"/>
        <v>6</v>
      </c>
      <c r="E86" s="11"/>
      <c r="F86" s="6"/>
      <c r="G86" s="11"/>
      <c r="H86" s="12"/>
      <c r="I86" s="12"/>
      <c r="J86" s="12"/>
      <c r="K86" s="12"/>
      <c r="L86" s="9"/>
      <c r="M86" s="18"/>
      <c r="N86" s="16"/>
      <c r="O86" s="16"/>
      <c r="P86" s="16"/>
      <c r="Q86" s="15">
        <v>10</v>
      </c>
      <c r="R86" s="13">
        <f t="shared" si="27"/>
        <v>0</v>
      </c>
      <c r="S86" s="11">
        <f t="shared" si="28"/>
        <v>0</v>
      </c>
      <c r="T86" s="15">
        <f t="shared" si="30"/>
        <v>0</v>
      </c>
      <c r="U86" s="14">
        <f t="shared" si="29"/>
        <v>0</v>
      </c>
      <c r="V86" s="16">
        <f t="shared" si="23"/>
        <v>86.690000000000026</v>
      </c>
      <c r="W86" s="20">
        <f t="shared" si="24"/>
        <v>8.6689999999999987</v>
      </c>
      <c r="X86" s="14">
        <f t="shared" si="25"/>
        <v>11.248000000000001</v>
      </c>
      <c r="Y86" s="20">
        <f t="shared" si="26"/>
        <v>-2.5790000000000024</v>
      </c>
    </row>
    <row r="87" spans="1:25" ht="30" customHeight="1" x14ac:dyDescent="0.2">
      <c r="A87" s="10">
        <v>90</v>
      </c>
      <c r="B87" s="9"/>
      <c r="C87" s="25"/>
      <c r="D87" s="10">
        <f t="shared" si="18"/>
        <v>6</v>
      </c>
      <c r="E87" s="11"/>
      <c r="F87" s="6"/>
      <c r="G87" s="11"/>
      <c r="H87" s="12"/>
      <c r="I87" s="12"/>
      <c r="J87" s="12"/>
      <c r="K87" s="12"/>
      <c r="L87" s="9"/>
      <c r="M87" s="18"/>
      <c r="N87" s="16"/>
      <c r="O87" s="16"/>
      <c r="P87" s="16"/>
      <c r="Q87" s="15">
        <v>10</v>
      </c>
      <c r="R87" s="13">
        <f t="shared" si="27"/>
        <v>0</v>
      </c>
      <c r="S87" s="11">
        <f t="shared" si="28"/>
        <v>0</v>
      </c>
      <c r="T87" s="15">
        <f t="shared" si="30"/>
        <v>0</v>
      </c>
      <c r="U87" s="14">
        <f t="shared" si="29"/>
        <v>0</v>
      </c>
      <c r="V87" s="16">
        <f t="shared" si="23"/>
        <v>86.690000000000026</v>
      </c>
      <c r="W87" s="20">
        <f t="shared" si="24"/>
        <v>8.6689999999999987</v>
      </c>
      <c r="X87" s="14">
        <f t="shared" si="25"/>
        <v>11.248000000000001</v>
      </c>
      <c r="Y87" s="20">
        <f t="shared" si="26"/>
        <v>-2.5790000000000024</v>
      </c>
    </row>
    <row r="88" spans="1:25" ht="30" customHeight="1" x14ac:dyDescent="0.2">
      <c r="A88" s="10">
        <v>91</v>
      </c>
      <c r="B88" s="9"/>
      <c r="C88" s="25"/>
      <c r="D88" s="10">
        <f t="shared" si="18"/>
        <v>6</v>
      </c>
      <c r="E88" s="11"/>
      <c r="F88" s="6"/>
      <c r="G88" s="11"/>
      <c r="H88" s="12"/>
      <c r="I88" s="12"/>
      <c r="J88" s="12"/>
      <c r="K88" s="12"/>
      <c r="L88" s="9"/>
      <c r="M88" s="18"/>
      <c r="N88" s="16"/>
      <c r="O88" s="16"/>
      <c r="P88" s="16"/>
      <c r="Q88" s="15">
        <v>10</v>
      </c>
      <c r="R88" s="13">
        <f t="shared" si="27"/>
        <v>0</v>
      </c>
      <c r="S88" s="11">
        <f t="shared" si="28"/>
        <v>0</v>
      </c>
      <c r="T88" s="15">
        <f t="shared" si="30"/>
        <v>0</v>
      </c>
      <c r="U88" s="14">
        <f t="shared" si="29"/>
        <v>0</v>
      </c>
      <c r="V88" s="16">
        <f t="shared" si="23"/>
        <v>86.690000000000026</v>
      </c>
      <c r="W88" s="20">
        <f t="shared" si="24"/>
        <v>8.6689999999999987</v>
      </c>
      <c r="X88" s="14">
        <f t="shared" si="25"/>
        <v>11.248000000000001</v>
      </c>
      <c r="Y88" s="20">
        <f t="shared" si="26"/>
        <v>-2.5790000000000024</v>
      </c>
    </row>
    <row r="89" spans="1:25" ht="30" customHeight="1" x14ac:dyDescent="0.2">
      <c r="A89" s="10">
        <v>92</v>
      </c>
      <c r="B89" s="9"/>
      <c r="C89" s="25"/>
      <c r="D89" s="10">
        <f t="shared" si="18"/>
        <v>6</v>
      </c>
      <c r="E89" s="11"/>
      <c r="F89" s="6"/>
      <c r="G89" s="11"/>
      <c r="H89" s="12"/>
      <c r="I89" s="12"/>
      <c r="J89" s="12"/>
      <c r="K89" s="12"/>
      <c r="L89" s="9"/>
      <c r="M89" s="18"/>
      <c r="N89" s="16"/>
      <c r="O89" s="16"/>
      <c r="P89" s="16"/>
      <c r="Q89" s="15">
        <v>10</v>
      </c>
      <c r="R89" s="13">
        <f t="shared" si="27"/>
        <v>0</v>
      </c>
      <c r="S89" s="11">
        <f t="shared" si="28"/>
        <v>0</v>
      </c>
      <c r="T89" s="15">
        <f t="shared" si="30"/>
        <v>0</v>
      </c>
      <c r="U89" s="14">
        <f t="shared" si="29"/>
        <v>0</v>
      </c>
      <c r="V89" s="16">
        <f t="shared" si="23"/>
        <v>86.690000000000026</v>
      </c>
      <c r="W89" s="20">
        <f t="shared" si="24"/>
        <v>8.6689999999999987</v>
      </c>
      <c r="X89" s="14">
        <f t="shared" si="25"/>
        <v>11.248000000000001</v>
      </c>
      <c r="Y89" s="20">
        <f t="shared" si="26"/>
        <v>-2.5790000000000024</v>
      </c>
    </row>
    <row r="90" spans="1:25" ht="30" customHeight="1" x14ac:dyDescent="0.2">
      <c r="A90" s="10">
        <v>93</v>
      </c>
      <c r="B90" s="9"/>
      <c r="C90" s="25"/>
      <c r="D90" s="10">
        <f t="shared" si="18"/>
        <v>6</v>
      </c>
      <c r="E90" s="11"/>
      <c r="F90" s="6"/>
      <c r="G90" s="11"/>
      <c r="H90" s="12"/>
      <c r="I90" s="12"/>
      <c r="J90" s="12"/>
      <c r="K90" s="12"/>
      <c r="L90" s="9"/>
      <c r="M90" s="18"/>
      <c r="N90" s="16"/>
      <c r="O90" s="16"/>
      <c r="P90" s="16"/>
      <c r="Q90" s="15">
        <v>10</v>
      </c>
      <c r="R90" s="13">
        <f t="shared" si="27"/>
        <v>0</v>
      </c>
      <c r="S90" s="11">
        <f t="shared" si="28"/>
        <v>0</v>
      </c>
      <c r="T90" s="15">
        <f t="shared" si="30"/>
        <v>0</v>
      </c>
      <c r="U90" s="14">
        <f t="shared" si="29"/>
        <v>0</v>
      </c>
      <c r="V90" s="16">
        <f t="shared" si="23"/>
        <v>86.690000000000026</v>
      </c>
      <c r="W90" s="20">
        <f t="shared" si="24"/>
        <v>8.6689999999999987</v>
      </c>
      <c r="X90" s="14">
        <f t="shared" si="25"/>
        <v>11.248000000000001</v>
      </c>
      <c r="Y90" s="20">
        <f t="shared" si="26"/>
        <v>-2.5790000000000024</v>
      </c>
    </row>
    <row r="91" spans="1:25" ht="30" customHeight="1" x14ac:dyDescent="0.2">
      <c r="A91" s="10">
        <v>94</v>
      </c>
      <c r="B91" s="9"/>
      <c r="C91" s="25"/>
      <c r="D91" s="10">
        <f t="shared" ref="D91:D92" si="31">WEEKDAY(B91,2)</f>
        <v>6</v>
      </c>
      <c r="E91" s="11"/>
      <c r="F91" s="6"/>
      <c r="G91" s="11"/>
      <c r="H91" s="12"/>
      <c r="I91" s="12"/>
      <c r="J91" s="12"/>
      <c r="K91" s="12"/>
      <c r="L91" s="9"/>
      <c r="M91" s="18"/>
      <c r="N91" s="16"/>
      <c r="O91" s="16"/>
      <c r="P91" s="16"/>
      <c r="Q91" s="15">
        <v>10</v>
      </c>
      <c r="R91" s="13">
        <f t="shared" ref="R91:R92" si="32">IF(OR(E91="USDJPY",E91="EURJPY",E91="GBPJPY",E91="AUDJPY",E91="NZDJPY",E91="CHFJPY",E91="CADJPY",E91="BRENT",E91="XAUUSD",E91="XAGUSD"),ABS((H91-I91)*10^2),ABS((I91-H91)*10^4))</f>
        <v>0</v>
      </c>
      <c r="S91" s="11">
        <f t="shared" si="28"/>
        <v>0</v>
      </c>
      <c r="T91" s="15">
        <f t="shared" si="30"/>
        <v>0</v>
      </c>
      <c r="U91" s="14">
        <f t="shared" si="29"/>
        <v>0</v>
      </c>
      <c r="V91" s="16">
        <f t="shared" si="23"/>
        <v>86.690000000000026</v>
      </c>
      <c r="W91" s="20">
        <f t="shared" si="24"/>
        <v>8.6689999999999987</v>
      </c>
      <c r="X91" s="14">
        <f t="shared" si="25"/>
        <v>11.248000000000001</v>
      </c>
      <c r="Y91" s="20">
        <f t="shared" si="26"/>
        <v>-2.5790000000000024</v>
      </c>
    </row>
    <row r="92" spans="1:25" ht="30" customHeight="1" x14ac:dyDescent="0.2">
      <c r="A92" s="10">
        <v>95</v>
      </c>
      <c r="B92" s="9"/>
      <c r="C92" s="25"/>
      <c r="D92" s="10">
        <f t="shared" si="31"/>
        <v>6</v>
      </c>
      <c r="E92" s="11"/>
      <c r="F92" s="6"/>
      <c r="G92" s="11"/>
      <c r="H92" s="12"/>
      <c r="I92" s="12"/>
      <c r="J92" s="12"/>
      <c r="K92" s="12"/>
      <c r="L92" s="9"/>
      <c r="M92" s="18"/>
      <c r="N92" s="16"/>
      <c r="O92" s="16"/>
      <c r="P92" s="16"/>
      <c r="Q92" s="15">
        <v>10</v>
      </c>
      <c r="R92" s="13">
        <f t="shared" si="32"/>
        <v>0</v>
      </c>
      <c r="S92" s="11">
        <f t="shared" si="28"/>
        <v>0</v>
      </c>
      <c r="T92" s="15">
        <f t="shared" si="30"/>
        <v>0</v>
      </c>
      <c r="U92" s="14">
        <f t="shared" si="29"/>
        <v>0</v>
      </c>
      <c r="V92" s="16">
        <f t="shared" si="23"/>
        <v>86.690000000000026</v>
      </c>
      <c r="W92" s="20">
        <f t="shared" si="24"/>
        <v>8.6689999999999987</v>
      </c>
      <c r="X92" s="14">
        <f t="shared" si="25"/>
        <v>11.248000000000001</v>
      </c>
      <c r="Y92" s="20">
        <f t="shared" si="26"/>
        <v>-2.5790000000000024</v>
      </c>
    </row>
    <row r="93" spans="1:25" ht="30" customHeight="1" x14ac:dyDescent="0.2">
      <c r="A93" s="10">
        <v>96</v>
      </c>
      <c r="B93" s="9"/>
      <c r="C93" s="25"/>
      <c r="D93" s="10">
        <f t="shared" ref="D93:D97" si="33">WEEKDAY(B93,2)</f>
        <v>6</v>
      </c>
      <c r="E93" s="11"/>
      <c r="F93" s="6"/>
      <c r="G93" s="11"/>
      <c r="H93" s="12"/>
      <c r="I93" s="12"/>
      <c r="J93" s="12"/>
      <c r="K93" s="12"/>
      <c r="L93" s="9"/>
      <c r="M93" s="18"/>
      <c r="N93" s="16"/>
      <c r="O93" s="16"/>
      <c r="P93" s="16"/>
      <c r="Q93" s="15">
        <v>10</v>
      </c>
      <c r="R93" s="13">
        <f t="shared" ref="R93:R97" si="34">IF(OR(E93="USDJPY",E93="EURJPY",E93="GBPJPY",E93="AUDJPY",E93="NZDJPY",E93="CHFJPY",E93="CADJPY",E93="BRENT",E93="XAUUSD",E93="XAGUSD"),ABS((H93-I93)*10^2),ABS((I93-H93)*10^4))</f>
        <v>0</v>
      </c>
      <c r="S93" s="11">
        <f t="shared" ref="S93:S97" si="35">IF(OR(E93="USDJPY",E93="EURJPY",E93="GBPJPY",E93="AUDJPY",E93="NZDJPY",E93="CHFJPY",E93="CADJPY",E93="BRENT",E93="XAUUSD",E93="XAGUSD"),ABS((H93-J93)*10^2),ABS((J93-H93)*10^4))</f>
        <v>0</v>
      </c>
      <c r="T93" s="15">
        <f t="shared" ref="T93:T97" si="36">IF(AND(R93&lt;&gt;0,S93&lt;&gt;0),S93/R93,0)</f>
        <v>0</v>
      </c>
      <c r="U93" s="14">
        <f t="shared" ref="U93:U97" si="37">(N93+O93+P93)/Q93</f>
        <v>0</v>
      </c>
      <c r="V93" s="16">
        <f t="shared" ref="V93:V97" si="38">V92+N93+O93+P93</f>
        <v>86.690000000000026</v>
      </c>
      <c r="W93" s="20">
        <f t="shared" ref="W93:W97" si="39">W92+U93</f>
        <v>8.6689999999999987</v>
      </c>
      <c r="X93" s="14">
        <f t="shared" ref="X93:X97" si="40">IF(W93&gt;X92,W93,X92)</f>
        <v>11.248000000000001</v>
      </c>
      <c r="Y93" s="20">
        <f t="shared" ref="Y93:Y97" si="41">(X93-W93)*(-1)</f>
        <v>-2.5790000000000024</v>
      </c>
    </row>
    <row r="94" spans="1:25" ht="30" customHeight="1" x14ac:dyDescent="0.2">
      <c r="A94" s="10">
        <v>97</v>
      </c>
      <c r="B94" s="9"/>
      <c r="C94" s="25"/>
      <c r="D94" s="10">
        <f t="shared" si="33"/>
        <v>6</v>
      </c>
      <c r="E94" s="11"/>
      <c r="F94" s="6"/>
      <c r="G94" s="11"/>
      <c r="H94" s="12"/>
      <c r="I94" s="12"/>
      <c r="J94" s="12"/>
      <c r="K94" s="12"/>
      <c r="L94" s="9"/>
      <c r="M94" s="18"/>
      <c r="N94" s="16"/>
      <c r="O94" s="16"/>
      <c r="P94" s="16"/>
      <c r="Q94" s="15">
        <v>10</v>
      </c>
      <c r="R94" s="13">
        <f t="shared" si="34"/>
        <v>0</v>
      </c>
      <c r="S94" s="11">
        <f t="shared" si="35"/>
        <v>0</v>
      </c>
      <c r="T94" s="15">
        <f t="shared" si="36"/>
        <v>0</v>
      </c>
      <c r="U94" s="14">
        <f t="shared" si="37"/>
        <v>0</v>
      </c>
      <c r="V94" s="16">
        <f t="shared" si="38"/>
        <v>86.690000000000026</v>
      </c>
      <c r="W94" s="20">
        <f t="shared" si="39"/>
        <v>8.6689999999999987</v>
      </c>
      <c r="X94" s="14">
        <f t="shared" si="40"/>
        <v>11.248000000000001</v>
      </c>
      <c r="Y94" s="20">
        <f t="shared" si="41"/>
        <v>-2.5790000000000024</v>
      </c>
    </row>
    <row r="95" spans="1:25" ht="30" customHeight="1" x14ac:dyDescent="0.2">
      <c r="A95" s="10">
        <v>98</v>
      </c>
      <c r="B95" s="9"/>
      <c r="C95" s="25"/>
      <c r="D95" s="10">
        <f t="shared" si="33"/>
        <v>6</v>
      </c>
      <c r="E95" s="11"/>
      <c r="F95" s="6"/>
      <c r="G95" s="11"/>
      <c r="H95" s="12"/>
      <c r="I95" s="12"/>
      <c r="J95" s="12"/>
      <c r="K95" s="12"/>
      <c r="L95" s="9"/>
      <c r="M95" s="18"/>
      <c r="N95" s="16"/>
      <c r="O95" s="16"/>
      <c r="P95" s="16"/>
      <c r="Q95" s="15">
        <v>10</v>
      </c>
      <c r="R95" s="13">
        <f t="shared" si="34"/>
        <v>0</v>
      </c>
      <c r="S95" s="11">
        <f t="shared" si="35"/>
        <v>0</v>
      </c>
      <c r="T95" s="15">
        <f t="shared" si="36"/>
        <v>0</v>
      </c>
      <c r="U95" s="14">
        <f t="shared" si="37"/>
        <v>0</v>
      </c>
      <c r="V95" s="16">
        <f t="shared" si="38"/>
        <v>86.690000000000026</v>
      </c>
      <c r="W95" s="20">
        <f t="shared" si="39"/>
        <v>8.6689999999999987</v>
      </c>
      <c r="X95" s="14">
        <f t="shared" si="40"/>
        <v>11.248000000000001</v>
      </c>
      <c r="Y95" s="20">
        <f t="shared" si="41"/>
        <v>-2.5790000000000024</v>
      </c>
    </row>
    <row r="96" spans="1:25" ht="30" customHeight="1" x14ac:dyDescent="0.2">
      <c r="A96" s="10">
        <v>99</v>
      </c>
      <c r="B96" s="9"/>
      <c r="C96" s="25"/>
      <c r="D96" s="10">
        <f t="shared" si="33"/>
        <v>6</v>
      </c>
      <c r="E96" s="11"/>
      <c r="F96" s="6"/>
      <c r="G96" s="11"/>
      <c r="H96" s="12"/>
      <c r="I96" s="12"/>
      <c r="J96" s="12"/>
      <c r="K96" s="12"/>
      <c r="L96" s="9"/>
      <c r="M96" s="18"/>
      <c r="N96" s="16"/>
      <c r="O96" s="16"/>
      <c r="P96" s="16"/>
      <c r="Q96" s="15">
        <v>10</v>
      </c>
      <c r="R96" s="13">
        <f t="shared" si="34"/>
        <v>0</v>
      </c>
      <c r="S96" s="11">
        <f t="shared" si="35"/>
        <v>0</v>
      </c>
      <c r="T96" s="15">
        <f t="shared" si="36"/>
        <v>0</v>
      </c>
      <c r="U96" s="14">
        <f t="shared" si="37"/>
        <v>0</v>
      </c>
      <c r="V96" s="16">
        <f t="shared" si="38"/>
        <v>86.690000000000026</v>
      </c>
      <c r="W96" s="20">
        <f t="shared" si="39"/>
        <v>8.6689999999999987</v>
      </c>
      <c r="X96" s="14">
        <f t="shared" si="40"/>
        <v>11.248000000000001</v>
      </c>
      <c r="Y96" s="20">
        <f t="shared" si="41"/>
        <v>-2.5790000000000024</v>
      </c>
    </row>
    <row r="97" spans="1:25" ht="30" customHeight="1" x14ac:dyDescent="0.2">
      <c r="A97" s="10">
        <v>100</v>
      </c>
      <c r="B97" s="9"/>
      <c r="C97" s="25"/>
      <c r="D97" s="10">
        <f t="shared" si="33"/>
        <v>6</v>
      </c>
      <c r="E97" s="11"/>
      <c r="F97" s="6"/>
      <c r="G97" s="11"/>
      <c r="H97" s="12"/>
      <c r="I97" s="12"/>
      <c r="J97" s="12"/>
      <c r="K97" s="12"/>
      <c r="L97" s="9"/>
      <c r="M97" s="18"/>
      <c r="N97" s="16"/>
      <c r="O97" s="16"/>
      <c r="P97" s="16"/>
      <c r="Q97" s="15">
        <v>10</v>
      </c>
      <c r="R97" s="13">
        <f t="shared" si="34"/>
        <v>0</v>
      </c>
      <c r="S97" s="11">
        <f t="shared" si="35"/>
        <v>0</v>
      </c>
      <c r="T97" s="15">
        <f t="shared" si="36"/>
        <v>0</v>
      </c>
      <c r="U97" s="14">
        <f t="shared" si="37"/>
        <v>0</v>
      </c>
      <c r="V97" s="16">
        <f t="shared" si="38"/>
        <v>86.690000000000026</v>
      </c>
      <c r="W97" s="20">
        <f t="shared" si="39"/>
        <v>8.6689999999999987</v>
      </c>
      <c r="X97" s="14">
        <f t="shared" si="40"/>
        <v>11.248000000000001</v>
      </c>
      <c r="Y97" s="20">
        <f t="shared" si="41"/>
        <v>-2.5790000000000024</v>
      </c>
    </row>
  </sheetData>
  <sortState ref="A3:Y20">
    <sortCondition ref="L3:L20"/>
  </sortState>
  <pageMargins left="0.7" right="0.7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2"/>
  <sheetViews>
    <sheetView zoomScale="85" zoomScaleNormal="85" workbookViewId="0">
      <selection activeCell="S24" sqref="S24"/>
    </sheetView>
  </sheetViews>
  <sheetFormatPr defaultRowHeight="15" x14ac:dyDescent="0.25"/>
  <cols>
    <col min="1" max="1" width="9" style="48" customWidth="1"/>
    <col min="2" max="2" width="9.85546875" style="48" customWidth="1"/>
    <col min="3" max="11" width="9.140625" style="48"/>
    <col min="12" max="12" width="4.42578125" style="48" customWidth="1"/>
    <col min="13" max="13" width="9.140625" style="48"/>
    <col min="14" max="14" width="10.28515625" style="48" customWidth="1"/>
    <col min="15" max="16384" width="9.140625" style="48"/>
  </cols>
  <sheetData>
    <row r="2" spans="2:16" ht="26.25" x14ac:dyDescent="0.4">
      <c r="B2" s="70" t="s">
        <v>55</v>
      </c>
      <c r="C2" s="70"/>
      <c r="D2" s="70"/>
      <c r="E2" s="70"/>
      <c r="F2" s="70"/>
      <c r="G2" s="70"/>
      <c r="H2" s="70"/>
      <c r="I2" s="70"/>
      <c r="J2" s="70"/>
      <c r="K2" s="70"/>
    </row>
    <row r="3" spans="2:16" ht="3.75" customHeight="1" thickBot="1" x14ac:dyDescent="0.3"/>
    <row r="4" spans="2:16" ht="15.75" thickBot="1" x14ac:dyDescent="0.3">
      <c r="M4" s="66" t="s">
        <v>51</v>
      </c>
      <c r="N4" s="67"/>
      <c r="O4" s="68">
        <f>'Торговый журнал'!W18</f>
        <v>8.6689999999999987</v>
      </c>
      <c r="P4" s="69"/>
    </row>
    <row r="5" spans="2:16" ht="15.75" thickBot="1" x14ac:dyDescent="0.3">
      <c r="M5" s="74" t="s">
        <v>54</v>
      </c>
      <c r="N5" s="75"/>
      <c r="O5" s="76">
        <f>'Торговый журнал'!Y18</f>
        <v>-2.5790000000000024</v>
      </c>
      <c r="P5" s="77"/>
    </row>
    <row r="6" spans="2:16" ht="15.75" thickBot="1" x14ac:dyDescent="0.3"/>
    <row r="7" spans="2:16" x14ac:dyDescent="0.25">
      <c r="M7" s="90" t="s">
        <v>45</v>
      </c>
      <c r="N7" s="91"/>
      <c r="O7" s="78">
        <f>COUNT('Торговый журнал'!U3:U18)</f>
        <v>16</v>
      </c>
      <c r="P7" s="79"/>
    </row>
    <row r="8" spans="2:16" x14ac:dyDescent="0.25">
      <c r="M8" s="92" t="s">
        <v>43</v>
      </c>
      <c r="N8" s="93"/>
      <c r="O8" s="41">
        <f>COUNTIF('Торговый журнал'!U3:U18,"&gt;=0")</f>
        <v>10</v>
      </c>
      <c r="P8" s="42">
        <f>O8/O7</f>
        <v>0.625</v>
      </c>
    </row>
    <row r="9" spans="2:16" ht="15.75" thickBot="1" x14ac:dyDescent="0.3">
      <c r="M9" s="60" t="s">
        <v>44</v>
      </c>
      <c r="N9" s="61"/>
      <c r="O9" s="43">
        <f>COUNTIF('Торговый журнал'!U3:U18,"&lt;0")</f>
        <v>6</v>
      </c>
      <c r="P9" s="44">
        <f>O9/O7</f>
        <v>0.375</v>
      </c>
    </row>
    <row r="10" spans="2:16" ht="4.5" customHeight="1" thickBot="1" x14ac:dyDescent="0.3">
      <c r="M10" s="45"/>
      <c r="N10" s="46"/>
      <c r="O10" s="46"/>
      <c r="P10" s="47"/>
    </row>
    <row r="11" spans="2:16" x14ac:dyDescent="0.25">
      <c r="M11" s="62" t="s">
        <v>46</v>
      </c>
      <c r="N11" s="63"/>
      <c r="O11" s="80">
        <f>AVERAGEIF('Торговый журнал'!U3:U18,"&gt;=0")</f>
        <v>1.5167999999999999</v>
      </c>
      <c r="P11" s="81"/>
    </row>
    <row r="12" spans="2:16" ht="15.75" thickBot="1" x14ac:dyDescent="0.3">
      <c r="M12" s="60" t="s">
        <v>47</v>
      </c>
      <c r="N12" s="61"/>
      <c r="O12" s="82">
        <f>AVERAGEIF('Торговый журнал'!U3:U18,"&lt;0")</f>
        <v>-1.0831666666666668</v>
      </c>
      <c r="P12" s="83"/>
    </row>
    <row r="13" spans="2:16" ht="4.5" customHeight="1" thickBot="1" x14ac:dyDescent="0.3">
      <c r="M13" s="45"/>
      <c r="N13" s="46"/>
      <c r="O13" s="46"/>
      <c r="P13" s="47"/>
    </row>
    <row r="14" spans="2:16" x14ac:dyDescent="0.25">
      <c r="M14" s="64" t="s">
        <v>48</v>
      </c>
      <c r="N14" s="65"/>
      <c r="O14" s="84">
        <f>O11*P8+O12*P9</f>
        <v>0.54181249999999992</v>
      </c>
      <c r="P14" s="85"/>
    </row>
    <row r="15" spans="2:16" ht="15.75" thickBot="1" x14ac:dyDescent="0.3">
      <c r="M15" s="88" t="s">
        <v>49</v>
      </c>
      <c r="N15" s="89"/>
      <c r="O15" s="86">
        <f>SUMIF('Торговый журнал'!U3:U18,"&gt;=0")/ABS(SUMIF('Торговый журнал'!U3:U18,"&lt;0"))</f>
        <v>2.333897522695799</v>
      </c>
      <c r="P15" s="87"/>
    </row>
    <row r="17" spans="2:16" x14ac:dyDescent="0.25">
      <c r="M17" s="73" t="s">
        <v>53</v>
      </c>
      <c r="N17" s="73"/>
      <c r="O17" s="73"/>
      <c r="P17" s="73"/>
    </row>
    <row r="19" spans="2:16" ht="6" customHeight="1" x14ac:dyDescent="0.25">
      <c r="B19" s="71"/>
      <c r="C19" s="71"/>
      <c r="D19" s="71"/>
      <c r="E19" s="71"/>
      <c r="F19" s="71"/>
      <c r="G19" s="71"/>
      <c r="H19" s="71"/>
      <c r="I19" s="71"/>
      <c r="J19" s="71"/>
      <c r="K19" s="71"/>
    </row>
    <row r="20" spans="2:16" ht="19.5" x14ac:dyDescent="0.3">
      <c r="B20" s="72" t="s">
        <v>52</v>
      </c>
      <c r="C20" s="72"/>
      <c r="D20" s="72"/>
      <c r="E20" s="72"/>
      <c r="F20" s="72"/>
      <c r="G20" s="72"/>
      <c r="H20" s="72"/>
      <c r="I20" s="72"/>
      <c r="J20" s="72"/>
      <c r="K20" s="72"/>
    </row>
    <row r="24" spans="2:16" ht="20.25" customHeight="1" x14ac:dyDescent="0.25">
      <c r="G24" s="49"/>
      <c r="H24" s="50"/>
    </row>
    <row r="25" spans="2:16" ht="20.25" customHeight="1" x14ac:dyDescent="0.25"/>
    <row r="26" spans="2:16" ht="20.25" customHeight="1" x14ac:dyDescent="0.25"/>
    <row r="27" spans="2:16" ht="4.5" customHeight="1" x14ac:dyDescent="0.25"/>
    <row r="28" spans="2:16" ht="20.25" customHeight="1" x14ac:dyDescent="0.25"/>
    <row r="29" spans="2:16" ht="20.25" customHeight="1" x14ac:dyDescent="0.25"/>
    <row r="30" spans="2:16" ht="4.5" customHeight="1" x14ac:dyDescent="0.25"/>
    <row r="31" spans="2:16" ht="20.25" customHeight="1" x14ac:dyDescent="0.25"/>
    <row r="32" spans="2:16" ht="20.25" customHeight="1" x14ac:dyDescent="0.25"/>
  </sheetData>
  <mergeCells count="20">
    <mergeCell ref="O4:P4"/>
    <mergeCell ref="B2:K2"/>
    <mergeCell ref="B19:K19"/>
    <mergeCell ref="B20:K20"/>
    <mergeCell ref="M17:P17"/>
    <mergeCell ref="M5:N5"/>
    <mergeCell ref="O5:P5"/>
    <mergeCell ref="O7:P7"/>
    <mergeCell ref="O11:P11"/>
    <mergeCell ref="O12:P12"/>
    <mergeCell ref="O14:P14"/>
    <mergeCell ref="O15:P15"/>
    <mergeCell ref="M15:N15"/>
    <mergeCell ref="M7:N7"/>
    <mergeCell ref="M8:N8"/>
    <mergeCell ref="M9:N9"/>
    <mergeCell ref="M11:N11"/>
    <mergeCell ref="M14:N14"/>
    <mergeCell ref="M12:N12"/>
    <mergeCell ref="M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Торговый журнал</vt:lpstr>
      <vt:lpstr>График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2022-09-01T13:52:23Z</dcterms:modified>
</cp:coreProperties>
</file>