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autoCompressPictures="0"/>
  <bookViews>
    <workbookView xWindow="0" yWindow="1080" windowWidth="26840" windowHeight="16040" tabRatio="500"/>
  </bookViews>
  <sheets>
    <sheet name="FX Stabilizer" sheetId="5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23" i="5" l="1"/>
  <c r="S22" i="5"/>
  <c r="S26" i="5"/>
  <c r="S28" i="5"/>
  <c r="S30" i="5"/>
  <c r="R23" i="5"/>
  <c r="R22" i="5"/>
  <c r="R26" i="5"/>
  <c r="R28" i="5"/>
  <c r="R30" i="5"/>
  <c r="Q23" i="5"/>
  <c r="Q22" i="5"/>
  <c r="Q26" i="5"/>
  <c r="Q28" i="5"/>
  <c r="Q30" i="5"/>
  <c r="P23" i="5"/>
  <c r="P22" i="5"/>
  <c r="P26" i="5"/>
  <c r="P28" i="5"/>
  <c r="P30" i="5"/>
  <c r="O23" i="5"/>
  <c r="O22" i="5"/>
  <c r="O26" i="5"/>
  <c r="O28" i="5"/>
  <c r="O30" i="5"/>
  <c r="N23" i="5"/>
  <c r="N22" i="5"/>
  <c r="N26" i="5"/>
  <c r="N28" i="5"/>
  <c r="N30" i="5"/>
  <c r="M23" i="5"/>
  <c r="M22" i="5"/>
  <c r="M26" i="5"/>
  <c r="M28" i="5"/>
  <c r="M30" i="5"/>
  <c r="L23" i="5"/>
  <c r="L20" i="5"/>
  <c r="L21" i="5"/>
  <c r="L22" i="5"/>
  <c r="L26" i="5"/>
  <c r="L28" i="5"/>
  <c r="L30" i="5"/>
  <c r="K23" i="5"/>
  <c r="K22" i="5"/>
  <c r="K26" i="5"/>
  <c r="K28" i="5"/>
  <c r="K30" i="5"/>
  <c r="J23" i="5"/>
  <c r="J22" i="5"/>
  <c r="J26" i="5"/>
  <c r="J28" i="5"/>
  <c r="J30" i="5"/>
  <c r="I23" i="5"/>
  <c r="I22" i="5"/>
  <c r="I26" i="5"/>
  <c r="I28" i="5"/>
  <c r="I30" i="5"/>
  <c r="H23" i="5"/>
  <c r="H22" i="5"/>
  <c r="H26" i="5"/>
  <c r="H28" i="5"/>
  <c r="H30" i="5"/>
  <c r="G23" i="5"/>
  <c r="G22" i="5"/>
  <c r="G26" i="5"/>
  <c r="G28" i="5"/>
  <c r="G30" i="5"/>
  <c r="F23" i="5"/>
  <c r="F22" i="5"/>
  <c r="F26" i="5"/>
  <c r="F28" i="5"/>
  <c r="F30" i="5"/>
  <c r="E23" i="5"/>
  <c r="E22" i="5"/>
  <c r="E26" i="5"/>
  <c r="E28" i="5"/>
  <c r="E30" i="5"/>
  <c r="D23" i="5"/>
  <c r="D20" i="5"/>
  <c r="D21" i="5"/>
  <c r="D22" i="5"/>
  <c r="D26" i="5"/>
  <c r="D28" i="5"/>
  <c r="D30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D29" i="5"/>
  <c r="S27" i="5"/>
  <c r="R27" i="5"/>
  <c r="Q27" i="5"/>
  <c r="P27" i="5"/>
  <c r="O27" i="5"/>
  <c r="N27" i="5"/>
  <c r="M27" i="5"/>
  <c r="L27" i="5"/>
  <c r="K27" i="5"/>
  <c r="J27" i="5"/>
  <c r="I27" i="5"/>
  <c r="H27" i="5"/>
  <c r="G27" i="5"/>
  <c r="F27" i="5"/>
  <c r="E27" i="5"/>
  <c r="D27" i="5"/>
  <c r="S8" i="5"/>
  <c r="S7" i="5"/>
  <c r="S11" i="5"/>
  <c r="S13" i="5"/>
  <c r="S15" i="5"/>
  <c r="R8" i="5"/>
  <c r="R7" i="5"/>
  <c r="R11" i="5"/>
  <c r="R13" i="5"/>
  <c r="R15" i="5"/>
  <c r="Q8" i="5"/>
  <c r="Q7" i="5"/>
  <c r="Q11" i="5"/>
  <c r="Q13" i="5"/>
  <c r="Q15" i="5"/>
  <c r="P8" i="5"/>
  <c r="P7" i="5"/>
  <c r="P11" i="5"/>
  <c r="P13" i="5"/>
  <c r="P15" i="5"/>
  <c r="O8" i="5"/>
  <c r="O7" i="5"/>
  <c r="O11" i="5"/>
  <c r="O13" i="5"/>
  <c r="O15" i="5"/>
  <c r="N8" i="5"/>
  <c r="N7" i="5"/>
  <c r="N11" i="5"/>
  <c r="N13" i="5"/>
  <c r="N15" i="5"/>
  <c r="M8" i="5"/>
  <c r="M7" i="5"/>
  <c r="M11" i="5"/>
  <c r="M13" i="5"/>
  <c r="M15" i="5"/>
  <c r="L8" i="5"/>
  <c r="L5" i="5"/>
  <c r="L6" i="5"/>
  <c r="L7" i="5"/>
  <c r="L11" i="5"/>
  <c r="L13" i="5"/>
  <c r="L15" i="5"/>
  <c r="K8" i="5"/>
  <c r="K7" i="5"/>
  <c r="K11" i="5"/>
  <c r="K13" i="5"/>
  <c r="K15" i="5"/>
  <c r="J8" i="5"/>
  <c r="J7" i="5"/>
  <c r="J11" i="5"/>
  <c r="J13" i="5"/>
  <c r="J15" i="5"/>
  <c r="I8" i="5"/>
  <c r="I7" i="5"/>
  <c r="I11" i="5"/>
  <c r="I13" i="5"/>
  <c r="I15" i="5"/>
  <c r="H8" i="5"/>
  <c r="H7" i="5"/>
  <c r="H11" i="5"/>
  <c r="H13" i="5"/>
  <c r="H15" i="5"/>
  <c r="G8" i="5"/>
  <c r="G7" i="5"/>
  <c r="G11" i="5"/>
  <c r="G13" i="5"/>
  <c r="G15" i="5"/>
  <c r="F8" i="5"/>
  <c r="F7" i="5"/>
  <c r="F11" i="5"/>
  <c r="F13" i="5"/>
  <c r="F15" i="5"/>
  <c r="E8" i="5"/>
  <c r="E7" i="5"/>
  <c r="E11" i="5"/>
  <c r="E13" i="5"/>
  <c r="E15" i="5"/>
  <c r="D8" i="5"/>
  <c r="D5" i="5"/>
  <c r="D6" i="5"/>
  <c r="D7" i="5"/>
  <c r="D11" i="5"/>
  <c r="D13" i="5"/>
  <c r="D15" i="5"/>
  <c r="S14" i="5"/>
  <c r="R14" i="5"/>
  <c r="Q14" i="5"/>
  <c r="P14" i="5"/>
  <c r="O14" i="5"/>
  <c r="N14" i="5"/>
  <c r="M14" i="5"/>
  <c r="L14" i="5"/>
  <c r="K14" i="5"/>
  <c r="J14" i="5"/>
  <c r="I14" i="5"/>
  <c r="H14" i="5"/>
  <c r="G14" i="5"/>
  <c r="F14" i="5"/>
  <c r="E14" i="5"/>
  <c r="D14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</calcChain>
</file>

<file path=xl/sharedStrings.xml><?xml version="1.0" encoding="utf-8"?>
<sst xmlns="http://schemas.openxmlformats.org/spreadsheetml/2006/main" count="40" uniqueCount="17">
  <si>
    <t>2016 8/12</t>
  </si>
  <si>
    <t>Leverage</t>
  </si>
  <si>
    <t>Minimum Margin</t>
  </si>
  <si>
    <t>Minimum Lot</t>
  </si>
  <si>
    <t>Average Pair Bid/YR</t>
  </si>
  <si>
    <t>PROFIT $</t>
  </si>
  <si>
    <t>MAX DD $</t>
  </si>
  <si>
    <t>REQUIRED DEPOSIT</t>
  </si>
  <si>
    <t>PR/DD Ratio</t>
  </si>
  <si>
    <t>DD %</t>
  </si>
  <si>
    <t>RETURN/YR</t>
  </si>
  <si>
    <t>TDS2 - DUKASCOPY Data - Tickmill Terminal</t>
  </si>
  <si>
    <t>Maximum Open Lot</t>
  </si>
  <si>
    <t>FX Stabilizer</t>
  </si>
  <si>
    <t>TDS2 - TRUEFX Data - Tickmill Terminal</t>
  </si>
  <si>
    <t>AUDUSD</t>
  </si>
  <si>
    <t>DEPOSIT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</si>
</sst>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5" x14ac:knownFonts="1">
    <font>
      <sz val="12"/>
      <color rgb="FF000000"/>
      <name val="Calibri"/>
    </font>
    <font>
      <b/>
      <sz val="12"/>
      <color rgb="FF17365D"/>
      <name val="Calibri"/>
    </font>
    <font>
      <sz val="12"/>
      <color rgb="FFFFFFFF"/>
      <name val="Calibri"/>
    </font>
    <font>
      <sz val="12"/>
      <color rgb="FF17365D"/>
      <name val="Calibri"/>
    </font>
    <font>
      <sz val="12"/>
      <name val="Calibri"/>
    </font>
    <font>
      <b/>
      <sz val="12"/>
      <color rgb="FFFFFFFF"/>
      <name val="Calibri"/>
    </font>
    <font>
      <b/>
      <sz val="12"/>
      <color rgb="FF990000"/>
      <name val="Calibri"/>
    </font>
    <font>
      <sz val="12"/>
      <name val="Calibri"/>
    </font>
    <font>
      <sz val="12"/>
      <color rgb="FF7F7F7F"/>
      <name val="Calibri"/>
    </font>
    <font>
      <sz val="12"/>
      <color rgb="FF666666"/>
      <name val="Calibri"/>
    </font>
    <font>
      <sz val="12"/>
      <color rgb="FF999999"/>
      <name val="Calibri"/>
    </font>
    <font>
      <sz val="12"/>
      <color rgb="FF1155CC"/>
      <name val="Calibri"/>
    </font>
    <font>
      <b/>
      <sz val="12"/>
      <color rgb="FF1155CC"/>
      <name val="Calibri"/>
    </font>
    <font>
      <b/>
      <sz val="12"/>
      <color rgb="FF980000"/>
      <name val="Calibri"/>
    </font>
    <font>
      <sz val="12"/>
      <color rgb="FFB7B7B7"/>
      <name val="Calibri"/>
    </font>
  </fonts>
  <fills count="6">
    <fill>
      <patternFill patternType="none"/>
    </fill>
    <fill>
      <patternFill patternType="gray125"/>
    </fill>
    <fill>
      <patternFill patternType="solid">
        <fgColor rgb="FF7F6000"/>
        <bgColor rgb="FF7F6000"/>
      </patternFill>
    </fill>
    <fill>
      <patternFill patternType="solid">
        <fgColor rgb="FFFFD966"/>
        <bgColor rgb="FFFFD966"/>
      </patternFill>
    </fill>
    <fill>
      <patternFill patternType="solid">
        <fgColor rgb="FFFFE599"/>
        <bgColor rgb="FFFFE599"/>
      </patternFill>
    </fill>
    <fill>
      <patternFill patternType="solid">
        <fgColor rgb="FFFFF2CC"/>
        <bgColor rgb="FFFFF2CC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/>
    <xf numFmtId="0" fontId="0" fillId="0" borderId="0" xfId="0" applyFont="1"/>
    <xf numFmtId="0" fontId="0" fillId="0" borderId="0" xfId="0" applyFont="1"/>
    <xf numFmtId="0" fontId="1" fillId="0" borderId="0" xfId="0" applyFont="1" applyAlignment="1"/>
    <xf numFmtId="0" fontId="3" fillId="0" borderId="0" xfId="0" applyFont="1"/>
    <xf numFmtId="1" fontId="1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" fontId="5" fillId="3" borderId="3" xfId="0" applyNumberFormat="1" applyFont="1" applyFill="1" applyBorder="1" applyAlignment="1">
      <alignment horizontal="right"/>
    </xf>
    <xf numFmtId="1" fontId="5" fillId="3" borderId="3" xfId="0" applyNumberFormat="1" applyFont="1" applyFill="1" applyBorder="1" applyAlignment="1">
      <alignment horizontal="right"/>
    </xf>
    <xf numFmtId="1" fontId="0" fillId="3" borderId="0" xfId="0" applyNumberFormat="1" applyFont="1" applyFill="1" applyBorder="1" applyAlignment="1">
      <alignment horizontal="right"/>
    </xf>
    <xf numFmtId="1" fontId="0" fillId="3" borderId="5" xfId="0" applyNumberFormat="1" applyFont="1" applyFill="1" applyBorder="1" applyAlignment="1">
      <alignment horizontal="right"/>
    </xf>
    <xf numFmtId="0" fontId="0" fillId="4" borderId="4" xfId="0" applyFont="1" applyFill="1" applyBorder="1"/>
    <xf numFmtId="0" fontId="8" fillId="3" borderId="4" xfId="0" applyFont="1" applyFill="1" applyBorder="1"/>
    <xf numFmtId="0" fontId="8" fillId="5" borderId="0" xfId="0" applyFont="1" applyFill="1" applyBorder="1"/>
    <xf numFmtId="0" fontId="8" fillId="5" borderId="5" xfId="0" applyFont="1" applyFill="1" applyBorder="1"/>
    <xf numFmtId="164" fontId="10" fillId="5" borderId="0" xfId="0" applyNumberFormat="1" applyFont="1" applyFill="1" applyBorder="1" applyAlignment="1">
      <alignment horizontal="right"/>
    </xf>
    <xf numFmtId="164" fontId="10" fillId="5" borderId="5" xfId="0" applyNumberFormat="1" applyFont="1" applyFill="1" applyBorder="1" applyAlignment="1">
      <alignment horizontal="right"/>
    </xf>
    <xf numFmtId="0" fontId="7" fillId="4" borderId="4" xfId="0" applyFont="1" applyFill="1" applyBorder="1" applyAlignment="1"/>
    <xf numFmtId="164" fontId="7" fillId="3" borderId="4" xfId="0" applyNumberFormat="1" applyFont="1" applyFill="1" applyBorder="1" applyAlignment="1">
      <alignment horizontal="right"/>
    </xf>
    <xf numFmtId="164" fontId="7" fillId="5" borderId="5" xfId="0" applyNumberFormat="1" applyFont="1" applyFill="1" applyBorder="1" applyAlignment="1">
      <alignment horizontal="right"/>
    </xf>
    <xf numFmtId="2" fontId="7" fillId="5" borderId="0" xfId="0" applyNumberFormat="1" applyFont="1" applyFill="1" applyBorder="1" applyAlignment="1"/>
    <xf numFmtId="2" fontId="7" fillId="5" borderId="5" xfId="0" applyNumberFormat="1" applyFont="1" applyFill="1" applyBorder="1" applyAlignment="1"/>
    <xf numFmtId="1" fontId="0" fillId="3" borderId="1" xfId="0" applyNumberFormat="1" applyFont="1" applyFill="1" applyBorder="1" applyAlignment="1">
      <alignment horizontal="right"/>
    </xf>
    <xf numFmtId="1" fontId="6" fillId="3" borderId="2" xfId="0" applyNumberFormat="1" applyFont="1" applyFill="1" applyBorder="1" applyAlignment="1">
      <alignment horizontal="right"/>
    </xf>
    <xf numFmtId="1" fontId="0" fillId="3" borderId="0" xfId="0" applyNumberFormat="1" applyFont="1" applyFill="1" applyBorder="1" applyAlignment="1">
      <alignment horizontal="right"/>
    </xf>
    <xf numFmtId="1" fontId="0" fillId="3" borderId="0" xfId="0" applyNumberFormat="1" applyFont="1" applyFill="1" applyBorder="1" applyAlignment="1">
      <alignment horizontal="right"/>
    </xf>
    <xf numFmtId="0" fontId="7" fillId="4" borderId="5" xfId="0" applyFont="1" applyFill="1" applyBorder="1" applyAlignment="1">
      <alignment horizontal="center"/>
    </xf>
    <xf numFmtId="0" fontId="8" fillId="3" borderId="0" xfId="0" applyFont="1" applyFill="1" applyBorder="1"/>
    <xf numFmtId="164" fontId="9" fillId="3" borderId="4" xfId="0" applyNumberFormat="1" applyFont="1" applyFill="1" applyBorder="1" applyAlignment="1"/>
    <xf numFmtId="1" fontId="7" fillId="5" borderId="0" xfId="0" applyNumberFormat="1" applyFont="1" applyFill="1" applyBorder="1" applyAlignment="1">
      <alignment horizontal="right"/>
    </xf>
    <xf numFmtId="2" fontId="7" fillId="4" borderId="5" xfId="0" applyNumberFormat="1" applyFont="1" applyFill="1" applyBorder="1" applyAlignment="1">
      <alignment horizontal="center"/>
    </xf>
    <xf numFmtId="164" fontId="9" fillId="3" borderId="4" xfId="0" applyNumberFormat="1" applyFont="1" applyFill="1" applyBorder="1" applyAlignment="1">
      <alignment horizontal="right"/>
    </xf>
    <xf numFmtId="1" fontId="7" fillId="5" borderId="5" xfId="0" applyNumberFormat="1" applyFont="1" applyFill="1" applyBorder="1" applyAlignment="1">
      <alignment horizontal="right"/>
    </xf>
    <xf numFmtId="0" fontId="4" fillId="4" borderId="5" xfId="0" applyFont="1" applyFill="1" applyBorder="1"/>
    <xf numFmtId="1" fontId="7" fillId="3" borderId="4" xfId="0" applyNumberFormat="1" applyFont="1" applyFill="1" applyBorder="1" applyAlignment="1">
      <alignment horizontal="right"/>
    </xf>
    <xf numFmtId="164" fontId="7" fillId="5" borderId="0" xfId="0" applyNumberFormat="1" applyFont="1" applyFill="1" applyBorder="1" applyAlignment="1">
      <alignment horizontal="right"/>
    </xf>
    <xf numFmtId="0" fontId="1" fillId="4" borderId="4" xfId="0" applyFont="1" applyFill="1" applyBorder="1" applyAlignment="1"/>
    <xf numFmtId="0" fontId="8" fillId="4" borderId="5" xfId="0" applyFont="1" applyFill="1" applyBorder="1"/>
    <xf numFmtId="2" fontId="7" fillId="3" borderId="0" xfId="0" applyNumberFormat="1" applyFont="1" applyFill="1" applyBorder="1" applyAlignment="1"/>
    <xf numFmtId="2" fontId="7" fillId="3" borderId="4" xfId="0" applyNumberFormat="1" applyFont="1" applyFill="1" applyBorder="1" applyAlignment="1">
      <alignment horizontal="right"/>
    </xf>
    <xf numFmtId="0" fontId="0" fillId="4" borderId="5" xfId="0" applyFont="1" applyFill="1" applyBorder="1"/>
    <xf numFmtId="0" fontId="11" fillId="4" borderId="4" xfId="0" applyFont="1" applyFill="1" applyBorder="1" applyAlignment="1"/>
    <xf numFmtId="1" fontId="7" fillId="3" borderId="0" xfId="0" applyNumberFormat="1" applyFont="1" applyFill="1" applyBorder="1" applyAlignment="1">
      <alignment horizontal="right"/>
    </xf>
    <xf numFmtId="0" fontId="7" fillId="4" borderId="5" xfId="0" applyFont="1" applyFill="1" applyBorder="1"/>
    <xf numFmtId="0" fontId="3" fillId="4" borderId="5" xfId="0" applyFont="1" applyFill="1" applyBorder="1"/>
    <xf numFmtId="1" fontId="12" fillId="3" borderId="4" xfId="0" applyNumberFormat="1" applyFont="1" applyFill="1" applyBorder="1" applyAlignment="1">
      <alignment horizontal="right"/>
    </xf>
    <xf numFmtId="1" fontId="1" fillId="3" borderId="0" xfId="0" applyNumberFormat="1" applyFont="1" applyFill="1" applyBorder="1" applyAlignment="1">
      <alignment horizontal="right"/>
    </xf>
    <xf numFmtId="0" fontId="11" fillId="4" borderId="5" xfId="0" applyFont="1" applyFill="1" applyBorder="1"/>
    <xf numFmtId="9" fontId="12" fillId="3" borderId="4" xfId="0" applyNumberFormat="1" applyFont="1" applyFill="1" applyBorder="1" applyAlignment="1">
      <alignment horizontal="right"/>
    </xf>
    <xf numFmtId="9" fontId="11" fillId="5" borderId="5" xfId="0" applyNumberFormat="1" applyFont="1" applyFill="1" applyBorder="1" applyAlignment="1">
      <alignment horizontal="right"/>
    </xf>
    <xf numFmtId="0" fontId="11" fillId="4" borderId="6" xfId="0" applyFont="1" applyFill="1" applyBorder="1" applyAlignment="1"/>
    <xf numFmtId="9" fontId="11" fillId="5" borderId="0" xfId="0" applyNumberFormat="1" applyFont="1" applyFill="1" applyBorder="1" applyAlignment="1">
      <alignment horizontal="right"/>
    </xf>
    <xf numFmtId="0" fontId="11" fillId="4" borderId="7" xfId="0" applyFont="1" applyFill="1" applyBorder="1"/>
    <xf numFmtId="9" fontId="12" fillId="3" borderId="6" xfId="0" applyNumberFormat="1" applyFont="1" applyFill="1" applyBorder="1" applyAlignment="1">
      <alignment horizontal="right"/>
    </xf>
    <xf numFmtId="9" fontId="11" fillId="5" borderId="8" xfId="0" applyNumberFormat="1" applyFont="1" applyFill="1" applyBorder="1" applyAlignment="1">
      <alignment horizontal="right"/>
    </xf>
    <xf numFmtId="9" fontId="11" fillId="5" borderId="7" xfId="0" applyNumberFormat="1" applyFont="1" applyFill="1" applyBorder="1" applyAlignment="1">
      <alignment horizontal="right"/>
    </xf>
    <xf numFmtId="9" fontId="13" fillId="4" borderId="5" xfId="0" applyNumberFormat="1" applyFont="1" applyFill="1" applyBorder="1" applyAlignment="1">
      <alignment horizontal="center"/>
    </xf>
    <xf numFmtId="164" fontId="14" fillId="3" borderId="4" xfId="0" applyNumberFormat="1" applyFont="1" applyFill="1" applyBorder="1" applyAlignment="1"/>
    <xf numFmtId="164" fontId="14" fillId="5" borderId="0" xfId="0" applyNumberFormat="1" applyFont="1" applyFill="1" applyBorder="1" applyAlignment="1">
      <alignment horizontal="right"/>
    </xf>
    <xf numFmtId="164" fontId="14" fillId="5" borderId="5" xfId="0" applyNumberFormat="1" applyFont="1" applyFill="1" applyBorder="1" applyAlignment="1">
      <alignment horizontal="right"/>
    </xf>
    <xf numFmtId="164" fontId="14" fillId="3" borderId="4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4" fillId="0" borderId="2" xfId="0" applyFont="1" applyBorder="1"/>
    <xf numFmtId="0" fontId="2" fillId="2" borderId="4" xfId="0" applyFont="1" applyFill="1" applyBorder="1" applyAlignment="1">
      <alignment horizontal="center"/>
    </xf>
    <xf numFmtId="0" fontId="4" fillId="0" borderId="5" xfId="0" applyFont="1" applyBorder="1"/>
    <xf numFmtId="1" fontId="3" fillId="5" borderId="0" xfId="0" applyNumberFormat="1" applyFont="1" applyFill="1" applyBorder="1" applyAlignment="1">
      <alignment horizontal="right"/>
    </xf>
    <xf numFmtId="1" fontId="3" fillId="5" borderId="5" xfId="0" applyNumberFormat="1" applyFont="1" applyFill="1" applyBorder="1" applyAlignment="1">
      <alignment horizontal="right"/>
    </xf>
    <xf numFmtId="2" fontId="4" fillId="5" borderId="0" xfId="0" applyNumberFormat="1" applyFont="1" applyFill="1" applyBorder="1" applyAlignment="1">
      <alignment horizontal="right"/>
    </xf>
    <xf numFmtId="2" fontId="4" fillId="5" borderId="5" xfId="0" applyNumberFormat="1" applyFont="1" applyFill="1" applyBorder="1" applyAlignment="1">
      <alignment horizontal="right"/>
    </xf>
    <xf numFmtId="1" fontId="11" fillId="5" borderId="0" xfId="0" applyNumberFormat="1" applyFont="1" applyFill="1" applyBorder="1" applyAlignment="1">
      <alignment horizontal="right"/>
    </xf>
    <xf numFmtId="1" fontId="11" fillId="5" borderId="5" xfId="0" applyNumberFormat="1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0"/>
  <sheetViews>
    <sheetView tabSelected="1" workbookViewId="0">
      <selection activeCell="U26" sqref="U26"/>
    </sheetView>
  </sheetViews>
  <sheetFormatPr baseColWidth="10" defaultColWidth="13.5" defaultRowHeight="15" customHeight="1" x14ac:dyDescent="0"/>
  <cols>
    <col min="1" max="1" width="2.5" customWidth="1"/>
    <col min="2" max="2" width="14.83203125" customWidth="1"/>
    <col min="3" max="3" width="7.1640625" customWidth="1"/>
    <col min="4" max="19" width="9.33203125" customWidth="1"/>
    <col min="20" max="20" width="2.33203125" customWidth="1"/>
  </cols>
  <sheetData>
    <row r="1" spans="1:20">
      <c r="A1" s="2"/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6"/>
      <c r="N1" s="6"/>
      <c r="O1" s="5"/>
      <c r="P1" s="5"/>
      <c r="Q1" s="5"/>
      <c r="R1" s="5"/>
      <c r="S1" s="5"/>
      <c r="T1" s="2"/>
    </row>
    <row r="2" spans="1:20">
      <c r="A2" s="2"/>
      <c r="B2" s="61" t="s">
        <v>13</v>
      </c>
      <c r="C2" s="62"/>
      <c r="D2" s="22">
        <v>2010</v>
      </c>
      <c r="E2" s="7"/>
      <c r="F2" s="8"/>
      <c r="G2" s="8"/>
      <c r="H2" s="8"/>
      <c r="I2" s="8"/>
      <c r="J2" s="8"/>
      <c r="K2" s="23" t="s">
        <v>14</v>
      </c>
      <c r="L2" s="22">
        <v>2010</v>
      </c>
      <c r="M2" s="7"/>
      <c r="N2" s="8"/>
      <c r="O2" s="8"/>
      <c r="P2" s="8"/>
      <c r="Q2" s="8"/>
      <c r="R2" s="8"/>
      <c r="S2" s="23" t="s">
        <v>11</v>
      </c>
      <c r="T2" s="2"/>
    </row>
    <row r="3" spans="1:20">
      <c r="A3" s="2"/>
      <c r="B3" s="63" t="s">
        <v>15</v>
      </c>
      <c r="C3" s="64"/>
      <c r="D3" s="24" t="s">
        <v>0</v>
      </c>
      <c r="E3" s="25">
        <v>2010</v>
      </c>
      <c r="F3" s="9">
        <v>2011</v>
      </c>
      <c r="G3" s="9">
        <v>2012</v>
      </c>
      <c r="H3" s="9">
        <v>2013</v>
      </c>
      <c r="I3" s="9">
        <v>2014</v>
      </c>
      <c r="J3" s="9">
        <v>2015</v>
      </c>
      <c r="K3" s="10" t="s">
        <v>0</v>
      </c>
      <c r="L3" s="24" t="s">
        <v>0</v>
      </c>
      <c r="M3" s="25">
        <v>2010</v>
      </c>
      <c r="N3" s="9">
        <v>2011</v>
      </c>
      <c r="O3" s="9">
        <v>2012</v>
      </c>
      <c r="P3" s="9">
        <v>2013</v>
      </c>
      <c r="Q3" s="9">
        <v>2014</v>
      </c>
      <c r="R3" s="9">
        <v>2015</v>
      </c>
      <c r="S3" s="10" t="s">
        <v>0</v>
      </c>
      <c r="T3" s="2"/>
    </row>
    <row r="4" spans="1:20">
      <c r="A4" s="2"/>
      <c r="B4" s="11" t="s">
        <v>1</v>
      </c>
      <c r="C4" s="26">
        <v>500</v>
      </c>
      <c r="D4" s="12"/>
      <c r="E4" s="13"/>
      <c r="F4" s="13"/>
      <c r="G4" s="13"/>
      <c r="H4" s="13"/>
      <c r="I4" s="13"/>
      <c r="J4" s="13"/>
      <c r="K4" s="14"/>
      <c r="L4" s="27"/>
      <c r="M4" s="13"/>
      <c r="N4" s="13"/>
      <c r="O4" s="13"/>
      <c r="P4" s="13"/>
      <c r="Q4" s="13"/>
      <c r="R4" s="13"/>
      <c r="S4" s="14"/>
      <c r="T4" s="2"/>
    </row>
    <row r="5" spans="1:20">
      <c r="A5" s="2"/>
      <c r="B5" s="11" t="s">
        <v>2</v>
      </c>
      <c r="C5" s="56">
        <v>1</v>
      </c>
      <c r="D5" s="57">
        <f t="shared" ref="D5:D6" si="0">K5</f>
        <v>0.68</v>
      </c>
      <c r="E5" s="58">
        <v>0.68</v>
      </c>
      <c r="F5" s="58">
        <v>0.95</v>
      </c>
      <c r="G5" s="58">
        <v>0.96</v>
      </c>
      <c r="H5" s="58">
        <v>0.88</v>
      </c>
      <c r="I5" s="58">
        <v>0.81</v>
      </c>
      <c r="J5" s="58">
        <v>0.64</v>
      </c>
      <c r="K5" s="59">
        <v>0.68</v>
      </c>
      <c r="L5" s="57">
        <f t="shared" ref="L5:L6" si="1">S5</f>
        <v>0.68</v>
      </c>
      <c r="M5" s="58">
        <v>0.68</v>
      </c>
      <c r="N5" s="58">
        <v>0.95</v>
      </c>
      <c r="O5" s="58">
        <v>0.96</v>
      </c>
      <c r="P5" s="58">
        <v>0.88</v>
      </c>
      <c r="Q5" s="58">
        <v>0.81</v>
      </c>
      <c r="R5" s="58">
        <v>0.64</v>
      </c>
      <c r="S5" s="59">
        <v>0.68</v>
      </c>
      <c r="T5" s="2"/>
    </row>
    <row r="6" spans="1:20">
      <c r="A6" s="2"/>
      <c r="B6" s="17" t="s">
        <v>3</v>
      </c>
      <c r="C6" s="30">
        <v>0.01</v>
      </c>
      <c r="D6" s="60">
        <f t="shared" si="0"/>
        <v>0.78</v>
      </c>
      <c r="E6" s="58">
        <v>1.1000000000000001</v>
      </c>
      <c r="F6" s="58">
        <v>1.1000000000000001</v>
      </c>
      <c r="G6" s="58">
        <v>1.08</v>
      </c>
      <c r="H6" s="58">
        <v>1.06</v>
      </c>
      <c r="I6" s="58">
        <v>0.95</v>
      </c>
      <c r="J6" s="58">
        <v>0.82</v>
      </c>
      <c r="K6" s="59">
        <v>0.78</v>
      </c>
      <c r="L6" s="60">
        <f t="shared" si="1"/>
        <v>0.78</v>
      </c>
      <c r="M6" s="58">
        <v>1.1000000000000001</v>
      </c>
      <c r="N6" s="58">
        <v>1.1000000000000001</v>
      </c>
      <c r="O6" s="58">
        <v>1.08</v>
      </c>
      <c r="P6" s="58">
        <v>1.06</v>
      </c>
      <c r="Q6" s="58">
        <v>0.95</v>
      </c>
      <c r="R6" s="58">
        <v>0.82</v>
      </c>
      <c r="S6" s="59">
        <v>0.78</v>
      </c>
      <c r="T6" s="2"/>
    </row>
    <row r="7" spans="1:20">
      <c r="A7" s="2"/>
      <c r="B7" s="17" t="s">
        <v>4</v>
      </c>
      <c r="C7" s="33"/>
      <c r="D7" s="18">
        <f>(D5+D6)/2</f>
        <v>0.73</v>
      </c>
      <c r="E7" s="35">
        <f t="shared" ref="E7:K7" si="2">(E6+E5)/2</f>
        <v>0.89000000000000012</v>
      </c>
      <c r="F7" s="35">
        <f t="shared" si="2"/>
        <v>1.0249999999999999</v>
      </c>
      <c r="G7" s="35">
        <f t="shared" si="2"/>
        <v>1.02</v>
      </c>
      <c r="H7" s="35">
        <f t="shared" si="2"/>
        <v>0.97</v>
      </c>
      <c r="I7" s="35">
        <f t="shared" si="2"/>
        <v>0.88</v>
      </c>
      <c r="J7" s="35">
        <f t="shared" si="2"/>
        <v>0.73</v>
      </c>
      <c r="K7" s="19">
        <f t="shared" si="2"/>
        <v>0.73</v>
      </c>
      <c r="L7" s="18">
        <f>(L5+L6)/2</f>
        <v>0.73</v>
      </c>
      <c r="M7" s="35">
        <f t="shared" ref="M7:S7" si="3">(M6+M5)/2</f>
        <v>0.89000000000000012</v>
      </c>
      <c r="N7" s="35">
        <f t="shared" si="3"/>
        <v>1.0249999999999999</v>
      </c>
      <c r="O7" s="35">
        <f t="shared" si="3"/>
        <v>1.02</v>
      </c>
      <c r="P7" s="35">
        <f t="shared" si="3"/>
        <v>0.97</v>
      </c>
      <c r="Q7" s="35">
        <f t="shared" si="3"/>
        <v>0.88</v>
      </c>
      <c r="R7" s="35">
        <f t="shared" si="3"/>
        <v>0.73</v>
      </c>
      <c r="S7" s="19">
        <f t="shared" si="3"/>
        <v>0.73</v>
      </c>
      <c r="T7" s="2"/>
    </row>
    <row r="8" spans="1:20">
      <c r="A8" s="2"/>
      <c r="B8" s="17" t="s">
        <v>12</v>
      </c>
      <c r="C8" s="37"/>
      <c r="D8" s="38">
        <f>2.56+1.28+0.64+0.32+0.16+0.08+0.04+0.02+0.01</f>
        <v>5.1099999999999994</v>
      </c>
      <c r="E8" s="20">
        <f>0.64+0.32+0.16+0.08+0.04+0.02+0.01</f>
        <v>1.27</v>
      </c>
      <c r="F8" s="20">
        <f>2.56+1.28+0.64+0.32+0.16+0.08+0.04+0.02+0.01</f>
        <v>5.1099999999999994</v>
      </c>
      <c r="G8" s="20">
        <f t="shared" ref="G8:K8" si="4">1.28+0.64+0.32+0.16+0.08+0.04+0.02+0.01</f>
        <v>2.5499999999999998</v>
      </c>
      <c r="H8" s="20">
        <f t="shared" si="4"/>
        <v>2.5499999999999998</v>
      </c>
      <c r="I8" s="20">
        <f t="shared" si="4"/>
        <v>2.5499999999999998</v>
      </c>
      <c r="J8" s="20">
        <f t="shared" si="4"/>
        <v>2.5499999999999998</v>
      </c>
      <c r="K8" s="21">
        <f t="shared" si="4"/>
        <v>2.5499999999999998</v>
      </c>
      <c r="L8" s="38">
        <f>2.56+1.28+0.64+0.32+0.16+0.08+0.04+0.02+0.01</f>
        <v>5.1099999999999994</v>
      </c>
      <c r="M8" s="20">
        <f>0.64+0.32+0.16+0.08+0.04+0.02+0.01</f>
        <v>1.27</v>
      </c>
      <c r="N8" s="20">
        <f>2.56+1.28+0.64+0.32+0.16+0.08+0.04+0.02+0.01</f>
        <v>5.1099999999999994</v>
      </c>
      <c r="O8" s="20">
        <f t="shared" ref="O8:S8" si="5">1.28+0.64+0.32+0.16+0.08+0.04+0.02+0.01</f>
        <v>2.5499999999999998</v>
      </c>
      <c r="P8" s="20">
        <f t="shared" si="5"/>
        <v>2.5499999999999998</v>
      </c>
      <c r="Q8" s="20">
        <f t="shared" si="5"/>
        <v>2.5499999999999998</v>
      </c>
      <c r="R8" s="20">
        <f t="shared" si="5"/>
        <v>2.5499999999999998</v>
      </c>
      <c r="S8" s="21">
        <f t="shared" si="5"/>
        <v>2.5499999999999998</v>
      </c>
      <c r="T8" s="2"/>
    </row>
    <row r="9" spans="1:20">
      <c r="A9" s="2"/>
      <c r="B9" s="17" t="s">
        <v>5</v>
      </c>
      <c r="C9" s="40"/>
      <c r="D9" s="34">
        <v>15386</v>
      </c>
      <c r="E9" s="29">
        <v>2807</v>
      </c>
      <c r="F9" s="29">
        <v>3150</v>
      </c>
      <c r="G9" s="29">
        <v>1861</v>
      </c>
      <c r="H9" s="29">
        <v>2194</v>
      </c>
      <c r="I9" s="29">
        <v>1594</v>
      </c>
      <c r="J9" s="29">
        <v>2559</v>
      </c>
      <c r="K9" s="32">
        <v>1254</v>
      </c>
      <c r="L9" s="42">
        <v>16157</v>
      </c>
      <c r="M9" s="29">
        <v>2761</v>
      </c>
      <c r="N9" s="29">
        <v>3222</v>
      </c>
      <c r="O9" s="29">
        <v>2097</v>
      </c>
      <c r="P9" s="29">
        <v>2501</v>
      </c>
      <c r="Q9" s="29">
        <v>1625</v>
      </c>
      <c r="R9" s="29">
        <v>2328</v>
      </c>
      <c r="S9" s="32">
        <v>1404</v>
      </c>
      <c r="T9" s="2"/>
    </row>
    <row r="10" spans="1:20">
      <c r="A10" s="2"/>
      <c r="B10" s="17" t="s">
        <v>6</v>
      </c>
      <c r="C10" s="43"/>
      <c r="D10" s="34">
        <v>2036</v>
      </c>
      <c r="E10" s="29">
        <v>786</v>
      </c>
      <c r="F10" s="29">
        <v>2065</v>
      </c>
      <c r="G10" s="29">
        <v>1391</v>
      </c>
      <c r="H10" s="29">
        <v>1588</v>
      </c>
      <c r="I10" s="29">
        <v>980</v>
      </c>
      <c r="J10" s="29">
        <v>1625</v>
      </c>
      <c r="K10" s="32">
        <v>1477</v>
      </c>
      <c r="L10" s="42">
        <v>2176</v>
      </c>
      <c r="M10" s="29">
        <v>811</v>
      </c>
      <c r="N10" s="29">
        <v>2112</v>
      </c>
      <c r="O10" s="29">
        <v>1343</v>
      </c>
      <c r="P10" s="29">
        <v>1655</v>
      </c>
      <c r="Q10" s="29">
        <v>1021</v>
      </c>
      <c r="R10" s="29">
        <v>935</v>
      </c>
      <c r="S10" s="32">
        <v>1500</v>
      </c>
      <c r="T10" s="2"/>
    </row>
    <row r="11" spans="1:20">
      <c r="A11" s="2"/>
      <c r="B11" s="36" t="s">
        <v>7</v>
      </c>
      <c r="C11" s="44"/>
      <c r="D11" s="46">
        <f t="shared" ref="D11:J11" si="6">((+D8*D7*100000/$C4)*$C5)-(-D10)</f>
        <v>2782.06</v>
      </c>
      <c r="E11" s="65">
        <f t="shared" si="6"/>
        <v>1012.0600000000001</v>
      </c>
      <c r="F11" s="65">
        <f t="shared" si="6"/>
        <v>3112.55</v>
      </c>
      <c r="G11" s="65">
        <f t="shared" si="6"/>
        <v>1911.2</v>
      </c>
      <c r="H11" s="65">
        <f t="shared" si="6"/>
        <v>2082.6999999999998</v>
      </c>
      <c r="I11" s="65">
        <f t="shared" si="6"/>
        <v>1428.8</v>
      </c>
      <c r="J11" s="65">
        <f t="shared" si="6"/>
        <v>1997.3</v>
      </c>
      <c r="K11" s="66">
        <f>+((+K8*K7*100000/$C4)*$C5)-(-K10)</f>
        <v>1849.3</v>
      </c>
      <c r="L11" s="46">
        <f t="shared" ref="L11:R11" si="7">((+L8*L7*100000/$C4)*$C5)-(-L10)</f>
        <v>2922.06</v>
      </c>
      <c r="M11" s="65">
        <f t="shared" si="7"/>
        <v>1037.06</v>
      </c>
      <c r="N11" s="65">
        <f t="shared" si="7"/>
        <v>3159.55</v>
      </c>
      <c r="O11" s="65">
        <f t="shared" si="7"/>
        <v>1863.2</v>
      </c>
      <c r="P11" s="65">
        <f t="shared" si="7"/>
        <v>2149.6999999999998</v>
      </c>
      <c r="Q11" s="65">
        <f t="shared" si="7"/>
        <v>1469.8</v>
      </c>
      <c r="R11" s="65">
        <f t="shared" si="7"/>
        <v>1307.3</v>
      </c>
      <c r="S11" s="66">
        <f>+((+S8*S7*100000/$C4)*$C5)-(-S10)</f>
        <v>1872.3</v>
      </c>
      <c r="T11" s="2"/>
    </row>
    <row r="12" spans="1:20">
      <c r="A12" s="2"/>
      <c r="B12" s="17" t="s">
        <v>8</v>
      </c>
      <c r="C12" s="40"/>
      <c r="D12" s="39">
        <f>D9/80*12/D10</f>
        <v>1.1335461689587425</v>
      </c>
      <c r="E12" s="67">
        <f t="shared" ref="E12:K12" si="8">E9/E10</f>
        <v>3.5712468193384224</v>
      </c>
      <c r="F12" s="67">
        <f t="shared" si="8"/>
        <v>1.5254237288135593</v>
      </c>
      <c r="G12" s="67">
        <f t="shared" si="8"/>
        <v>1.3378864126527679</v>
      </c>
      <c r="H12" s="67">
        <f t="shared" si="8"/>
        <v>1.3816120906801008</v>
      </c>
      <c r="I12" s="67">
        <f t="shared" si="8"/>
        <v>1.6265306122448979</v>
      </c>
      <c r="J12" s="67">
        <f t="shared" si="8"/>
        <v>1.5747692307692307</v>
      </c>
      <c r="K12" s="68">
        <f t="shared" si="8"/>
        <v>0.84901828029790116</v>
      </c>
      <c r="L12" s="39">
        <f>L9/80*12/L10</f>
        <v>1.1137637867647059</v>
      </c>
      <c r="M12" s="67">
        <f t="shared" ref="M12:S12" si="9">M9/M10</f>
        <v>3.404438964241677</v>
      </c>
      <c r="N12" s="67">
        <f t="shared" si="9"/>
        <v>1.5255681818181819</v>
      </c>
      <c r="O12" s="67">
        <f t="shared" si="9"/>
        <v>1.5614296351451973</v>
      </c>
      <c r="P12" s="67">
        <f t="shared" si="9"/>
        <v>1.5111782477341389</v>
      </c>
      <c r="Q12" s="67">
        <f t="shared" si="9"/>
        <v>1.5915768854064642</v>
      </c>
      <c r="R12" s="67">
        <f t="shared" si="9"/>
        <v>2.4898395721925133</v>
      </c>
      <c r="S12" s="68">
        <f t="shared" si="9"/>
        <v>0.93600000000000005</v>
      </c>
      <c r="T12" s="2"/>
    </row>
    <row r="13" spans="1:20">
      <c r="A13" s="2"/>
      <c r="B13" s="41" t="s">
        <v>16</v>
      </c>
      <c r="C13" s="47"/>
      <c r="D13" s="45">
        <f t="shared" ref="D13:S13" si="10">ROUNDUP(D11/1000,2)*1000</f>
        <v>2789.9999999999995</v>
      </c>
      <c r="E13" s="69">
        <f t="shared" si="10"/>
        <v>1020</v>
      </c>
      <c r="F13" s="69">
        <f t="shared" si="10"/>
        <v>3119.9999999999995</v>
      </c>
      <c r="G13" s="69">
        <f t="shared" si="10"/>
        <v>1920</v>
      </c>
      <c r="H13" s="69">
        <f t="shared" si="10"/>
        <v>2090</v>
      </c>
      <c r="I13" s="69">
        <f t="shared" si="10"/>
        <v>1430</v>
      </c>
      <c r="J13" s="69">
        <f t="shared" si="10"/>
        <v>2000</v>
      </c>
      <c r="K13" s="70">
        <f t="shared" si="10"/>
        <v>1850</v>
      </c>
      <c r="L13" s="45">
        <f t="shared" si="10"/>
        <v>2929.9999999999995</v>
      </c>
      <c r="M13" s="69">
        <f t="shared" si="10"/>
        <v>1040</v>
      </c>
      <c r="N13" s="69">
        <f t="shared" si="10"/>
        <v>3159.9999999999995</v>
      </c>
      <c r="O13" s="69">
        <f t="shared" si="10"/>
        <v>1870</v>
      </c>
      <c r="P13" s="69">
        <f t="shared" si="10"/>
        <v>2150</v>
      </c>
      <c r="Q13" s="69">
        <f t="shared" si="10"/>
        <v>1470</v>
      </c>
      <c r="R13" s="69">
        <f t="shared" si="10"/>
        <v>1310</v>
      </c>
      <c r="S13" s="70">
        <f t="shared" si="10"/>
        <v>1880.0000000000002</v>
      </c>
      <c r="T13" s="2"/>
    </row>
    <row r="14" spans="1:20">
      <c r="A14" s="2"/>
      <c r="B14" s="41" t="s">
        <v>9</v>
      </c>
      <c r="C14" s="47"/>
      <c r="D14" s="48">
        <f t="shared" ref="D14:S14" si="11">D10/D13</f>
        <v>0.72974910394265247</v>
      </c>
      <c r="E14" s="51">
        <f t="shared" si="11"/>
        <v>0.77058823529411768</v>
      </c>
      <c r="F14" s="51">
        <f t="shared" si="11"/>
        <v>0.66185897435897445</v>
      </c>
      <c r="G14" s="51">
        <f t="shared" si="11"/>
        <v>0.72447916666666667</v>
      </c>
      <c r="H14" s="51">
        <f t="shared" si="11"/>
        <v>0.75980861244019138</v>
      </c>
      <c r="I14" s="51">
        <f t="shared" si="11"/>
        <v>0.68531468531468531</v>
      </c>
      <c r="J14" s="51">
        <f t="shared" si="11"/>
        <v>0.8125</v>
      </c>
      <c r="K14" s="49">
        <f t="shared" si="11"/>
        <v>0.79837837837837833</v>
      </c>
      <c r="L14" s="48">
        <f t="shared" si="11"/>
        <v>0.74266211604095578</v>
      </c>
      <c r="M14" s="51">
        <f t="shared" si="11"/>
        <v>0.77980769230769231</v>
      </c>
      <c r="N14" s="51">
        <f t="shared" si="11"/>
        <v>0.66835443037974696</v>
      </c>
      <c r="O14" s="51">
        <f t="shared" si="11"/>
        <v>0.71818181818181814</v>
      </c>
      <c r="P14" s="51">
        <f t="shared" si="11"/>
        <v>0.76976744186046508</v>
      </c>
      <c r="Q14" s="51">
        <f t="shared" si="11"/>
        <v>0.69455782312925174</v>
      </c>
      <c r="R14" s="51">
        <f t="shared" si="11"/>
        <v>0.7137404580152672</v>
      </c>
      <c r="S14" s="49">
        <f t="shared" si="11"/>
        <v>0.79787234042553179</v>
      </c>
      <c r="T14" s="2"/>
    </row>
    <row r="15" spans="1:20">
      <c r="A15" s="2"/>
      <c r="B15" s="50" t="s">
        <v>10</v>
      </c>
      <c r="C15" s="52"/>
      <c r="D15" s="53">
        <f>D9/80*12/D13</f>
        <v>0.82720430107526877</v>
      </c>
      <c r="E15" s="54">
        <f t="shared" ref="E15:J15" si="12">E9/E13</f>
        <v>2.7519607843137255</v>
      </c>
      <c r="F15" s="54">
        <f t="shared" si="12"/>
        <v>1.0096153846153848</v>
      </c>
      <c r="G15" s="54">
        <f t="shared" si="12"/>
        <v>0.9692708333333333</v>
      </c>
      <c r="H15" s="54">
        <f t="shared" si="12"/>
        <v>1.0497607655502392</v>
      </c>
      <c r="I15" s="54">
        <f t="shared" si="12"/>
        <v>1.1146853146853146</v>
      </c>
      <c r="J15" s="54">
        <f t="shared" si="12"/>
        <v>1.2795000000000001</v>
      </c>
      <c r="K15" s="55">
        <f>K9/K13/8*12</f>
        <v>1.0167567567567568</v>
      </c>
      <c r="L15" s="53">
        <f>L9/80*12/L13</f>
        <v>0.8271501706484643</v>
      </c>
      <c r="M15" s="54">
        <f t="shared" ref="M15:R15" si="13">M9/M13</f>
        <v>2.6548076923076924</v>
      </c>
      <c r="N15" s="54">
        <f t="shared" si="13"/>
        <v>1.0196202531645571</v>
      </c>
      <c r="O15" s="54">
        <f t="shared" si="13"/>
        <v>1.1213903743315508</v>
      </c>
      <c r="P15" s="54">
        <f t="shared" si="13"/>
        <v>1.1632558139534883</v>
      </c>
      <c r="Q15" s="54">
        <f t="shared" si="13"/>
        <v>1.1054421768707483</v>
      </c>
      <c r="R15" s="54">
        <f t="shared" si="13"/>
        <v>1.7770992366412213</v>
      </c>
      <c r="S15" s="55">
        <f>S9/S13/8*12</f>
        <v>1.1202127659574468</v>
      </c>
      <c r="T15" s="2"/>
    </row>
    <row r="16" spans="1:20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>
      <c r="A17" s="1"/>
      <c r="B17" s="61" t="s">
        <v>13</v>
      </c>
      <c r="C17" s="62"/>
      <c r="D17" s="22">
        <v>2010</v>
      </c>
      <c r="E17" s="7"/>
      <c r="F17" s="8"/>
      <c r="G17" s="8"/>
      <c r="H17" s="8"/>
      <c r="I17" s="8"/>
      <c r="J17" s="8"/>
      <c r="K17" s="23" t="s">
        <v>14</v>
      </c>
      <c r="L17" s="22">
        <v>2010</v>
      </c>
      <c r="M17" s="7"/>
      <c r="N17" s="8"/>
      <c r="O17" s="8"/>
      <c r="P17" s="8"/>
      <c r="Q17" s="8"/>
      <c r="R17" s="8"/>
      <c r="S17" s="23" t="s">
        <v>11</v>
      </c>
      <c r="T17" s="1"/>
    </row>
    <row r="18" spans="1:20">
      <c r="A18" s="1"/>
      <c r="B18" s="63" t="s">
        <v>15</v>
      </c>
      <c r="C18" s="64"/>
      <c r="D18" s="24" t="s">
        <v>0</v>
      </c>
      <c r="E18" s="25">
        <v>2010</v>
      </c>
      <c r="F18" s="9">
        <v>2011</v>
      </c>
      <c r="G18" s="9">
        <v>2012</v>
      </c>
      <c r="H18" s="9">
        <v>2013</v>
      </c>
      <c r="I18" s="9">
        <v>2014</v>
      </c>
      <c r="J18" s="9">
        <v>2015</v>
      </c>
      <c r="K18" s="10" t="s">
        <v>0</v>
      </c>
      <c r="L18" s="24" t="s">
        <v>0</v>
      </c>
      <c r="M18" s="25">
        <v>2010</v>
      </c>
      <c r="N18" s="9">
        <v>2011</v>
      </c>
      <c r="O18" s="9">
        <v>2012</v>
      </c>
      <c r="P18" s="9">
        <v>2013</v>
      </c>
      <c r="Q18" s="9">
        <v>2014</v>
      </c>
      <c r="R18" s="9">
        <v>2015</v>
      </c>
      <c r="S18" s="10" t="s">
        <v>0</v>
      </c>
      <c r="T18" s="1"/>
    </row>
    <row r="19" spans="1:20">
      <c r="A19" s="1"/>
      <c r="B19" s="11" t="s">
        <v>1</v>
      </c>
      <c r="C19" s="26">
        <v>500</v>
      </c>
      <c r="D19" s="12"/>
      <c r="E19" s="13"/>
      <c r="F19" s="13"/>
      <c r="G19" s="13"/>
      <c r="H19" s="13"/>
      <c r="I19" s="13"/>
      <c r="J19" s="13"/>
      <c r="K19" s="14"/>
      <c r="L19" s="27"/>
      <c r="M19" s="13"/>
      <c r="N19" s="13"/>
      <c r="O19" s="13"/>
      <c r="P19" s="13"/>
      <c r="Q19" s="13"/>
      <c r="R19" s="13"/>
      <c r="S19" s="14"/>
      <c r="T19" s="1"/>
    </row>
    <row r="20" spans="1:20">
      <c r="A20" s="1"/>
      <c r="B20" s="11" t="s">
        <v>2</v>
      </c>
      <c r="C20" s="56">
        <v>12</v>
      </c>
      <c r="D20" s="28">
        <f t="shared" ref="D20:D21" si="14">K20</f>
        <v>0.68</v>
      </c>
      <c r="E20" s="15">
        <v>0.68</v>
      </c>
      <c r="F20" s="15">
        <v>0.95</v>
      </c>
      <c r="G20" s="15">
        <v>0.96</v>
      </c>
      <c r="H20" s="15">
        <v>0.88</v>
      </c>
      <c r="I20" s="15">
        <v>0.81</v>
      </c>
      <c r="J20" s="15">
        <v>0.64</v>
      </c>
      <c r="K20" s="59">
        <v>0.68</v>
      </c>
      <c r="L20" s="28">
        <f t="shared" ref="L20:L21" si="15">S20</f>
        <v>0.68</v>
      </c>
      <c r="M20" s="15">
        <v>0.68</v>
      </c>
      <c r="N20" s="15">
        <v>0.95</v>
      </c>
      <c r="O20" s="15">
        <v>0.96</v>
      </c>
      <c r="P20" s="15">
        <v>0.88</v>
      </c>
      <c r="Q20" s="15">
        <v>0.81</v>
      </c>
      <c r="R20" s="15">
        <v>0.64</v>
      </c>
      <c r="S20" s="16">
        <v>0.68</v>
      </c>
      <c r="T20" s="1"/>
    </row>
    <row r="21" spans="1:20">
      <c r="A21" s="1"/>
      <c r="B21" s="17" t="s">
        <v>3</v>
      </c>
      <c r="C21" s="30">
        <v>0.01</v>
      </c>
      <c r="D21" s="31">
        <f t="shared" si="14"/>
        <v>0.78</v>
      </c>
      <c r="E21" s="15">
        <v>1.1000000000000001</v>
      </c>
      <c r="F21" s="15">
        <v>1.1000000000000001</v>
      </c>
      <c r="G21" s="15">
        <v>1.08</v>
      </c>
      <c r="H21" s="15">
        <v>1.06</v>
      </c>
      <c r="I21" s="15">
        <v>0.95</v>
      </c>
      <c r="J21" s="15">
        <v>0.82</v>
      </c>
      <c r="K21" s="59">
        <v>0.78</v>
      </c>
      <c r="L21" s="31">
        <f t="shared" si="15"/>
        <v>0.78</v>
      </c>
      <c r="M21" s="15">
        <v>1.1000000000000001</v>
      </c>
      <c r="N21" s="15">
        <v>1.1000000000000001</v>
      </c>
      <c r="O21" s="15">
        <v>1.08</v>
      </c>
      <c r="P21" s="15">
        <v>1.06</v>
      </c>
      <c r="Q21" s="15">
        <v>0.95</v>
      </c>
      <c r="R21" s="15">
        <v>0.82</v>
      </c>
      <c r="S21" s="16">
        <v>0.78</v>
      </c>
      <c r="T21" s="1"/>
    </row>
    <row r="22" spans="1:20">
      <c r="A22" s="1"/>
      <c r="B22" s="17" t="s">
        <v>4</v>
      </c>
      <c r="C22" s="33"/>
      <c r="D22" s="18">
        <f>(D20+D21)/2</f>
        <v>0.73</v>
      </c>
      <c r="E22" s="35">
        <f t="shared" ref="E22:K22" si="16">(E21+E20)/2</f>
        <v>0.89000000000000012</v>
      </c>
      <c r="F22" s="35">
        <f t="shared" si="16"/>
        <v>1.0249999999999999</v>
      </c>
      <c r="G22" s="35">
        <f t="shared" si="16"/>
        <v>1.02</v>
      </c>
      <c r="H22" s="35">
        <f t="shared" si="16"/>
        <v>0.97</v>
      </c>
      <c r="I22" s="35">
        <f t="shared" si="16"/>
        <v>0.88</v>
      </c>
      <c r="J22" s="35">
        <f t="shared" si="16"/>
        <v>0.73</v>
      </c>
      <c r="K22" s="19">
        <f t="shared" si="16"/>
        <v>0.73</v>
      </c>
      <c r="L22" s="18">
        <f>(L20+L21)/2</f>
        <v>0.73</v>
      </c>
      <c r="M22" s="35">
        <f t="shared" ref="M22:S22" si="17">(M21+M20)/2</f>
        <v>0.89000000000000012</v>
      </c>
      <c r="N22" s="35">
        <f t="shared" si="17"/>
        <v>1.0249999999999999</v>
      </c>
      <c r="O22" s="35">
        <f t="shared" si="17"/>
        <v>1.02</v>
      </c>
      <c r="P22" s="35">
        <f t="shared" si="17"/>
        <v>0.97</v>
      </c>
      <c r="Q22" s="35">
        <f t="shared" si="17"/>
        <v>0.88</v>
      </c>
      <c r="R22" s="35">
        <f t="shared" si="17"/>
        <v>0.73</v>
      </c>
      <c r="S22" s="19">
        <f t="shared" si="17"/>
        <v>0.73</v>
      </c>
      <c r="T22" s="1"/>
    </row>
    <row r="23" spans="1:20">
      <c r="A23" s="1"/>
      <c r="B23" s="17" t="s">
        <v>12</v>
      </c>
      <c r="C23" s="37"/>
      <c r="D23" s="38">
        <f>2.56+1.28+0.64+0.32+0.16+0.08+0.04+0.02+0.01</f>
        <v>5.1099999999999994</v>
      </c>
      <c r="E23" s="20">
        <f>0.64+0.32+0.16+0.08+0.04+0.02+0.01</f>
        <v>1.27</v>
      </c>
      <c r="F23" s="20">
        <f>2.56+1.28+0.64+0.32+0.16+0.08+0.04+0.02+0.01</f>
        <v>5.1099999999999994</v>
      </c>
      <c r="G23" s="20">
        <f t="shared" ref="G23:K23" si="18">1.28+0.64+0.32+0.16+0.08+0.04+0.02+0.01</f>
        <v>2.5499999999999998</v>
      </c>
      <c r="H23" s="20">
        <f t="shared" si="18"/>
        <v>2.5499999999999998</v>
      </c>
      <c r="I23" s="20">
        <f t="shared" si="18"/>
        <v>2.5499999999999998</v>
      </c>
      <c r="J23" s="20">
        <f t="shared" si="18"/>
        <v>2.5499999999999998</v>
      </c>
      <c r="K23" s="21">
        <f t="shared" si="18"/>
        <v>2.5499999999999998</v>
      </c>
      <c r="L23" s="38">
        <f>2.56+1.28+0.64+0.32+0.16+0.08+0.04+0.02+0.01</f>
        <v>5.1099999999999994</v>
      </c>
      <c r="M23" s="20">
        <f>0.64+0.32+0.16+0.08+0.04+0.02+0.01</f>
        <v>1.27</v>
      </c>
      <c r="N23" s="20">
        <f>2.56+1.28+0.64+0.32+0.16+0.08+0.04+0.02+0.01</f>
        <v>5.1099999999999994</v>
      </c>
      <c r="O23" s="20">
        <f t="shared" ref="O23:S23" si="19">1.28+0.64+0.32+0.16+0.08+0.04+0.02+0.01</f>
        <v>2.5499999999999998</v>
      </c>
      <c r="P23" s="20">
        <f t="shared" si="19"/>
        <v>2.5499999999999998</v>
      </c>
      <c r="Q23" s="20">
        <f t="shared" si="19"/>
        <v>2.5499999999999998</v>
      </c>
      <c r="R23" s="20">
        <f t="shared" si="19"/>
        <v>2.5499999999999998</v>
      </c>
      <c r="S23" s="21">
        <f t="shared" si="19"/>
        <v>2.5499999999999998</v>
      </c>
      <c r="T23" s="1"/>
    </row>
    <row r="24" spans="1:20">
      <c r="A24" s="1"/>
      <c r="B24" s="17" t="s">
        <v>5</v>
      </c>
      <c r="C24" s="40"/>
      <c r="D24" s="34">
        <v>15386</v>
      </c>
      <c r="E24" s="29">
        <v>2807</v>
      </c>
      <c r="F24" s="29">
        <v>3150</v>
      </c>
      <c r="G24" s="29">
        <v>1861</v>
      </c>
      <c r="H24" s="29">
        <v>2194</v>
      </c>
      <c r="I24" s="29">
        <v>1594</v>
      </c>
      <c r="J24" s="29">
        <v>2559</v>
      </c>
      <c r="K24" s="32">
        <v>1254</v>
      </c>
      <c r="L24" s="42">
        <v>16157</v>
      </c>
      <c r="M24" s="29">
        <v>2761</v>
      </c>
      <c r="N24" s="29">
        <v>3222</v>
      </c>
      <c r="O24" s="29">
        <v>2097</v>
      </c>
      <c r="P24" s="29">
        <v>2501</v>
      </c>
      <c r="Q24" s="29">
        <v>1625</v>
      </c>
      <c r="R24" s="29">
        <v>2328</v>
      </c>
      <c r="S24" s="32">
        <v>1404</v>
      </c>
      <c r="T24" s="1"/>
    </row>
    <row r="25" spans="1:20">
      <c r="A25" s="1"/>
      <c r="B25" s="17" t="s">
        <v>6</v>
      </c>
      <c r="C25" s="43"/>
      <c r="D25" s="34">
        <v>2036</v>
      </c>
      <c r="E25" s="29">
        <v>786</v>
      </c>
      <c r="F25" s="29">
        <v>2065</v>
      </c>
      <c r="G25" s="29">
        <v>1391</v>
      </c>
      <c r="H25" s="29">
        <v>1588</v>
      </c>
      <c r="I25" s="29">
        <v>980</v>
      </c>
      <c r="J25" s="29">
        <v>1625</v>
      </c>
      <c r="K25" s="32">
        <v>1477</v>
      </c>
      <c r="L25" s="42">
        <v>2176</v>
      </c>
      <c r="M25" s="29">
        <v>811</v>
      </c>
      <c r="N25" s="29">
        <v>2112</v>
      </c>
      <c r="O25" s="29">
        <v>1343</v>
      </c>
      <c r="P25" s="29">
        <v>1655</v>
      </c>
      <c r="Q25" s="29">
        <v>1021</v>
      </c>
      <c r="R25" s="29">
        <v>935</v>
      </c>
      <c r="S25" s="32">
        <v>1500</v>
      </c>
      <c r="T25" s="1"/>
    </row>
    <row r="26" spans="1:20">
      <c r="A26" s="1"/>
      <c r="B26" s="36" t="s">
        <v>7</v>
      </c>
      <c r="C26" s="44"/>
      <c r="D26" s="46">
        <f t="shared" ref="D26:J26" si="20">((+D23*D22*100000/$C19)*$C20)-(-D25)</f>
        <v>10988.719999999998</v>
      </c>
      <c r="E26" s="65">
        <f t="shared" si="20"/>
        <v>3498.7200000000003</v>
      </c>
      <c r="F26" s="65">
        <f t="shared" si="20"/>
        <v>14635.599999999999</v>
      </c>
      <c r="G26" s="65">
        <f t="shared" si="20"/>
        <v>7633.4000000000005</v>
      </c>
      <c r="H26" s="65">
        <f t="shared" si="20"/>
        <v>7524.4</v>
      </c>
      <c r="I26" s="65">
        <f t="shared" si="20"/>
        <v>6365.5999999999995</v>
      </c>
      <c r="J26" s="65">
        <f t="shared" si="20"/>
        <v>6092.6</v>
      </c>
      <c r="K26" s="66">
        <f>+((+K23*K22*100000/$C19)*$C20)-(-K25)</f>
        <v>5944.6</v>
      </c>
      <c r="L26" s="46">
        <f t="shared" ref="L26:R26" si="21">((+L23*L22*100000/$C19)*$C20)-(-L25)</f>
        <v>11128.719999999998</v>
      </c>
      <c r="M26" s="65">
        <f t="shared" si="21"/>
        <v>3523.7200000000003</v>
      </c>
      <c r="N26" s="65">
        <f t="shared" si="21"/>
        <v>14682.599999999999</v>
      </c>
      <c r="O26" s="65">
        <f t="shared" si="21"/>
        <v>7585.4000000000005</v>
      </c>
      <c r="P26" s="65">
        <f t="shared" si="21"/>
        <v>7591.4</v>
      </c>
      <c r="Q26" s="65">
        <f t="shared" si="21"/>
        <v>6406.5999999999995</v>
      </c>
      <c r="R26" s="65">
        <f t="shared" si="21"/>
        <v>5402.6</v>
      </c>
      <c r="S26" s="66">
        <f>+((+S23*S22*100000/$C19)*$C20)-(-S25)</f>
        <v>5967.6</v>
      </c>
      <c r="T26" s="1"/>
    </row>
    <row r="27" spans="1:20">
      <c r="A27" s="1"/>
      <c r="B27" s="17" t="s">
        <v>8</v>
      </c>
      <c r="C27" s="40"/>
      <c r="D27" s="39">
        <f>D24/80*12/D25</f>
        <v>1.1335461689587425</v>
      </c>
      <c r="E27" s="67">
        <f t="shared" ref="E27:K27" si="22">E24/E25</f>
        <v>3.5712468193384224</v>
      </c>
      <c r="F27" s="67">
        <f t="shared" si="22"/>
        <v>1.5254237288135593</v>
      </c>
      <c r="G27" s="67">
        <f t="shared" si="22"/>
        <v>1.3378864126527679</v>
      </c>
      <c r="H27" s="67">
        <f t="shared" si="22"/>
        <v>1.3816120906801008</v>
      </c>
      <c r="I27" s="67">
        <f t="shared" si="22"/>
        <v>1.6265306122448979</v>
      </c>
      <c r="J27" s="67">
        <f t="shared" si="22"/>
        <v>1.5747692307692307</v>
      </c>
      <c r="K27" s="68">
        <f t="shared" si="22"/>
        <v>0.84901828029790116</v>
      </c>
      <c r="L27" s="39">
        <f>L24/80*12/L25</f>
        <v>1.1137637867647059</v>
      </c>
      <c r="M27" s="67">
        <f t="shared" ref="M27:S27" si="23">M24/M25</f>
        <v>3.404438964241677</v>
      </c>
      <c r="N27" s="67">
        <f t="shared" si="23"/>
        <v>1.5255681818181819</v>
      </c>
      <c r="O27" s="67">
        <f t="shared" si="23"/>
        <v>1.5614296351451973</v>
      </c>
      <c r="P27" s="67">
        <f t="shared" si="23"/>
        <v>1.5111782477341389</v>
      </c>
      <c r="Q27" s="67">
        <f t="shared" si="23"/>
        <v>1.5915768854064642</v>
      </c>
      <c r="R27" s="67">
        <f t="shared" si="23"/>
        <v>2.4898395721925133</v>
      </c>
      <c r="S27" s="68">
        <f t="shared" si="23"/>
        <v>0.93600000000000005</v>
      </c>
      <c r="T27" s="1"/>
    </row>
    <row r="28" spans="1:20">
      <c r="A28" s="1"/>
      <c r="B28" s="41" t="s">
        <v>16</v>
      </c>
      <c r="C28" s="47"/>
      <c r="D28" s="45">
        <f t="shared" ref="D28:S28" si="24">ROUNDUP(D26/1000,2)*1000</f>
        <v>10990</v>
      </c>
      <c r="E28" s="69">
        <f t="shared" si="24"/>
        <v>3500</v>
      </c>
      <c r="F28" s="69">
        <f t="shared" si="24"/>
        <v>14640</v>
      </c>
      <c r="G28" s="69">
        <f t="shared" si="24"/>
        <v>7640</v>
      </c>
      <c r="H28" s="69">
        <f t="shared" si="24"/>
        <v>7529.9999999999991</v>
      </c>
      <c r="I28" s="69">
        <f t="shared" si="24"/>
        <v>6370</v>
      </c>
      <c r="J28" s="69">
        <f t="shared" si="24"/>
        <v>6100</v>
      </c>
      <c r="K28" s="70">
        <f t="shared" si="24"/>
        <v>5950</v>
      </c>
      <c r="L28" s="45">
        <f t="shared" si="24"/>
        <v>11129.999999999998</v>
      </c>
      <c r="M28" s="69">
        <f t="shared" si="24"/>
        <v>3530</v>
      </c>
      <c r="N28" s="69">
        <f t="shared" si="24"/>
        <v>14690</v>
      </c>
      <c r="O28" s="69">
        <f t="shared" si="24"/>
        <v>7590</v>
      </c>
      <c r="P28" s="69">
        <f t="shared" si="24"/>
        <v>7600</v>
      </c>
      <c r="Q28" s="69">
        <f t="shared" si="24"/>
        <v>6410</v>
      </c>
      <c r="R28" s="69">
        <f t="shared" si="24"/>
        <v>5410</v>
      </c>
      <c r="S28" s="70">
        <f t="shared" si="24"/>
        <v>5970</v>
      </c>
      <c r="T28" s="1"/>
    </row>
    <row r="29" spans="1:20">
      <c r="A29" s="1"/>
      <c r="B29" s="41" t="s">
        <v>9</v>
      </c>
      <c r="C29" s="47"/>
      <c r="D29" s="48">
        <f t="shared" ref="D29:S29" si="25">D25/D28</f>
        <v>0.18525932666060055</v>
      </c>
      <c r="E29" s="51">
        <f t="shared" si="25"/>
        <v>0.22457142857142856</v>
      </c>
      <c r="F29" s="51">
        <f t="shared" si="25"/>
        <v>0.14105191256830601</v>
      </c>
      <c r="G29" s="51">
        <f t="shared" si="25"/>
        <v>0.18206806282722512</v>
      </c>
      <c r="H29" s="51">
        <f t="shared" si="25"/>
        <v>0.2108897742363878</v>
      </c>
      <c r="I29" s="51">
        <f t="shared" si="25"/>
        <v>0.15384615384615385</v>
      </c>
      <c r="J29" s="51">
        <f t="shared" si="25"/>
        <v>0.26639344262295084</v>
      </c>
      <c r="K29" s="49">
        <f t="shared" si="25"/>
        <v>0.24823529411764705</v>
      </c>
      <c r="L29" s="48">
        <f t="shared" si="25"/>
        <v>0.19550763701707102</v>
      </c>
      <c r="M29" s="51">
        <f t="shared" si="25"/>
        <v>0.22974504249291786</v>
      </c>
      <c r="N29" s="51">
        <f t="shared" si="25"/>
        <v>0.14377127297481279</v>
      </c>
      <c r="O29" s="51">
        <f t="shared" si="25"/>
        <v>0.17694334650856389</v>
      </c>
      <c r="P29" s="51">
        <f t="shared" si="25"/>
        <v>0.21776315789473685</v>
      </c>
      <c r="Q29" s="51">
        <f t="shared" si="25"/>
        <v>0.15928237129485179</v>
      </c>
      <c r="R29" s="51">
        <f t="shared" si="25"/>
        <v>0.17282809611829944</v>
      </c>
      <c r="S29" s="49">
        <f t="shared" si="25"/>
        <v>0.25125628140703515</v>
      </c>
      <c r="T29" s="1"/>
    </row>
    <row r="30" spans="1:20">
      <c r="A30" s="1"/>
      <c r="B30" s="50" t="s">
        <v>10</v>
      </c>
      <c r="C30" s="52"/>
      <c r="D30" s="53">
        <f>D24/80*12/D28</f>
        <v>0.20999999999999996</v>
      </c>
      <c r="E30" s="54">
        <f t="shared" ref="E30:J30" si="26">E24/E28</f>
        <v>0.80200000000000005</v>
      </c>
      <c r="F30" s="54">
        <f t="shared" si="26"/>
        <v>0.2151639344262295</v>
      </c>
      <c r="G30" s="54">
        <f t="shared" si="26"/>
        <v>0.24358638743455496</v>
      </c>
      <c r="H30" s="54">
        <f t="shared" si="26"/>
        <v>0.29136786188579022</v>
      </c>
      <c r="I30" s="54">
        <f t="shared" si="26"/>
        <v>0.25023547880690739</v>
      </c>
      <c r="J30" s="54">
        <f t="shared" si="26"/>
        <v>0.41950819672131145</v>
      </c>
      <c r="K30" s="55">
        <f>K24/K28/8*12</f>
        <v>0.31613445378151261</v>
      </c>
      <c r="L30" s="53">
        <f>L24/80*12/L28</f>
        <v>0.21774932614555262</v>
      </c>
      <c r="M30" s="54">
        <f t="shared" ref="M30:R30" si="27">M24/M28</f>
        <v>0.78215297450424925</v>
      </c>
      <c r="N30" s="54">
        <f t="shared" si="27"/>
        <v>0.21933287950987065</v>
      </c>
      <c r="O30" s="54">
        <f t="shared" si="27"/>
        <v>0.27628458498023717</v>
      </c>
      <c r="P30" s="54">
        <f t="shared" si="27"/>
        <v>0.32907894736842103</v>
      </c>
      <c r="Q30" s="54">
        <f t="shared" si="27"/>
        <v>0.2535101404056162</v>
      </c>
      <c r="R30" s="54">
        <f t="shared" si="27"/>
        <v>0.43031423290203324</v>
      </c>
      <c r="S30" s="55">
        <f>S24/S28/8*12</f>
        <v>0.35276381909547738</v>
      </c>
      <c r="T30" s="1"/>
    </row>
    <row r="31" spans="1:20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</sheetData>
  <mergeCells count="4">
    <mergeCell ref="B2:C2"/>
    <mergeCell ref="B3:C3"/>
    <mergeCell ref="B17:C17"/>
    <mergeCell ref="B18:C18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FX Stabilizer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Igor Fokin</cp:lastModifiedBy>
  <dcterms:modified xsi:type="dcterms:W3CDTF">2016-09-19T18:38:03Z</dcterms:modified>
</cp:coreProperties>
</file>