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autoCompressPictures="0"/>
  <bookViews>
    <workbookView xWindow="0" yWindow="1080" windowWidth="28920" windowHeight="20340" tabRatio="500"/>
  </bookViews>
  <sheets>
    <sheet name="Generic v11.86" sheetId="5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12" i="5" l="1"/>
  <c r="S116" i="5"/>
  <c r="S118" i="5"/>
  <c r="S120" i="5"/>
  <c r="R112" i="5"/>
  <c r="R116" i="5"/>
  <c r="R118" i="5"/>
  <c r="R120" i="5"/>
  <c r="Q112" i="5"/>
  <c r="Q116" i="5"/>
  <c r="Q118" i="5"/>
  <c r="Q120" i="5"/>
  <c r="P112" i="5"/>
  <c r="P116" i="5"/>
  <c r="P118" i="5"/>
  <c r="P120" i="5"/>
  <c r="O112" i="5"/>
  <c r="O116" i="5"/>
  <c r="O118" i="5"/>
  <c r="O120" i="5"/>
  <c r="N112" i="5"/>
  <c r="N116" i="5"/>
  <c r="N118" i="5"/>
  <c r="N120" i="5"/>
  <c r="M112" i="5"/>
  <c r="M116" i="5"/>
  <c r="M118" i="5"/>
  <c r="M120" i="5"/>
  <c r="L110" i="5"/>
  <c r="L111" i="5"/>
  <c r="L112" i="5"/>
  <c r="L116" i="5"/>
  <c r="L118" i="5"/>
  <c r="L120" i="5"/>
  <c r="K112" i="5"/>
  <c r="K116" i="5"/>
  <c r="K118" i="5"/>
  <c r="K120" i="5"/>
  <c r="J112" i="5"/>
  <c r="J116" i="5"/>
  <c r="J118" i="5"/>
  <c r="J120" i="5"/>
  <c r="I112" i="5"/>
  <c r="I116" i="5"/>
  <c r="I118" i="5"/>
  <c r="I120" i="5"/>
  <c r="H112" i="5"/>
  <c r="H116" i="5"/>
  <c r="H118" i="5"/>
  <c r="H120" i="5"/>
  <c r="G112" i="5"/>
  <c r="G116" i="5"/>
  <c r="G118" i="5"/>
  <c r="G120" i="5"/>
  <c r="F112" i="5"/>
  <c r="F116" i="5"/>
  <c r="F118" i="5"/>
  <c r="F120" i="5"/>
  <c r="E112" i="5"/>
  <c r="E116" i="5"/>
  <c r="E118" i="5"/>
  <c r="E120" i="5"/>
  <c r="D110" i="5"/>
  <c r="D111" i="5"/>
  <c r="D112" i="5"/>
  <c r="D116" i="5"/>
  <c r="D118" i="5"/>
  <c r="D120" i="5"/>
  <c r="S119" i="5"/>
  <c r="R119" i="5"/>
  <c r="Q119" i="5"/>
  <c r="P119" i="5"/>
  <c r="O119" i="5"/>
  <c r="N119" i="5"/>
  <c r="M119" i="5"/>
  <c r="L119" i="5"/>
  <c r="K119" i="5"/>
  <c r="J119" i="5"/>
  <c r="I119" i="5"/>
  <c r="H119" i="5"/>
  <c r="G119" i="5"/>
  <c r="F119" i="5"/>
  <c r="E119" i="5"/>
  <c r="D119" i="5"/>
  <c r="S117" i="5"/>
  <c r="R117" i="5"/>
  <c r="Q117" i="5"/>
  <c r="P117" i="5"/>
  <c r="O117" i="5"/>
  <c r="N117" i="5"/>
  <c r="M117" i="5"/>
  <c r="L117" i="5"/>
  <c r="K117" i="5"/>
  <c r="J117" i="5"/>
  <c r="I117" i="5"/>
  <c r="H117" i="5"/>
  <c r="G117" i="5"/>
  <c r="F117" i="5"/>
  <c r="E117" i="5"/>
  <c r="D117" i="5"/>
  <c r="S97" i="5"/>
  <c r="S101" i="5"/>
  <c r="S103" i="5"/>
  <c r="S105" i="5"/>
  <c r="R97" i="5"/>
  <c r="R101" i="5"/>
  <c r="R103" i="5"/>
  <c r="R105" i="5"/>
  <c r="Q97" i="5"/>
  <c r="Q101" i="5"/>
  <c r="Q103" i="5"/>
  <c r="Q105" i="5"/>
  <c r="P97" i="5"/>
  <c r="P101" i="5"/>
  <c r="P103" i="5"/>
  <c r="P105" i="5"/>
  <c r="O97" i="5"/>
  <c r="O101" i="5"/>
  <c r="O103" i="5"/>
  <c r="O105" i="5"/>
  <c r="N97" i="5"/>
  <c r="N101" i="5"/>
  <c r="N103" i="5"/>
  <c r="N105" i="5"/>
  <c r="M97" i="5"/>
  <c r="M101" i="5"/>
  <c r="M103" i="5"/>
  <c r="M105" i="5"/>
  <c r="L95" i="5"/>
  <c r="L96" i="5"/>
  <c r="L97" i="5"/>
  <c r="L101" i="5"/>
  <c r="L103" i="5"/>
  <c r="L105" i="5"/>
  <c r="K97" i="5"/>
  <c r="K101" i="5"/>
  <c r="K103" i="5"/>
  <c r="K105" i="5"/>
  <c r="J97" i="5"/>
  <c r="J101" i="5"/>
  <c r="J103" i="5"/>
  <c r="J105" i="5"/>
  <c r="I97" i="5"/>
  <c r="I101" i="5"/>
  <c r="I103" i="5"/>
  <c r="I105" i="5"/>
  <c r="H97" i="5"/>
  <c r="H101" i="5"/>
  <c r="H103" i="5"/>
  <c r="H105" i="5"/>
  <c r="G97" i="5"/>
  <c r="G101" i="5"/>
  <c r="G103" i="5"/>
  <c r="G105" i="5"/>
  <c r="F97" i="5"/>
  <c r="F101" i="5"/>
  <c r="F103" i="5"/>
  <c r="F105" i="5"/>
  <c r="E97" i="5"/>
  <c r="E101" i="5"/>
  <c r="E103" i="5"/>
  <c r="E105" i="5"/>
  <c r="D95" i="5"/>
  <c r="D96" i="5"/>
  <c r="D97" i="5"/>
  <c r="D101" i="5"/>
  <c r="D103" i="5"/>
  <c r="D105" i="5"/>
  <c r="S104" i="5"/>
  <c r="R104" i="5"/>
  <c r="Q104" i="5"/>
  <c r="P104" i="5"/>
  <c r="O104" i="5"/>
  <c r="N104" i="5"/>
  <c r="M104" i="5"/>
  <c r="L104" i="5"/>
  <c r="K104" i="5"/>
  <c r="J104" i="5"/>
  <c r="I104" i="5"/>
  <c r="H104" i="5"/>
  <c r="G104" i="5"/>
  <c r="F104" i="5"/>
  <c r="E104" i="5"/>
  <c r="D104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D102" i="5"/>
  <c r="S82" i="5"/>
  <c r="S86" i="5"/>
  <c r="S88" i="5"/>
  <c r="S90" i="5"/>
  <c r="R82" i="5"/>
  <c r="R86" i="5"/>
  <c r="R88" i="5"/>
  <c r="R90" i="5"/>
  <c r="Q82" i="5"/>
  <c r="Q86" i="5"/>
  <c r="Q88" i="5"/>
  <c r="Q90" i="5"/>
  <c r="P82" i="5"/>
  <c r="P86" i="5"/>
  <c r="P88" i="5"/>
  <c r="P90" i="5"/>
  <c r="O82" i="5"/>
  <c r="O86" i="5"/>
  <c r="O88" i="5"/>
  <c r="O90" i="5"/>
  <c r="N82" i="5"/>
  <c r="N86" i="5"/>
  <c r="N88" i="5"/>
  <c r="N90" i="5"/>
  <c r="M82" i="5"/>
  <c r="M86" i="5"/>
  <c r="M88" i="5"/>
  <c r="M90" i="5"/>
  <c r="L80" i="5"/>
  <c r="L81" i="5"/>
  <c r="L82" i="5"/>
  <c r="L86" i="5"/>
  <c r="L88" i="5"/>
  <c r="L90" i="5"/>
  <c r="K82" i="5"/>
  <c r="K86" i="5"/>
  <c r="K88" i="5"/>
  <c r="K90" i="5"/>
  <c r="J82" i="5"/>
  <c r="J86" i="5"/>
  <c r="J88" i="5"/>
  <c r="J90" i="5"/>
  <c r="I82" i="5"/>
  <c r="I86" i="5"/>
  <c r="I88" i="5"/>
  <c r="I90" i="5"/>
  <c r="H82" i="5"/>
  <c r="H86" i="5"/>
  <c r="H88" i="5"/>
  <c r="H90" i="5"/>
  <c r="G82" i="5"/>
  <c r="G86" i="5"/>
  <c r="G88" i="5"/>
  <c r="G90" i="5"/>
  <c r="F82" i="5"/>
  <c r="F86" i="5"/>
  <c r="F88" i="5"/>
  <c r="F90" i="5"/>
  <c r="E82" i="5"/>
  <c r="E86" i="5"/>
  <c r="E88" i="5"/>
  <c r="E90" i="5"/>
  <c r="D80" i="5"/>
  <c r="D81" i="5"/>
  <c r="D82" i="5"/>
  <c r="D86" i="5"/>
  <c r="D88" i="5"/>
  <c r="D90" i="5"/>
  <c r="S89" i="5"/>
  <c r="R89" i="5"/>
  <c r="Q89" i="5"/>
  <c r="P89" i="5"/>
  <c r="O89" i="5"/>
  <c r="N89" i="5"/>
  <c r="M89" i="5"/>
  <c r="L89" i="5"/>
  <c r="K89" i="5"/>
  <c r="J89" i="5"/>
  <c r="I89" i="5"/>
  <c r="H89" i="5"/>
  <c r="G89" i="5"/>
  <c r="F89" i="5"/>
  <c r="E89" i="5"/>
  <c r="D89" i="5"/>
  <c r="S87" i="5"/>
  <c r="R87" i="5"/>
  <c r="Q87" i="5"/>
  <c r="P87" i="5"/>
  <c r="O87" i="5"/>
  <c r="N87" i="5"/>
  <c r="M87" i="5"/>
  <c r="L87" i="5"/>
  <c r="K87" i="5"/>
  <c r="J87" i="5"/>
  <c r="I87" i="5"/>
  <c r="H87" i="5"/>
  <c r="G87" i="5"/>
  <c r="F87" i="5"/>
  <c r="E87" i="5"/>
  <c r="D87" i="5"/>
  <c r="S67" i="5"/>
  <c r="S71" i="5"/>
  <c r="S73" i="5"/>
  <c r="S75" i="5"/>
  <c r="R67" i="5"/>
  <c r="R71" i="5"/>
  <c r="R73" i="5"/>
  <c r="R75" i="5"/>
  <c r="Q67" i="5"/>
  <c r="Q71" i="5"/>
  <c r="Q73" i="5"/>
  <c r="Q75" i="5"/>
  <c r="P67" i="5"/>
  <c r="P71" i="5"/>
  <c r="P73" i="5"/>
  <c r="P75" i="5"/>
  <c r="O67" i="5"/>
  <c r="O71" i="5"/>
  <c r="O73" i="5"/>
  <c r="O75" i="5"/>
  <c r="N67" i="5"/>
  <c r="N71" i="5"/>
  <c r="N73" i="5"/>
  <c r="N75" i="5"/>
  <c r="M67" i="5"/>
  <c r="M71" i="5"/>
  <c r="M73" i="5"/>
  <c r="M75" i="5"/>
  <c r="L65" i="5"/>
  <c r="L66" i="5"/>
  <c r="L67" i="5"/>
  <c r="L71" i="5"/>
  <c r="L73" i="5"/>
  <c r="L75" i="5"/>
  <c r="K67" i="5"/>
  <c r="K71" i="5"/>
  <c r="K73" i="5"/>
  <c r="K75" i="5"/>
  <c r="J67" i="5"/>
  <c r="J71" i="5"/>
  <c r="J73" i="5"/>
  <c r="J75" i="5"/>
  <c r="I67" i="5"/>
  <c r="I71" i="5"/>
  <c r="I73" i="5"/>
  <c r="I75" i="5"/>
  <c r="H67" i="5"/>
  <c r="H71" i="5"/>
  <c r="H73" i="5"/>
  <c r="H75" i="5"/>
  <c r="G67" i="5"/>
  <c r="G71" i="5"/>
  <c r="G73" i="5"/>
  <c r="G75" i="5"/>
  <c r="F67" i="5"/>
  <c r="F71" i="5"/>
  <c r="F73" i="5"/>
  <c r="F75" i="5"/>
  <c r="E67" i="5"/>
  <c r="E71" i="5"/>
  <c r="E73" i="5"/>
  <c r="E75" i="5"/>
  <c r="D65" i="5"/>
  <c r="D66" i="5"/>
  <c r="D67" i="5"/>
  <c r="D71" i="5"/>
  <c r="D73" i="5"/>
  <c r="D75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D74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S52" i="5"/>
  <c r="S56" i="5"/>
  <c r="S58" i="5"/>
  <c r="S60" i="5"/>
  <c r="R52" i="5"/>
  <c r="R56" i="5"/>
  <c r="R58" i="5"/>
  <c r="R60" i="5"/>
  <c r="Q52" i="5"/>
  <c r="Q56" i="5"/>
  <c r="Q58" i="5"/>
  <c r="Q60" i="5"/>
  <c r="P52" i="5"/>
  <c r="P56" i="5"/>
  <c r="P58" i="5"/>
  <c r="P60" i="5"/>
  <c r="O52" i="5"/>
  <c r="O56" i="5"/>
  <c r="O58" i="5"/>
  <c r="O60" i="5"/>
  <c r="N52" i="5"/>
  <c r="N56" i="5"/>
  <c r="N58" i="5"/>
  <c r="N60" i="5"/>
  <c r="M52" i="5"/>
  <c r="M56" i="5"/>
  <c r="M58" i="5"/>
  <c r="M60" i="5"/>
  <c r="L50" i="5"/>
  <c r="L51" i="5"/>
  <c r="L52" i="5"/>
  <c r="L56" i="5"/>
  <c r="L58" i="5"/>
  <c r="L60" i="5"/>
  <c r="K52" i="5"/>
  <c r="K56" i="5"/>
  <c r="K58" i="5"/>
  <c r="K60" i="5"/>
  <c r="J52" i="5"/>
  <c r="J56" i="5"/>
  <c r="J58" i="5"/>
  <c r="J60" i="5"/>
  <c r="I52" i="5"/>
  <c r="I56" i="5"/>
  <c r="I58" i="5"/>
  <c r="I60" i="5"/>
  <c r="H52" i="5"/>
  <c r="H56" i="5"/>
  <c r="H58" i="5"/>
  <c r="H60" i="5"/>
  <c r="G52" i="5"/>
  <c r="G56" i="5"/>
  <c r="G58" i="5"/>
  <c r="G60" i="5"/>
  <c r="F52" i="5"/>
  <c r="F56" i="5"/>
  <c r="F58" i="5"/>
  <c r="F60" i="5"/>
  <c r="E52" i="5"/>
  <c r="E56" i="5"/>
  <c r="E58" i="5"/>
  <c r="E60" i="5"/>
  <c r="D50" i="5"/>
  <c r="D51" i="5"/>
  <c r="D52" i="5"/>
  <c r="D56" i="5"/>
  <c r="D58" i="5"/>
  <c r="D60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D59" i="5"/>
  <c r="S57" i="5"/>
  <c r="R57" i="5"/>
  <c r="Q57" i="5"/>
  <c r="P57" i="5"/>
  <c r="O57" i="5"/>
  <c r="N57" i="5"/>
  <c r="M57" i="5"/>
  <c r="L57" i="5"/>
  <c r="K57" i="5"/>
  <c r="J57" i="5"/>
  <c r="I57" i="5"/>
  <c r="H57" i="5"/>
  <c r="G57" i="5"/>
  <c r="F57" i="5"/>
  <c r="E57" i="5"/>
  <c r="D57" i="5"/>
  <c r="S37" i="5"/>
  <c r="S41" i="5"/>
  <c r="S43" i="5"/>
  <c r="S45" i="5"/>
  <c r="R37" i="5"/>
  <c r="R41" i="5"/>
  <c r="R43" i="5"/>
  <c r="R45" i="5"/>
  <c r="Q37" i="5"/>
  <c r="Q41" i="5"/>
  <c r="Q43" i="5"/>
  <c r="Q45" i="5"/>
  <c r="P37" i="5"/>
  <c r="P41" i="5"/>
  <c r="P43" i="5"/>
  <c r="P45" i="5"/>
  <c r="O37" i="5"/>
  <c r="O41" i="5"/>
  <c r="O43" i="5"/>
  <c r="O45" i="5"/>
  <c r="N37" i="5"/>
  <c r="N41" i="5"/>
  <c r="N43" i="5"/>
  <c r="N45" i="5"/>
  <c r="M37" i="5"/>
  <c r="M41" i="5"/>
  <c r="M43" i="5"/>
  <c r="M45" i="5"/>
  <c r="L35" i="5"/>
  <c r="L36" i="5"/>
  <c r="L37" i="5"/>
  <c r="L41" i="5"/>
  <c r="L43" i="5"/>
  <c r="L45" i="5"/>
  <c r="K37" i="5"/>
  <c r="K41" i="5"/>
  <c r="K43" i="5"/>
  <c r="K45" i="5"/>
  <c r="J37" i="5"/>
  <c r="J41" i="5"/>
  <c r="J43" i="5"/>
  <c r="J45" i="5"/>
  <c r="I37" i="5"/>
  <c r="I41" i="5"/>
  <c r="I43" i="5"/>
  <c r="I45" i="5"/>
  <c r="H37" i="5"/>
  <c r="H41" i="5"/>
  <c r="H43" i="5"/>
  <c r="H45" i="5"/>
  <c r="G37" i="5"/>
  <c r="G41" i="5"/>
  <c r="G43" i="5"/>
  <c r="G45" i="5"/>
  <c r="F37" i="5"/>
  <c r="F41" i="5"/>
  <c r="F43" i="5"/>
  <c r="F45" i="5"/>
  <c r="E37" i="5"/>
  <c r="E41" i="5"/>
  <c r="E43" i="5"/>
  <c r="E45" i="5"/>
  <c r="D35" i="5"/>
  <c r="D36" i="5"/>
  <c r="D37" i="5"/>
  <c r="D41" i="5"/>
  <c r="D43" i="5"/>
  <c r="D45" i="5"/>
  <c r="S44" i="5"/>
  <c r="R44" i="5"/>
  <c r="Q44" i="5"/>
  <c r="P44" i="5"/>
  <c r="O44" i="5"/>
  <c r="N44" i="5"/>
  <c r="M44" i="5"/>
  <c r="L44" i="5"/>
  <c r="K44" i="5"/>
  <c r="J44" i="5"/>
  <c r="I44" i="5"/>
  <c r="H44" i="5"/>
  <c r="G44" i="5"/>
  <c r="F44" i="5"/>
  <c r="E44" i="5"/>
  <c r="D44" i="5"/>
  <c r="S42" i="5"/>
  <c r="R42" i="5"/>
  <c r="Q42" i="5"/>
  <c r="P42" i="5"/>
  <c r="O42" i="5"/>
  <c r="N42" i="5"/>
  <c r="M42" i="5"/>
  <c r="L42" i="5"/>
  <c r="K42" i="5"/>
  <c r="J42" i="5"/>
  <c r="I42" i="5"/>
  <c r="H42" i="5"/>
  <c r="G42" i="5"/>
  <c r="F42" i="5"/>
  <c r="E42" i="5"/>
  <c r="D42" i="5"/>
  <c r="S22" i="5"/>
  <c r="S26" i="5"/>
  <c r="S28" i="5"/>
  <c r="S30" i="5"/>
  <c r="R22" i="5"/>
  <c r="R26" i="5"/>
  <c r="R28" i="5"/>
  <c r="R30" i="5"/>
  <c r="Q22" i="5"/>
  <c r="Q26" i="5"/>
  <c r="Q28" i="5"/>
  <c r="Q30" i="5"/>
  <c r="P22" i="5"/>
  <c r="P26" i="5"/>
  <c r="P28" i="5"/>
  <c r="P30" i="5"/>
  <c r="O22" i="5"/>
  <c r="O26" i="5"/>
  <c r="O28" i="5"/>
  <c r="O30" i="5"/>
  <c r="N22" i="5"/>
  <c r="N26" i="5"/>
  <c r="N28" i="5"/>
  <c r="N30" i="5"/>
  <c r="M22" i="5"/>
  <c r="M26" i="5"/>
  <c r="M28" i="5"/>
  <c r="M30" i="5"/>
  <c r="L20" i="5"/>
  <c r="L21" i="5"/>
  <c r="L22" i="5"/>
  <c r="L26" i="5"/>
  <c r="L28" i="5"/>
  <c r="L30" i="5"/>
  <c r="K22" i="5"/>
  <c r="K26" i="5"/>
  <c r="K28" i="5"/>
  <c r="K30" i="5"/>
  <c r="J22" i="5"/>
  <c r="J26" i="5"/>
  <c r="J28" i="5"/>
  <c r="J30" i="5"/>
  <c r="I22" i="5"/>
  <c r="I26" i="5"/>
  <c r="I28" i="5"/>
  <c r="I30" i="5"/>
  <c r="H22" i="5"/>
  <c r="H26" i="5"/>
  <c r="H28" i="5"/>
  <c r="H30" i="5"/>
  <c r="G22" i="5"/>
  <c r="G26" i="5"/>
  <c r="G28" i="5"/>
  <c r="G30" i="5"/>
  <c r="F22" i="5"/>
  <c r="F26" i="5"/>
  <c r="F28" i="5"/>
  <c r="F30" i="5"/>
  <c r="E22" i="5"/>
  <c r="E26" i="5"/>
  <c r="E28" i="5"/>
  <c r="E30" i="5"/>
  <c r="D20" i="5"/>
  <c r="D21" i="5"/>
  <c r="D22" i="5"/>
  <c r="D26" i="5"/>
  <c r="D28" i="5"/>
  <c r="D30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D29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S7" i="5"/>
  <c r="S11" i="5"/>
  <c r="S13" i="5"/>
  <c r="S15" i="5"/>
  <c r="R7" i="5"/>
  <c r="R11" i="5"/>
  <c r="R13" i="5"/>
  <c r="R15" i="5"/>
  <c r="Q7" i="5"/>
  <c r="Q11" i="5"/>
  <c r="Q13" i="5"/>
  <c r="Q15" i="5"/>
  <c r="P7" i="5"/>
  <c r="P11" i="5"/>
  <c r="P13" i="5"/>
  <c r="P15" i="5"/>
  <c r="O7" i="5"/>
  <c r="O11" i="5"/>
  <c r="O13" i="5"/>
  <c r="O15" i="5"/>
  <c r="N7" i="5"/>
  <c r="N11" i="5"/>
  <c r="N13" i="5"/>
  <c r="N15" i="5"/>
  <c r="M7" i="5"/>
  <c r="M11" i="5"/>
  <c r="M13" i="5"/>
  <c r="M15" i="5"/>
  <c r="L5" i="5"/>
  <c r="L6" i="5"/>
  <c r="L7" i="5"/>
  <c r="L11" i="5"/>
  <c r="L13" i="5"/>
  <c r="L15" i="5"/>
  <c r="K7" i="5"/>
  <c r="K11" i="5"/>
  <c r="K13" i="5"/>
  <c r="K15" i="5"/>
  <c r="J7" i="5"/>
  <c r="J11" i="5"/>
  <c r="J13" i="5"/>
  <c r="J15" i="5"/>
  <c r="I7" i="5"/>
  <c r="I11" i="5"/>
  <c r="I13" i="5"/>
  <c r="I15" i="5"/>
  <c r="H7" i="5"/>
  <c r="H11" i="5"/>
  <c r="H13" i="5"/>
  <c r="H15" i="5"/>
  <c r="G7" i="5"/>
  <c r="G11" i="5"/>
  <c r="G13" i="5"/>
  <c r="G15" i="5"/>
  <c r="F7" i="5"/>
  <c r="F11" i="5"/>
  <c r="F13" i="5"/>
  <c r="F15" i="5"/>
  <c r="E7" i="5"/>
  <c r="E11" i="5"/>
  <c r="E13" i="5"/>
  <c r="E15" i="5"/>
  <c r="D5" i="5"/>
  <c r="D6" i="5"/>
  <c r="D7" i="5"/>
  <c r="D11" i="5"/>
  <c r="D13" i="5"/>
  <c r="D15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</calcChain>
</file>

<file path=xl/sharedStrings.xml><?xml version="1.0" encoding="utf-8"?>
<sst xmlns="http://schemas.openxmlformats.org/spreadsheetml/2006/main" count="160" uniqueCount="24">
  <si>
    <t>2016 8/12</t>
  </si>
  <si>
    <t>Leverage</t>
  </si>
  <si>
    <t>Minimum Margin</t>
  </si>
  <si>
    <t>Minimum Lot</t>
  </si>
  <si>
    <t>Average Pair Bid/YR</t>
  </si>
  <si>
    <t>PROFIT $</t>
  </si>
  <si>
    <t>MAX DD $</t>
  </si>
  <si>
    <t>REQUIRED DEPOSIT</t>
  </si>
  <si>
    <t>PR/DD Ratio</t>
  </si>
  <si>
    <t>DD %</t>
  </si>
  <si>
    <t>RETURN/YR</t>
  </si>
  <si>
    <t>TDS2 - DUKASCOPY Data - Tickmill Terminal</t>
  </si>
  <si>
    <t>TDS2 - TRUEFX Data - Tickmill Terminal</t>
  </si>
  <si>
    <t>Maximum Open Lot</t>
  </si>
  <si>
    <t>DEPOSIT</t>
  </si>
  <si>
    <t>Generic v.11.86</t>
  </si>
  <si>
    <t>EURGBP</t>
  </si>
  <si>
    <t>GBPCAD</t>
  </si>
  <si>
    <t>USDCAD</t>
  </si>
  <si>
    <t>GBPUSD</t>
  </si>
  <si>
    <t>USDJPY</t>
  </si>
  <si>
    <t>GBPCHF</t>
  </si>
  <si>
    <t>EURCHF</t>
  </si>
  <si>
    <t>USDCHF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</si>
</sst>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5" x14ac:knownFonts="1">
    <font>
      <sz val="12"/>
      <color rgb="FF000000"/>
      <name val="Calibri"/>
    </font>
    <font>
      <b/>
      <sz val="12"/>
      <color rgb="FF17365D"/>
      <name val="Calibri"/>
    </font>
    <font>
      <sz val="12"/>
      <color rgb="FF17365D"/>
      <name val="Calibri"/>
    </font>
    <font>
      <sz val="12"/>
      <color rgb="FFFFFFFF"/>
      <name val="Calibri"/>
    </font>
    <font>
      <sz val="12"/>
      <name val="Calibri"/>
    </font>
    <font>
      <b/>
      <sz val="12"/>
      <color rgb="FFFFFFFF"/>
      <name val="Calibri"/>
    </font>
    <font>
      <b/>
      <sz val="12"/>
      <color rgb="FF990000"/>
      <name val="Calibri"/>
    </font>
    <font>
      <sz val="12"/>
      <name val="Calibri"/>
    </font>
    <font>
      <sz val="12"/>
      <color rgb="FF7F7F7F"/>
      <name val="Calibri"/>
    </font>
    <font>
      <sz val="12"/>
      <color rgb="FF1155CC"/>
      <name val="Calibri"/>
    </font>
    <font>
      <b/>
      <sz val="12"/>
      <color rgb="FF1155CC"/>
      <name val="Calibri"/>
    </font>
    <font>
      <b/>
      <sz val="12"/>
      <color rgb="FF980000"/>
      <name val="Calibri"/>
    </font>
    <font>
      <sz val="12"/>
      <color rgb="FFB7B7B7"/>
      <name val="Calibri"/>
    </font>
    <font>
      <u/>
      <sz val="12"/>
      <color theme="10"/>
      <name val="Calibri"/>
    </font>
    <font>
      <u/>
      <sz val="12"/>
      <color theme="11"/>
      <name val="Calibri"/>
    </font>
  </fonts>
  <fills count="30">
    <fill>
      <patternFill patternType="none"/>
    </fill>
    <fill>
      <patternFill patternType="gray125"/>
    </fill>
    <fill>
      <patternFill patternType="solid">
        <fgColor rgb="FF7F6000"/>
        <bgColor rgb="FF7F6000"/>
      </patternFill>
    </fill>
    <fill>
      <patternFill patternType="solid">
        <fgColor rgb="FFFFD966"/>
        <bgColor rgb="FFFFD966"/>
      </patternFill>
    </fill>
    <fill>
      <patternFill patternType="solid">
        <fgColor rgb="FF073763"/>
        <bgColor rgb="FF073763"/>
      </patternFill>
    </fill>
    <fill>
      <patternFill patternType="solid">
        <fgColor rgb="FF6FA8DC"/>
        <bgColor rgb="FF6FA8DC"/>
      </patternFill>
    </fill>
    <fill>
      <patternFill patternType="solid">
        <fgColor rgb="FF76A5AF"/>
        <bgColor rgb="FF76A5AF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  <fill>
      <patternFill patternType="solid">
        <fgColor rgb="FF9FC5E8"/>
        <bgColor rgb="FF9FC5E8"/>
      </patternFill>
    </fill>
    <fill>
      <patternFill patternType="solid">
        <fgColor rgb="FFCFE2F3"/>
        <bgColor rgb="FFCFE2F3"/>
      </patternFill>
    </fill>
    <fill>
      <patternFill patternType="solid">
        <fgColor rgb="FFA2C4C9"/>
        <bgColor rgb="FFA2C4C9"/>
      </patternFill>
    </fill>
    <fill>
      <patternFill patternType="solid">
        <fgColor rgb="FFD0E0E3"/>
        <bgColor rgb="FFD0E0E3"/>
      </patternFill>
    </fill>
    <fill>
      <patternFill patternType="solid">
        <fgColor rgb="FF93C47D"/>
        <bgColor rgb="FF93C47D"/>
      </patternFill>
    </fill>
    <fill>
      <patternFill patternType="solid">
        <fgColor rgb="FFB6D7A8"/>
        <bgColor rgb="FFB6D7A8"/>
      </patternFill>
    </fill>
    <fill>
      <patternFill patternType="solid">
        <fgColor rgb="FFD9EAD3"/>
        <bgColor rgb="FFD9EAD3"/>
      </patternFill>
    </fill>
    <fill>
      <patternFill patternType="solid">
        <fgColor rgb="FF274E13"/>
        <bgColor rgb="FF274E13"/>
      </patternFill>
    </fill>
    <fill>
      <patternFill patternType="solid">
        <fgColor rgb="FF1C4587"/>
        <bgColor rgb="FF1C4587"/>
      </patternFill>
    </fill>
    <fill>
      <patternFill patternType="solid">
        <fgColor rgb="FF6D9EEB"/>
        <bgColor rgb="FF6D9EEB"/>
      </patternFill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F6B26B"/>
        <bgColor rgb="FFF6B26B"/>
      </patternFill>
    </fill>
    <fill>
      <patternFill patternType="solid">
        <fgColor rgb="FFF9CB9C"/>
        <bgColor rgb="FFF9CB9C"/>
      </patternFill>
    </fill>
    <fill>
      <patternFill patternType="solid">
        <fgColor rgb="FFFCE5CD"/>
        <bgColor rgb="FFFCE5CD"/>
      </patternFill>
    </fill>
    <fill>
      <patternFill patternType="solid">
        <fgColor rgb="FF783F04"/>
        <bgColor rgb="FF783F04"/>
      </patternFill>
    </fill>
    <fill>
      <patternFill patternType="solid">
        <fgColor rgb="FF4C1130"/>
        <bgColor rgb="FF4C1130"/>
      </patternFill>
    </fill>
    <fill>
      <patternFill patternType="solid">
        <fgColor rgb="FFC27BA0"/>
        <bgColor rgb="FFC27BA0"/>
      </patternFill>
    </fill>
    <fill>
      <patternFill patternType="solid">
        <fgColor rgb="FFD5A6BD"/>
        <bgColor rgb="FFD5A6BD"/>
      </patternFill>
    </fill>
    <fill>
      <patternFill patternType="solid">
        <fgColor rgb="FFEAD1DC"/>
        <bgColor rgb="FFEAD1DC"/>
      </patternFill>
    </fill>
    <fill>
      <patternFill patternType="solid">
        <fgColor rgb="FF0C343D"/>
        <bgColor rgb="FF0C343D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17">
    <xf numFmtId="0" fontId="0" fillId="0" borderId="0" xfId="0" applyFont="1" applyAlignment="1"/>
    <xf numFmtId="0" fontId="0" fillId="0" borderId="0" xfId="0" applyFont="1"/>
    <xf numFmtId="0" fontId="0" fillId="0" borderId="0" xfId="0" applyFont="1"/>
    <xf numFmtId="0" fontId="1" fillId="0" borderId="0" xfId="0" applyFont="1" applyAlignment="1"/>
    <xf numFmtId="0" fontId="2" fillId="0" borderId="0" xfId="0" applyFont="1"/>
    <xf numFmtId="1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" fontId="5" fillId="5" borderId="2" xfId="0" applyNumberFormat="1" applyFont="1" applyFill="1" applyBorder="1" applyAlignment="1">
      <alignment horizontal="right"/>
    </xf>
    <xf numFmtId="1" fontId="5" fillId="5" borderId="2" xfId="0" applyNumberFormat="1" applyFont="1" applyFill="1" applyBorder="1" applyAlignment="1">
      <alignment horizontal="right"/>
    </xf>
    <xf numFmtId="1" fontId="5" fillId="3" borderId="2" xfId="0" applyNumberFormat="1" applyFont="1" applyFill="1" applyBorder="1" applyAlignment="1">
      <alignment horizontal="right"/>
    </xf>
    <xf numFmtId="1" fontId="5" fillId="3" borderId="2" xfId="0" applyNumberFormat="1" applyFont="1" applyFill="1" applyBorder="1" applyAlignment="1">
      <alignment horizontal="right"/>
    </xf>
    <xf numFmtId="1" fontId="5" fillId="6" borderId="2" xfId="0" applyNumberFormat="1" applyFont="1" applyFill="1" applyBorder="1" applyAlignment="1">
      <alignment horizontal="right"/>
    </xf>
    <xf numFmtId="1" fontId="5" fillId="6" borderId="2" xfId="0" applyNumberFormat="1" applyFont="1" applyFill="1" applyBorder="1" applyAlignment="1">
      <alignment horizontal="right"/>
    </xf>
    <xf numFmtId="1" fontId="6" fillId="6" borderId="3" xfId="0" applyNumberFormat="1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1" fontId="0" fillId="3" borderId="5" xfId="0" applyNumberFormat="1" applyFont="1" applyFill="1" applyBorder="1" applyAlignment="1">
      <alignment horizontal="right"/>
    </xf>
    <xf numFmtId="0" fontId="0" fillId="7" borderId="4" xfId="0" applyFont="1" applyFill="1" applyBorder="1"/>
    <xf numFmtId="1" fontId="0" fillId="5" borderId="0" xfId="0" applyNumberFormat="1" applyFont="1" applyFill="1" applyBorder="1" applyAlignment="1">
      <alignment horizontal="right"/>
    </xf>
    <xf numFmtId="0" fontId="8" fillId="3" borderId="4" xfId="0" applyFont="1" applyFill="1" applyBorder="1"/>
    <xf numFmtId="0" fontId="8" fillId="8" borderId="0" xfId="0" applyFont="1" applyFill="1" applyBorder="1"/>
    <xf numFmtId="0" fontId="8" fillId="8" borderId="5" xfId="0" applyFont="1" applyFill="1" applyBorder="1"/>
    <xf numFmtId="1" fontId="0" fillId="5" borderId="5" xfId="0" applyNumberFormat="1" applyFont="1" applyFill="1" applyBorder="1" applyAlignment="1">
      <alignment horizontal="right"/>
    </xf>
    <xf numFmtId="1" fontId="0" fillId="6" borderId="0" xfId="0" applyNumberFormat="1" applyFont="1" applyFill="1" applyBorder="1" applyAlignment="1">
      <alignment horizontal="right"/>
    </xf>
    <xf numFmtId="0" fontId="0" fillId="9" borderId="4" xfId="0" applyFont="1" applyFill="1" applyBorder="1"/>
    <xf numFmtId="0" fontId="8" fillId="5" borderId="4" xfId="0" applyFont="1" applyFill="1" applyBorder="1"/>
    <xf numFmtId="0" fontId="8" fillId="10" borderId="0" xfId="0" applyFont="1" applyFill="1" applyBorder="1"/>
    <xf numFmtId="1" fontId="0" fillId="6" borderId="0" xfId="0" applyNumberFormat="1" applyFont="1" applyFill="1" applyBorder="1" applyAlignment="1">
      <alignment horizontal="right"/>
    </xf>
    <xf numFmtId="0" fontId="8" fillId="10" borderId="5" xfId="0" applyFont="1" applyFill="1" applyBorder="1"/>
    <xf numFmtId="1" fontId="0" fillId="6" borderId="5" xfId="0" applyNumberFormat="1" applyFont="1" applyFill="1" applyBorder="1" applyAlignment="1">
      <alignment horizontal="right"/>
    </xf>
    <xf numFmtId="0" fontId="7" fillId="7" borderId="4" xfId="0" applyFont="1" applyFill="1" applyBorder="1" applyAlignment="1"/>
    <xf numFmtId="2" fontId="7" fillId="8" borderId="0" xfId="0" applyNumberFormat="1" applyFont="1" applyFill="1" applyBorder="1" applyAlignment="1">
      <alignment horizontal="right"/>
    </xf>
    <xf numFmtId="0" fontId="0" fillId="11" borderId="4" xfId="0" applyFont="1" applyFill="1" applyBorder="1"/>
    <xf numFmtId="2" fontId="7" fillId="8" borderId="0" xfId="0" applyNumberFormat="1" applyFont="1" applyFill="1" applyBorder="1" applyAlignment="1">
      <alignment horizontal="right"/>
    </xf>
    <xf numFmtId="0" fontId="7" fillId="9" borderId="4" xfId="0" applyFont="1" applyFill="1" applyBorder="1" applyAlignment="1"/>
    <xf numFmtId="2" fontId="7" fillId="10" borderId="0" xfId="0" applyNumberFormat="1" applyFont="1" applyFill="1" applyBorder="1" applyAlignment="1">
      <alignment horizontal="right"/>
    </xf>
    <xf numFmtId="0" fontId="7" fillId="11" borderId="5" xfId="0" applyFont="1" applyFill="1" applyBorder="1" applyAlignment="1">
      <alignment horizontal="center"/>
    </xf>
    <xf numFmtId="164" fontId="7" fillId="5" borderId="4" xfId="0" applyNumberFormat="1" applyFont="1" applyFill="1" applyBorder="1" applyAlignment="1">
      <alignment horizontal="right"/>
    </xf>
    <xf numFmtId="164" fontId="7" fillId="10" borderId="5" xfId="0" applyNumberFormat="1" applyFont="1" applyFill="1" applyBorder="1" applyAlignment="1">
      <alignment horizontal="right"/>
    </xf>
    <xf numFmtId="164" fontId="7" fillId="3" borderId="4" xfId="0" applyNumberFormat="1" applyFont="1" applyFill="1" applyBorder="1" applyAlignment="1">
      <alignment horizontal="right"/>
    </xf>
    <xf numFmtId="2" fontId="7" fillId="5" borderId="4" xfId="0" applyNumberFormat="1" applyFont="1" applyFill="1" applyBorder="1" applyAlignment="1">
      <alignment horizontal="right"/>
    </xf>
    <xf numFmtId="2" fontId="7" fillId="10" borderId="0" xfId="0" applyNumberFormat="1" applyFont="1" applyFill="1" applyBorder="1" applyAlignment="1"/>
    <xf numFmtId="0" fontId="8" fillId="6" borderId="4" xfId="0" applyFont="1" applyFill="1" applyBorder="1"/>
    <xf numFmtId="2" fontId="7" fillId="10" borderId="5" xfId="0" applyNumberFormat="1" applyFont="1" applyFill="1" applyBorder="1" applyAlignment="1"/>
    <xf numFmtId="164" fontId="7" fillId="8" borderId="5" xfId="0" applyNumberFormat="1" applyFont="1" applyFill="1" applyBorder="1" applyAlignment="1">
      <alignment horizontal="right"/>
    </xf>
    <xf numFmtId="0" fontId="8" fillId="12" borderId="0" xfId="0" applyFont="1" applyFill="1" applyBorder="1"/>
    <xf numFmtId="1" fontId="7" fillId="5" borderId="4" xfId="0" applyNumberFormat="1" applyFont="1" applyFill="1" applyBorder="1" applyAlignment="1">
      <alignment horizontal="right"/>
    </xf>
    <xf numFmtId="1" fontId="7" fillId="10" borderId="0" xfId="0" applyNumberFormat="1" applyFont="1" applyFill="1" applyBorder="1" applyAlignment="1">
      <alignment horizontal="right"/>
    </xf>
    <xf numFmtId="164" fontId="7" fillId="8" borderId="5" xfId="0" applyNumberFormat="1" applyFont="1" applyFill="1" applyBorder="1" applyAlignment="1">
      <alignment horizontal="right"/>
    </xf>
    <xf numFmtId="0" fontId="8" fillId="12" borderId="5" xfId="0" applyFont="1" applyFill="1" applyBorder="1"/>
    <xf numFmtId="0" fontId="8" fillId="6" borderId="0" xfId="0" applyFont="1" applyFill="1" applyBorder="1"/>
    <xf numFmtId="2" fontId="7" fillId="8" borderId="0" xfId="0" applyNumberFormat="1" applyFont="1" applyFill="1" applyBorder="1" applyAlignment="1"/>
    <xf numFmtId="2" fontId="7" fillId="8" borderId="5" xfId="0" applyNumberFormat="1" applyFont="1" applyFill="1" applyBorder="1" applyAlignment="1"/>
    <xf numFmtId="1" fontId="7" fillId="10" borderId="5" xfId="0" applyNumberFormat="1" applyFont="1" applyFill="1" applyBorder="1" applyAlignment="1">
      <alignment horizontal="right"/>
    </xf>
    <xf numFmtId="1" fontId="7" fillId="8" borderId="0" xfId="0" applyNumberFormat="1" applyFont="1" applyFill="1" applyBorder="1" applyAlignment="1">
      <alignment horizontal="right"/>
    </xf>
    <xf numFmtId="0" fontId="7" fillId="11" borderId="4" xfId="0" applyFont="1" applyFill="1" applyBorder="1" applyAlignment="1"/>
    <xf numFmtId="0" fontId="1" fillId="9" borderId="4" xfId="0" applyFont="1" applyFill="1" applyBorder="1" applyAlignment="1"/>
    <xf numFmtId="1" fontId="7" fillId="8" borderId="5" xfId="0" applyNumberFormat="1" applyFont="1" applyFill="1" applyBorder="1" applyAlignment="1">
      <alignment horizontal="right"/>
    </xf>
    <xf numFmtId="1" fontId="7" fillId="3" borderId="4" xfId="0" applyNumberFormat="1" applyFont="1" applyFill="1" applyBorder="1" applyAlignment="1">
      <alignment horizontal="right"/>
    </xf>
    <xf numFmtId="0" fontId="4" fillId="11" borderId="5" xfId="0" applyFont="1" applyFill="1" applyBorder="1"/>
    <xf numFmtId="1" fontId="1" fillId="10" borderId="0" xfId="0" applyNumberFormat="1" applyFont="1" applyFill="1" applyBorder="1" applyAlignment="1">
      <alignment horizontal="right"/>
    </xf>
    <xf numFmtId="164" fontId="7" fillId="6" borderId="4" xfId="0" applyNumberFormat="1" applyFont="1" applyFill="1" applyBorder="1" applyAlignment="1">
      <alignment horizontal="right"/>
    </xf>
    <xf numFmtId="164" fontId="7" fillId="12" borderId="0" xfId="0" applyNumberFormat="1" applyFont="1" applyFill="1" applyBorder="1" applyAlignment="1">
      <alignment horizontal="right"/>
    </xf>
    <xf numFmtId="1" fontId="1" fillId="10" borderId="5" xfId="0" applyNumberFormat="1" applyFont="1" applyFill="1" applyBorder="1" applyAlignment="1">
      <alignment horizontal="right"/>
    </xf>
    <xf numFmtId="164" fontId="7" fillId="12" borderId="5" xfId="0" applyNumberFormat="1" applyFont="1" applyFill="1" applyBorder="1" applyAlignment="1">
      <alignment horizontal="right"/>
    </xf>
    <xf numFmtId="0" fontId="1" fillId="7" borderId="4" xfId="0" applyFont="1" applyFill="1" applyBorder="1" applyAlignment="1"/>
    <xf numFmtId="2" fontId="7" fillId="10" borderId="5" xfId="0" applyNumberFormat="1" applyFont="1" applyFill="1" applyBorder="1" applyAlignment="1">
      <alignment horizontal="right"/>
    </xf>
    <xf numFmtId="0" fontId="9" fillId="9" borderId="4" xfId="0" applyFont="1" applyFill="1" applyBorder="1" applyAlignment="1"/>
    <xf numFmtId="0" fontId="8" fillId="11" borderId="5" xfId="0" applyFont="1" applyFill="1" applyBorder="1"/>
    <xf numFmtId="2" fontId="7" fillId="12" borderId="0" xfId="0" applyNumberFormat="1" applyFont="1" applyFill="1" applyBorder="1" applyAlignment="1"/>
    <xf numFmtId="2" fontId="7" fillId="12" borderId="5" xfId="0" applyNumberFormat="1" applyFont="1" applyFill="1" applyBorder="1" applyAlignment="1"/>
    <xf numFmtId="2" fontId="7" fillId="6" borderId="0" xfId="0" applyNumberFormat="1" applyFont="1" applyFill="1" applyBorder="1" applyAlignment="1"/>
    <xf numFmtId="1" fontId="1" fillId="8" borderId="0" xfId="0" applyNumberFormat="1" applyFont="1" applyFill="1" applyBorder="1" applyAlignment="1">
      <alignment horizontal="right"/>
    </xf>
    <xf numFmtId="0" fontId="0" fillId="11" borderId="5" xfId="0" applyFont="1" applyFill="1" applyBorder="1"/>
    <xf numFmtId="1" fontId="10" fillId="5" borderId="4" xfId="0" applyNumberFormat="1" applyFont="1" applyFill="1" applyBorder="1" applyAlignment="1">
      <alignment horizontal="right"/>
    </xf>
    <xf numFmtId="1" fontId="1" fillId="8" borderId="5" xfId="0" applyNumberFormat="1" applyFont="1" applyFill="1" applyBorder="1" applyAlignment="1">
      <alignment horizontal="right"/>
    </xf>
    <xf numFmtId="1" fontId="7" fillId="6" borderId="4" xfId="0" applyNumberFormat="1" applyFont="1" applyFill="1" applyBorder="1" applyAlignment="1">
      <alignment horizontal="right"/>
    </xf>
    <xf numFmtId="1" fontId="7" fillId="12" borderId="0" xfId="0" applyNumberFormat="1" applyFont="1" applyFill="1" applyBorder="1" applyAlignment="1">
      <alignment horizontal="right"/>
    </xf>
    <xf numFmtId="1" fontId="10" fillId="10" borderId="0" xfId="0" applyNumberFormat="1" applyFont="1" applyFill="1" applyBorder="1" applyAlignment="1">
      <alignment horizontal="right"/>
    </xf>
    <xf numFmtId="2" fontId="7" fillId="3" borderId="4" xfId="0" applyNumberFormat="1" applyFont="1" applyFill="1" applyBorder="1" applyAlignment="1">
      <alignment horizontal="right"/>
    </xf>
    <xf numFmtId="1" fontId="7" fillId="12" borderId="5" xfId="0" applyNumberFormat="1" applyFont="1" applyFill="1" applyBorder="1" applyAlignment="1">
      <alignment horizontal="right"/>
    </xf>
    <xf numFmtId="1" fontId="7" fillId="6" borderId="0" xfId="0" applyNumberFormat="1" applyFont="1" applyFill="1" applyBorder="1" applyAlignment="1">
      <alignment horizontal="right"/>
    </xf>
    <xf numFmtId="2" fontId="7" fillId="8" borderId="5" xfId="0" applyNumberFormat="1" applyFont="1" applyFill="1" applyBorder="1" applyAlignment="1">
      <alignment horizontal="right"/>
    </xf>
    <xf numFmtId="0" fontId="7" fillId="11" borderId="5" xfId="0" applyFont="1" applyFill="1" applyBorder="1"/>
    <xf numFmtId="1" fontId="10" fillId="10" borderId="5" xfId="0" applyNumberFormat="1" applyFont="1" applyFill="1" applyBorder="1" applyAlignment="1">
      <alignment horizontal="right"/>
    </xf>
    <xf numFmtId="0" fontId="1" fillId="11" borderId="4" xfId="0" applyFont="1" applyFill="1" applyBorder="1" applyAlignment="1"/>
    <xf numFmtId="0" fontId="2" fillId="11" borderId="5" xfId="0" applyFont="1" applyFill="1" applyBorder="1"/>
    <xf numFmtId="0" fontId="9" fillId="7" borderId="4" xfId="0" applyFont="1" applyFill="1" applyBorder="1" applyAlignment="1"/>
    <xf numFmtId="1" fontId="1" fillId="12" borderId="0" xfId="0" applyNumberFormat="1" applyFont="1" applyFill="1" applyBorder="1" applyAlignment="1">
      <alignment horizontal="right"/>
    </xf>
    <xf numFmtId="1" fontId="10" fillId="3" borderId="4" xfId="0" applyNumberFormat="1" applyFont="1" applyFill="1" applyBorder="1" applyAlignment="1">
      <alignment horizontal="right"/>
    </xf>
    <xf numFmtId="1" fontId="1" fillId="12" borderId="5" xfId="0" applyNumberFormat="1" applyFont="1" applyFill="1" applyBorder="1" applyAlignment="1">
      <alignment horizontal="right"/>
    </xf>
    <xf numFmtId="1" fontId="1" fillId="6" borderId="0" xfId="0" applyNumberFormat="1" applyFont="1" applyFill="1" applyBorder="1" applyAlignment="1">
      <alignment horizontal="right"/>
    </xf>
    <xf numFmtId="1" fontId="10" fillId="8" borderId="0" xfId="0" applyNumberFormat="1" applyFont="1" applyFill="1" applyBorder="1" applyAlignment="1">
      <alignment horizontal="right"/>
    </xf>
    <xf numFmtId="9" fontId="10" fillId="5" borderId="4" xfId="0" applyNumberFormat="1" applyFont="1" applyFill="1" applyBorder="1" applyAlignment="1">
      <alignment horizontal="right"/>
    </xf>
    <xf numFmtId="2" fontId="7" fillId="6" borderId="4" xfId="0" applyNumberFormat="1" applyFont="1" applyFill="1" applyBorder="1" applyAlignment="1">
      <alignment horizontal="right"/>
    </xf>
    <xf numFmtId="9" fontId="9" fillId="10" borderId="0" xfId="0" applyNumberFormat="1" applyFont="1" applyFill="1" applyBorder="1" applyAlignment="1">
      <alignment horizontal="right"/>
    </xf>
    <xf numFmtId="2" fontId="7" fillId="12" borderId="0" xfId="0" applyNumberFormat="1" applyFont="1" applyFill="1" applyBorder="1" applyAlignment="1">
      <alignment horizontal="right"/>
    </xf>
    <xf numFmtId="9" fontId="9" fillId="10" borderId="5" xfId="0" applyNumberFormat="1" applyFont="1" applyFill="1" applyBorder="1" applyAlignment="1">
      <alignment horizontal="right"/>
    </xf>
    <xf numFmtId="2" fontId="7" fillId="12" borderId="5" xfId="0" applyNumberFormat="1" applyFont="1" applyFill="1" applyBorder="1" applyAlignment="1">
      <alignment horizontal="right"/>
    </xf>
    <xf numFmtId="0" fontId="9" fillId="9" borderId="6" xfId="0" applyFont="1" applyFill="1" applyBorder="1" applyAlignment="1"/>
    <xf numFmtId="1" fontId="10" fillId="8" borderId="5" xfId="0" applyNumberFormat="1" applyFont="1" applyFill="1" applyBorder="1" applyAlignment="1">
      <alignment horizontal="right"/>
    </xf>
    <xf numFmtId="9" fontId="10" fillId="5" borderId="6" xfId="0" applyNumberFormat="1" applyFont="1" applyFill="1" applyBorder="1" applyAlignment="1">
      <alignment horizontal="right"/>
    </xf>
    <xf numFmtId="0" fontId="9" fillId="11" borderId="4" xfId="0" applyFont="1" applyFill="1" applyBorder="1" applyAlignment="1"/>
    <xf numFmtId="0" fontId="9" fillId="11" borderId="5" xfId="0" applyFont="1" applyFill="1" applyBorder="1"/>
    <xf numFmtId="9" fontId="9" fillId="10" borderId="7" xfId="0" applyNumberFormat="1" applyFont="1" applyFill="1" applyBorder="1" applyAlignment="1">
      <alignment horizontal="right"/>
    </xf>
    <xf numFmtId="1" fontId="10" fillId="6" borderId="4" xfId="0" applyNumberFormat="1" applyFont="1" applyFill="1" applyBorder="1" applyAlignment="1">
      <alignment horizontal="right"/>
    </xf>
    <xf numFmtId="9" fontId="10" fillId="3" borderId="4" xfId="0" applyNumberFormat="1" applyFont="1" applyFill="1" applyBorder="1" applyAlignment="1">
      <alignment horizontal="right"/>
    </xf>
    <xf numFmtId="1" fontId="10" fillId="12" borderId="0" xfId="0" applyNumberFormat="1" applyFont="1" applyFill="1" applyBorder="1" applyAlignment="1">
      <alignment horizontal="right"/>
    </xf>
    <xf numFmtId="9" fontId="9" fillId="10" borderId="8" xfId="0" applyNumberFormat="1" applyFont="1" applyFill="1" applyBorder="1" applyAlignment="1">
      <alignment horizontal="right"/>
    </xf>
    <xf numFmtId="1" fontId="10" fillId="12" borderId="5" xfId="0" applyNumberFormat="1" applyFont="1" applyFill="1" applyBorder="1" applyAlignment="1">
      <alignment horizontal="right"/>
    </xf>
    <xf numFmtId="9" fontId="9" fillId="8" borderId="0" xfId="0" applyNumberFormat="1" applyFont="1" applyFill="1" applyBorder="1" applyAlignment="1">
      <alignment horizontal="right"/>
    </xf>
    <xf numFmtId="9" fontId="9" fillId="8" borderId="5" xfId="0" applyNumberFormat="1" applyFont="1" applyFill="1" applyBorder="1" applyAlignment="1">
      <alignment horizontal="right"/>
    </xf>
    <xf numFmtId="9" fontId="10" fillId="6" borderId="4" xfId="0" applyNumberFormat="1" applyFont="1" applyFill="1" applyBorder="1" applyAlignment="1">
      <alignment horizontal="right"/>
    </xf>
    <xf numFmtId="0" fontId="9" fillId="7" borderId="6" xfId="0" applyFont="1" applyFill="1" applyBorder="1" applyAlignment="1"/>
    <xf numFmtId="9" fontId="9" fillId="12" borderId="0" xfId="0" applyNumberFormat="1" applyFont="1" applyFill="1" applyBorder="1" applyAlignment="1">
      <alignment horizontal="right"/>
    </xf>
    <xf numFmtId="9" fontId="10" fillId="3" borderId="6" xfId="0" applyNumberFormat="1" applyFont="1" applyFill="1" applyBorder="1" applyAlignment="1">
      <alignment horizontal="right"/>
    </xf>
    <xf numFmtId="9" fontId="9" fillId="12" borderId="5" xfId="0" applyNumberFormat="1" applyFont="1" applyFill="1" applyBorder="1" applyAlignment="1">
      <alignment horizontal="right"/>
    </xf>
    <xf numFmtId="0" fontId="9" fillId="11" borderId="6" xfId="0" applyFont="1" applyFill="1" applyBorder="1" applyAlignment="1"/>
    <xf numFmtId="0" fontId="9" fillId="11" borderId="8" xfId="0" applyFont="1" applyFill="1" applyBorder="1"/>
    <xf numFmtId="9" fontId="10" fillId="6" borderId="6" xfId="0" applyNumberFormat="1" applyFont="1" applyFill="1" applyBorder="1" applyAlignment="1">
      <alignment horizontal="right"/>
    </xf>
    <xf numFmtId="1" fontId="6" fillId="13" borderId="3" xfId="0" applyNumberFormat="1" applyFont="1" applyFill="1" applyBorder="1" applyAlignment="1">
      <alignment horizontal="right"/>
    </xf>
    <xf numFmtId="9" fontId="9" fillId="12" borderId="7" xfId="0" applyNumberFormat="1" applyFont="1" applyFill="1" applyBorder="1" applyAlignment="1">
      <alignment horizontal="right"/>
    </xf>
    <xf numFmtId="9" fontId="9" fillId="8" borderId="7" xfId="0" applyNumberFormat="1" applyFont="1" applyFill="1" applyBorder="1" applyAlignment="1">
      <alignment horizontal="right"/>
    </xf>
    <xf numFmtId="9" fontId="9" fillId="12" borderId="8" xfId="0" applyNumberFormat="1" applyFont="1" applyFill="1" applyBorder="1" applyAlignment="1">
      <alignment horizontal="right"/>
    </xf>
    <xf numFmtId="1" fontId="0" fillId="13" borderId="0" xfId="0" applyNumberFormat="1" applyFont="1" applyFill="1" applyBorder="1" applyAlignment="1">
      <alignment horizontal="right"/>
    </xf>
    <xf numFmtId="9" fontId="9" fillId="8" borderId="8" xfId="0" applyNumberFormat="1" applyFont="1" applyFill="1" applyBorder="1" applyAlignment="1">
      <alignment horizontal="right"/>
    </xf>
    <xf numFmtId="1" fontId="0" fillId="13" borderId="0" xfId="0" applyNumberFormat="1" applyFont="1" applyFill="1" applyBorder="1" applyAlignment="1">
      <alignment horizontal="right"/>
    </xf>
    <xf numFmtId="1" fontId="0" fillId="13" borderId="5" xfId="0" applyNumberFormat="1" applyFont="1" applyFill="1" applyBorder="1" applyAlignment="1">
      <alignment horizontal="right"/>
    </xf>
    <xf numFmtId="1" fontId="0" fillId="13" borderId="0" xfId="0" applyNumberFormat="1" applyFont="1" applyFill="1" applyBorder="1" applyAlignment="1">
      <alignment horizontal="right"/>
    </xf>
    <xf numFmtId="0" fontId="0" fillId="14" borderId="4" xfId="0" applyFont="1" applyFill="1" applyBorder="1"/>
    <xf numFmtId="0" fontId="8" fillId="13" borderId="4" xfId="0" applyFont="1" applyFill="1" applyBorder="1"/>
    <xf numFmtId="0" fontId="8" fillId="15" borderId="0" xfId="0" applyFont="1" applyFill="1" applyBorder="1"/>
    <xf numFmtId="0" fontId="8" fillId="15" borderId="5" xfId="0" applyFont="1" applyFill="1" applyBorder="1"/>
    <xf numFmtId="0" fontId="8" fillId="13" borderId="0" xfId="0" applyFont="1" applyFill="1" applyBorder="1"/>
    <xf numFmtId="0" fontId="7" fillId="14" borderId="4" xfId="0" applyFont="1" applyFill="1" applyBorder="1" applyAlignment="1"/>
    <xf numFmtId="2" fontId="7" fillId="15" borderId="0" xfId="0" applyNumberFormat="1" applyFont="1" applyFill="1" applyBorder="1" applyAlignment="1">
      <alignment horizontal="right"/>
    </xf>
    <xf numFmtId="164" fontId="7" fillId="13" borderId="4" xfId="0" applyNumberFormat="1" applyFont="1" applyFill="1" applyBorder="1" applyAlignment="1">
      <alignment horizontal="right"/>
    </xf>
    <xf numFmtId="164" fontId="7" fillId="15" borderId="0" xfId="0" applyNumberFormat="1" applyFont="1" applyFill="1" applyBorder="1" applyAlignment="1">
      <alignment horizontal="right"/>
    </xf>
    <xf numFmtId="164" fontId="7" fillId="15" borderId="5" xfId="0" applyNumberFormat="1" applyFont="1" applyFill="1" applyBorder="1" applyAlignment="1">
      <alignment horizontal="right"/>
    </xf>
    <xf numFmtId="2" fontId="7" fillId="15" borderId="0" xfId="0" applyNumberFormat="1" applyFont="1" applyFill="1" applyBorder="1" applyAlignment="1"/>
    <xf numFmtId="2" fontId="7" fillId="15" borderId="5" xfId="0" applyNumberFormat="1" applyFont="1" applyFill="1" applyBorder="1" applyAlignment="1"/>
    <xf numFmtId="2" fontId="7" fillId="13" borderId="0" xfId="0" applyNumberFormat="1" applyFont="1" applyFill="1" applyBorder="1" applyAlignment="1"/>
    <xf numFmtId="1" fontId="7" fillId="15" borderId="0" xfId="0" applyNumberFormat="1" applyFont="1" applyFill="1" applyBorder="1" applyAlignment="1">
      <alignment horizontal="right"/>
    </xf>
    <xf numFmtId="1" fontId="7" fillId="15" borderId="5" xfId="0" applyNumberFormat="1" applyFont="1" applyFill="1" applyBorder="1" applyAlignment="1">
      <alignment horizontal="right"/>
    </xf>
    <xf numFmtId="1" fontId="7" fillId="13" borderId="0" xfId="0" applyNumberFormat="1" applyFont="1" applyFill="1" applyBorder="1" applyAlignment="1">
      <alignment horizontal="right"/>
    </xf>
    <xf numFmtId="0" fontId="1" fillId="14" borderId="4" xfId="0" applyFont="1" applyFill="1" applyBorder="1" applyAlignment="1"/>
    <xf numFmtId="1" fontId="1" fillId="15" borderId="0" xfId="0" applyNumberFormat="1" applyFont="1" applyFill="1" applyBorder="1" applyAlignment="1">
      <alignment horizontal="right"/>
    </xf>
    <xf numFmtId="1" fontId="1" fillId="15" borderId="5" xfId="0" applyNumberFormat="1" applyFont="1" applyFill="1" applyBorder="1" applyAlignment="1">
      <alignment horizontal="right"/>
    </xf>
    <xf numFmtId="1" fontId="1" fillId="13" borderId="0" xfId="0" applyNumberFormat="1" applyFont="1" applyFill="1" applyBorder="1" applyAlignment="1">
      <alignment horizontal="right"/>
    </xf>
    <xf numFmtId="2" fontId="7" fillId="13" borderId="4" xfId="0" applyNumberFormat="1" applyFont="1" applyFill="1" applyBorder="1" applyAlignment="1">
      <alignment horizontal="right"/>
    </xf>
    <xf numFmtId="2" fontId="7" fillId="15" borderId="5" xfId="0" applyNumberFormat="1" applyFont="1" applyFill="1" applyBorder="1" applyAlignment="1">
      <alignment horizontal="right"/>
    </xf>
    <xf numFmtId="0" fontId="9" fillId="14" borderId="4" xfId="0" applyFont="1" applyFill="1" applyBorder="1" applyAlignment="1"/>
    <xf numFmtId="1" fontId="10" fillId="13" borderId="4" xfId="0" applyNumberFormat="1" applyFont="1" applyFill="1" applyBorder="1" applyAlignment="1">
      <alignment horizontal="right"/>
    </xf>
    <xf numFmtId="1" fontId="10" fillId="15" borderId="0" xfId="0" applyNumberFormat="1" applyFont="1" applyFill="1" applyBorder="1" applyAlignment="1">
      <alignment horizontal="right"/>
    </xf>
    <xf numFmtId="1" fontId="10" fillId="15" borderId="5" xfId="0" applyNumberFormat="1" applyFont="1" applyFill="1" applyBorder="1" applyAlignment="1">
      <alignment horizontal="right"/>
    </xf>
    <xf numFmtId="9" fontId="10" fillId="13" borderId="4" xfId="0" applyNumberFormat="1" applyFont="1" applyFill="1" applyBorder="1" applyAlignment="1">
      <alignment horizontal="right"/>
    </xf>
    <xf numFmtId="9" fontId="9" fillId="15" borderId="0" xfId="0" applyNumberFormat="1" applyFont="1" applyFill="1" applyBorder="1" applyAlignment="1">
      <alignment horizontal="right"/>
    </xf>
    <xf numFmtId="9" fontId="9" fillId="15" borderId="5" xfId="0" applyNumberFormat="1" applyFont="1" applyFill="1" applyBorder="1" applyAlignment="1">
      <alignment horizontal="right"/>
    </xf>
    <xf numFmtId="0" fontId="9" fillId="14" borderId="6" xfId="0" applyFont="1" applyFill="1" applyBorder="1" applyAlignment="1"/>
    <xf numFmtId="9" fontId="10" fillId="13" borderId="6" xfId="0" applyNumberFormat="1" applyFont="1" applyFill="1" applyBorder="1" applyAlignment="1">
      <alignment horizontal="right"/>
    </xf>
    <xf numFmtId="9" fontId="9" fillId="15" borderId="7" xfId="0" applyNumberFormat="1" applyFont="1" applyFill="1" applyBorder="1" applyAlignment="1">
      <alignment horizontal="right"/>
    </xf>
    <xf numFmtId="9" fontId="9" fillId="15" borderId="8" xfId="0" applyNumberFormat="1" applyFont="1" applyFill="1" applyBorder="1" applyAlignment="1">
      <alignment horizontal="right"/>
    </xf>
    <xf numFmtId="1" fontId="0" fillId="3" borderId="1" xfId="0" applyNumberFormat="1" applyFont="1" applyFill="1" applyBorder="1" applyAlignment="1">
      <alignment horizontal="right"/>
    </xf>
    <xf numFmtId="1" fontId="6" fillId="3" borderId="3" xfId="0" applyNumberFormat="1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0" fontId="7" fillId="7" borderId="5" xfId="0" applyFont="1" applyFill="1" applyBorder="1" applyAlignment="1">
      <alignment horizontal="center"/>
    </xf>
    <xf numFmtId="0" fontId="8" fillId="3" borderId="0" xfId="0" applyFont="1" applyFill="1" applyBorder="1"/>
    <xf numFmtId="2" fontId="7" fillId="7" borderId="5" xfId="0" applyNumberFormat="1" applyFont="1" applyFill="1" applyBorder="1" applyAlignment="1">
      <alignment horizontal="center"/>
    </xf>
    <xf numFmtId="0" fontId="4" fillId="7" borderId="5" xfId="0" applyFont="1" applyFill="1" applyBorder="1"/>
    <xf numFmtId="9" fontId="11" fillId="7" borderId="5" xfId="0" applyNumberFormat="1" applyFont="1" applyFill="1" applyBorder="1" applyAlignment="1">
      <alignment horizontal="center"/>
    </xf>
    <xf numFmtId="164" fontId="7" fillId="8" borderId="0" xfId="0" applyNumberFormat="1" applyFont="1" applyFill="1" applyBorder="1" applyAlignment="1">
      <alignment horizontal="right"/>
    </xf>
    <xf numFmtId="164" fontId="12" fillId="3" borderId="4" xfId="0" applyNumberFormat="1" applyFont="1" applyFill="1" applyBorder="1" applyAlignment="1"/>
    <xf numFmtId="164" fontId="12" fillId="8" borderId="0" xfId="0" applyNumberFormat="1" applyFont="1" applyFill="1" applyBorder="1" applyAlignment="1">
      <alignment horizontal="right"/>
    </xf>
    <xf numFmtId="164" fontId="12" fillId="8" borderId="5" xfId="0" applyNumberFormat="1" applyFont="1" applyFill="1" applyBorder="1" applyAlignment="1">
      <alignment horizontal="right"/>
    </xf>
    <xf numFmtId="0" fontId="8" fillId="7" borderId="5" xfId="0" applyFont="1" applyFill="1" applyBorder="1"/>
    <xf numFmtId="164" fontId="12" fillId="3" borderId="4" xfId="0" applyNumberFormat="1" applyFont="1" applyFill="1" applyBorder="1" applyAlignment="1">
      <alignment horizontal="right"/>
    </xf>
    <xf numFmtId="2" fontId="7" fillId="3" borderId="0" xfId="0" applyNumberFormat="1" applyFont="1" applyFill="1" applyBorder="1" applyAlignment="1"/>
    <xf numFmtId="0" fontId="0" fillId="7" borderId="5" xfId="0" applyFont="1" applyFill="1" applyBorder="1"/>
    <xf numFmtId="1" fontId="7" fillId="3" borderId="0" xfId="0" applyNumberFormat="1" applyFont="1" applyFill="1" applyBorder="1" applyAlignment="1">
      <alignment horizontal="right"/>
    </xf>
    <xf numFmtId="0" fontId="7" fillId="7" borderId="5" xfId="0" applyFont="1" applyFill="1" applyBorder="1"/>
    <xf numFmtId="0" fontId="2" fillId="7" borderId="5" xfId="0" applyFont="1" applyFill="1" applyBorder="1"/>
    <xf numFmtId="1" fontId="1" fillId="3" borderId="0" xfId="0" applyNumberFormat="1" applyFont="1" applyFill="1" applyBorder="1" applyAlignment="1">
      <alignment horizontal="right"/>
    </xf>
    <xf numFmtId="0" fontId="9" fillId="7" borderId="5" xfId="0" applyFont="1" applyFill="1" applyBorder="1"/>
    <xf numFmtId="0" fontId="9" fillId="7" borderId="8" xfId="0" applyFont="1" applyFill="1" applyBorder="1"/>
    <xf numFmtId="1" fontId="0" fillId="13" borderId="1" xfId="0" applyNumberFormat="1" applyFont="1" applyFill="1" applyBorder="1" applyAlignment="1">
      <alignment horizontal="right"/>
    </xf>
    <xf numFmtId="1" fontId="5" fillId="13" borderId="2" xfId="0" applyNumberFormat="1" applyFont="1" applyFill="1" applyBorder="1" applyAlignment="1">
      <alignment horizontal="right"/>
    </xf>
    <xf numFmtId="1" fontId="5" fillId="13" borderId="2" xfId="0" applyNumberFormat="1" applyFont="1" applyFill="1" applyBorder="1" applyAlignment="1">
      <alignment horizontal="right"/>
    </xf>
    <xf numFmtId="0" fontId="7" fillId="14" borderId="5" xfId="0" applyFont="1" applyFill="1" applyBorder="1" applyAlignment="1">
      <alignment horizontal="center"/>
    </xf>
    <xf numFmtId="9" fontId="11" fillId="14" borderId="5" xfId="0" applyNumberFormat="1" applyFont="1" applyFill="1" applyBorder="1" applyAlignment="1">
      <alignment horizontal="center"/>
    </xf>
    <xf numFmtId="164" fontId="12" fillId="13" borderId="4" xfId="0" applyNumberFormat="1" applyFont="1" applyFill="1" applyBorder="1" applyAlignment="1"/>
    <xf numFmtId="164" fontId="12" fillId="15" borderId="0" xfId="0" applyNumberFormat="1" applyFont="1" applyFill="1" applyBorder="1" applyAlignment="1">
      <alignment horizontal="right"/>
    </xf>
    <xf numFmtId="164" fontId="12" fillId="15" borderId="5" xfId="0" applyNumberFormat="1" applyFont="1" applyFill="1" applyBorder="1" applyAlignment="1">
      <alignment horizontal="right"/>
    </xf>
    <xf numFmtId="2" fontId="7" fillId="14" borderId="5" xfId="0" applyNumberFormat="1" applyFont="1" applyFill="1" applyBorder="1" applyAlignment="1">
      <alignment horizontal="center"/>
    </xf>
    <xf numFmtId="164" fontId="12" fillId="13" borderId="4" xfId="0" applyNumberFormat="1" applyFont="1" applyFill="1" applyBorder="1" applyAlignment="1">
      <alignment horizontal="right"/>
    </xf>
    <xf numFmtId="0" fontId="4" fillId="14" borderId="5" xfId="0" applyFont="1" applyFill="1" applyBorder="1"/>
    <xf numFmtId="0" fontId="8" fillId="14" borderId="5" xfId="0" applyFont="1" applyFill="1" applyBorder="1"/>
    <xf numFmtId="0" fontId="0" fillId="14" borderId="5" xfId="0" applyFont="1" applyFill="1" applyBorder="1"/>
    <xf numFmtId="1" fontId="7" fillId="13" borderId="4" xfId="0" applyNumberFormat="1" applyFont="1" applyFill="1" applyBorder="1" applyAlignment="1">
      <alignment horizontal="right"/>
    </xf>
    <xf numFmtId="0" fontId="7" fillId="14" borderId="5" xfId="0" applyFont="1" applyFill="1" applyBorder="1"/>
    <xf numFmtId="0" fontId="2" fillId="14" borderId="5" xfId="0" applyFont="1" applyFill="1" applyBorder="1"/>
    <xf numFmtId="0" fontId="9" fillId="14" borderId="5" xfId="0" applyFont="1" applyFill="1" applyBorder="1"/>
    <xf numFmtId="0" fontId="9" fillId="14" borderId="8" xfId="0" applyFont="1" applyFill="1" applyBorder="1"/>
    <xf numFmtId="2" fontId="7" fillId="11" borderId="5" xfId="0" applyNumberFormat="1" applyFont="1" applyFill="1" applyBorder="1" applyAlignment="1">
      <alignment horizontal="center"/>
    </xf>
    <xf numFmtId="1" fontId="0" fillId="18" borderId="1" xfId="0" applyNumberFormat="1" applyFont="1" applyFill="1" applyBorder="1" applyAlignment="1">
      <alignment horizontal="right"/>
    </xf>
    <xf numFmtId="1" fontId="5" fillId="18" borderId="2" xfId="0" applyNumberFormat="1" applyFont="1" applyFill="1" applyBorder="1" applyAlignment="1">
      <alignment horizontal="right"/>
    </xf>
    <xf numFmtId="1" fontId="5" fillId="18" borderId="2" xfId="0" applyNumberFormat="1" applyFont="1" applyFill="1" applyBorder="1" applyAlignment="1">
      <alignment horizontal="right"/>
    </xf>
    <xf numFmtId="1" fontId="6" fillId="18" borderId="3" xfId="0" applyNumberFormat="1" applyFont="1" applyFill="1" applyBorder="1" applyAlignment="1">
      <alignment horizontal="right"/>
    </xf>
    <xf numFmtId="1" fontId="0" fillId="18" borderId="0" xfId="0" applyNumberFormat="1" applyFont="1" applyFill="1" applyBorder="1" applyAlignment="1">
      <alignment horizontal="right"/>
    </xf>
    <xf numFmtId="1" fontId="0" fillId="18" borderId="0" xfId="0" applyNumberFormat="1" applyFont="1" applyFill="1" applyBorder="1" applyAlignment="1">
      <alignment horizontal="right"/>
    </xf>
    <xf numFmtId="1" fontId="0" fillId="18" borderId="0" xfId="0" applyNumberFormat="1" applyFont="1" applyFill="1" applyBorder="1" applyAlignment="1">
      <alignment horizontal="right"/>
    </xf>
    <xf numFmtId="1" fontId="0" fillId="18" borderId="5" xfId="0" applyNumberFormat="1" applyFont="1" applyFill="1" applyBorder="1" applyAlignment="1">
      <alignment horizontal="right"/>
    </xf>
    <xf numFmtId="0" fontId="0" fillId="19" borderId="4" xfId="0" applyFont="1" applyFill="1" applyBorder="1"/>
    <xf numFmtId="0" fontId="7" fillId="19" borderId="5" xfId="0" applyFont="1" applyFill="1" applyBorder="1" applyAlignment="1">
      <alignment horizontal="center"/>
    </xf>
    <xf numFmtId="0" fontId="8" fillId="18" borderId="4" xfId="0" applyFont="1" applyFill="1" applyBorder="1"/>
    <xf numFmtId="0" fontId="8" fillId="20" borderId="0" xfId="0" applyFont="1" applyFill="1" applyBorder="1"/>
    <xf numFmtId="0" fontId="8" fillId="20" borderId="5" xfId="0" applyFont="1" applyFill="1" applyBorder="1"/>
    <xf numFmtId="0" fontId="8" fillId="18" borderId="0" xfId="0" applyFont="1" applyFill="1" applyBorder="1"/>
    <xf numFmtId="9" fontId="11" fillId="19" borderId="5" xfId="0" applyNumberFormat="1" applyFont="1" applyFill="1" applyBorder="1" applyAlignment="1">
      <alignment horizontal="center"/>
    </xf>
    <xf numFmtId="164" fontId="12" fillId="18" borderId="4" xfId="0" applyNumberFormat="1" applyFont="1" applyFill="1" applyBorder="1" applyAlignment="1"/>
    <xf numFmtId="164" fontId="12" fillId="20" borderId="0" xfId="0" applyNumberFormat="1" applyFont="1" applyFill="1" applyBorder="1" applyAlignment="1">
      <alignment horizontal="right"/>
    </xf>
    <xf numFmtId="164" fontId="12" fillId="20" borderId="5" xfId="0" applyNumberFormat="1" applyFont="1" applyFill="1" applyBorder="1" applyAlignment="1">
      <alignment horizontal="right"/>
    </xf>
    <xf numFmtId="0" fontId="7" fillId="19" borderId="4" xfId="0" applyFont="1" applyFill="1" applyBorder="1" applyAlignment="1"/>
    <xf numFmtId="2" fontId="7" fillId="19" borderId="5" xfId="0" applyNumberFormat="1" applyFont="1" applyFill="1" applyBorder="1" applyAlignment="1">
      <alignment horizontal="center"/>
    </xf>
    <xf numFmtId="164" fontId="12" fillId="18" borderId="4" xfId="0" applyNumberFormat="1" applyFont="1" applyFill="1" applyBorder="1" applyAlignment="1">
      <alignment horizontal="right"/>
    </xf>
    <xf numFmtId="0" fontId="4" fillId="19" borderId="5" xfId="0" applyFont="1" applyFill="1" applyBorder="1"/>
    <xf numFmtId="164" fontId="7" fillId="18" borderId="4" xfId="0" applyNumberFormat="1" applyFont="1" applyFill="1" applyBorder="1" applyAlignment="1">
      <alignment horizontal="right"/>
    </xf>
    <xf numFmtId="164" fontId="7" fillId="20" borderId="0" xfId="0" applyNumberFormat="1" applyFont="1" applyFill="1" applyBorder="1" applyAlignment="1">
      <alignment horizontal="right"/>
    </xf>
    <xf numFmtId="164" fontId="7" fillId="20" borderId="5" xfId="0" applyNumberFormat="1" applyFont="1" applyFill="1" applyBorder="1" applyAlignment="1">
      <alignment horizontal="right"/>
    </xf>
    <xf numFmtId="0" fontId="8" fillId="19" borderId="5" xfId="0" applyFont="1" applyFill="1" applyBorder="1"/>
    <xf numFmtId="2" fontId="7" fillId="18" borderId="0" xfId="0" applyNumberFormat="1" applyFont="1" applyFill="1" applyBorder="1" applyAlignment="1"/>
    <xf numFmtId="2" fontId="7" fillId="20" borderId="0" xfId="0" applyNumberFormat="1" applyFont="1" applyFill="1" applyBorder="1" applyAlignment="1"/>
    <xf numFmtId="2" fontId="7" fillId="20" borderId="5" xfId="0" applyNumberFormat="1" applyFont="1" applyFill="1" applyBorder="1" applyAlignment="1"/>
    <xf numFmtId="1" fontId="6" fillId="21" borderId="3" xfId="0" applyNumberFormat="1" applyFont="1" applyFill="1" applyBorder="1" applyAlignment="1">
      <alignment horizontal="right"/>
    </xf>
    <xf numFmtId="0" fontId="0" fillId="19" borderId="5" xfId="0" applyFont="1" applyFill="1" applyBorder="1"/>
    <xf numFmtId="1" fontId="7" fillId="18" borderId="4" xfId="0" applyNumberFormat="1" applyFont="1" applyFill="1" applyBorder="1" applyAlignment="1">
      <alignment horizontal="right"/>
    </xf>
    <xf numFmtId="1" fontId="7" fillId="20" borderId="0" xfId="0" applyNumberFormat="1" applyFont="1" applyFill="1" applyBorder="1" applyAlignment="1">
      <alignment horizontal="right"/>
    </xf>
    <xf numFmtId="1" fontId="7" fillId="20" borderId="5" xfId="0" applyNumberFormat="1" applyFont="1" applyFill="1" applyBorder="1" applyAlignment="1">
      <alignment horizontal="right"/>
    </xf>
    <xf numFmtId="1" fontId="7" fillId="18" borderId="0" xfId="0" applyNumberFormat="1" applyFont="1" applyFill="1" applyBorder="1" applyAlignment="1">
      <alignment horizontal="right"/>
    </xf>
    <xf numFmtId="0" fontId="7" fillId="19" borderId="5" xfId="0" applyFont="1" applyFill="1" applyBorder="1"/>
    <xf numFmtId="0" fontId="1" fillId="19" borderId="4" xfId="0" applyFont="1" applyFill="1" applyBorder="1" applyAlignment="1"/>
    <xf numFmtId="0" fontId="2" fillId="19" borderId="5" xfId="0" applyFont="1" applyFill="1" applyBorder="1"/>
    <xf numFmtId="1" fontId="0" fillId="21" borderId="0" xfId="0" applyNumberFormat="1" applyFont="1" applyFill="1" applyBorder="1" applyAlignment="1">
      <alignment horizontal="right"/>
    </xf>
    <xf numFmtId="1" fontId="1" fillId="18" borderId="0" xfId="0" applyNumberFormat="1" applyFont="1" applyFill="1" applyBorder="1" applyAlignment="1">
      <alignment horizontal="right"/>
    </xf>
    <xf numFmtId="1" fontId="1" fillId="20" borderId="0" xfId="0" applyNumberFormat="1" applyFont="1" applyFill="1" applyBorder="1" applyAlignment="1">
      <alignment horizontal="right"/>
    </xf>
    <xf numFmtId="1" fontId="0" fillId="21" borderId="0" xfId="0" applyNumberFormat="1" applyFont="1" applyFill="1" applyBorder="1" applyAlignment="1">
      <alignment horizontal="right"/>
    </xf>
    <xf numFmtId="1" fontId="0" fillId="21" borderId="5" xfId="0" applyNumberFormat="1" applyFont="1" applyFill="1" applyBorder="1" applyAlignment="1">
      <alignment horizontal="right"/>
    </xf>
    <xf numFmtId="1" fontId="1" fillId="20" borderId="5" xfId="0" applyNumberFormat="1" applyFont="1" applyFill="1" applyBorder="1" applyAlignment="1">
      <alignment horizontal="right"/>
    </xf>
    <xf numFmtId="1" fontId="0" fillId="21" borderId="0" xfId="0" applyNumberFormat="1" applyFont="1" applyFill="1" applyBorder="1" applyAlignment="1">
      <alignment horizontal="right"/>
    </xf>
    <xf numFmtId="2" fontId="7" fillId="18" borderId="4" xfId="0" applyNumberFormat="1" applyFont="1" applyFill="1" applyBorder="1" applyAlignment="1">
      <alignment horizontal="right"/>
    </xf>
    <xf numFmtId="0" fontId="0" fillId="22" borderId="4" xfId="0" applyFont="1" applyFill="1" applyBorder="1"/>
    <xf numFmtId="2" fontId="7" fillId="20" borderId="0" xfId="0" applyNumberFormat="1" applyFont="1" applyFill="1" applyBorder="1" applyAlignment="1">
      <alignment horizontal="right"/>
    </xf>
    <xf numFmtId="0" fontId="8" fillId="21" borderId="4" xfId="0" applyFont="1" applyFill="1" applyBorder="1"/>
    <xf numFmtId="0" fontId="8" fillId="23" borderId="0" xfId="0" applyFont="1" applyFill="1" applyBorder="1"/>
    <xf numFmtId="2" fontId="7" fillId="20" borderId="5" xfId="0" applyNumberFormat="1" applyFont="1" applyFill="1" applyBorder="1" applyAlignment="1">
      <alignment horizontal="right"/>
    </xf>
    <xf numFmtId="0" fontId="8" fillId="23" borderId="5" xfId="0" applyFont="1" applyFill="1" applyBorder="1"/>
    <xf numFmtId="0" fontId="8" fillId="21" borderId="0" xfId="0" applyFont="1" applyFill="1" applyBorder="1"/>
    <xf numFmtId="0" fontId="9" fillId="19" borderId="4" xfId="0" applyFont="1" applyFill="1" applyBorder="1" applyAlignment="1"/>
    <xf numFmtId="0" fontId="9" fillId="19" borderId="5" xfId="0" applyFont="1" applyFill="1" applyBorder="1"/>
    <xf numFmtId="1" fontId="10" fillId="18" borderId="4" xfId="0" applyNumberFormat="1" applyFont="1" applyFill="1" applyBorder="1" applyAlignment="1">
      <alignment horizontal="right"/>
    </xf>
    <xf numFmtId="0" fontId="7" fillId="22" borderId="4" xfId="0" applyFont="1" applyFill="1" applyBorder="1" applyAlignment="1"/>
    <xf numFmtId="2" fontId="7" fillId="23" borderId="0" xfId="0" applyNumberFormat="1" applyFont="1" applyFill="1" applyBorder="1" applyAlignment="1">
      <alignment horizontal="right"/>
    </xf>
    <xf numFmtId="1" fontId="10" fillId="20" borderId="0" xfId="0" applyNumberFormat="1" applyFont="1" applyFill="1" applyBorder="1" applyAlignment="1">
      <alignment horizontal="right"/>
    </xf>
    <xf numFmtId="164" fontId="7" fillId="21" borderId="4" xfId="0" applyNumberFormat="1" applyFont="1" applyFill="1" applyBorder="1" applyAlignment="1">
      <alignment horizontal="right"/>
    </xf>
    <xf numFmtId="164" fontId="7" fillId="23" borderId="0" xfId="0" applyNumberFormat="1" applyFont="1" applyFill="1" applyBorder="1" applyAlignment="1">
      <alignment horizontal="right"/>
    </xf>
    <xf numFmtId="1" fontId="10" fillId="20" borderId="5" xfId="0" applyNumberFormat="1" applyFont="1" applyFill="1" applyBorder="1" applyAlignment="1">
      <alignment horizontal="right"/>
    </xf>
    <xf numFmtId="164" fontId="7" fillId="23" borderId="5" xfId="0" applyNumberFormat="1" applyFont="1" applyFill="1" applyBorder="1" applyAlignment="1">
      <alignment horizontal="right"/>
    </xf>
    <xf numFmtId="9" fontId="10" fillId="18" borderId="4" xfId="0" applyNumberFormat="1" applyFont="1" applyFill="1" applyBorder="1" applyAlignment="1">
      <alignment horizontal="right"/>
    </xf>
    <xf numFmtId="9" fontId="9" fillId="20" borderId="0" xfId="0" applyNumberFormat="1" applyFont="1" applyFill="1" applyBorder="1" applyAlignment="1">
      <alignment horizontal="right"/>
    </xf>
    <xf numFmtId="9" fontId="9" fillId="20" borderId="5" xfId="0" applyNumberFormat="1" applyFont="1" applyFill="1" applyBorder="1" applyAlignment="1">
      <alignment horizontal="right"/>
    </xf>
    <xf numFmtId="2" fontId="7" fillId="23" borderId="0" xfId="0" applyNumberFormat="1" applyFont="1" applyFill="1" applyBorder="1" applyAlignment="1"/>
    <xf numFmtId="0" fontId="9" fillId="19" borderId="6" xfId="0" applyFont="1" applyFill="1" applyBorder="1" applyAlignment="1"/>
    <xf numFmtId="0" fontId="9" fillId="19" borderId="8" xfId="0" applyFont="1" applyFill="1" applyBorder="1"/>
    <xf numFmtId="2" fontId="7" fillId="23" borderId="5" xfId="0" applyNumberFormat="1" applyFont="1" applyFill="1" applyBorder="1" applyAlignment="1"/>
    <xf numFmtId="9" fontId="10" fillId="18" borderId="6" xfId="0" applyNumberFormat="1" applyFont="1" applyFill="1" applyBorder="1" applyAlignment="1">
      <alignment horizontal="right"/>
    </xf>
    <xf numFmtId="2" fontId="7" fillId="21" borderId="0" xfId="0" applyNumberFormat="1" applyFont="1" applyFill="1" applyBorder="1" applyAlignment="1"/>
    <xf numFmtId="1" fontId="7" fillId="23" borderId="0" xfId="0" applyNumberFormat="1" applyFont="1" applyFill="1" applyBorder="1" applyAlignment="1">
      <alignment horizontal="right"/>
    </xf>
    <xf numFmtId="9" fontId="9" fillId="20" borderId="7" xfId="0" applyNumberFormat="1" applyFont="1" applyFill="1" applyBorder="1" applyAlignment="1">
      <alignment horizontal="right"/>
    </xf>
    <xf numFmtId="1" fontId="7" fillId="23" borderId="5" xfId="0" applyNumberFormat="1" applyFont="1" applyFill="1" applyBorder="1" applyAlignment="1">
      <alignment horizontal="right"/>
    </xf>
    <xf numFmtId="1" fontId="7" fillId="21" borderId="0" xfId="0" applyNumberFormat="1" applyFont="1" applyFill="1" applyBorder="1" applyAlignment="1">
      <alignment horizontal="right"/>
    </xf>
    <xf numFmtId="0" fontId="1" fillId="22" borderId="4" xfId="0" applyFont="1" applyFill="1" applyBorder="1" applyAlignment="1"/>
    <xf numFmtId="9" fontId="9" fillId="20" borderId="8" xfId="0" applyNumberFormat="1" applyFont="1" applyFill="1" applyBorder="1" applyAlignment="1">
      <alignment horizontal="right"/>
    </xf>
    <xf numFmtId="1" fontId="1" fillId="23" borderId="0" xfId="0" applyNumberFormat="1" applyFont="1" applyFill="1" applyBorder="1" applyAlignment="1">
      <alignment horizontal="right"/>
    </xf>
    <xf numFmtId="1" fontId="1" fillId="23" borderId="5" xfId="0" applyNumberFormat="1" applyFont="1" applyFill="1" applyBorder="1" applyAlignment="1">
      <alignment horizontal="right"/>
    </xf>
    <xf numFmtId="1" fontId="1" fillId="21" borderId="0" xfId="0" applyNumberFormat="1" applyFont="1" applyFill="1" applyBorder="1" applyAlignment="1">
      <alignment horizontal="right"/>
    </xf>
    <xf numFmtId="1" fontId="0" fillId="21" borderId="1" xfId="0" applyNumberFormat="1" applyFont="1" applyFill="1" applyBorder="1" applyAlignment="1">
      <alignment horizontal="right"/>
    </xf>
    <xf numFmtId="1" fontId="5" fillId="21" borderId="2" xfId="0" applyNumberFormat="1" applyFont="1" applyFill="1" applyBorder="1" applyAlignment="1">
      <alignment horizontal="right"/>
    </xf>
    <xf numFmtId="1" fontId="5" fillId="21" borderId="2" xfId="0" applyNumberFormat="1" applyFont="1" applyFill="1" applyBorder="1" applyAlignment="1">
      <alignment horizontal="right"/>
    </xf>
    <xf numFmtId="2" fontId="7" fillId="21" borderId="4" xfId="0" applyNumberFormat="1" applyFont="1" applyFill="1" applyBorder="1" applyAlignment="1">
      <alignment horizontal="right"/>
    </xf>
    <xf numFmtId="2" fontId="7" fillId="23" borderId="5" xfId="0" applyNumberFormat="1" applyFont="1" applyFill="1" applyBorder="1" applyAlignment="1">
      <alignment horizontal="right"/>
    </xf>
    <xf numFmtId="0" fontId="7" fillId="22" borderId="5" xfId="0" applyFont="1" applyFill="1" applyBorder="1" applyAlignment="1">
      <alignment horizontal="center"/>
    </xf>
    <xf numFmtId="9" fontId="11" fillId="22" borderId="5" xfId="0" applyNumberFormat="1" applyFont="1" applyFill="1" applyBorder="1" applyAlignment="1">
      <alignment horizontal="center"/>
    </xf>
    <xf numFmtId="164" fontId="12" fillId="21" borderId="4" xfId="0" applyNumberFormat="1" applyFont="1" applyFill="1" applyBorder="1" applyAlignment="1"/>
    <xf numFmtId="164" fontId="12" fillId="23" borderId="0" xfId="0" applyNumberFormat="1" applyFont="1" applyFill="1" applyBorder="1" applyAlignment="1">
      <alignment horizontal="right"/>
    </xf>
    <xf numFmtId="164" fontId="12" fillId="23" borderId="5" xfId="0" applyNumberFormat="1" applyFont="1" applyFill="1" applyBorder="1" applyAlignment="1">
      <alignment horizontal="right"/>
    </xf>
    <xf numFmtId="0" fontId="9" fillId="22" borderId="4" xfId="0" applyFont="1" applyFill="1" applyBorder="1" applyAlignment="1"/>
    <xf numFmtId="2" fontId="7" fillId="22" borderId="5" xfId="0" applyNumberFormat="1" applyFont="1" applyFill="1" applyBorder="1" applyAlignment="1">
      <alignment horizontal="center"/>
    </xf>
    <xf numFmtId="164" fontId="12" fillId="21" borderId="4" xfId="0" applyNumberFormat="1" applyFont="1" applyFill="1" applyBorder="1" applyAlignment="1">
      <alignment horizontal="right"/>
    </xf>
    <xf numFmtId="1" fontId="10" fillId="21" borderId="4" xfId="0" applyNumberFormat="1" applyFont="1" applyFill="1" applyBorder="1" applyAlignment="1">
      <alignment horizontal="right"/>
    </xf>
    <xf numFmtId="0" fontId="4" fillId="22" borderId="5" xfId="0" applyFont="1" applyFill="1" applyBorder="1"/>
    <xf numFmtId="1" fontId="10" fillId="23" borderId="0" xfId="0" applyNumberFormat="1" applyFont="1" applyFill="1" applyBorder="1" applyAlignment="1">
      <alignment horizontal="right"/>
    </xf>
    <xf numFmtId="0" fontId="8" fillId="22" borderId="5" xfId="0" applyFont="1" applyFill="1" applyBorder="1"/>
    <xf numFmtId="0" fontId="0" fillId="22" borderId="5" xfId="0" applyFont="1" applyFill="1" applyBorder="1"/>
    <xf numFmtId="1" fontId="7" fillId="21" borderId="4" xfId="0" applyNumberFormat="1" applyFont="1" applyFill="1" applyBorder="1" applyAlignment="1">
      <alignment horizontal="right"/>
    </xf>
    <xf numFmtId="0" fontId="7" fillId="22" borderId="5" xfId="0" applyFont="1" applyFill="1" applyBorder="1"/>
    <xf numFmtId="0" fontId="2" fillId="22" borderId="5" xfId="0" applyFont="1" applyFill="1" applyBorder="1"/>
    <xf numFmtId="1" fontId="10" fillId="23" borderId="5" xfId="0" applyNumberFormat="1" applyFont="1" applyFill="1" applyBorder="1" applyAlignment="1">
      <alignment horizontal="right"/>
    </xf>
    <xf numFmtId="0" fontId="9" fillId="22" borderId="5" xfId="0" applyFont="1" applyFill="1" applyBorder="1"/>
    <xf numFmtId="9" fontId="10" fillId="21" borderId="4" xfId="0" applyNumberFormat="1" applyFont="1" applyFill="1" applyBorder="1" applyAlignment="1">
      <alignment horizontal="right"/>
    </xf>
    <xf numFmtId="9" fontId="9" fillId="23" borderId="0" xfId="0" applyNumberFormat="1" applyFont="1" applyFill="1" applyBorder="1" applyAlignment="1">
      <alignment horizontal="right"/>
    </xf>
    <xf numFmtId="9" fontId="9" fillId="23" borderId="5" xfId="0" applyNumberFormat="1" applyFont="1" applyFill="1" applyBorder="1" applyAlignment="1">
      <alignment horizontal="right"/>
    </xf>
    <xf numFmtId="0" fontId="9" fillId="22" borderId="6" xfId="0" applyFont="1" applyFill="1" applyBorder="1" applyAlignment="1"/>
    <xf numFmtId="0" fontId="9" fillId="22" borderId="8" xfId="0" applyFont="1" applyFill="1" applyBorder="1"/>
    <xf numFmtId="9" fontId="10" fillId="21" borderId="6" xfId="0" applyNumberFormat="1" applyFont="1" applyFill="1" applyBorder="1" applyAlignment="1">
      <alignment horizontal="right"/>
    </xf>
    <xf numFmtId="9" fontId="9" fillId="23" borderId="7" xfId="0" applyNumberFormat="1" applyFont="1" applyFill="1" applyBorder="1" applyAlignment="1">
      <alignment horizontal="right"/>
    </xf>
    <xf numFmtId="9" fontId="9" fillId="23" borderId="8" xfId="0" applyNumberFormat="1" applyFont="1" applyFill="1" applyBorder="1" applyAlignment="1">
      <alignment horizontal="right"/>
    </xf>
    <xf numFmtId="1" fontId="0" fillId="26" borderId="1" xfId="0" applyNumberFormat="1" applyFont="1" applyFill="1" applyBorder="1" applyAlignment="1">
      <alignment horizontal="right"/>
    </xf>
    <xf numFmtId="1" fontId="5" fillId="26" borderId="2" xfId="0" applyNumberFormat="1" applyFont="1" applyFill="1" applyBorder="1" applyAlignment="1">
      <alignment horizontal="right"/>
    </xf>
    <xf numFmtId="1" fontId="5" fillId="26" borderId="2" xfId="0" applyNumberFormat="1" applyFont="1" applyFill="1" applyBorder="1" applyAlignment="1">
      <alignment horizontal="right"/>
    </xf>
    <xf numFmtId="1" fontId="6" fillId="26" borderId="3" xfId="0" applyNumberFormat="1" applyFont="1" applyFill="1" applyBorder="1" applyAlignment="1">
      <alignment horizontal="right"/>
    </xf>
    <xf numFmtId="1" fontId="0" fillId="26" borderId="0" xfId="0" applyNumberFormat="1" applyFont="1" applyFill="1" applyBorder="1" applyAlignment="1">
      <alignment horizontal="right"/>
    </xf>
    <xf numFmtId="1" fontId="0" fillId="26" borderId="0" xfId="0" applyNumberFormat="1" applyFont="1" applyFill="1" applyBorder="1" applyAlignment="1">
      <alignment horizontal="right"/>
    </xf>
    <xf numFmtId="1" fontId="0" fillId="26" borderId="0" xfId="0" applyNumberFormat="1" applyFont="1" applyFill="1" applyBorder="1" applyAlignment="1">
      <alignment horizontal="right"/>
    </xf>
    <xf numFmtId="1" fontId="0" fillId="26" borderId="5" xfId="0" applyNumberFormat="1" applyFont="1" applyFill="1" applyBorder="1" applyAlignment="1">
      <alignment horizontal="right"/>
    </xf>
    <xf numFmtId="0" fontId="0" fillId="27" borderId="4" xfId="0" applyFont="1" applyFill="1" applyBorder="1"/>
    <xf numFmtId="0" fontId="7" fillId="27" borderId="5" xfId="0" applyFont="1" applyFill="1" applyBorder="1" applyAlignment="1">
      <alignment horizontal="center"/>
    </xf>
    <xf numFmtId="0" fontId="8" fillId="26" borderId="4" xfId="0" applyFont="1" applyFill="1" applyBorder="1"/>
    <xf numFmtId="0" fontId="8" fillId="28" borderId="0" xfId="0" applyFont="1" applyFill="1" applyBorder="1"/>
    <xf numFmtId="0" fontId="8" fillId="28" borderId="5" xfId="0" applyFont="1" applyFill="1" applyBorder="1"/>
    <xf numFmtId="0" fontId="8" fillId="26" borderId="0" xfId="0" applyFont="1" applyFill="1" applyBorder="1"/>
    <xf numFmtId="9" fontId="11" fillId="27" borderId="5" xfId="0" applyNumberFormat="1" applyFont="1" applyFill="1" applyBorder="1" applyAlignment="1">
      <alignment horizontal="center"/>
    </xf>
    <xf numFmtId="164" fontId="12" fillId="26" borderId="4" xfId="0" applyNumberFormat="1" applyFont="1" applyFill="1" applyBorder="1" applyAlignment="1"/>
    <xf numFmtId="164" fontId="12" fillId="28" borderId="0" xfId="0" applyNumberFormat="1" applyFont="1" applyFill="1" applyBorder="1" applyAlignment="1">
      <alignment horizontal="right"/>
    </xf>
    <xf numFmtId="164" fontId="12" fillId="28" borderId="5" xfId="0" applyNumberFormat="1" applyFont="1" applyFill="1" applyBorder="1" applyAlignment="1">
      <alignment horizontal="right"/>
    </xf>
    <xf numFmtId="0" fontId="7" fillId="27" borderId="4" xfId="0" applyFont="1" applyFill="1" applyBorder="1" applyAlignment="1"/>
    <xf numFmtId="2" fontId="7" fillId="27" borderId="5" xfId="0" applyNumberFormat="1" applyFont="1" applyFill="1" applyBorder="1" applyAlignment="1">
      <alignment horizontal="center"/>
    </xf>
    <xf numFmtId="164" fontId="12" fillId="26" borderId="4" xfId="0" applyNumberFormat="1" applyFont="1" applyFill="1" applyBorder="1" applyAlignment="1">
      <alignment horizontal="right"/>
    </xf>
    <xf numFmtId="0" fontId="4" fillId="27" borderId="5" xfId="0" applyFont="1" applyFill="1" applyBorder="1"/>
    <xf numFmtId="164" fontId="7" fillId="26" borderId="4" xfId="0" applyNumberFormat="1" applyFont="1" applyFill="1" applyBorder="1" applyAlignment="1">
      <alignment horizontal="right"/>
    </xf>
    <xf numFmtId="164" fontId="7" fillId="28" borderId="0" xfId="0" applyNumberFormat="1" applyFont="1" applyFill="1" applyBorder="1" applyAlignment="1">
      <alignment horizontal="right"/>
    </xf>
    <xf numFmtId="164" fontId="7" fillId="28" borderId="5" xfId="0" applyNumberFormat="1" applyFont="1" applyFill="1" applyBorder="1" applyAlignment="1">
      <alignment horizontal="right"/>
    </xf>
    <xf numFmtId="0" fontId="8" fillId="27" borderId="5" xfId="0" applyFont="1" applyFill="1" applyBorder="1"/>
    <xf numFmtId="2" fontId="7" fillId="26" borderId="0" xfId="0" applyNumberFormat="1" applyFont="1" applyFill="1" applyBorder="1" applyAlignment="1"/>
    <xf numFmtId="2" fontId="7" fillId="28" borderId="0" xfId="0" applyNumberFormat="1" applyFont="1" applyFill="1" applyBorder="1" applyAlignment="1"/>
    <xf numFmtId="2" fontId="7" fillId="28" borderId="5" xfId="0" applyNumberFormat="1" applyFont="1" applyFill="1" applyBorder="1" applyAlignment="1"/>
    <xf numFmtId="0" fontId="0" fillId="27" borderId="5" xfId="0" applyFont="1" applyFill="1" applyBorder="1"/>
    <xf numFmtId="1" fontId="7" fillId="26" borderId="4" xfId="0" applyNumberFormat="1" applyFont="1" applyFill="1" applyBorder="1" applyAlignment="1">
      <alignment horizontal="right"/>
    </xf>
    <xf numFmtId="1" fontId="7" fillId="28" borderId="0" xfId="0" applyNumberFormat="1" applyFont="1" applyFill="1" applyBorder="1" applyAlignment="1">
      <alignment horizontal="right"/>
    </xf>
    <xf numFmtId="1" fontId="7" fillId="28" borderId="5" xfId="0" applyNumberFormat="1" applyFont="1" applyFill="1" applyBorder="1" applyAlignment="1">
      <alignment horizontal="right"/>
    </xf>
    <xf numFmtId="1" fontId="7" fillId="26" borderId="0" xfId="0" applyNumberFormat="1" applyFont="1" applyFill="1" applyBorder="1" applyAlignment="1">
      <alignment horizontal="right"/>
    </xf>
    <xf numFmtId="0" fontId="7" fillId="27" borderId="5" xfId="0" applyFont="1" applyFill="1" applyBorder="1"/>
    <xf numFmtId="0" fontId="1" fillId="27" borderId="4" xfId="0" applyFont="1" applyFill="1" applyBorder="1" applyAlignment="1"/>
    <xf numFmtId="0" fontId="2" fillId="27" borderId="5" xfId="0" applyFont="1" applyFill="1" applyBorder="1"/>
    <xf numFmtId="1" fontId="1" fillId="26" borderId="0" xfId="0" applyNumberFormat="1" applyFont="1" applyFill="1" applyBorder="1" applyAlignment="1">
      <alignment horizontal="right"/>
    </xf>
    <xf numFmtId="1" fontId="1" fillId="28" borderId="0" xfId="0" applyNumberFormat="1" applyFont="1" applyFill="1" applyBorder="1" applyAlignment="1">
      <alignment horizontal="right"/>
    </xf>
    <xf numFmtId="1" fontId="1" fillId="28" borderId="5" xfId="0" applyNumberFormat="1" applyFont="1" applyFill="1" applyBorder="1" applyAlignment="1">
      <alignment horizontal="right"/>
    </xf>
    <xf numFmtId="2" fontId="7" fillId="26" borderId="4" xfId="0" applyNumberFormat="1" applyFont="1" applyFill="1" applyBorder="1" applyAlignment="1">
      <alignment horizontal="right"/>
    </xf>
    <xf numFmtId="2" fontId="7" fillId="28" borderId="0" xfId="0" applyNumberFormat="1" applyFont="1" applyFill="1" applyBorder="1" applyAlignment="1">
      <alignment horizontal="right"/>
    </xf>
    <xf numFmtId="2" fontId="7" fillId="28" borderId="5" xfId="0" applyNumberFormat="1" applyFont="1" applyFill="1" applyBorder="1" applyAlignment="1">
      <alignment horizontal="right"/>
    </xf>
    <xf numFmtId="0" fontId="9" fillId="27" borderId="4" xfId="0" applyFont="1" applyFill="1" applyBorder="1" applyAlignment="1"/>
    <xf numFmtId="0" fontId="9" fillId="27" borderId="5" xfId="0" applyFont="1" applyFill="1" applyBorder="1"/>
    <xf numFmtId="1" fontId="10" fillId="26" borderId="4" xfId="0" applyNumberFormat="1" applyFont="1" applyFill="1" applyBorder="1" applyAlignment="1">
      <alignment horizontal="right"/>
    </xf>
    <xf numFmtId="1" fontId="10" fillId="28" borderId="0" xfId="0" applyNumberFormat="1" applyFont="1" applyFill="1" applyBorder="1" applyAlignment="1">
      <alignment horizontal="right"/>
    </xf>
    <xf numFmtId="1" fontId="10" fillId="28" borderId="5" xfId="0" applyNumberFormat="1" applyFont="1" applyFill="1" applyBorder="1" applyAlignment="1">
      <alignment horizontal="right"/>
    </xf>
    <xf numFmtId="9" fontId="10" fillId="26" borderId="4" xfId="0" applyNumberFormat="1" applyFont="1" applyFill="1" applyBorder="1" applyAlignment="1">
      <alignment horizontal="right"/>
    </xf>
    <xf numFmtId="9" fontId="9" fillId="28" borderId="0" xfId="0" applyNumberFormat="1" applyFont="1" applyFill="1" applyBorder="1" applyAlignment="1">
      <alignment horizontal="right"/>
    </xf>
    <xf numFmtId="9" fontId="9" fillId="28" borderId="5" xfId="0" applyNumberFormat="1" applyFont="1" applyFill="1" applyBorder="1" applyAlignment="1">
      <alignment horizontal="right"/>
    </xf>
    <xf numFmtId="0" fontId="9" fillId="27" borderId="6" xfId="0" applyFont="1" applyFill="1" applyBorder="1" applyAlignment="1"/>
    <xf numFmtId="0" fontId="9" fillId="27" borderId="8" xfId="0" applyFont="1" applyFill="1" applyBorder="1"/>
    <xf numFmtId="9" fontId="10" fillId="26" borderId="6" xfId="0" applyNumberFormat="1" applyFont="1" applyFill="1" applyBorder="1" applyAlignment="1">
      <alignment horizontal="right"/>
    </xf>
    <xf numFmtId="9" fontId="9" fillId="28" borderId="7" xfId="0" applyNumberFormat="1" applyFont="1" applyFill="1" applyBorder="1" applyAlignment="1">
      <alignment horizontal="right"/>
    </xf>
    <xf numFmtId="9" fontId="9" fillId="28" borderId="8" xfId="0" applyNumberFormat="1" applyFont="1" applyFill="1" applyBorder="1" applyAlignment="1">
      <alignment horizontal="right"/>
    </xf>
    <xf numFmtId="1" fontId="0" fillId="5" borderId="1" xfId="0" applyNumberFormat="1" applyFont="1" applyFill="1" applyBorder="1" applyAlignment="1">
      <alignment horizontal="right"/>
    </xf>
    <xf numFmtId="1" fontId="6" fillId="5" borderId="3" xfId="0" applyNumberFormat="1" applyFont="1" applyFill="1" applyBorder="1" applyAlignment="1">
      <alignment horizontal="right"/>
    </xf>
    <xf numFmtId="1" fontId="0" fillId="5" borderId="0" xfId="0" applyNumberFormat="1" applyFont="1" applyFill="1" applyBorder="1" applyAlignment="1">
      <alignment horizontal="right"/>
    </xf>
    <xf numFmtId="1" fontId="0" fillId="5" borderId="0" xfId="0" applyNumberFormat="1" applyFont="1" applyFill="1" applyBorder="1" applyAlignment="1">
      <alignment horizontal="right"/>
    </xf>
    <xf numFmtId="0" fontId="7" fillId="9" borderId="5" xfId="0" applyFont="1" applyFill="1" applyBorder="1" applyAlignment="1">
      <alignment horizontal="center"/>
    </xf>
    <xf numFmtId="0" fontId="8" fillId="5" borderId="0" xfId="0" applyFont="1" applyFill="1" applyBorder="1"/>
    <xf numFmtId="9" fontId="11" fillId="9" borderId="5" xfId="0" applyNumberFormat="1" applyFont="1" applyFill="1" applyBorder="1" applyAlignment="1">
      <alignment horizontal="center"/>
    </xf>
    <xf numFmtId="164" fontId="12" fillId="5" borderId="4" xfId="0" applyNumberFormat="1" applyFont="1" applyFill="1" applyBorder="1" applyAlignment="1"/>
    <xf numFmtId="164" fontId="12" fillId="10" borderId="0" xfId="0" applyNumberFormat="1" applyFont="1" applyFill="1" applyBorder="1" applyAlignment="1">
      <alignment horizontal="right"/>
    </xf>
    <xf numFmtId="164" fontId="12" fillId="10" borderId="5" xfId="0" applyNumberFormat="1" applyFont="1" applyFill="1" applyBorder="1" applyAlignment="1">
      <alignment horizontal="right"/>
    </xf>
    <xf numFmtId="2" fontId="7" fillId="9" borderId="5" xfId="0" applyNumberFormat="1" applyFont="1" applyFill="1" applyBorder="1" applyAlignment="1">
      <alignment horizontal="center"/>
    </xf>
    <xf numFmtId="164" fontId="12" fillId="5" borderId="4" xfId="0" applyNumberFormat="1" applyFont="1" applyFill="1" applyBorder="1" applyAlignment="1">
      <alignment horizontal="right"/>
    </xf>
    <xf numFmtId="0" fontId="4" fillId="9" borderId="5" xfId="0" applyFont="1" applyFill="1" applyBorder="1"/>
    <xf numFmtId="164" fontId="7" fillId="10" borderId="0" xfId="0" applyNumberFormat="1" applyFont="1" applyFill="1" applyBorder="1" applyAlignment="1">
      <alignment horizontal="right"/>
    </xf>
    <xf numFmtId="0" fontId="8" fillId="9" borderId="5" xfId="0" applyFont="1" applyFill="1" applyBorder="1"/>
    <xf numFmtId="2" fontId="7" fillId="5" borderId="0" xfId="0" applyNumberFormat="1" applyFont="1" applyFill="1" applyBorder="1" applyAlignment="1"/>
    <xf numFmtId="0" fontId="0" fillId="9" borderId="5" xfId="0" applyFont="1" applyFill="1" applyBorder="1"/>
    <xf numFmtId="1" fontId="7" fillId="5" borderId="0" xfId="0" applyNumberFormat="1" applyFont="1" applyFill="1" applyBorder="1" applyAlignment="1">
      <alignment horizontal="right"/>
    </xf>
    <xf numFmtId="0" fontId="7" fillId="9" borderId="5" xfId="0" applyFont="1" applyFill="1" applyBorder="1"/>
    <xf numFmtId="0" fontId="2" fillId="9" borderId="5" xfId="0" applyFont="1" applyFill="1" applyBorder="1"/>
    <xf numFmtId="1" fontId="1" fillId="5" borderId="0" xfId="0" applyNumberFormat="1" applyFont="1" applyFill="1" applyBorder="1" applyAlignment="1">
      <alignment horizontal="right"/>
    </xf>
    <xf numFmtId="0" fontId="9" fillId="9" borderId="5" xfId="0" applyFont="1" applyFill="1" applyBorder="1"/>
    <xf numFmtId="0" fontId="9" fillId="9" borderId="8" xfId="0" applyFont="1" applyFill="1" applyBorder="1"/>
    <xf numFmtId="1" fontId="0" fillId="6" borderId="1" xfId="0" applyNumberFormat="1" applyFont="1" applyFill="1" applyBorder="1" applyAlignment="1">
      <alignment horizontal="right"/>
    </xf>
    <xf numFmtId="1" fontId="0" fillId="6" borderId="0" xfId="0" applyNumberFormat="1" applyFont="1" applyFill="1" applyBorder="1" applyAlignment="1">
      <alignment horizontal="right"/>
    </xf>
    <xf numFmtId="9" fontId="11" fillId="11" borderId="5" xfId="0" applyNumberFormat="1" applyFont="1" applyFill="1" applyBorder="1" applyAlignment="1">
      <alignment horizontal="center"/>
    </xf>
    <xf numFmtId="164" fontId="12" fillId="6" borderId="4" xfId="0" applyNumberFormat="1" applyFont="1" applyFill="1" applyBorder="1" applyAlignment="1"/>
    <xf numFmtId="164" fontId="12" fillId="12" borderId="0" xfId="0" applyNumberFormat="1" applyFont="1" applyFill="1" applyBorder="1" applyAlignment="1">
      <alignment horizontal="right"/>
    </xf>
    <xf numFmtId="164" fontId="12" fillId="12" borderId="5" xfId="0" applyNumberFormat="1" applyFont="1" applyFill="1" applyBorder="1" applyAlignment="1">
      <alignment horizontal="right"/>
    </xf>
    <xf numFmtId="164" fontId="12" fillId="6" borderId="4" xfId="0" applyNumberFormat="1" applyFont="1" applyFill="1" applyBorder="1" applyAlignment="1">
      <alignment horizontal="right"/>
    </xf>
    <xf numFmtId="0" fontId="3" fillId="2" borderId="4" xfId="0" applyFont="1" applyFill="1" applyBorder="1" applyAlignment="1">
      <alignment horizontal="center"/>
    </xf>
    <xf numFmtId="0" fontId="4" fillId="0" borderId="5" xfId="0" applyFont="1" applyBorder="1"/>
    <xf numFmtId="0" fontId="3" fillId="2" borderId="1" xfId="0" applyFont="1" applyFill="1" applyBorder="1" applyAlignment="1">
      <alignment horizontal="center"/>
    </xf>
    <xf numFmtId="0" fontId="4" fillId="0" borderId="3" xfId="0" applyFont="1" applyBorder="1"/>
    <xf numFmtId="0" fontId="3" fillId="4" borderId="4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9" borderId="4" xfId="0" applyFont="1" applyFill="1" applyBorder="1" applyAlignment="1">
      <alignment horizontal="center"/>
    </xf>
    <xf numFmtId="0" fontId="3" fillId="29" borderId="1" xfId="0" applyFont="1" applyFill="1" applyBorder="1" applyAlignment="1">
      <alignment horizontal="center"/>
    </xf>
    <xf numFmtId="0" fontId="3" fillId="24" borderId="4" xfId="0" applyFont="1" applyFill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16" borderId="4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3" fillId="25" borderId="4" xfId="0" applyFont="1" applyFill="1" applyBorder="1" applyAlignment="1">
      <alignment horizontal="center"/>
    </xf>
    <xf numFmtId="0" fontId="3" fillId="25" borderId="1" xfId="0" applyFont="1" applyFill="1" applyBorder="1" applyAlignment="1">
      <alignment horizontal="center"/>
    </xf>
    <xf numFmtId="0" fontId="3" fillId="17" borderId="4" xfId="0" applyFont="1" applyFill="1" applyBorder="1" applyAlignment="1">
      <alignment horizontal="center"/>
    </xf>
  </cellXfs>
  <cellStyles count="5">
    <cellStyle name="Гиперссылка" xfId="1" builtinId="8" hidden="1"/>
    <cellStyle name="Гиперссылка" xfId="3" builtinId="8" hidden="1"/>
    <cellStyle name="Обычный" xfId="0" builtinId="0"/>
    <cellStyle name="Просмотренная гиперссылка" xfId="2" builtinId="9" hidden="1"/>
    <cellStyle name="Просмотренная гиперссылка" xfId="4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3"/>
  <sheetViews>
    <sheetView tabSelected="1" workbookViewId="0">
      <selection activeCell="N135" sqref="N135"/>
    </sheetView>
  </sheetViews>
  <sheetFormatPr baseColWidth="10" defaultColWidth="13.5" defaultRowHeight="15" customHeight="1" x14ac:dyDescent="0"/>
  <cols>
    <col min="1" max="1" width="2.5" customWidth="1"/>
    <col min="2" max="2" width="14.83203125" customWidth="1"/>
    <col min="3" max="3" width="8" customWidth="1"/>
    <col min="4" max="11" width="7.83203125" hidden="1" customWidth="1"/>
    <col min="12" max="12" width="10.83203125" customWidth="1"/>
    <col min="13" max="19" width="10.1640625" customWidth="1"/>
    <col min="20" max="20" width="2.33203125" customWidth="1"/>
  </cols>
  <sheetData>
    <row r="1" spans="1:20">
      <c r="A1" s="1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5"/>
      <c r="P1" s="5"/>
      <c r="Q1" s="5"/>
      <c r="R1" s="5"/>
      <c r="S1" s="5"/>
      <c r="T1" s="1"/>
    </row>
    <row r="2" spans="1:20">
      <c r="A2" s="1"/>
      <c r="B2" s="403" t="s">
        <v>15</v>
      </c>
      <c r="C2" s="404"/>
      <c r="D2" s="161">
        <v>2010</v>
      </c>
      <c r="E2" s="9"/>
      <c r="F2" s="10"/>
      <c r="G2" s="10"/>
      <c r="H2" s="10"/>
      <c r="I2" s="10"/>
      <c r="J2" s="10"/>
      <c r="K2" s="162" t="s">
        <v>12</v>
      </c>
      <c r="L2" s="161">
        <v>2010</v>
      </c>
      <c r="M2" s="9"/>
      <c r="N2" s="10"/>
      <c r="O2" s="10"/>
      <c r="P2" s="10"/>
      <c r="Q2" s="10"/>
      <c r="R2" s="10"/>
      <c r="S2" s="162" t="s">
        <v>11</v>
      </c>
      <c r="T2" s="1"/>
    </row>
    <row r="3" spans="1:20">
      <c r="A3" s="1"/>
      <c r="B3" s="401" t="s">
        <v>16</v>
      </c>
      <c r="C3" s="402"/>
      <c r="D3" s="163" t="s">
        <v>0</v>
      </c>
      <c r="E3" s="164">
        <v>2010</v>
      </c>
      <c r="F3" s="14">
        <v>2011</v>
      </c>
      <c r="G3" s="14">
        <v>2012</v>
      </c>
      <c r="H3" s="14">
        <v>2013</v>
      </c>
      <c r="I3" s="14">
        <v>2014</v>
      </c>
      <c r="J3" s="14">
        <v>2015</v>
      </c>
      <c r="K3" s="15" t="s">
        <v>0</v>
      </c>
      <c r="L3" s="163" t="s">
        <v>0</v>
      </c>
      <c r="M3" s="164">
        <v>2010</v>
      </c>
      <c r="N3" s="14">
        <v>2011</v>
      </c>
      <c r="O3" s="14">
        <v>2012</v>
      </c>
      <c r="P3" s="14">
        <v>2013</v>
      </c>
      <c r="Q3" s="14">
        <v>2014</v>
      </c>
      <c r="R3" s="14">
        <v>2015</v>
      </c>
      <c r="S3" s="15" t="s">
        <v>0</v>
      </c>
      <c r="T3" s="1"/>
    </row>
    <row r="4" spans="1:20">
      <c r="A4" s="1"/>
      <c r="B4" s="16" t="s">
        <v>1</v>
      </c>
      <c r="C4" s="165">
        <v>500</v>
      </c>
      <c r="D4" s="18"/>
      <c r="E4" s="19"/>
      <c r="F4" s="19"/>
      <c r="G4" s="19"/>
      <c r="H4" s="19"/>
      <c r="I4" s="19"/>
      <c r="J4" s="19"/>
      <c r="K4" s="20"/>
      <c r="L4" s="166"/>
      <c r="M4" s="19"/>
      <c r="N4" s="19"/>
      <c r="O4" s="19"/>
      <c r="P4" s="19"/>
      <c r="Q4" s="19"/>
      <c r="R4" s="19"/>
      <c r="S4" s="20"/>
      <c r="T4" s="1"/>
    </row>
    <row r="5" spans="1:20">
      <c r="A5" s="1"/>
      <c r="B5" s="16" t="s">
        <v>2</v>
      </c>
      <c r="C5" s="169">
        <v>1</v>
      </c>
      <c r="D5" s="171">
        <f t="shared" ref="D5:D6" si="0">K5</f>
        <v>0.68</v>
      </c>
      <c r="E5" s="172"/>
      <c r="F5" s="172"/>
      <c r="G5" s="172"/>
      <c r="H5" s="172"/>
      <c r="I5" s="172"/>
      <c r="J5" s="172"/>
      <c r="K5" s="173">
        <v>0.68</v>
      </c>
      <c r="L5" s="171">
        <f t="shared" ref="L5:L6" si="1">S5</f>
        <v>0.76</v>
      </c>
      <c r="M5" s="172">
        <v>0.82</v>
      </c>
      <c r="N5" s="172">
        <v>0.84</v>
      </c>
      <c r="O5" s="172">
        <v>0.79</v>
      </c>
      <c r="P5" s="172">
        <v>0.83</v>
      </c>
      <c r="Q5" s="172">
        <v>0.78</v>
      </c>
      <c r="R5" s="172">
        <v>0.78</v>
      </c>
      <c r="S5" s="173">
        <v>0.76</v>
      </c>
      <c r="T5" s="1"/>
    </row>
    <row r="6" spans="1:20">
      <c r="A6" s="1"/>
      <c r="B6" s="29" t="s">
        <v>3</v>
      </c>
      <c r="C6" s="167">
        <v>1</v>
      </c>
      <c r="D6" s="175">
        <f t="shared" si="0"/>
        <v>0.78</v>
      </c>
      <c r="E6" s="172"/>
      <c r="F6" s="172"/>
      <c r="G6" s="172"/>
      <c r="H6" s="172"/>
      <c r="I6" s="172"/>
      <c r="J6" s="172"/>
      <c r="K6" s="173">
        <v>0.78</v>
      </c>
      <c r="L6" s="175">
        <f t="shared" si="1"/>
        <v>0.86</v>
      </c>
      <c r="M6" s="172">
        <v>0.9</v>
      </c>
      <c r="N6" s="172">
        <v>0.89</v>
      </c>
      <c r="O6" s="172">
        <v>0.84</v>
      </c>
      <c r="P6" s="172">
        <v>0.87</v>
      </c>
      <c r="Q6" s="172">
        <v>0.84</v>
      </c>
      <c r="R6" s="172">
        <v>0.84</v>
      </c>
      <c r="S6" s="173">
        <v>0.86</v>
      </c>
      <c r="T6" s="1"/>
    </row>
    <row r="7" spans="1:20">
      <c r="A7" s="1"/>
      <c r="B7" s="29" t="s">
        <v>4</v>
      </c>
      <c r="C7" s="168"/>
      <c r="D7" s="38">
        <f>(D5+D6)/2</f>
        <v>0.73</v>
      </c>
      <c r="E7" s="170">
        <f t="shared" ref="E7:K7" si="2">(E6+E5)/2</f>
        <v>0</v>
      </c>
      <c r="F7" s="170">
        <f t="shared" si="2"/>
        <v>0</v>
      </c>
      <c r="G7" s="170">
        <f t="shared" si="2"/>
        <v>0</v>
      </c>
      <c r="H7" s="170">
        <f t="shared" si="2"/>
        <v>0</v>
      </c>
      <c r="I7" s="170">
        <f t="shared" si="2"/>
        <v>0</v>
      </c>
      <c r="J7" s="170">
        <f t="shared" si="2"/>
        <v>0</v>
      </c>
      <c r="K7" s="43">
        <f t="shared" si="2"/>
        <v>0.73</v>
      </c>
      <c r="L7" s="38">
        <f>(L5+L6)/2</f>
        <v>0.81</v>
      </c>
      <c r="M7" s="170">
        <f t="shared" ref="M7:S7" si="3">(M6+M5)/2</f>
        <v>0.86</v>
      </c>
      <c r="N7" s="170">
        <f t="shared" si="3"/>
        <v>0.86499999999999999</v>
      </c>
      <c r="O7" s="170">
        <f t="shared" si="3"/>
        <v>0.81499999999999995</v>
      </c>
      <c r="P7" s="170">
        <f t="shared" si="3"/>
        <v>0.85</v>
      </c>
      <c r="Q7" s="170">
        <f t="shared" si="3"/>
        <v>0.81</v>
      </c>
      <c r="R7" s="170">
        <f t="shared" si="3"/>
        <v>0.81</v>
      </c>
      <c r="S7" s="43">
        <f t="shared" si="3"/>
        <v>0.81</v>
      </c>
      <c r="T7" s="1"/>
    </row>
    <row r="8" spans="1:20">
      <c r="A8" s="1"/>
      <c r="B8" s="29" t="s">
        <v>13</v>
      </c>
      <c r="C8" s="174"/>
      <c r="D8" s="176">
        <v>1</v>
      </c>
      <c r="E8" s="50">
        <v>1</v>
      </c>
      <c r="F8" s="50">
        <v>1</v>
      </c>
      <c r="G8" s="50">
        <v>1</v>
      </c>
      <c r="H8" s="50">
        <v>1</v>
      </c>
      <c r="I8" s="50">
        <v>1</v>
      </c>
      <c r="J8" s="50">
        <v>1</v>
      </c>
      <c r="K8" s="51">
        <v>1</v>
      </c>
      <c r="L8" s="176">
        <v>1</v>
      </c>
      <c r="M8" s="50">
        <v>1</v>
      </c>
      <c r="N8" s="50">
        <v>1</v>
      </c>
      <c r="O8" s="50">
        <v>1</v>
      </c>
      <c r="P8" s="50">
        <v>1</v>
      </c>
      <c r="Q8" s="50">
        <v>1</v>
      </c>
      <c r="R8" s="50">
        <v>1</v>
      </c>
      <c r="S8" s="51">
        <v>1</v>
      </c>
      <c r="T8" s="1"/>
    </row>
    <row r="9" spans="1:20">
      <c r="A9" s="1"/>
      <c r="B9" s="29" t="s">
        <v>5</v>
      </c>
      <c r="C9" s="177"/>
      <c r="D9" s="57"/>
      <c r="E9" s="53"/>
      <c r="F9" s="53"/>
      <c r="G9" s="53"/>
      <c r="H9" s="53"/>
      <c r="I9" s="53"/>
      <c r="J9" s="53"/>
      <c r="K9" s="56"/>
      <c r="L9" s="178">
        <v>6070</v>
      </c>
      <c r="M9" s="53">
        <v>744</v>
      </c>
      <c r="N9" s="53">
        <v>1268</v>
      </c>
      <c r="O9" s="53">
        <v>201</v>
      </c>
      <c r="P9" s="53">
        <v>922</v>
      </c>
      <c r="Q9" s="53">
        <v>124</v>
      </c>
      <c r="R9" s="53">
        <v>-122</v>
      </c>
      <c r="S9" s="56">
        <v>2309</v>
      </c>
      <c r="T9" s="1"/>
    </row>
    <row r="10" spans="1:20">
      <c r="A10" s="1"/>
      <c r="B10" s="29" t="s">
        <v>6</v>
      </c>
      <c r="C10" s="179"/>
      <c r="D10" s="57"/>
      <c r="E10" s="53"/>
      <c r="F10" s="53"/>
      <c r="G10" s="53"/>
      <c r="H10" s="53"/>
      <c r="I10" s="53"/>
      <c r="J10" s="53"/>
      <c r="K10" s="56"/>
      <c r="L10" s="178">
        <v>1185</v>
      </c>
      <c r="M10" s="53">
        <v>1185</v>
      </c>
      <c r="N10" s="53">
        <v>493</v>
      </c>
      <c r="O10" s="53">
        <v>522</v>
      </c>
      <c r="P10" s="53">
        <v>265</v>
      </c>
      <c r="Q10" s="53">
        <v>452</v>
      </c>
      <c r="R10" s="53">
        <v>1005</v>
      </c>
      <c r="S10" s="56">
        <v>385</v>
      </c>
      <c r="T10" s="1"/>
    </row>
    <row r="11" spans="1:20">
      <c r="A11" s="1"/>
      <c r="B11" s="64" t="s">
        <v>7</v>
      </c>
      <c r="C11" s="180"/>
      <c r="D11" s="181">
        <f t="shared" ref="D11:J11" si="4">((+D8*D7*100000/$C4)*$C5)-(-D10)</f>
        <v>146</v>
      </c>
      <c r="E11" s="71">
        <f t="shared" si="4"/>
        <v>0</v>
      </c>
      <c r="F11" s="71">
        <f t="shared" si="4"/>
        <v>0</v>
      </c>
      <c r="G11" s="71">
        <f t="shared" si="4"/>
        <v>0</v>
      </c>
      <c r="H11" s="71">
        <f t="shared" si="4"/>
        <v>0</v>
      </c>
      <c r="I11" s="71">
        <f t="shared" si="4"/>
        <v>0</v>
      </c>
      <c r="J11" s="71">
        <f t="shared" si="4"/>
        <v>0</v>
      </c>
      <c r="K11" s="74">
        <f>+((+K8*K7*100000/$C4)*$C5)-(-K10)</f>
        <v>146</v>
      </c>
      <c r="L11" s="181">
        <f t="shared" ref="L11:R11" si="5">((+L8*L7*100000/$C4)*$C5)-(-L10)</f>
        <v>1347</v>
      </c>
      <c r="M11" s="71">
        <f t="shared" si="5"/>
        <v>1357</v>
      </c>
      <c r="N11" s="71">
        <f t="shared" si="5"/>
        <v>666</v>
      </c>
      <c r="O11" s="71">
        <f t="shared" si="5"/>
        <v>685</v>
      </c>
      <c r="P11" s="71">
        <f t="shared" si="5"/>
        <v>435</v>
      </c>
      <c r="Q11" s="71">
        <f t="shared" si="5"/>
        <v>614</v>
      </c>
      <c r="R11" s="71">
        <f t="shared" si="5"/>
        <v>1167</v>
      </c>
      <c r="S11" s="74">
        <f>+((+S8*S7*100000/$C4)*$C5)-(-S10)</f>
        <v>547</v>
      </c>
      <c r="T11" s="1"/>
    </row>
    <row r="12" spans="1:20">
      <c r="A12" s="1"/>
      <c r="B12" s="29" t="s">
        <v>8</v>
      </c>
      <c r="C12" s="177"/>
      <c r="D12" s="78" t="e">
        <f>D9/80*12/D10</f>
        <v>#DIV/0!</v>
      </c>
      <c r="E12" s="30" t="e">
        <f t="shared" ref="E12:K12" si="6">E9/E10</f>
        <v>#DIV/0!</v>
      </c>
      <c r="F12" s="30" t="e">
        <f t="shared" si="6"/>
        <v>#DIV/0!</v>
      </c>
      <c r="G12" s="30" t="e">
        <f t="shared" si="6"/>
        <v>#DIV/0!</v>
      </c>
      <c r="H12" s="30" t="e">
        <f t="shared" si="6"/>
        <v>#DIV/0!</v>
      </c>
      <c r="I12" s="30" t="e">
        <f t="shared" si="6"/>
        <v>#DIV/0!</v>
      </c>
      <c r="J12" s="30" t="e">
        <f t="shared" si="6"/>
        <v>#DIV/0!</v>
      </c>
      <c r="K12" s="81" t="e">
        <f t="shared" si="6"/>
        <v>#DIV/0!</v>
      </c>
      <c r="L12" s="78">
        <f>L9/80*12/L10</f>
        <v>0.76835443037974682</v>
      </c>
      <c r="M12" s="30">
        <f t="shared" ref="M12:S12" si="7">M9/M10</f>
        <v>0.6278481012658228</v>
      </c>
      <c r="N12" s="30">
        <f t="shared" si="7"/>
        <v>2.5720081135902637</v>
      </c>
      <c r="O12" s="30">
        <f t="shared" si="7"/>
        <v>0.38505747126436779</v>
      </c>
      <c r="P12" s="30">
        <f t="shared" si="7"/>
        <v>3.479245283018868</v>
      </c>
      <c r="Q12" s="30">
        <f t="shared" si="7"/>
        <v>0.27433628318584069</v>
      </c>
      <c r="R12" s="30">
        <f t="shared" si="7"/>
        <v>-0.12139303482587065</v>
      </c>
      <c r="S12" s="81">
        <f t="shared" si="7"/>
        <v>5.9974025974025977</v>
      </c>
      <c r="T12" s="1"/>
    </row>
    <row r="13" spans="1:20">
      <c r="A13" s="1"/>
      <c r="B13" s="86" t="s">
        <v>14</v>
      </c>
      <c r="C13" s="182"/>
      <c r="D13" s="88">
        <f t="shared" ref="D13:S13" si="8">ROUNDUP(D11/1000,2)*1000</f>
        <v>150.00000000000003</v>
      </c>
      <c r="E13" s="91">
        <f t="shared" si="8"/>
        <v>0</v>
      </c>
      <c r="F13" s="91">
        <f t="shared" si="8"/>
        <v>0</v>
      </c>
      <c r="G13" s="91">
        <f t="shared" si="8"/>
        <v>0</v>
      </c>
      <c r="H13" s="91">
        <f t="shared" si="8"/>
        <v>0</v>
      </c>
      <c r="I13" s="91">
        <f t="shared" si="8"/>
        <v>0</v>
      </c>
      <c r="J13" s="91">
        <f t="shared" si="8"/>
        <v>0</v>
      </c>
      <c r="K13" s="99">
        <f t="shared" si="8"/>
        <v>150.00000000000003</v>
      </c>
      <c r="L13" s="88">
        <f t="shared" si="8"/>
        <v>1350</v>
      </c>
      <c r="M13" s="91">
        <f t="shared" si="8"/>
        <v>1360</v>
      </c>
      <c r="N13" s="91">
        <f t="shared" si="8"/>
        <v>670</v>
      </c>
      <c r="O13" s="91">
        <f t="shared" si="8"/>
        <v>690.00000000000011</v>
      </c>
      <c r="P13" s="91">
        <f t="shared" si="8"/>
        <v>440</v>
      </c>
      <c r="Q13" s="91">
        <f t="shared" si="8"/>
        <v>620</v>
      </c>
      <c r="R13" s="91">
        <f t="shared" si="8"/>
        <v>1170</v>
      </c>
      <c r="S13" s="99">
        <f t="shared" si="8"/>
        <v>550</v>
      </c>
      <c r="T13" s="1"/>
    </row>
    <row r="14" spans="1:20">
      <c r="A14" s="1"/>
      <c r="B14" s="86" t="s">
        <v>9</v>
      </c>
      <c r="C14" s="182"/>
      <c r="D14" s="105">
        <f t="shared" ref="D14:S14" si="9">D10/D13</f>
        <v>0</v>
      </c>
      <c r="E14" s="109" t="e">
        <f t="shared" si="9"/>
        <v>#DIV/0!</v>
      </c>
      <c r="F14" s="109" t="e">
        <f t="shared" si="9"/>
        <v>#DIV/0!</v>
      </c>
      <c r="G14" s="109" t="e">
        <f t="shared" si="9"/>
        <v>#DIV/0!</v>
      </c>
      <c r="H14" s="109" t="e">
        <f t="shared" si="9"/>
        <v>#DIV/0!</v>
      </c>
      <c r="I14" s="109" t="e">
        <f t="shared" si="9"/>
        <v>#DIV/0!</v>
      </c>
      <c r="J14" s="109" t="e">
        <f t="shared" si="9"/>
        <v>#DIV/0!</v>
      </c>
      <c r="K14" s="110">
        <f t="shared" si="9"/>
        <v>0</v>
      </c>
      <c r="L14" s="105">
        <f t="shared" si="9"/>
        <v>0.87777777777777777</v>
      </c>
      <c r="M14" s="109">
        <f t="shared" si="9"/>
        <v>0.87132352941176472</v>
      </c>
      <c r="N14" s="109">
        <f t="shared" si="9"/>
        <v>0.73582089552238805</v>
      </c>
      <c r="O14" s="109">
        <f t="shared" si="9"/>
        <v>0.75652173913043463</v>
      </c>
      <c r="P14" s="109">
        <f t="shared" si="9"/>
        <v>0.60227272727272729</v>
      </c>
      <c r="Q14" s="109">
        <f t="shared" si="9"/>
        <v>0.7290322580645161</v>
      </c>
      <c r="R14" s="109">
        <f t="shared" si="9"/>
        <v>0.85897435897435892</v>
      </c>
      <c r="S14" s="110">
        <f t="shared" si="9"/>
        <v>0.7</v>
      </c>
      <c r="T14" s="1"/>
    </row>
    <row r="15" spans="1:20">
      <c r="A15" s="1"/>
      <c r="B15" s="112" t="s">
        <v>10</v>
      </c>
      <c r="C15" s="183"/>
      <c r="D15" s="114">
        <f>D9/80*12/D13</f>
        <v>0</v>
      </c>
      <c r="E15" s="121" t="e">
        <f t="shared" ref="E15:J15" si="10">E9/E13</f>
        <v>#DIV/0!</v>
      </c>
      <c r="F15" s="121" t="e">
        <f t="shared" si="10"/>
        <v>#DIV/0!</v>
      </c>
      <c r="G15" s="121" t="e">
        <f t="shared" si="10"/>
        <v>#DIV/0!</v>
      </c>
      <c r="H15" s="121" t="e">
        <f t="shared" si="10"/>
        <v>#DIV/0!</v>
      </c>
      <c r="I15" s="121" t="e">
        <f t="shared" si="10"/>
        <v>#DIV/0!</v>
      </c>
      <c r="J15" s="121" t="e">
        <f t="shared" si="10"/>
        <v>#DIV/0!</v>
      </c>
      <c r="K15" s="124">
        <f>K9/K13/8*12</f>
        <v>0</v>
      </c>
      <c r="L15" s="114">
        <f>L9/80*12/L13</f>
        <v>0.6744444444444444</v>
      </c>
      <c r="M15" s="121">
        <f t="shared" ref="M15:R15" si="11">M9/M13</f>
        <v>0.54705882352941182</v>
      </c>
      <c r="N15" s="121">
        <f t="shared" si="11"/>
        <v>1.8925373134328358</v>
      </c>
      <c r="O15" s="121">
        <f t="shared" si="11"/>
        <v>0.29130434782608688</v>
      </c>
      <c r="P15" s="121">
        <f t="shared" si="11"/>
        <v>2.0954545454545452</v>
      </c>
      <c r="Q15" s="121">
        <f t="shared" si="11"/>
        <v>0.2</v>
      </c>
      <c r="R15" s="121">
        <f t="shared" si="11"/>
        <v>-0.10427350427350428</v>
      </c>
      <c r="S15" s="124">
        <f>S9/S13/8*12</f>
        <v>6.2972727272727269</v>
      </c>
      <c r="T15" s="1"/>
    </row>
    <row r="16" spans="1:20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>
      <c r="A17" s="2"/>
      <c r="B17" s="411" t="s">
        <v>15</v>
      </c>
      <c r="C17" s="404"/>
      <c r="D17" s="184">
        <v>2010</v>
      </c>
      <c r="E17" s="185"/>
      <c r="F17" s="186"/>
      <c r="G17" s="186"/>
      <c r="H17" s="186"/>
      <c r="I17" s="186"/>
      <c r="J17" s="186"/>
      <c r="K17" s="119" t="s">
        <v>12</v>
      </c>
      <c r="L17" s="184">
        <v>2010</v>
      </c>
      <c r="M17" s="185"/>
      <c r="N17" s="186"/>
      <c r="O17" s="186"/>
      <c r="P17" s="186"/>
      <c r="Q17" s="186"/>
      <c r="R17" s="186"/>
      <c r="S17" s="119" t="s">
        <v>11</v>
      </c>
      <c r="T17" s="2"/>
    </row>
    <row r="18" spans="1:20">
      <c r="A18" s="2"/>
      <c r="B18" s="412" t="s">
        <v>17</v>
      </c>
      <c r="C18" s="402"/>
      <c r="D18" s="123" t="s">
        <v>0</v>
      </c>
      <c r="E18" s="125">
        <v>2010</v>
      </c>
      <c r="F18" s="127">
        <v>2011</v>
      </c>
      <c r="G18" s="127">
        <v>2012</v>
      </c>
      <c r="H18" s="127">
        <v>2013</v>
      </c>
      <c r="I18" s="127">
        <v>2014</v>
      </c>
      <c r="J18" s="127">
        <v>2015</v>
      </c>
      <c r="K18" s="126" t="s">
        <v>0</v>
      </c>
      <c r="L18" s="123" t="s">
        <v>0</v>
      </c>
      <c r="M18" s="125">
        <v>2010</v>
      </c>
      <c r="N18" s="127">
        <v>2011</v>
      </c>
      <c r="O18" s="127">
        <v>2012</v>
      </c>
      <c r="P18" s="127">
        <v>2013</v>
      </c>
      <c r="Q18" s="127">
        <v>2014</v>
      </c>
      <c r="R18" s="127">
        <v>2015</v>
      </c>
      <c r="S18" s="126" t="s">
        <v>0</v>
      </c>
      <c r="T18" s="2"/>
    </row>
    <row r="19" spans="1:20">
      <c r="A19" s="2"/>
      <c r="B19" s="128" t="s">
        <v>1</v>
      </c>
      <c r="C19" s="187">
        <v>500</v>
      </c>
      <c r="D19" s="129"/>
      <c r="E19" s="130"/>
      <c r="F19" s="130"/>
      <c r="G19" s="130"/>
      <c r="H19" s="130"/>
      <c r="I19" s="130"/>
      <c r="J19" s="130"/>
      <c r="K19" s="131"/>
      <c r="L19" s="132"/>
      <c r="M19" s="130"/>
      <c r="N19" s="130"/>
      <c r="O19" s="130"/>
      <c r="P19" s="130"/>
      <c r="Q19" s="130"/>
      <c r="R19" s="130"/>
      <c r="S19" s="131"/>
      <c r="T19" s="2"/>
    </row>
    <row r="20" spans="1:20">
      <c r="A20" s="2"/>
      <c r="B20" s="128" t="s">
        <v>2</v>
      </c>
      <c r="C20" s="188">
        <v>1</v>
      </c>
      <c r="D20" s="189">
        <f t="shared" ref="D20:D21" si="12">K20</f>
        <v>0.68</v>
      </c>
      <c r="E20" s="190"/>
      <c r="F20" s="190"/>
      <c r="G20" s="190"/>
      <c r="H20" s="190"/>
      <c r="I20" s="190"/>
      <c r="J20" s="190"/>
      <c r="K20" s="191">
        <v>0.68</v>
      </c>
      <c r="L20" s="189">
        <f t="shared" ref="L20:L21" si="13">S20</f>
        <v>1.67</v>
      </c>
      <c r="M20" s="190">
        <v>1.49</v>
      </c>
      <c r="N20" s="190">
        <v>1.54</v>
      </c>
      <c r="O20" s="190">
        <v>1.55</v>
      </c>
      <c r="P20" s="190">
        <v>1.53</v>
      </c>
      <c r="Q20" s="190">
        <v>1.76</v>
      </c>
      <c r="R20" s="190">
        <v>1.78</v>
      </c>
      <c r="S20" s="191">
        <v>1.67</v>
      </c>
      <c r="T20" s="2"/>
    </row>
    <row r="21" spans="1:20">
      <c r="A21" s="2"/>
      <c r="B21" s="133" t="s">
        <v>3</v>
      </c>
      <c r="C21" s="192">
        <v>1</v>
      </c>
      <c r="D21" s="193">
        <f t="shared" si="12"/>
        <v>0.78</v>
      </c>
      <c r="E21" s="190"/>
      <c r="F21" s="190"/>
      <c r="G21" s="190"/>
      <c r="H21" s="190"/>
      <c r="I21" s="190"/>
      <c r="J21" s="190"/>
      <c r="K21" s="191">
        <v>0.78</v>
      </c>
      <c r="L21" s="193">
        <f t="shared" si="13"/>
        <v>2.08</v>
      </c>
      <c r="M21" s="190">
        <v>1.7</v>
      </c>
      <c r="N21" s="190">
        <v>1.63</v>
      </c>
      <c r="O21" s="190">
        <v>1.61</v>
      </c>
      <c r="P21" s="190">
        <v>1.76</v>
      </c>
      <c r="Q21" s="190">
        <v>1.86</v>
      </c>
      <c r="R21" s="190">
        <v>2.08</v>
      </c>
      <c r="S21" s="191">
        <v>2.08</v>
      </c>
      <c r="T21" s="2"/>
    </row>
    <row r="22" spans="1:20">
      <c r="A22" s="2"/>
      <c r="B22" s="133" t="s">
        <v>4</v>
      </c>
      <c r="C22" s="194"/>
      <c r="D22" s="135">
        <f>(D20+D21)/2</f>
        <v>0.73</v>
      </c>
      <c r="E22" s="136">
        <f t="shared" ref="E22:K22" si="14">(E21+E20)/2</f>
        <v>0</v>
      </c>
      <c r="F22" s="136">
        <f t="shared" si="14"/>
        <v>0</v>
      </c>
      <c r="G22" s="136">
        <f t="shared" si="14"/>
        <v>0</v>
      </c>
      <c r="H22" s="136">
        <f t="shared" si="14"/>
        <v>0</v>
      </c>
      <c r="I22" s="136">
        <f t="shared" si="14"/>
        <v>0</v>
      </c>
      <c r="J22" s="136">
        <f t="shared" si="14"/>
        <v>0</v>
      </c>
      <c r="K22" s="137">
        <f t="shared" si="14"/>
        <v>0.73</v>
      </c>
      <c r="L22" s="135">
        <f>(L20+L21)/2</f>
        <v>1.875</v>
      </c>
      <c r="M22" s="136">
        <f t="shared" ref="M22:S22" si="15">(M21+M20)/2</f>
        <v>1.595</v>
      </c>
      <c r="N22" s="136">
        <f t="shared" si="15"/>
        <v>1.585</v>
      </c>
      <c r="O22" s="136">
        <f t="shared" si="15"/>
        <v>1.58</v>
      </c>
      <c r="P22" s="136">
        <f t="shared" si="15"/>
        <v>1.645</v>
      </c>
      <c r="Q22" s="136">
        <f t="shared" si="15"/>
        <v>1.81</v>
      </c>
      <c r="R22" s="136">
        <f t="shared" si="15"/>
        <v>1.9300000000000002</v>
      </c>
      <c r="S22" s="137">
        <f t="shared" si="15"/>
        <v>1.875</v>
      </c>
      <c r="T22" s="2"/>
    </row>
    <row r="23" spans="1:20">
      <c r="A23" s="2"/>
      <c r="B23" s="133" t="s">
        <v>13</v>
      </c>
      <c r="C23" s="195"/>
      <c r="D23" s="140">
        <v>1</v>
      </c>
      <c r="E23" s="138">
        <v>1</v>
      </c>
      <c r="F23" s="138">
        <v>1</v>
      </c>
      <c r="G23" s="138">
        <v>1</v>
      </c>
      <c r="H23" s="138">
        <v>1</v>
      </c>
      <c r="I23" s="138">
        <v>1</v>
      </c>
      <c r="J23" s="138">
        <v>1</v>
      </c>
      <c r="K23" s="139">
        <v>1</v>
      </c>
      <c r="L23" s="140">
        <v>1</v>
      </c>
      <c r="M23" s="138">
        <v>1</v>
      </c>
      <c r="N23" s="138">
        <v>1</v>
      </c>
      <c r="O23" s="138">
        <v>1</v>
      </c>
      <c r="P23" s="138">
        <v>1</v>
      </c>
      <c r="Q23" s="138">
        <v>1</v>
      </c>
      <c r="R23" s="138">
        <v>1</v>
      </c>
      <c r="S23" s="139">
        <v>1</v>
      </c>
      <c r="T23" s="2"/>
    </row>
    <row r="24" spans="1:20">
      <c r="A24" s="2"/>
      <c r="B24" s="133" t="s">
        <v>5</v>
      </c>
      <c r="C24" s="196"/>
      <c r="D24" s="197"/>
      <c r="E24" s="141"/>
      <c r="F24" s="141"/>
      <c r="G24" s="141"/>
      <c r="H24" s="141"/>
      <c r="I24" s="141"/>
      <c r="J24" s="141"/>
      <c r="K24" s="142"/>
      <c r="L24" s="143">
        <v>11712</v>
      </c>
      <c r="M24" s="141">
        <v>3503</v>
      </c>
      <c r="N24" s="141">
        <v>621</v>
      </c>
      <c r="O24" s="141">
        <v>-97</v>
      </c>
      <c r="P24" s="141">
        <v>-576</v>
      </c>
      <c r="Q24" s="141">
        <v>-171</v>
      </c>
      <c r="R24" s="141">
        <v>5049</v>
      </c>
      <c r="S24" s="142">
        <v>2979</v>
      </c>
      <c r="T24" s="2"/>
    </row>
    <row r="25" spans="1:20">
      <c r="A25" s="2"/>
      <c r="B25" s="133" t="s">
        <v>6</v>
      </c>
      <c r="C25" s="198"/>
      <c r="D25" s="197"/>
      <c r="E25" s="141"/>
      <c r="F25" s="141"/>
      <c r="G25" s="141"/>
      <c r="H25" s="141"/>
      <c r="I25" s="141"/>
      <c r="J25" s="141"/>
      <c r="K25" s="142"/>
      <c r="L25" s="143">
        <v>1621</v>
      </c>
      <c r="M25" s="141">
        <v>1149</v>
      </c>
      <c r="N25" s="141">
        <v>1468</v>
      </c>
      <c r="O25" s="141">
        <v>652</v>
      </c>
      <c r="P25" s="141">
        <v>1406</v>
      </c>
      <c r="Q25" s="141">
        <v>1617</v>
      </c>
      <c r="R25" s="141">
        <v>836</v>
      </c>
      <c r="S25" s="142">
        <v>1344</v>
      </c>
      <c r="T25" s="2"/>
    </row>
    <row r="26" spans="1:20">
      <c r="A26" s="2"/>
      <c r="B26" s="144" t="s">
        <v>7</v>
      </c>
      <c r="C26" s="199"/>
      <c r="D26" s="147">
        <f t="shared" ref="D26:J26" si="16">((+D23*D22*100000/$C19)*$C20)-(-D25)</f>
        <v>146</v>
      </c>
      <c r="E26" s="145">
        <f t="shared" si="16"/>
        <v>0</v>
      </c>
      <c r="F26" s="145">
        <f t="shared" si="16"/>
        <v>0</v>
      </c>
      <c r="G26" s="145">
        <f t="shared" si="16"/>
        <v>0</v>
      </c>
      <c r="H26" s="145">
        <f t="shared" si="16"/>
        <v>0</v>
      </c>
      <c r="I26" s="145">
        <f t="shared" si="16"/>
        <v>0</v>
      </c>
      <c r="J26" s="145">
        <f t="shared" si="16"/>
        <v>0</v>
      </c>
      <c r="K26" s="146">
        <f>+((+K23*K22*100000/$C19)*$C20)-(-K25)</f>
        <v>146</v>
      </c>
      <c r="L26" s="147">
        <f t="shared" ref="L26:R26" si="17">((+L23*L22*100000/$C19)*$C20)-(-L25)</f>
        <v>1996</v>
      </c>
      <c r="M26" s="145">
        <f t="shared" si="17"/>
        <v>1468</v>
      </c>
      <c r="N26" s="145">
        <f t="shared" si="17"/>
        <v>1785</v>
      </c>
      <c r="O26" s="145">
        <f t="shared" si="17"/>
        <v>968</v>
      </c>
      <c r="P26" s="145">
        <f t="shared" si="17"/>
        <v>1735</v>
      </c>
      <c r="Q26" s="145">
        <f t="shared" si="17"/>
        <v>1979</v>
      </c>
      <c r="R26" s="145">
        <f t="shared" si="17"/>
        <v>1222</v>
      </c>
      <c r="S26" s="146">
        <f>+((+S23*S22*100000/$C19)*$C20)-(-S25)</f>
        <v>1719</v>
      </c>
      <c r="T26" s="2"/>
    </row>
    <row r="27" spans="1:20">
      <c r="A27" s="2"/>
      <c r="B27" s="133" t="s">
        <v>8</v>
      </c>
      <c r="C27" s="196"/>
      <c r="D27" s="148" t="e">
        <f>D24/80*12/D25</f>
        <v>#DIV/0!</v>
      </c>
      <c r="E27" s="134" t="e">
        <f t="shared" ref="E27:K27" si="18">E24/E25</f>
        <v>#DIV/0!</v>
      </c>
      <c r="F27" s="134" t="e">
        <f t="shared" si="18"/>
        <v>#DIV/0!</v>
      </c>
      <c r="G27" s="134" t="e">
        <f t="shared" si="18"/>
        <v>#DIV/0!</v>
      </c>
      <c r="H27" s="134" t="e">
        <f t="shared" si="18"/>
        <v>#DIV/0!</v>
      </c>
      <c r="I27" s="134" t="e">
        <f t="shared" si="18"/>
        <v>#DIV/0!</v>
      </c>
      <c r="J27" s="134" t="e">
        <f t="shared" si="18"/>
        <v>#DIV/0!</v>
      </c>
      <c r="K27" s="149" t="e">
        <f t="shared" si="18"/>
        <v>#DIV/0!</v>
      </c>
      <c r="L27" s="148">
        <f>L24/80*12/L25</f>
        <v>1.0837754472547811</v>
      </c>
      <c r="M27" s="134">
        <f t="shared" ref="M27:S27" si="19">M24/M25</f>
        <v>3.0487380330722367</v>
      </c>
      <c r="N27" s="134">
        <f t="shared" si="19"/>
        <v>0.42302452316076294</v>
      </c>
      <c r="O27" s="134">
        <f t="shared" si="19"/>
        <v>-0.14877300613496933</v>
      </c>
      <c r="P27" s="134">
        <f t="shared" si="19"/>
        <v>-0.40967283072546229</v>
      </c>
      <c r="Q27" s="134">
        <f t="shared" si="19"/>
        <v>-0.10575139146567718</v>
      </c>
      <c r="R27" s="134">
        <f t="shared" si="19"/>
        <v>6.0394736842105265</v>
      </c>
      <c r="S27" s="149">
        <f t="shared" si="19"/>
        <v>2.2165178571428572</v>
      </c>
      <c r="T27" s="2"/>
    </row>
    <row r="28" spans="1:20">
      <c r="A28" s="2"/>
      <c r="B28" s="150" t="s">
        <v>14</v>
      </c>
      <c r="C28" s="200"/>
      <c r="D28" s="151">
        <f t="shared" ref="D28:S28" si="20">ROUNDUP(D26/1000,2)*1000</f>
        <v>150.00000000000003</v>
      </c>
      <c r="E28" s="152">
        <f t="shared" si="20"/>
        <v>0</v>
      </c>
      <c r="F28" s="152">
        <f t="shared" si="20"/>
        <v>0</v>
      </c>
      <c r="G28" s="152">
        <f t="shared" si="20"/>
        <v>0</v>
      </c>
      <c r="H28" s="152">
        <f t="shared" si="20"/>
        <v>0</v>
      </c>
      <c r="I28" s="152">
        <f t="shared" si="20"/>
        <v>0</v>
      </c>
      <c r="J28" s="152">
        <f t="shared" si="20"/>
        <v>0</v>
      </c>
      <c r="K28" s="153">
        <f t="shared" si="20"/>
        <v>150.00000000000003</v>
      </c>
      <c r="L28" s="151">
        <f t="shared" si="20"/>
        <v>2000</v>
      </c>
      <c r="M28" s="152">
        <f t="shared" si="20"/>
        <v>1470</v>
      </c>
      <c r="N28" s="152">
        <f t="shared" si="20"/>
        <v>1790</v>
      </c>
      <c r="O28" s="152">
        <f t="shared" si="20"/>
        <v>970</v>
      </c>
      <c r="P28" s="152">
        <f t="shared" si="20"/>
        <v>1740</v>
      </c>
      <c r="Q28" s="152">
        <f t="shared" si="20"/>
        <v>1980</v>
      </c>
      <c r="R28" s="152">
        <f t="shared" si="20"/>
        <v>1230</v>
      </c>
      <c r="S28" s="153">
        <f t="shared" si="20"/>
        <v>1720</v>
      </c>
      <c r="T28" s="2"/>
    </row>
    <row r="29" spans="1:20">
      <c r="A29" s="2"/>
      <c r="B29" s="150" t="s">
        <v>9</v>
      </c>
      <c r="C29" s="200"/>
      <c r="D29" s="154">
        <f t="shared" ref="D29:S29" si="21">D25/D28</f>
        <v>0</v>
      </c>
      <c r="E29" s="155" t="e">
        <f t="shared" si="21"/>
        <v>#DIV/0!</v>
      </c>
      <c r="F29" s="155" t="e">
        <f t="shared" si="21"/>
        <v>#DIV/0!</v>
      </c>
      <c r="G29" s="155" t="e">
        <f t="shared" si="21"/>
        <v>#DIV/0!</v>
      </c>
      <c r="H29" s="155" t="e">
        <f t="shared" si="21"/>
        <v>#DIV/0!</v>
      </c>
      <c r="I29" s="155" t="e">
        <f t="shared" si="21"/>
        <v>#DIV/0!</v>
      </c>
      <c r="J29" s="155" t="e">
        <f t="shared" si="21"/>
        <v>#DIV/0!</v>
      </c>
      <c r="K29" s="156">
        <f t="shared" si="21"/>
        <v>0</v>
      </c>
      <c r="L29" s="154">
        <f t="shared" si="21"/>
        <v>0.8105</v>
      </c>
      <c r="M29" s="155">
        <f t="shared" si="21"/>
        <v>0.78163265306122454</v>
      </c>
      <c r="N29" s="155">
        <f t="shared" si="21"/>
        <v>0.82011173184357544</v>
      </c>
      <c r="O29" s="155">
        <f t="shared" si="21"/>
        <v>0.6721649484536083</v>
      </c>
      <c r="P29" s="155">
        <f t="shared" si="21"/>
        <v>0.80804597701149428</v>
      </c>
      <c r="Q29" s="155">
        <f t="shared" si="21"/>
        <v>0.81666666666666665</v>
      </c>
      <c r="R29" s="155">
        <f t="shared" si="21"/>
        <v>0.67967479674796749</v>
      </c>
      <c r="S29" s="156">
        <f t="shared" si="21"/>
        <v>0.78139534883720929</v>
      </c>
      <c r="T29" s="2"/>
    </row>
    <row r="30" spans="1:20">
      <c r="A30" s="2"/>
      <c r="B30" s="157" t="s">
        <v>10</v>
      </c>
      <c r="C30" s="201"/>
      <c r="D30" s="158">
        <f>D24/80*12/D28</f>
        <v>0</v>
      </c>
      <c r="E30" s="159" t="e">
        <f t="shared" ref="E30:J30" si="22">E24/E28</f>
        <v>#DIV/0!</v>
      </c>
      <c r="F30" s="159" t="e">
        <f t="shared" si="22"/>
        <v>#DIV/0!</v>
      </c>
      <c r="G30" s="159" t="e">
        <f t="shared" si="22"/>
        <v>#DIV/0!</v>
      </c>
      <c r="H30" s="159" t="e">
        <f t="shared" si="22"/>
        <v>#DIV/0!</v>
      </c>
      <c r="I30" s="159" t="e">
        <f t="shared" si="22"/>
        <v>#DIV/0!</v>
      </c>
      <c r="J30" s="159" t="e">
        <f t="shared" si="22"/>
        <v>#DIV/0!</v>
      </c>
      <c r="K30" s="160">
        <f>K24/K28/8*12</f>
        <v>0</v>
      </c>
      <c r="L30" s="158">
        <f>L24/80*12/L28</f>
        <v>0.87840000000000007</v>
      </c>
      <c r="M30" s="159">
        <f t="shared" ref="M30:R30" si="23">M24/M28</f>
        <v>2.3829931972789113</v>
      </c>
      <c r="N30" s="159">
        <f t="shared" si="23"/>
        <v>0.34692737430167597</v>
      </c>
      <c r="O30" s="159">
        <f t="shared" si="23"/>
        <v>-0.1</v>
      </c>
      <c r="P30" s="159">
        <f t="shared" si="23"/>
        <v>-0.33103448275862069</v>
      </c>
      <c r="Q30" s="159">
        <f t="shared" si="23"/>
        <v>-8.6363636363636365E-2</v>
      </c>
      <c r="R30" s="159">
        <f t="shared" si="23"/>
        <v>4.1048780487804875</v>
      </c>
      <c r="S30" s="160">
        <f>S24/S28/8*12</f>
        <v>2.5979651162790698</v>
      </c>
      <c r="T30" s="2"/>
    </row>
    <row r="3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>
      <c r="A32" s="2"/>
      <c r="B32" s="413" t="s">
        <v>15</v>
      </c>
      <c r="C32" s="404"/>
      <c r="D32" s="203">
        <v>2010</v>
      </c>
      <c r="E32" s="204"/>
      <c r="F32" s="205"/>
      <c r="G32" s="205"/>
      <c r="H32" s="205"/>
      <c r="I32" s="205"/>
      <c r="J32" s="205"/>
      <c r="K32" s="206" t="s">
        <v>12</v>
      </c>
      <c r="L32" s="203">
        <v>2010</v>
      </c>
      <c r="M32" s="204"/>
      <c r="N32" s="205"/>
      <c r="O32" s="205"/>
      <c r="P32" s="205"/>
      <c r="Q32" s="205"/>
      <c r="R32" s="205"/>
      <c r="S32" s="206" t="s">
        <v>11</v>
      </c>
      <c r="T32" s="2"/>
    </row>
    <row r="33" spans="1:20">
      <c r="A33" s="2"/>
      <c r="B33" s="416" t="s">
        <v>18</v>
      </c>
      <c r="C33" s="402"/>
      <c r="D33" s="207" t="s">
        <v>0</v>
      </c>
      <c r="E33" s="208">
        <v>2010</v>
      </c>
      <c r="F33" s="209">
        <v>2011</v>
      </c>
      <c r="G33" s="209">
        <v>2012</v>
      </c>
      <c r="H33" s="209">
        <v>2013</v>
      </c>
      <c r="I33" s="209">
        <v>2014</v>
      </c>
      <c r="J33" s="209">
        <v>2015</v>
      </c>
      <c r="K33" s="210" t="s">
        <v>0</v>
      </c>
      <c r="L33" s="207" t="s">
        <v>0</v>
      </c>
      <c r="M33" s="208">
        <v>2010</v>
      </c>
      <c r="N33" s="209">
        <v>2011</v>
      </c>
      <c r="O33" s="209">
        <v>2012</v>
      </c>
      <c r="P33" s="209">
        <v>2013</v>
      </c>
      <c r="Q33" s="209">
        <v>2014</v>
      </c>
      <c r="R33" s="209">
        <v>2015</v>
      </c>
      <c r="S33" s="210" t="s">
        <v>0</v>
      </c>
      <c r="T33" s="2"/>
    </row>
    <row r="34" spans="1:20">
      <c r="A34" s="2"/>
      <c r="B34" s="211" t="s">
        <v>1</v>
      </c>
      <c r="C34" s="212">
        <v>500</v>
      </c>
      <c r="D34" s="213"/>
      <c r="E34" s="214"/>
      <c r="F34" s="214"/>
      <c r="G34" s="214"/>
      <c r="H34" s="214"/>
      <c r="I34" s="214"/>
      <c r="J34" s="214"/>
      <c r="K34" s="215"/>
      <c r="L34" s="216"/>
      <c r="M34" s="214"/>
      <c r="N34" s="214"/>
      <c r="O34" s="214"/>
      <c r="P34" s="214"/>
      <c r="Q34" s="214"/>
      <c r="R34" s="214"/>
      <c r="S34" s="215"/>
      <c r="T34" s="2"/>
    </row>
    <row r="35" spans="1:20">
      <c r="A35" s="2"/>
      <c r="B35" s="211" t="s">
        <v>2</v>
      </c>
      <c r="C35" s="217">
        <v>1</v>
      </c>
      <c r="D35" s="218">
        <f t="shared" ref="D35:D36" si="24">K35</f>
        <v>0.68</v>
      </c>
      <c r="E35" s="219"/>
      <c r="F35" s="219"/>
      <c r="G35" s="219"/>
      <c r="H35" s="219"/>
      <c r="I35" s="219"/>
      <c r="J35" s="219"/>
      <c r="K35" s="220">
        <v>0.68</v>
      </c>
      <c r="L35" s="218">
        <f t="shared" ref="L35:L36" si="25">S35</f>
        <v>1.26</v>
      </c>
      <c r="M35" s="219">
        <v>1</v>
      </c>
      <c r="N35" s="219">
        <v>1</v>
      </c>
      <c r="O35" s="219">
        <v>0.98</v>
      </c>
      <c r="P35" s="219">
        <v>0.99</v>
      </c>
      <c r="Q35" s="219">
        <v>1.06</v>
      </c>
      <c r="R35" s="219">
        <v>1.1599999999999999</v>
      </c>
      <c r="S35" s="220">
        <v>1.26</v>
      </c>
      <c r="T35" s="2"/>
    </row>
    <row r="36" spans="1:20">
      <c r="A36" s="2"/>
      <c r="B36" s="221" t="s">
        <v>3</v>
      </c>
      <c r="C36" s="222">
        <v>1</v>
      </c>
      <c r="D36" s="223">
        <f t="shared" si="24"/>
        <v>0.78</v>
      </c>
      <c r="E36" s="219"/>
      <c r="F36" s="219"/>
      <c r="G36" s="219"/>
      <c r="H36" s="219"/>
      <c r="I36" s="219"/>
      <c r="J36" s="219"/>
      <c r="K36" s="220">
        <v>0.78</v>
      </c>
      <c r="L36" s="223">
        <f t="shared" si="25"/>
        <v>1.46</v>
      </c>
      <c r="M36" s="219">
        <v>1.07</v>
      </c>
      <c r="N36" s="219">
        <v>1.02</v>
      </c>
      <c r="O36" s="219">
        <v>1.03</v>
      </c>
      <c r="P36" s="219">
        <v>1.06</v>
      </c>
      <c r="Q36" s="219">
        <v>1.17</v>
      </c>
      <c r="R36" s="219">
        <v>1.39</v>
      </c>
      <c r="S36" s="220">
        <v>1.46</v>
      </c>
      <c r="T36" s="2"/>
    </row>
    <row r="37" spans="1:20">
      <c r="A37" s="2"/>
      <c r="B37" s="221" t="s">
        <v>4</v>
      </c>
      <c r="C37" s="224"/>
      <c r="D37" s="225">
        <f>(D35+D36)/2</f>
        <v>0.73</v>
      </c>
      <c r="E37" s="226">
        <f t="shared" ref="E37:K37" si="26">(E36+E35)/2</f>
        <v>0</v>
      </c>
      <c r="F37" s="226">
        <f t="shared" si="26"/>
        <v>0</v>
      </c>
      <c r="G37" s="226">
        <f t="shared" si="26"/>
        <v>0</v>
      </c>
      <c r="H37" s="226">
        <f t="shared" si="26"/>
        <v>0</v>
      </c>
      <c r="I37" s="226">
        <f t="shared" si="26"/>
        <v>0</v>
      </c>
      <c r="J37" s="226">
        <f t="shared" si="26"/>
        <v>0</v>
      </c>
      <c r="K37" s="227">
        <f t="shared" si="26"/>
        <v>0.73</v>
      </c>
      <c r="L37" s="225">
        <f>(L35+L36)/2</f>
        <v>1.3599999999999999</v>
      </c>
      <c r="M37" s="226">
        <f t="shared" ref="M37:S37" si="27">(M36+M35)/2</f>
        <v>1.0350000000000001</v>
      </c>
      <c r="N37" s="226">
        <f t="shared" si="27"/>
        <v>1.01</v>
      </c>
      <c r="O37" s="226">
        <f t="shared" si="27"/>
        <v>1.0049999999999999</v>
      </c>
      <c r="P37" s="226">
        <f t="shared" si="27"/>
        <v>1.0249999999999999</v>
      </c>
      <c r="Q37" s="226">
        <f t="shared" si="27"/>
        <v>1.115</v>
      </c>
      <c r="R37" s="226">
        <f t="shared" si="27"/>
        <v>1.2749999999999999</v>
      </c>
      <c r="S37" s="227">
        <f t="shared" si="27"/>
        <v>1.3599999999999999</v>
      </c>
      <c r="T37" s="2"/>
    </row>
    <row r="38" spans="1:20">
      <c r="A38" s="2"/>
      <c r="B38" s="221" t="s">
        <v>13</v>
      </c>
      <c r="C38" s="228"/>
      <c r="D38" s="229">
        <v>1</v>
      </c>
      <c r="E38" s="230">
        <v>1</v>
      </c>
      <c r="F38" s="230">
        <v>1</v>
      </c>
      <c r="G38" s="230">
        <v>1</v>
      </c>
      <c r="H38" s="230">
        <v>1</v>
      </c>
      <c r="I38" s="230">
        <v>1</v>
      </c>
      <c r="J38" s="230">
        <v>1</v>
      </c>
      <c r="K38" s="231">
        <v>1</v>
      </c>
      <c r="L38" s="229">
        <v>1</v>
      </c>
      <c r="M38" s="230">
        <v>1</v>
      </c>
      <c r="N38" s="230">
        <v>1</v>
      </c>
      <c r="O38" s="230">
        <v>1</v>
      </c>
      <c r="P38" s="230">
        <v>1</v>
      </c>
      <c r="Q38" s="230">
        <v>1</v>
      </c>
      <c r="R38" s="230">
        <v>1</v>
      </c>
      <c r="S38" s="231">
        <v>1</v>
      </c>
      <c r="T38" s="2"/>
    </row>
    <row r="39" spans="1:20">
      <c r="A39" s="2"/>
      <c r="B39" s="221" t="s">
        <v>5</v>
      </c>
      <c r="C39" s="233"/>
      <c r="D39" s="234"/>
      <c r="E39" s="235"/>
      <c r="F39" s="235"/>
      <c r="G39" s="235"/>
      <c r="H39" s="235"/>
      <c r="I39" s="235"/>
      <c r="J39" s="235"/>
      <c r="K39" s="236"/>
      <c r="L39" s="237">
        <v>4879</v>
      </c>
      <c r="M39" s="235">
        <v>-718</v>
      </c>
      <c r="N39" s="235">
        <v>186</v>
      </c>
      <c r="O39" s="235">
        <v>-201</v>
      </c>
      <c r="P39" s="235">
        <v>1189</v>
      </c>
      <c r="Q39" s="235">
        <v>475</v>
      </c>
      <c r="R39" s="235">
        <v>2012</v>
      </c>
      <c r="S39" s="236">
        <v>1340</v>
      </c>
      <c r="T39" s="2"/>
    </row>
    <row r="40" spans="1:20">
      <c r="A40" s="2"/>
      <c r="B40" s="221" t="s">
        <v>6</v>
      </c>
      <c r="C40" s="238"/>
      <c r="D40" s="234"/>
      <c r="E40" s="235"/>
      <c r="F40" s="235"/>
      <c r="G40" s="235"/>
      <c r="H40" s="235"/>
      <c r="I40" s="235"/>
      <c r="J40" s="235"/>
      <c r="K40" s="236"/>
      <c r="L40" s="237">
        <v>1900</v>
      </c>
      <c r="M40" s="235">
        <v>1900</v>
      </c>
      <c r="N40" s="235">
        <v>1060</v>
      </c>
      <c r="O40" s="235">
        <v>536</v>
      </c>
      <c r="P40" s="235">
        <v>314</v>
      </c>
      <c r="Q40" s="235">
        <v>350</v>
      </c>
      <c r="R40" s="235">
        <v>351</v>
      </c>
      <c r="S40" s="236">
        <v>994</v>
      </c>
      <c r="T40" s="2"/>
    </row>
    <row r="41" spans="1:20">
      <c r="A41" s="2"/>
      <c r="B41" s="239" t="s">
        <v>7</v>
      </c>
      <c r="C41" s="240"/>
      <c r="D41" s="242">
        <f t="shared" ref="D41:J41" si="28">((+D38*D37*100000/$C34)*$C35)-(-D40)</f>
        <v>146</v>
      </c>
      <c r="E41" s="243">
        <f t="shared" si="28"/>
        <v>0</v>
      </c>
      <c r="F41" s="243">
        <f t="shared" si="28"/>
        <v>0</v>
      </c>
      <c r="G41" s="243">
        <f t="shared" si="28"/>
        <v>0</v>
      </c>
      <c r="H41" s="243">
        <f t="shared" si="28"/>
        <v>0</v>
      </c>
      <c r="I41" s="243">
        <f t="shared" si="28"/>
        <v>0</v>
      </c>
      <c r="J41" s="243">
        <f t="shared" si="28"/>
        <v>0</v>
      </c>
      <c r="K41" s="246">
        <f>+((+K38*K37*100000/$C34)*$C35)-(-K40)</f>
        <v>146</v>
      </c>
      <c r="L41" s="242">
        <f t="shared" ref="L41:R41" si="29">((+L38*L37*100000/$C34)*$C35)-(-L40)</f>
        <v>2172</v>
      </c>
      <c r="M41" s="243">
        <f t="shared" si="29"/>
        <v>2107</v>
      </c>
      <c r="N41" s="243">
        <f t="shared" si="29"/>
        <v>1262</v>
      </c>
      <c r="O41" s="243">
        <f t="shared" si="29"/>
        <v>737</v>
      </c>
      <c r="P41" s="243">
        <f t="shared" si="29"/>
        <v>519</v>
      </c>
      <c r="Q41" s="243">
        <f t="shared" si="29"/>
        <v>573</v>
      </c>
      <c r="R41" s="243">
        <f t="shared" si="29"/>
        <v>606</v>
      </c>
      <c r="S41" s="246">
        <f>+((+S38*S37*100000/$C34)*$C35)-(-S40)</f>
        <v>1266</v>
      </c>
      <c r="T41" s="2"/>
    </row>
    <row r="42" spans="1:20">
      <c r="A42" s="2"/>
      <c r="B42" s="221" t="s">
        <v>8</v>
      </c>
      <c r="C42" s="233"/>
      <c r="D42" s="248" t="e">
        <f>D39/80*12/D40</f>
        <v>#DIV/0!</v>
      </c>
      <c r="E42" s="250" t="e">
        <f t="shared" ref="E42:K42" si="30">E39/E40</f>
        <v>#DIV/0!</v>
      </c>
      <c r="F42" s="250" t="e">
        <f t="shared" si="30"/>
        <v>#DIV/0!</v>
      </c>
      <c r="G42" s="250" t="e">
        <f t="shared" si="30"/>
        <v>#DIV/0!</v>
      </c>
      <c r="H42" s="250" t="e">
        <f t="shared" si="30"/>
        <v>#DIV/0!</v>
      </c>
      <c r="I42" s="250" t="e">
        <f t="shared" si="30"/>
        <v>#DIV/0!</v>
      </c>
      <c r="J42" s="250" t="e">
        <f t="shared" si="30"/>
        <v>#DIV/0!</v>
      </c>
      <c r="K42" s="253" t="e">
        <f t="shared" si="30"/>
        <v>#DIV/0!</v>
      </c>
      <c r="L42" s="248">
        <f>L39/80*12/L40</f>
        <v>0.38518421052631574</v>
      </c>
      <c r="M42" s="250">
        <f t="shared" ref="M42:S42" si="31">M39/M40</f>
        <v>-0.37789473684210528</v>
      </c>
      <c r="N42" s="250">
        <f t="shared" si="31"/>
        <v>0.17547169811320754</v>
      </c>
      <c r="O42" s="250">
        <f t="shared" si="31"/>
        <v>-0.375</v>
      </c>
      <c r="P42" s="250">
        <f t="shared" si="31"/>
        <v>3.7866242038216562</v>
      </c>
      <c r="Q42" s="250">
        <f t="shared" si="31"/>
        <v>1.3571428571428572</v>
      </c>
      <c r="R42" s="250">
        <f t="shared" si="31"/>
        <v>5.732193732193732</v>
      </c>
      <c r="S42" s="253">
        <f t="shared" si="31"/>
        <v>1.3480885311871227</v>
      </c>
      <c r="T42" s="2"/>
    </row>
    <row r="43" spans="1:20">
      <c r="A43" s="2"/>
      <c r="B43" s="256" t="s">
        <v>14</v>
      </c>
      <c r="C43" s="257"/>
      <c r="D43" s="258">
        <f t="shared" ref="D43:S43" si="32">ROUNDUP(D41/1000,2)*1000</f>
        <v>150.00000000000003</v>
      </c>
      <c r="E43" s="261">
        <f t="shared" si="32"/>
        <v>0</v>
      </c>
      <c r="F43" s="261">
        <f t="shared" si="32"/>
        <v>0</v>
      </c>
      <c r="G43" s="261">
        <f t="shared" si="32"/>
        <v>0</v>
      </c>
      <c r="H43" s="261">
        <f t="shared" si="32"/>
        <v>0</v>
      </c>
      <c r="I43" s="261">
        <f t="shared" si="32"/>
        <v>0</v>
      </c>
      <c r="J43" s="261">
        <f t="shared" si="32"/>
        <v>0</v>
      </c>
      <c r="K43" s="264">
        <f t="shared" si="32"/>
        <v>150.00000000000003</v>
      </c>
      <c r="L43" s="258">
        <f t="shared" si="32"/>
        <v>2179.9999999999995</v>
      </c>
      <c r="M43" s="261">
        <f t="shared" si="32"/>
        <v>2110</v>
      </c>
      <c r="N43" s="261">
        <f t="shared" si="32"/>
        <v>1270</v>
      </c>
      <c r="O43" s="261">
        <f t="shared" si="32"/>
        <v>740</v>
      </c>
      <c r="P43" s="261">
        <f t="shared" si="32"/>
        <v>520</v>
      </c>
      <c r="Q43" s="261">
        <f t="shared" si="32"/>
        <v>580</v>
      </c>
      <c r="R43" s="261">
        <f t="shared" si="32"/>
        <v>610</v>
      </c>
      <c r="S43" s="264">
        <f t="shared" si="32"/>
        <v>1270</v>
      </c>
      <c r="T43" s="2"/>
    </row>
    <row r="44" spans="1:20">
      <c r="A44" s="2"/>
      <c r="B44" s="256" t="s">
        <v>9</v>
      </c>
      <c r="C44" s="257"/>
      <c r="D44" s="266">
        <f t="shared" ref="D44:S44" si="33">D40/D43</f>
        <v>0</v>
      </c>
      <c r="E44" s="267" t="e">
        <f t="shared" si="33"/>
        <v>#DIV/0!</v>
      </c>
      <c r="F44" s="267" t="e">
        <f t="shared" si="33"/>
        <v>#DIV/0!</v>
      </c>
      <c r="G44" s="267" t="e">
        <f t="shared" si="33"/>
        <v>#DIV/0!</v>
      </c>
      <c r="H44" s="267" t="e">
        <f t="shared" si="33"/>
        <v>#DIV/0!</v>
      </c>
      <c r="I44" s="267" t="e">
        <f t="shared" si="33"/>
        <v>#DIV/0!</v>
      </c>
      <c r="J44" s="267" t="e">
        <f t="shared" si="33"/>
        <v>#DIV/0!</v>
      </c>
      <c r="K44" s="268">
        <f t="shared" si="33"/>
        <v>0</v>
      </c>
      <c r="L44" s="266">
        <f t="shared" si="33"/>
        <v>0.87155963302752315</v>
      </c>
      <c r="M44" s="267">
        <f t="shared" si="33"/>
        <v>0.90047393364928907</v>
      </c>
      <c r="N44" s="267">
        <f t="shared" si="33"/>
        <v>0.83464566929133854</v>
      </c>
      <c r="O44" s="267">
        <f t="shared" si="33"/>
        <v>0.72432432432432436</v>
      </c>
      <c r="P44" s="267">
        <f t="shared" si="33"/>
        <v>0.60384615384615381</v>
      </c>
      <c r="Q44" s="267">
        <f t="shared" si="33"/>
        <v>0.60344827586206895</v>
      </c>
      <c r="R44" s="267">
        <f t="shared" si="33"/>
        <v>0.57540983606557372</v>
      </c>
      <c r="S44" s="268">
        <f t="shared" si="33"/>
        <v>0.78267716535433074</v>
      </c>
      <c r="T44" s="2"/>
    </row>
    <row r="45" spans="1:20">
      <c r="A45" s="2"/>
      <c r="B45" s="270" t="s">
        <v>10</v>
      </c>
      <c r="C45" s="271"/>
      <c r="D45" s="273">
        <f>D39/80*12/D43</f>
        <v>0</v>
      </c>
      <c r="E45" s="276" t="e">
        <f t="shared" ref="E45:J45" si="34">E39/E43</f>
        <v>#DIV/0!</v>
      </c>
      <c r="F45" s="276" t="e">
        <f t="shared" si="34"/>
        <v>#DIV/0!</v>
      </c>
      <c r="G45" s="276" t="e">
        <f t="shared" si="34"/>
        <v>#DIV/0!</v>
      </c>
      <c r="H45" s="276" t="e">
        <f t="shared" si="34"/>
        <v>#DIV/0!</v>
      </c>
      <c r="I45" s="276" t="e">
        <f t="shared" si="34"/>
        <v>#DIV/0!</v>
      </c>
      <c r="J45" s="276" t="e">
        <f t="shared" si="34"/>
        <v>#DIV/0!</v>
      </c>
      <c r="K45" s="280">
        <f>K39/K43/8*12</f>
        <v>0</v>
      </c>
      <c r="L45" s="273">
        <f>L39/80*12/L43</f>
        <v>0.33571100917431196</v>
      </c>
      <c r="M45" s="276">
        <f t="shared" ref="M45:R45" si="35">M39/M43</f>
        <v>-0.34028436018957348</v>
      </c>
      <c r="N45" s="276">
        <f t="shared" si="35"/>
        <v>0.14645669291338584</v>
      </c>
      <c r="O45" s="276">
        <f t="shared" si="35"/>
        <v>-0.27162162162162162</v>
      </c>
      <c r="P45" s="276">
        <f t="shared" si="35"/>
        <v>2.2865384615384614</v>
      </c>
      <c r="Q45" s="276">
        <f t="shared" si="35"/>
        <v>0.81896551724137934</v>
      </c>
      <c r="R45" s="276">
        <f t="shared" si="35"/>
        <v>3.2983606557377048</v>
      </c>
      <c r="S45" s="280">
        <f>S39/S43/8*12</f>
        <v>1.5826771653543306</v>
      </c>
      <c r="T45" s="2"/>
    </row>
    <row r="46" spans="1:2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>
      <c r="A47" s="2"/>
      <c r="B47" s="410" t="s">
        <v>15</v>
      </c>
      <c r="C47" s="404"/>
      <c r="D47" s="284">
        <v>2010</v>
      </c>
      <c r="E47" s="285"/>
      <c r="F47" s="286"/>
      <c r="G47" s="286"/>
      <c r="H47" s="286"/>
      <c r="I47" s="286"/>
      <c r="J47" s="286"/>
      <c r="K47" s="232" t="s">
        <v>12</v>
      </c>
      <c r="L47" s="284">
        <v>2010</v>
      </c>
      <c r="M47" s="285"/>
      <c r="N47" s="286"/>
      <c r="O47" s="286"/>
      <c r="P47" s="286"/>
      <c r="Q47" s="286"/>
      <c r="R47" s="286"/>
      <c r="S47" s="232" t="s">
        <v>11</v>
      </c>
      <c r="T47" s="2"/>
    </row>
    <row r="48" spans="1:20">
      <c r="A48" s="2"/>
      <c r="B48" s="409" t="s">
        <v>19</v>
      </c>
      <c r="C48" s="402"/>
      <c r="D48" s="241" t="s">
        <v>0</v>
      </c>
      <c r="E48" s="244">
        <v>2010</v>
      </c>
      <c r="F48" s="247">
        <v>2011</v>
      </c>
      <c r="G48" s="247">
        <v>2012</v>
      </c>
      <c r="H48" s="247">
        <v>2013</v>
      </c>
      <c r="I48" s="247">
        <v>2014</v>
      </c>
      <c r="J48" s="247">
        <v>2015</v>
      </c>
      <c r="K48" s="245" t="s">
        <v>0</v>
      </c>
      <c r="L48" s="241" t="s">
        <v>0</v>
      </c>
      <c r="M48" s="244">
        <v>2010</v>
      </c>
      <c r="N48" s="247">
        <v>2011</v>
      </c>
      <c r="O48" s="247">
        <v>2012</v>
      </c>
      <c r="P48" s="247">
        <v>2013</v>
      </c>
      <c r="Q48" s="247">
        <v>2014</v>
      </c>
      <c r="R48" s="247">
        <v>2015</v>
      </c>
      <c r="S48" s="245" t="s">
        <v>0</v>
      </c>
      <c r="T48" s="2"/>
    </row>
    <row r="49" spans="1:20">
      <c r="A49" s="2"/>
      <c r="B49" s="249" t="s">
        <v>1</v>
      </c>
      <c r="C49" s="289">
        <v>500</v>
      </c>
      <c r="D49" s="251"/>
      <c r="E49" s="252"/>
      <c r="F49" s="252"/>
      <c r="G49" s="252"/>
      <c r="H49" s="252"/>
      <c r="I49" s="252"/>
      <c r="J49" s="252"/>
      <c r="K49" s="254"/>
      <c r="L49" s="255"/>
      <c r="M49" s="252"/>
      <c r="N49" s="252"/>
      <c r="O49" s="252"/>
      <c r="P49" s="252"/>
      <c r="Q49" s="252"/>
      <c r="R49" s="252"/>
      <c r="S49" s="254"/>
      <c r="T49" s="2"/>
    </row>
    <row r="50" spans="1:20">
      <c r="A50" s="2"/>
      <c r="B50" s="249" t="s">
        <v>2</v>
      </c>
      <c r="C50" s="290">
        <v>1</v>
      </c>
      <c r="D50" s="291">
        <f t="shared" ref="D50:D51" si="36">K50</f>
        <v>0.68</v>
      </c>
      <c r="E50" s="292"/>
      <c r="F50" s="292"/>
      <c r="G50" s="292"/>
      <c r="H50" s="292"/>
      <c r="I50" s="292"/>
      <c r="J50" s="292"/>
      <c r="K50" s="293">
        <v>0.68</v>
      </c>
      <c r="L50" s="291">
        <f t="shared" ref="L50:L51" si="37">S50</f>
        <v>1.29</v>
      </c>
      <c r="M50" s="292">
        <v>1.43</v>
      </c>
      <c r="N50" s="292">
        <v>1.53</v>
      </c>
      <c r="O50" s="292">
        <v>1.53</v>
      </c>
      <c r="P50" s="292">
        <v>1.49</v>
      </c>
      <c r="Q50" s="292">
        <v>1.55</v>
      </c>
      <c r="R50" s="292">
        <v>1.47</v>
      </c>
      <c r="S50" s="293">
        <v>1.29</v>
      </c>
      <c r="T50" s="2"/>
    </row>
    <row r="51" spans="1:20">
      <c r="A51" s="2"/>
      <c r="B51" s="259" t="s">
        <v>3</v>
      </c>
      <c r="C51" s="295">
        <v>1</v>
      </c>
      <c r="D51" s="296">
        <f t="shared" si="36"/>
        <v>0.78</v>
      </c>
      <c r="E51" s="292"/>
      <c r="F51" s="292"/>
      <c r="G51" s="292"/>
      <c r="H51" s="292"/>
      <c r="I51" s="292"/>
      <c r="J51" s="292"/>
      <c r="K51" s="293">
        <v>0.78</v>
      </c>
      <c r="L51" s="296">
        <f t="shared" si="37"/>
        <v>1.47</v>
      </c>
      <c r="M51" s="292">
        <v>1.63</v>
      </c>
      <c r="N51" s="292">
        <v>1.67</v>
      </c>
      <c r="O51" s="292">
        <v>1.63</v>
      </c>
      <c r="P51" s="292">
        <v>1.65</v>
      </c>
      <c r="Q51" s="292">
        <v>1.7</v>
      </c>
      <c r="R51" s="292">
        <v>1.58</v>
      </c>
      <c r="S51" s="293">
        <v>1.47</v>
      </c>
      <c r="T51" s="2"/>
    </row>
    <row r="52" spans="1:20">
      <c r="A52" s="2"/>
      <c r="B52" s="259" t="s">
        <v>4</v>
      </c>
      <c r="C52" s="298"/>
      <c r="D52" s="262">
        <f>(D50+D51)/2</f>
        <v>0.73</v>
      </c>
      <c r="E52" s="263">
        <f t="shared" ref="E52:K52" si="38">(E51+E50)/2</f>
        <v>0</v>
      </c>
      <c r="F52" s="263">
        <f t="shared" si="38"/>
        <v>0</v>
      </c>
      <c r="G52" s="263">
        <f t="shared" si="38"/>
        <v>0</v>
      </c>
      <c r="H52" s="263">
        <f t="shared" si="38"/>
        <v>0</v>
      </c>
      <c r="I52" s="263">
        <f t="shared" si="38"/>
        <v>0</v>
      </c>
      <c r="J52" s="263">
        <f t="shared" si="38"/>
        <v>0</v>
      </c>
      <c r="K52" s="265">
        <f t="shared" si="38"/>
        <v>0.73</v>
      </c>
      <c r="L52" s="262">
        <f>(L50+L51)/2</f>
        <v>1.38</v>
      </c>
      <c r="M52" s="263">
        <f t="shared" ref="M52:S52" si="39">(M51+M50)/2</f>
        <v>1.5299999999999998</v>
      </c>
      <c r="N52" s="263">
        <f t="shared" si="39"/>
        <v>1.6</v>
      </c>
      <c r="O52" s="263">
        <f t="shared" si="39"/>
        <v>1.58</v>
      </c>
      <c r="P52" s="263">
        <f t="shared" si="39"/>
        <v>1.5699999999999998</v>
      </c>
      <c r="Q52" s="263">
        <f t="shared" si="39"/>
        <v>1.625</v>
      </c>
      <c r="R52" s="263">
        <f t="shared" si="39"/>
        <v>1.5249999999999999</v>
      </c>
      <c r="S52" s="265">
        <f t="shared" si="39"/>
        <v>1.38</v>
      </c>
      <c r="T52" s="2"/>
    </row>
    <row r="53" spans="1:20">
      <c r="A53" s="2"/>
      <c r="B53" s="259" t="s">
        <v>13</v>
      </c>
      <c r="C53" s="300"/>
      <c r="D53" s="274">
        <v>1</v>
      </c>
      <c r="E53" s="269">
        <v>1</v>
      </c>
      <c r="F53" s="269">
        <v>1</v>
      </c>
      <c r="G53" s="269">
        <v>1</v>
      </c>
      <c r="H53" s="269">
        <v>1</v>
      </c>
      <c r="I53" s="269">
        <v>1</v>
      </c>
      <c r="J53" s="269">
        <v>1</v>
      </c>
      <c r="K53" s="272">
        <v>1</v>
      </c>
      <c r="L53" s="274">
        <v>1</v>
      </c>
      <c r="M53" s="269">
        <v>1</v>
      </c>
      <c r="N53" s="269">
        <v>1</v>
      </c>
      <c r="O53" s="269">
        <v>1</v>
      </c>
      <c r="P53" s="269">
        <v>1</v>
      </c>
      <c r="Q53" s="269">
        <v>1</v>
      </c>
      <c r="R53" s="269">
        <v>1</v>
      </c>
      <c r="S53" s="272">
        <v>1</v>
      </c>
      <c r="T53" s="2"/>
    </row>
    <row r="54" spans="1:20">
      <c r="A54" s="2"/>
      <c r="B54" s="259" t="s">
        <v>5</v>
      </c>
      <c r="C54" s="301"/>
      <c r="D54" s="302"/>
      <c r="E54" s="275"/>
      <c r="F54" s="275"/>
      <c r="G54" s="275"/>
      <c r="H54" s="275"/>
      <c r="I54" s="275"/>
      <c r="J54" s="275"/>
      <c r="K54" s="277"/>
      <c r="L54" s="278">
        <v>9948</v>
      </c>
      <c r="M54" s="275">
        <v>257</v>
      </c>
      <c r="N54" s="275">
        <v>1586</v>
      </c>
      <c r="O54" s="275">
        <v>2176</v>
      </c>
      <c r="P54" s="275">
        <v>1089</v>
      </c>
      <c r="Q54" s="275">
        <v>-516</v>
      </c>
      <c r="R54" s="275">
        <v>2477</v>
      </c>
      <c r="S54" s="277">
        <v>2868</v>
      </c>
      <c r="T54" s="2"/>
    </row>
    <row r="55" spans="1:20">
      <c r="A55" s="2"/>
      <c r="B55" s="259" t="s">
        <v>6</v>
      </c>
      <c r="C55" s="303"/>
      <c r="D55" s="302"/>
      <c r="E55" s="275"/>
      <c r="F55" s="275"/>
      <c r="G55" s="275"/>
      <c r="H55" s="275"/>
      <c r="I55" s="275"/>
      <c r="J55" s="275"/>
      <c r="K55" s="277"/>
      <c r="L55" s="278">
        <v>2779</v>
      </c>
      <c r="M55" s="275">
        <v>2779</v>
      </c>
      <c r="N55" s="275">
        <v>1838</v>
      </c>
      <c r="O55" s="275">
        <v>589</v>
      </c>
      <c r="P55" s="275">
        <v>670</v>
      </c>
      <c r="Q55" s="275">
        <v>1676</v>
      </c>
      <c r="R55" s="275">
        <v>774</v>
      </c>
      <c r="S55" s="277">
        <v>972</v>
      </c>
      <c r="T55" s="2"/>
    </row>
    <row r="56" spans="1:20">
      <c r="A56" s="2"/>
      <c r="B56" s="279" t="s">
        <v>7</v>
      </c>
      <c r="C56" s="304"/>
      <c r="D56" s="283">
        <f t="shared" ref="D56:J56" si="40">((+D53*D52*100000/$C49)*$C50)-(-D55)</f>
        <v>146</v>
      </c>
      <c r="E56" s="281">
        <f t="shared" si="40"/>
        <v>0</v>
      </c>
      <c r="F56" s="281">
        <f t="shared" si="40"/>
        <v>0</v>
      </c>
      <c r="G56" s="281">
        <f t="shared" si="40"/>
        <v>0</v>
      </c>
      <c r="H56" s="281">
        <f t="shared" si="40"/>
        <v>0</v>
      </c>
      <c r="I56" s="281">
        <f t="shared" si="40"/>
        <v>0</v>
      </c>
      <c r="J56" s="281">
        <f t="shared" si="40"/>
        <v>0</v>
      </c>
      <c r="K56" s="282">
        <f>+((+K53*K52*100000/$C49)*$C50)-(-K55)</f>
        <v>146</v>
      </c>
      <c r="L56" s="283">
        <f t="shared" ref="L56:R56" si="41">((+L53*L52*100000/$C49)*$C50)-(-L55)</f>
        <v>3055</v>
      </c>
      <c r="M56" s="281">
        <f t="shared" si="41"/>
        <v>3085</v>
      </c>
      <c r="N56" s="281">
        <f t="shared" si="41"/>
        <v>2158</v>
      </c>
      <c r="O56" s="281">
        <f t="shared" si="41"/>
        <v>905</v>
      </c>
      <c r="P56" s="281">
        <f t="shared" si="41"/>
        <v>984</v>
      </c>
      <c r="Q56" s="281">
        <f t="shared" si="41"/>
        <v>2001</v>
      </c>
      <c r="R56" s="281">
        <f t="shared" si="41"/>
        <v>1079</v>
      </c>
      <c r="S56" s="282">
        <f>+((+S53*S52*100000/$C49)*$C50)-(-S55)</f>
        <v>1248</v>
      </c>
      <c r="T56" s="2"/>
    </row>
    <row r="57" spans="1:20">
      <c r="A57" s="2"/>
      <c r="B57" s="259" t="s">
        <v>8</v>
      </c>
      <c r="C57" s="301"/>
      <c r="D57" s="287" t="e">
        <f>D54/80*12/D55</f>
        <v>#DIV/0!</v>
      </c>
      <c r="E57" s="260" t="e">
        <f t="shared" ref="E57:K57" si="42">E54/E55</f>
        <v>#DIV/0!</v>
      </c>
      <c r="F57" s="260" t="e">
        <f t="shared" si="42"/>
        <v>#DIV/0!</v>
      </c>
      <c r="G57" s="260" t="e">
        <f t="shared" si="42"/>
        <v>#DIV/0!</v>
      </c>
      <c r="H57" s="260" t="e">
        <f t="shared" si="42"/>
        <v>#DIV/0!</v>
      </c>
      <c r="I57" s="260" t="e">
        <f t="shared" si="42"/>
        <v>#DIV/0!</v>
      </c>
      <c r="J57" s="260" t="e">
        <f t="shared" si="42"/>
        <v>#DIV/0!</v>
      </c>
      <c r="K57" s="288" t="e">
        <f t="shared" si="42"/>
        <v>#DIV/0!</v>
      </c>
      <c r="L57" s="287">
        <f>L54/80*12/L55</f>
        <v>0.53695573947463104</v>
      </c>
      <c r="M57" s="260">
        <f t="shared" ref="M57:S57" si="43">M54/M55</f>
        <v>9.2479309103994239E-2</v>
      </c>
      <c r="N57" s="260">
        <f t="shared" si="43"/>
        <v>0.86289445048966262</v>
      </c>
      <c r="O57" s="260">
        <f t="shared" si="43"/>
        <v>3.6943972835314089</v>
      </c>
      <c r="P57" s="260">
        <f t="shared" si="43"/>
        <v>1.6253731343283582</v>
      </c>
      <c r="Q57" s="260">
        <f t="shared" si="43"/>
        <v>-0.30787589498806683</v>
      </c>
      <c r="R57" s="260">
        <f t="shared" si="43"/>
        <v>3.2002583979328167</v>
      </c>
      <c r="S57" s="288">
        <f t="shared" si="43"/>
        <v>2.9506172839506171</v>
      </c>
      <c r="T57" s="2"/>
    </row>
    <row r="58" spans="1:20">
      <c r="A58" s="2"/>
      <c r="B58" s="294" t="s">
        <v>14</v>
      </c>
      <c r="C58" s="306"/>
      <c r="D58" s="297">
        <f t="shared" ref="D58:S58" si="44">ROUNDUP(D56/1000,2)*1000</f>
        <v>150.00000000000003</v>
      </c>
      <c r="E58" s="299">
        <f t="shared" si="44"/>
        <v>0</v>
      </c>
      <c r="F58" s="299">
        <f t="shared" si="44"/>
        <v>0</v>
      </c>
      <c r="G58" s="299">
        <f t="shared" si="44"/>
        <v>0</v>
      </c>
      <c r="H58" s="299">
        <f t="shared" si="44"/>
        <v>0</v>
      </c>
      <c r="I58" s="299">
        <f t="shared" si="44"/>
        <v>0</v>
      </c>
      <c r="J58" s="299">
        <f t="shared" si="44"/>
        <v>0</v>
      </c>
      <c r="K58" s="305">
        <f t="shared" si="44"/>
        <v>150.00000000000003</v>
      </c>
      <c r="L58" s="297">
        <f t="shared" si="44"/>
        <v>3059.9999999999995</v>
      </c>
      <c r="M58" s="299">
        <f t="shared" si="44"/>
        <v>3090</v>
      </c>
      <c r="N58" s="299">
        <f t="shared" si="44"/>
        <v>2159.9999999999995</v>
      </c>
      <c r="O58" s="299">
        <f t="shared" si="44"/>
        <v>910</v>
      </c>
      <c r="P58" s="299">
        <f t="shared" si="44"/>
        <v>990</v>
      </c>
      <c r="Q58" s="299">
        <f t="shared" si="44"/>
        <v>2009.9999999999998</v>
      </c>
      <c r="R58" s="299">
        <f t="shared" si="44"/>
        <v>1080</v>
      </c>
      <c r="S58" s="305">
        <f t="shared" si="44"/>
        <v>1250</v>
      </c>
      <c r="T58" s="2"/>
    </row>
    <row r="59" spans="1:20">
      <c r="A59" s="2"/>
      <c r="B59" s="294" t="s">
        <v>9</v>
      </c>
      <c r="C59" s="306"/>
      <c r="D59" s="307">
        <f t="shared" ref="D59:S59" si="45">D55/D58</f>
        <v>0</v>
      </c>
      <c r="E59" s="308" t="e">
        <f t="shared" si="45"/>
        <v>#DIV/0!</v>
      </c>
      <c r="F59" s="308" t="e">
        <f t="shared" si="45"/>
        <v>#DIV/0!</v>
      </c>
      <c r="G59" s="308" t="e">
        <f t="shared" si="45"/>
        <v>#DIV/0!</v>
      </c>
      <c r="H59" s="308" t="e">
        <f t="shared" si="45"/>
        <v>#DIV/0!</v>
      </c>
      <c r="I59" s="308" t="e">
        <f t="shared" si="45"/>
        <v>#DIV/0!</v>
      </c>
      <c r="J59" s="308" t="e">
        <f t="shared" si="45"/>
        <v>#DIV/0!</v>
      </c>
      <c r="K59" s="309">
        <f t="shared" si="45"/>
        <v>0</v>
      </c>
      <c r="L59" s="307">
        <f t="shared" si="45"/>
        <v>0.90816993464052298</v>
      </c>
      <c r="M59" s="308">
        <f t="shared" si="45"/>
        <v>0.89935275080906152</v>
      </c>
      <c r="N59" s="308">
        <f t="shared" si="45"/>
        <v>0.85092592592592609</v>
      </c>
      <c r="O59" s="308">
        <f t="shared" si="45"/>
        <v>0.64725274725274728</v>
      </c>
      <c r="P59" s="308">
        <f t="shared" si="45"/>
        <v>0.6767676767676768</v>
      </c>
      <c r="Q59" s="308">
        <f t="shared" si="45"/>
        <v>0.83383084577114441</v>
      </c>
      <c r="R59" s="308">
        <f t="shared" si="45"/>
        <v>0.71666666666666667</v>
      </c>
      <c r="S59" s="309">
        <f t="shared" si="45"/>
        <v>0.77759999999999996</v>
      </c>
      <c r="T59" s="2"/>
    </row>
    <row r="60" spans="1:20">
      <c r="A60" s="2"/>
      <c r="B60" s="310" t="s">
        <v>10</v>
      </c>
      <c r="C60" s="311"/>
      <c r="D60" s="312">
        <f>D54/80*12/D58</f>
        <v>0</v>
      </c>
      <c r="E60" s="313" t="e">
        <f t="shared" ref="E60:J60" si="46">E54/E58</f>
        <v>#DIV/0!</v>
      </c>
      <c r="F60" s="313" t="e">
        <f t="shared" si="46"/>
        <v>#DIV/0!</v>
      </c>
      <c r="G60" s="313" t="e">
        <f t="shared" si="46"/>
        <v>#DIV/0!</v>
      </c>
      <c r="H60" s="313" t="e">
        <f t="shared" si="46"/>
        <v>#DIV/0!</v>
      </c>
      <c r="I60" s="313" t="e">
        <f t="shared" si="46"/>
        <v>#DIV/0!</v>
      </c>
      <c r="J60" s="313" t="e">
        <f t="shared" si="46"/>
        <v>#DIV/0!</v>
      </c>
      <c r="K60" s="314">
        <f>K54/K58/8*12</f>
        <v>0</v>
      </c>
      <c r="L60" s="312">
        <f>L54/80*12/L58</f>
        <v>0.48764705882352943</v>
      </c>
      <c r="M60" s="313">
        <f t="shared" ref="M60:R60" si="47">M54/M58</f>
        <v>8.3171521035598703E-2</v>
      </c>
      <c r="N60" s="313">
        <f t="shared" si="47"/>
        <v>0.73425925925925939</v>
      </c>
      <c r="O60" s="313">
        <f t="shared" si="47"/>
        <v>2.3912087912087912</v>
      </c>
      <c r="P60" s="313">
        <f t="shared" si="47"/>
        <v>1.1000000000000001</v>
      </c>
      <c r="Q60" s="313">
        <f t="shared" si="47"/>
        <v>-0.2567164179104478</v>
      </c>
      <c r="R60" s="313">
        <f t="shared" si="47"/>
        <v>2.2935185185185185</v>
      </c>
      <c r="S60" s="314">
        <f>S54/S58/8*12</f>
        <v>3.4416000000000002</v>
      </c>
      <c r="T60" s="2"/>
    </row>
    <row r="6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>
      <c r="A62" s="2"/>
      <c r="B62" s="415" t="s">
        <v>15</v>
      </c>
      <c r="C62" s="404"/>
      <c r="D62" s="315">
        <v>2010</v>
      </c>
      <c r="E62" s="316"/>
      <c r="F62" s="317"/>
      <c r="G62" s="317"/>
      <c r="H62" s="317"/>
      <c r="I62" s="317"/>
      <c r="J62" s="317"/>
      <c r="K62" s="318" t="s">
        <v>12</v>
      </c>
      <c r="L62" s="315">
        <v>2010</v>
      </c>
      <c r="M62" s="316"/>
      <c r="N62" s="317"/>
      <c r="O62" s="317"/>
      <c r="P62" s="317"/>
      <c r="Q62" s="317"/>
      <c r="R62" s="317"/>
      <c r="S62" s="318" t="s">
        <v>11</v>
      </c>
      <c r="T62" s="2"/>
    </row>
    <row r="63" spans="1:20">
      <c r="A63" s="2"/>
      <c r="B63" s="414" t="s">
        <v>20</v>
      </c>
      <c r="C63" s="402"/>
      <c r="D63" s="319" t="s">
        <v>0</v>
      </c>
      <c r="E63" s="320">
        <v>2010</v>
      </c>
      <c r="F63" s="321">
        <v>2011</v>
      </c>
      <c r="G63" s="321">
        <v>2012</v>
      </c>
      <c r="H63" s="321">
        <v>2013</v>
      </c>
      <c r="I63" s="321">
        <v>2014</v>
      </c>
      <c r="J63" s="321">
        <v>2015</v>
      </c>
      <c r="K63" s="322" t="s">
        <v>0</v>
      </c>
      <c r="L63" s="319" t="s">
        <v>0</v>
      </c>
      <c r="M63" s="320">
        <v>2010</v>
      </c>
      <c r="N63" s="321">
        <v>2011</v>
      </c>
      <c r="O63" s="321">
        <v>2012</v>
      </c>
      <c r="P63" s="321">
        <v>2013</v>
      </c>
      <c r="Q63" s="321">
        <v>2014</v>
      </c>
      <c r="R63" s="321">
        <v>2015</v>
      </c>
      <c r="S63" s="322" t="s">
        <v>0</v>
      </c>
      <c r="T63" s="2"/>
    </row>
    <row r="64" spans="1:20">
      <c r="A64" s="2"/>
      <c r="B64" s="323" t="s">
        <v>1</v>
      </c>
      <c r="C64" s="324">
        <v>500</v>
      </c>
      <c r="D64" s="325"/>
      <c r="E64" s="326"/>
      <c r="F64" s="326"/>
      <c r="G64" s="326"/>
      <c r="H64" s="326"/>
      <c r="I64" s="326"/>
      <c r="J64" s="326"/>
      <c r="K64" s="327"/>
      <c r="L64" s="328"/>
      <c r="M64" s="326"/>
      <c r="N64" s="326"/>
      <c r="O64" s="326"/>
      <c r="P64" s="326"/>
      <c r="Q64" s="326"/>
      <c r="R64" s="326"/>
      <c r="S64" s="327"/>
      <c r="T64" s="2"/>
    </row>
    <row r="65" spans="1:20">
      <c r="A65" s="2"/>
      <c r="B65" s="323" t="s">
        <v>2</v>
      </c>
      <c r="C65" s="329">
        <v>1</v>
      </c>
      <c r="D65" s="330">
        <f t="shared" ref="D65:D66" si="48">K65</f>
        <v>101.83</v>
      </c>
      <c r="E65" s="331"/>
      <c r="F65" s="331"/>
      <c r="G65" s="331"/>
      <c r="H65" s="331"/>
      <c r="I65" s="331"/>
      <c r="J65" s="331"/>
      <c r="K65" s="332">
        <v>101.83</v>
      </c>
      <c r="L65" s="330">
        <f t="shared" ref="L65:L66" si="49">S65</f>
        <v>101.83</v>
      </c>
      <c r="M65" s="331">
        <v>80.5</v>
      </c>
      <c r="N65" s="331">
        <v>76</v>
      </c>
      <c r="O65" s="331">
        <v>76.7</v>
      </c>
      <c r="P65" s="331">
        <v>86.8</v>
      </c>
      <c r="Q65" s="331">
        <v>101.1</v>
      </c>
      <c r="R65" s="331">
        <v>116.06</v>
      </c>
      <c r="S65" s="332">
        <v>101.83</v>
      </c>
      <c r="T65" s="2"/>
    </row>
    <row r="66" spans="1:20">
      <c r="A66" s="2"/>
      <c r="B66" s="333" t="s">
        <v>3</v>
      </c>
      <c r="C66" s="334">
        <v>1</v>
      </c>
      <c r="D66" s="335">
        <f t="shared" si="48"/>
        <v>119.6</v>
      </c>
      <c r="E66" s="331"/>
      <c r="F66" s="331"/>
      <c r="G66" s="331"/>
      <c r="H66" s="331"/>
      <c r="I66" s="331"/>
      <c r="J66" s="331"/>
      <c r="K66" s="332">
        <v>119.6</v>
      </c>
      <c r="L66" s="335">
        <f t="shared" si="49"/>
        <v>119.6</v>
      </c>
      <c r="M66" s="331">
        <v>94.7</v>
      </c>
      <c r="N66" s="331">
        <v>85</v>
      </c>
      <c r="O66" s="331">
        <v>86.6</v>
      </c>
      <c r="P66" s="331">
        <v>105</v>
      </c>
      <c r="Q66" s="331">
        <v>120.7</v>
      </c>
      <c r="R66" s="331">
        <v>124.44</v>
      </c>
      <c r="S66" s="332">
        <v>119.6</v>
      </c>
      <c r="T66" s="2"/>
    </row>
    <row r="67" spans="1:20">
      <c r="A67" s="2"/>
      <c r="B67" s="333" t="s">
        <v>4</v>
      </c>
      <c r="C67" s="336"/>
      <c r="D67" s="337">
        <f>(D65+D66)/2</f>
        <v>110.715</v>
      </c>
      <c r="E67" s="338">
        <f t="shared" ref="E67:K67" si="50">(E66+E65)/2</f>
        <v>0</v>
      </c>
      <c r="F67" s="338">
        <f t="shared" si="50"/>
        <v>0</v>
      </c>
      <c r="G67" s="338">
        <f t="shared" si="50"/>
        <v>0</v>
      </c>
      <c r="H67" s="338">
        <f t="shared" si="50"/>
        <v>0</v>
      </c>
      <c r="I67" s="338">
        <f t="shared" si="50"/>
        <v>0</v>
      </c>
      <c r="J67" s="338">
        <f t="shared" si="50"/>
        <v>0</v>
      </c>
      <c r="K67" s="339">
        <f t="shared" si="50"/>
        <v>110.715</v>
      </c>
      <c r="L67" s="337">
        <f>(L65+L66)/2</f>
        <v>110.715</v>
      </c>
      <c r="M67" s="338">
        <f t="shared" ref="M67:S67" si="51">(M66+M65)/2</f>
        <v>87.6</v>
      </c>
      <c r="N67" s="338">
        <f t="shared" si="51"/>
        <v>80.5</v>
      </c>
      <c r="O67" s="338">
        <f t="shared" si="51"/>
        <v>81.650000000000006</v>
      </c>
      <c r="P67" s="338">
        <f t="shared" si="51"/>
        <v>95.9</v>
      </c>
      <c r="Q67" s="338">
        <f t="shared" si="51"/>
        <v>110.9</v>
      </c>
      <c r="R67" s="338">
        <f t="shared" si="51"/>
        <v>120.25</v>
      </c>
      <c r="S67" s="339">
        <f t="shared" si="51"/>
        <v>110.715</v>
      </c>
      <c r="T67" s="2"/>
    </row>
    <row r="68" spans="1:20">
      <c r="A68" s="2"/>
      <c r="B68" s="333" t="s">
        <v>13</v>
      </c>
      <c r="C68" s="340"/>
      <c r="D68" s="341">
        <v>1</v>
      </c>
      <c r="E68" s="342">
        <v>1</v>
      </c>
      <c r="F68" s="342">
        <v>1</v>
      </c>
      <c r="G68" s="342">
        <v>1</v>
      </c>
      <c r="H68" s="342">
        <v>1</v>
      </c>
      <c r="I68" s="342">
        <v>1</v>
      </c>
      <c r="J68" s="342">
        <v>1</v>
      </c>
      <c r="K68" s="343">
        <v>1</v>
      </c>
      <c r="L68" s="341">
        <v>1</v>
      </c>
      <c r="M68" s="342">
        <v>1</v>
      </c>
      <c r="N68" s="342">
        <v>1</v>
      </c>
      <c r="O68" s="342">
        <v>1</v>
      </c>
      <c r="P68" s="342">
        <v>1</v>
      </c>
      <c r="Q68" s="342">
        <v>1</v>
      </c>
      <c r="R68" s="342">
        <v>1</v>
      </c>
      <c r="S68" s="343">
        <v>1</v>
      </c>
      <c r="T68" s="2"/>
    </row>
    <row r="69" spans="1:20">
      <c r="A69" s="2"/>
      <c r="B69" s="333" t="s">
        <v>5</v>
      </c>
      <c r="C69" s="344"/>
      <c r="D69" s="345"/>
      <c r="E69" s="346"/>
      <c r="F69" s="346"/>
      <c r="G69" s="346"/>
      <c r="H69" s="346"/>
      <c r="I69" s="346"/>
      <c r="J69" s="346"/>
      <c r="K69" s="347"/>
      <c r="L69" s="348">
        <v>6948</v>
      </c>
      <c r="M69" s="346">
        <v>1771</v>
      </c>
      <c r="N69" s="346">
        <v>3007</v>
      </c>
      <c r="O69" s="346">
        <v>387</v>
      </c>
      <c r="P69" s="346">
        <v>-89</v>
      </c>
      <c r="Q69" s="346">
        <v>283</v>
      </c>
      <c r="R69" s="346">
        <v>1927</v>
      </c>
      <c r="S69" s="347">
        <v>100</v>
      </c>
      <c r="T69" s="2"/>
    </row>
    <row r="70" spans="1:20">
      <c r="A70" s="2"/>
      <c r="B70" s="333" t="s">
        <v>6</v>
      </c>
      <c r="C70" s="349"/>
      <c r="D70" s="345"/>
      <c r="E70" s="346"/>
      <c r="F70" s="346"/>
      <c r="G70" s="346"/>
      <c r="H70" s="346"/>
      <c r="I70" s="346"/>
      <c r="J70" s="346"/>
      <c r="K70" s="347"/>
      <c r="L70" s="348">
        <v>2480</v>
      </c>
      <c r="M70" s="346">
        <v>961</v>
      </c>
      <c r="N70" s="346">
        <v>775</v>
      </c>
      <c r="O70" s="346">
        <v>1477</v>
      </c>
      <c r="P70" s="346">
        <v>1445</v>
      </c>
      <c r="Q70" s="346">
        <v>935</v>
      </c>
      <c r="R70" s="346">
        <v>375</v>
      </c>
      <c r="S70" s="347">
        <v>983</v>
      </c>
      <c r="T70" s="2"/>
    </row>
    <row r="71" spans="1:20">
      <c r="A71" s="2"/>
      <c r="B71" s="350" t="s">
        <v>7</v>
      </c>
      <c r="C71" s="351"/>
      <c r="D71" s="352">
        <f t="shared" ref="D71:J71" si="52">((+D68*D67*1000/$C64)*$C65)-(-D70)</f>
        <v>221.43</v>
      </c>
      <c r="E71" s="353">
        <f t="shared" si="52"/>
        <v>0</v>
      </c>
      <c r="F71" s="353">
        <f t="shared" si="52"/>
        <v>0</v>
      </c>
      <c r="G71" s="353">
        <f t="shared" si="52"/>
        <v>0</v>
      </c>
      <c r="H71" s="353">
        <f t="shared" si="52"/>
        <v>0</v>
      </c>
      <c r="I71" s="353">
        <f t="shared" si="52"/>
        <v>0</v>
      </c>
      <c r="J71" s="353">
        <f t="shared" si="52"/>
        <v>0</v>
      </c>
      <c r="K71" s="354">
        <f>+((+K68*K67*1000/$C64)*$C65)-(-K70)</f>
        <v>221.43</v>
      </c>
      <c r="L71" s="352">
        <f t="shared" ref="L71:R71" si="53">((+L68*L67*1000/$C64)*$C65)-(-L70)</f>
        <v>2701.43</v>
      </c>
      <c r="M71" s="353">
        <f t="shared" si="53"/>
        <v>1136.2</v>
      </c>
      <c r="N71" s="353">
        <f t="shared" si="53"/>
        <v>936</v>
      </c>
      <c r="O71" s="353">
        <f t="shared" si="53"/>
        <v>1640.3</v>
      </c>
      <c r="P71" s="353">
        <f t="shared" si="53"/>
        <v>1636.8</v>
      </c>
      <c r="Q71" s="353">
        <f t="shared" si="53"/>
        <v>1156.8</v>
      </c>
      <c r="R71" s="353">
        <f t="shared" si="53"/>
        <v>615.5</v>
      </c>
      <c r="S71" s="354">
        <f>+((+S68*S67*1000/$C64)*$C65)-(-S70)</f>
        <v>1204.43</v>
      </c>
      <c r="T71" s="2"/>
    </row>
    <row r="72" spans="1:20">
      <c r="A72" s="2"/>
      <c r="B72" s="333" t="s">
        <v>8</v>
      </c>
      <c r="C72" s="344"/>
      <c r="D72" s="355" t="e">
        <f>D69/80*12/D70</f>
        <v>#DIV/0!</v>
      </c>
      <c r="E72" s="356" t="e">
        <f t="shared" ref="E72:K72" si="54">E69/E70</f>
        <v>#DIV/0!</v>
      </c>
      <c r="F72" s="356" t="e">
        <f t="shared" si="54"/>
        <v>#DIV/0!</v>
      </c>
      <c r="G72" s="356" t="e">
        <f t="shared" si="54"/>
        <v>#DIV/0!</v>
      </c>
      <c r="H72" s="356" t="e">
        <f t="shared" si="54"/>
        <v>#DIV/0!</v>
      </c>
      <c r="I72" s="356" t="e">
        <f t="shared" si="54"/>
        <v>#DIV/0!</v>
      </c>
      <c r="J72" s="356" t="e">
        <f t="shared" si="54"/>
        <v>#DIV/0!</v>
      </c>
      <c r="K72" s="357" t="e">
        <f t="shared" si="54"/>
        <v>#DIV/0!</v>
      </c>
      <c r="L72" s="355">
        <f>L69/80*12/L70</f>
        <v>0.4202419354838709</v>
      </c>
      <c r="M72" s="356">
        <f t="shared" ref="M72:S72" si="55">M69/M70</f>
        <v>1.8428720083246619</v>
      </c>
      <c r="N72" s="356">
        <f t="shared" si="55"/>
        <v>3.88</v>
      </c>
      <c r="O72" s="356">
        <f t="shared" si="55"/>
        <v>0.26201760324983076</v>
      </c>
      <c r="P72" s="356">
        <f t="shared" si="55"/>
        <v>-6.1591695501730104E-2</v>
      </c>
      <c r="Q72" s="356">
        <f t="shared" si="55"/>
        <v>0.30267379679144385</v>
      </c>
      <c r="R72" s="356">
        <f t="shared" si="55"/>
        <v>5.1386666666666665</v>
      </c>
      <c r="S72" s="357">
        <f t="shared" si="55"/>
        <v>0.10172939979654121</v>
      </c>
      <c r="T72" s="2"/>
    </row>
    <row r="73" spans="1:20">
      <c r="A73" s="2"/>
      <c r="B73" s="358" t="s">
        <v>14</v>
      </c>
      <c r="C73" s="359"/>
      <c r="D73" s="360">
        <f t="shared" ref="D73:S73" si="56">ROUNDUP(D71/1000,2)*1000</f>
        <v>230</v>
      </c>
      <c r="E73" s="361">
        <f t="shared" si="56"/>
        <v>0</v>
      </c>
      <c r="F73" s="361">
        <f t="shared" si="56"/>
        <v>0</v>
      </c>
      <c r="G73" s="361">
        <f t="shared" si="56"/>
        <v>0</v>
      </c>
      <c r="H73" s="361">
        <f t="shared" si="56"/>
        <v>0</v>
      </c>
      <c r="I73" s="361">
        <f t="shared" si="56"/>
        <v>0</v>
      </c>
      <c r="J73" s="361">
        <f t="shared" si="56"/>
        <v>0</v>
      </c>
      <c r="K73" s="362">
        <f t="shared" si="56"/>
        <v>230</v>
      </c>
      <c r="L73" s="360">
        <f t="shared" si="56"/>
        <v>2710</v>
      </c>
      <c r="M73" s="361">
        <f t="shared" si="56"/>
        <v>1140</v>
      </c>
      <c r="N73" s="361">
        <f t="shared" si="56"/>
        <v>940.00000000000011</v>
      </c>
      <c r="O73" s="361">
        <f t="shared" si="56"/>
        <v>1650</v>
      </c>
      <c r="P73" s="361">
        <f t="shared" si="56"/>
        <v>1640</v>
      </c>
      <c r="Q73" s="361">
        <f t="shared" si="56"/>
        <v>1160</v>
      </c>
      <c r="R73" s="361">
        <f t="shared" si="56"/>
        <v>620</v>
      </c>
      <c r="S73" s="362">
        <f t="shared" si="56"/>
        <v>1210</v>
      </c>
      <c r="T73" s="2"/>
    </row>
    <row r="74" spans="1:20">
      <c r="A74" s="2"/>
      <c r="B74" s="358" t="s">
        <v>9</v>
      </c>
      <c r="C74" s="359"/>
      <c r="D74" s="363">
        <f t="shared" ref="D74:S74" si="57">D70/D73</f>
        <v>0</v>
      </c>
      <c r="E74" s="364" t="e">
        <f t="shared" si="57"/>
        <v>#DIV/0!</v>
      </c>
      <c r="F74" s="364" t="e">
        <f t="shared" si="57"/>
        <v>#DIV/0!</v>
      </c>
      <c r="G74" s="364" t="e">
        <f t="shared" si="57"/>
        <v>#DIV/0!</v>
      </c>
      <c r="H74" s="364" t="e">
        <f t="shared" si="57"/>
        <v>#DIV/0!</v>
      </c>
      <c r="I74" s="364" t="e">
        <f t="shared" si="57"/>
        <v>#DIV/0!</v>
      </c>
      <c r="J74" s="364" t="e">
        <f t="shared" si="57"/>
        <v>#DIV/0!</v>
      </c>
      <c r="K74" s="365">
        <f t="shared" si="57"/>
        <v>0</v>
      </c>
      <c r="L74" s="363">
        <f t="shared" si="57"/>
        <v>0.91512915129151295</v>
      </c>
      <c r="M74" s="364">
        <f t="shared" si="57"/>
        <v>0.84298245614035083</v>
      </c>
      <c r="N74" s="364">
        <f t="shared" si="57"/>
        <v>0.82446808510638292</v>
      </c>
      <c r="O74" s="364">
        <f t="shared" si="57"/>
        <v>0.89515151515151514</v>
      </c>
      <c r="P74" s="364">
        <f t="shared" si="57"/>
        <v>0.88109756097560976</v>
      </c>
      <c r="Q74" s="364">
        <f t="shared" si="57"/>
        <v>0.80603448275862066</v>
      </c>
      <c r="R74" s="364">
        <f t="shared" si="57"/>
        <v>0.60483870967741937</v>
      </c>
      <c r="S74" s="365">
        <f t="shared" si="57"/>
        <v>0.81239669421487604</v>
      </c>
      <c r="T74" s="2"/>
    </row>
    <row r="75" spans="1:20">
      <c r="A75" s="2"/>
      <c r="B75" s="366" t="s">
        <v>10</v>
      </c>
      <c r="C75" s="367"/>
      <c r="D75" s="368">
        <f>D69/80*12/D73</f>
        <v>0</v>
      </c>
      <c r="E75" s="369" t="e">
        <f t="shared" ref="E75:J75" si="58">E69/E73</f>
        <v>#DIV/0!</v>
      </c>
      <c r="F75" s="369" t="e">
        <f t="shared" si="58"/>
        <v>#DIV/0!</v>
      </c>
      <c r="G75" s="369" t="e">
        <f t="shared" si="58"/>
        <v>#DIV/0!</v>
      </c>
      <c r="H75" s="369" t="e">
        <f t="shared" si="58"/>
        <v>#DIV/0!</v>
      </c>
      <c r="I75" s="369" t="e">
        <f t="shared" si="58"/>
        <v>#DIV/0!</v>
      </c>
      <c r="J75" s="369" t="e">
        <f t="shared" si="58"/>
        <v>#DIV/0!</v>
      </c>
      <c r="K75" s="370">
        <f>K69/K73/8*12</f>
        <v>0</v>
      </c>
      <c r="L75" s="368">
        <f>L69/80*12/L73</f>
        <v>0.38457564575645747</v>
      </c>
      <c r="M75" s="369">
        <f t="shared" ref="M75:R75" si="59">M69/M73</f>
        <v>1.5535087719298246</v>
      </c>
      <c r="N75" s="369">
        <f t="shared" si="59"/>
        <v>3.1989361702127654</v>
      </c>
      <c r="O75" s="369">
        <f t="shared" si="59"/>
        <v>0.23454545454545456</v>
      </c>
      <c r="P75" s="369">
        <f t="shared" si="59"/>
        <v>-5.4268292682926829E-2</v>
      </c>
      <c r="Q75" s="369">
        <f t="shared" si="59"/>
        <v>0.2439655172413793</v>
      </c>
      <c r="R75" s="369">
        <f t="shared" si="59"/>
        <v>3.1080645161290321</v>
      </c>
      <c r="S75" s="370">
        <f>S69/S73/8*12</f>
        <v>0.12396694214876033</v>
      </c>
      <c r="T75" s="2"/>
    </row>
    <row r="76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>
      <c r="A77" s="2"/>
      <c r="B77" s="406" t="s">
        <v>15</v>
      </c>
      <c r="C77" s="404"/>
      <c r="D77" s="371">
        <v>2010</v>
      </c>
      <c r="E77" s="7"/>
      <c r="F77" s="8"/>
      <c r="G77" s="8"/>
      <c r="H77" s="8"/>
      <c r="I77" s="8"/>
      <c r="J77" s="8"/>
      <c r="K77" s="372" t="s">
        <v>12</v>
      </c>
      <c r="L77" s="371">
        <v>2010</v>
      </c>
      <c r="M77" s="7"/>
      <c r="N77" s="8"/>
      <c r="O77" s="8"/>
      <c r="P77" s="8"/>
      <c r="Q77" s="8"/>
      <c r="R77" s="8"/>
      <c r="S77" s="372" t="s">
        <v>11</v>
      </c>
      <c r="T77" s="2"/>
    </row>
    <row r="78" spans="1:20">
      <c r="A78" s="2"/>
      <c r="B78" s="405" t="s">
        <v>21</v>
      </c>
      <c r="C78" s="402"/>
      <c r="D78" s="373" t="s">
        <v>0</v>
      </c>
      <c r="E78" s="374">
        <v>2010</v>
      </c>
      <c r="F78" s="17">
        <v>2011</v>
      </c>
      <c r="G78" s="17">
        <v>2012</v>
      </c>
      <c r="H78" s="17">
        <v>2013</v>
      </c>
      <c r="I78" s="17">
        <v>2014</v>
      </c>
      <c r="J78" s="17">
        <v>2015</v>
      </c>
      <c r="K78" s="21" t="s">
        <v>0</v>
      </c>
      <c r="L78" s="373" t="s">
        <v>0</v>
      </c>
      <c r="M78" s="374">
        <v>2010</v>
      </c>
      <c r="N78" s="17">
        <v>2011</v>
      </c>
      <c r="O78" s="17">
        <v>2012</v>
      </c>
      <c r="P78" s="17">
        <v>2013</v>
      </c>
      <c r="Q78" s="17">
        <v>2014</v>
      </c>
      <c r="R78" s="17">
        <v>2015</v>
      </c>
      <c r="S78" s="21" t="s">
        <v>0</v>
      </c>
      <c r="T78" s="2"/>
    </row>
    <row r="79" spans="1:20">
      <c r="A79" s="2"/>
      <c r="B79" s="23" t="s">
        <v>1</v>
      </c>
      <c r="C79" s="375">
        <v>500</v>
      </c>
      <c r="D79" s="24"/>
      <c r="E79" s="25"/>
      <c r="F79" s="25"/>
      <c r="G79" s="25"/>
      <c r="H79" s="25"/>
      <c r="I79" s="25"/>
      <c r="J79" s="25"/>
      <c r="K79" s="27"/>
      <c r="L79" s="376"/>
      <c r="M79" s="25"/>
      <c r="N79" s="25"/>
      <c r="O79" s="25"/>
      <c r="P79" s="25"/>
      <c r="Q79" s="25"/>
      <c r="R79" s="25"/>
      <c r="S79" s="27"/>
      <c r="T79" s="2"/>
    </row>
    <row r="80" spans="1:20">
      <c r="A80" s="2"/>
      <c r="B80" s="23" t="s">
        <v>2</v>
      </c>
      <c r="C80" s="377">
        <v>1</v>
      </c>
      <c r="D80" s="378">
        <f t="shared" ref="D80:D81" si="60">K80</f>
        <v>0.68</v>
      </c>
      <c r="E80" s="379"/>
      <c r="F80" s="379"/>
      <c r="G80" s="379"/>
      <c r="H80" s="379"/>
      <c r="I80" s="379"/>
      <c r="J80" s="379"/>
      <c r="K80" s="380">
        <v>0.68</v>
      </c>
      <c r="L80" s="378">
        <f t="shared" ref="L80:L81" si="61">S80</f>
        <v>1.26</v>
      </c>
      <c r="M80" s="379">
        <v>1.44</v>
      </c>
      <c r="N80" s="379">
        <v>1.24</v>
      </c>
      <c r="O80" s="379">
        <v>1.44</v>
      </c>
      <c r="P80" s="379">
        <v>1.42</v>
      </c>
      <c r="Q80" s="379">
        <v>1.45</v>
      </c>
      <c r="R80" s="379">
        <v>1.31</v>
      </c>
      <c r="S80" s="380">
        <v>1.26</v>
      </c>
      <c r="T80" s="2"/>
    </row>
    <row r="81" spans="1:20">
      <c r="A81" s="2"/>
      <c r="B81" s="33" t="s">
        <v>3</v>
      </c>
      <c r="C81" s="381">
        <v>1</v>
      </c>
      <c r="D81" s="382">
        <f t="shared" si="60"/>
        <v>0.78</v>
      </c>
      <c r="E81" s="379"/>
      <c r="F81" s="379"/>
      <c r="G81" s="379"/>
      <c r="H81" s="379"/>
      <c r="I81" s="379"/>
      <c r="J81" s="379"/>
      <c r="K81" s="380">
        <v>0.78</v>
      </c>
      <c r="L81" s="382">
        <f t="shared" si="61"/>
        <v>1.45</v>
      </c>
      <c r="M81" s="379">
        <v>1.7</v>
      </c>
      <c r="N81" s="379">
        <v>1.54</v>
      </c>
      <c r="O81" s="379">
        <v>1.52</v>
      </c>
      <c r="P81" s="379">
        <v>1.49</v>
      </c>
      <c r="Q81" s="379">
        <v>1.54</v>
      </c>
      <c r="R81" s="379">
        <v>1.55</v>
      </c>
      <c r="S81" s="380">
        <v>1.45</v>
      </c>
      <c r="T81" s="2"/>
    </row>
    <row r="82" spans="1:20">
      <c r="A82" s="2"/>
      <c r="B82" s="33" t="s">
        <v>4</v>
      </c>
      <c r="C82" s="383"/>
      <c r="D82" s="36">
        <f>(D80+D81)/2</f>
        <v>0.73</v>
      </c>
      <c r="E82" s="384">
        <f t="shared" ref="E82:K82" si="62">(E81+E80)/2</f>
        <v>0</v>
      </c>
      <c r="F82" s="384">
        <f t="shared" si="62"/>
        <v>0</v>
      </c>
      <c r="G82" s="384">
        <f t="shared" si="62"/>
        <v>0</v>
      </c>
      <c r="H82" s="384">
        <f t="shared" si="62"/>
        <v>0</v>
      </c>
      <c r="I82" s="384">
        <f t="shared" si="62"/>
        <v>0</v>
      </c>
      <c r="J82" s="384">
        <f t="shared" si="62"/>
        <v>0</v>
      </c>
      <c r="K82" s="37">
        <f t="shared" si="62"/>
        <v>0.73</v>
      </c>
      <c r="L82" s="36">
        <f>(L80+L81)/2</f>
        <v>1.355</v>
      </c>
      <c r="M82" s="384">
        <f t="shared" ref="M82:S82" si="63">(M81+M80)/2</f>
        <v>1.5699999999999998</v>
      </c>
      <c r="N82" s="384">
        <f t="shared" si="63"/>
        <v>1.3900000000000001</v>
      </c>
      <c r="O82" s="384">
        <f t="shared" si="63"/>
        <v>1.48</v>
      </c>
      <c r="P82" s="384">
        <f t="shared" si="63"/>
        <v>1.4550000000000001</v>
      </c>
      <c r="Q82" s="384">
        <f t="shared" si="63"/>
        <v>1.4950000000000001</v>
      </c>
      <c r="R82" s="384">
        <f t="shared" si="63"/>
        <v>1.4300000000000002</v>
      </c>
      <c r="S82" s="37">
        <f t="shared" si="63"/>
        <v>1.355</v>
      </c>
      <c r="T82" s="2"/>
    </row>
    <row r="83" spans="1:20">
      <c r="A83" s="2"/>
      <c r="B83" s="33" t="s">
        <v>13</v>
      </c>
      <c r="C83" s="385"/>
      <c r="D83" s="386">
        <v>1</v>
      </c>
      <c r="E83" s="40">
        <v>1</v>
      </c>
      <c r="F83" s="40">
        <v>1</v>
      </c>
      <c r="G83" s="40">
        <v>1</v>
      </c>
      <c r="H83" s="40">
        <v>1</v>
      </c>
      <c r="I83" s="40">
        <v>1</v>
      </c>
      <c r="J83" s="40">
        <v>1</v>
      </c>
      <c r="K83" s="42">
        <v>1</v>
      </c>
      <c r="L83" s="386">
        <v>1</v>
      </c>
      <c r="M83" s="40">
        <v>1</v>
      </c>
      <c r="N83" s="40">
        <v>1</v>
      </c>
      <c r="O83" s="40">
        <v>1</v>
      </c>
      <c r="P83" s="40">
        <v>1</v>
      </c>
      <c r="Q83" s="40">
        <v>1</v>
      </c>
      <c r="R83" s="40">
        <v>1</v>
      </c>
      <c r="S83" s="42">
        <v>1</v>
      </c>
      <c r="T83" s="2"/>
    </row>
    <row r="84" spans="1:20">
      <c r="A84" s="2"/>
      <c r="B84" s="33" t="s">
        <v>5</v>
      </c>
      <c r="C84" s="387"/>
      <c r="D84" s="45"/>
      <c r="E84" s="46"/>
      <c r="F84" s="46"/>
      <c r="G84" s="46"/>
      <c r="H84" s="46"/>
      <c r="I84" s="46"/>
      <c r="J84" s="46"/>
      <c r="K84" s="52"/>
      <c r="L84" s="388">
        <v>14423</v>
      </c>
      <c r="M84" s="46">
        <v>4136</v>
      </c>
      <c r="N84" s="46">
        <v>6251</v>
      </c>
      <c r="O84" s="46">
        <v>1139</v>
      </c>
      <c r="P84" s="46">
        <v>1314</v>
      </c>
      <c r="Q84" s="46">
        <v>-129</v>
      </c>
      <c r="R84" s="46">
        <v>1032</v>
      </c>
      <c r="S84" s="52">
        <v>291</v>
      </c>
      <c r="T84" s="2"/>
    </row>
    <row r="85" spans="1:20">
      <c r="A85" s="2"/>
      <c r="B85" s="33" t="s">
        <v>6</v>
      </c>
      <c r="C85" s="389"/>
      <c r="D85" s="45"/>
      <c r="E85" s="46"/>
      <c r="F85" s="46"/>
      <c r="G85" s="46"/>
      <c r="H85" s="46"/>
      <c r="I85" s="46"/>
      <c r="J85" s="46"/>
      <c r="K85" s="52"/>
      <c r="L85" s="388">
        <v>2956</v>
      </c>
      <c r="M85" s="46">
        <v>2956</v>
      </c>
      <c r="N85" s="46">
        <v>835</v>
      </c>
      <c r="O85" s="46">
        <v>797</v>
      </c>
      <c r="P85" s="46">
        <v>815</v>
      </c>
      <c r="Q85" s="46">
        <v>1368</v>
      </c>
      <c r="R85" s="46">
        <v>1778</v>
      </c>
      <c r="S85" s="52">
        <v>1490</v>
      </c>
      <c r="T85" s="2"/>
    </row>
    <row r="86" spans="1:20">
      <c r="A86" s="2"/>
      <c r="B86" s="55" t="s">
        <v>7</v>
      </c>
      <c r="C86" s="390"/>
      <c r="D86" s="391">
        <f t="shared" ref="D86:J86" si="64">((+D83*D82*100000/$C79)*$C80)-(-D85)</f>
        <v>146</v>
      </c>
      <c r="E86" s="59">
        <f t="shared" si="64"/>
        <v>0</v>
      </c>
      <c r="F86" s="59">
        <f t="shared" si="64"/>
        <v>0</v>
      </c>
      <c r="G86" s="59">
        <f t="shared" si="64"/>
        <v>0</v>
      </c>
      <c r="H86" s="59">
        <f t="shared" si="64"/>
        <v>0</v>
      </c>
      <c r="I86" s="59">
        <f t="shared" si="64"/>
        <v>0</v>
      </c>
      <c r="J86" s="59">
        <f t="shared" si="64"/>
        <v>0</v>
      </c>
      <c r="K86" s="62">
        <f>+((+K83*K82*100000/$C79)*$C80)-(-K85)</f>
        <v>146</v>
      </c>
      <c r="L86" s="391">
        <f t="shared" ref="L86:R86" si="65">((+L83*L82*100000/$C79)*$C80)-(-L85)</f>
        <v>3227</v>
      </c>
      <c r="M86" s="59">
        <f t="shared" si="65"/>
        <v>3270</v>
      </c>
      <c r="N86" s="59">
        <f t="shared" si="65"/>
        <v>1113</v>
      </c>
      <c r="O86" s="59">
        <f t="shared" si="65"/>
        <v>1093</v>
      </c>
      <c r="P86" s="59">
        <f t="shared" si="65"/>
        <v>1106</v>
      </c>
      <c r="Q86" s="59">
        <f t="shared" si="65"/>
        <v>1667</v>
      </c>
      <c r="R86" s="59">
        <f t="shared" si="65"/>
        <v>2064</v>
      </c>
      <c r="S86" s="62">
        <f>+((+S83*S82*100000/$C79)*$C80)-(-S85)</f>
        <v>1761</v>
      </c>
      <c r="T86" s="2"/>
    </row>
    <row r="87" spans="1:20">
      <c r="A87" s="2"/>
      <c r="B87" s="33" t="s">
        <v>8</v>
      </c>
      <c r="C87" s="387"/>
      <c r="D87" s="39" t="e">
        <f>D84/80*12/D85</f>
        <v>#DIV/0!</v>
      </c>
      <c r="E87" s="34" t="e">
        <f t="shared" ref="E87:K87" si="66">E84/E85</f>
        <v>#DIV/0!</v>
      </c>
      <c r="F87" s="34" t="e">
        <f t="shared" si="66"/>
        <v>#DIV/0!</v>
      </c>
      <c r="G87" s="34" t="e">
        <f t="shared" si="66"/>
        <v>#DIV/0!</v>
      </c>
      <c r="H87" s="34" t="e">
        <f t="shared" si="66"/>
        <v>#DIV/0!</v>
      </c>
      <c r="I87" s="34" t="e">
        <f t="shared" si="66"/>
        <v>#DIV/0!</v>
      </c>
      <c r="J87" s="34" t="e">
        <f t="shared" si="66"/>
        <v>#DIV/0!</v>
      </c>
      <c r="K87" s="65" t="e">
        <f t="shared" si="66"/>
        <v>#DIV/0!</v>
      </c>
      <c r="L87" s="39">
        <f>L84/80*12/L85</f>
        <v>0.73188430311231389</v>
      </c>
      <c r="M87" s="34">
        <f t="shared" ref="M87:S87" si="67">M84/M85</f>
        <v>1.3991880920162381</v>
      </c>
      <c r="N87" s="34">
        <f t="shared" si="67"/>
        <v>7.4862275449101796</v>
      </c>
      <c r="O87" s="34">
        <f t="shared" si="67"/>
        <v>1.4291091593475533</v>
      </c>
      <c r="P87" s="34">
        <f t="shared" si="67"/>
        <v>1.6122699386503068</v>
      </c>
      <c r="Q87" s="34">
        <f t="shared" si="67"/>
        <v>-9.4298245614035089E-2</v>
      </c>
      <c r="R87" s="34">
        <f t="shared" si="67"/>
        <v>0.58042744656917888</v>
      </c>
      <c r="S87" s="65">
        <f t="shared" si="67"/>
        <v>0.1953020134228188</v>
      </c>
      <c r="T87" s="2"/>
    </row>
    <row r="88" spans="1:20">
      <c r="A88" s="2"/>
      <c r="B88" s="66" t="s">
        <v>14</v>
      </c>
      <c r="C88" s="392"/>
      <c r="D88" s="73">
        <f t="shared" ref="D88:S88" si="68">ROUNDUP(D86/1000,2)*1000</f>
        <v>150.00000000000003</v>
      </c>
      <c r="E88" s="77">
        <f t="shared" si="68"/>
        <v>0</v>
      </c>
      <c r="F88" s="77">
        <f t="shared" si="68"/>
        <v>0</v>
      </c>
      <c r="G88" s="77">
        <f t="shared" si="68"/>
        <v>0</v>
      </c>
      <c r="H88" s="77">
        <f t="shared" si="68"/>
        <v>0</v>
      </c>
      <c r="I88" s="77">
        <f t="shared" si="68"/>
        <v>0</v>
      </c>
      <c r="J88" s="77">
        <f t="shared" si="68"/>
        <v>0</v>
      </c>
      <c r="K88" s="83">
        <f t="shared" si="68"/>
        <v>150.00000000000003</v>
      </c>
      <c r="L88" s="73">
        <f t="shared" si="68"/>
        <v>3230</v>
      </c>
      <c r="M88" s="77">
        <f t="shared" si="68"/>
        <v>3270</v>
      </c>
      <c r="N88" s="77">
        <f t="shared" si="68"/>
        <v>1120</v>
      </c>
      <c r="O88" s="77">
        <f t="shared" si="68"/>
        <v>1100</v>
      </c>
      <c r="P88" s="77">
        <f t="shared" si="68"/>
        <v>1110</v>
      </c>
      <c r="Q88" s="77">
        <f t="shared" si="68"/>
        <v>1670</v>
      </c>
      <c r="R88" s="77">
        <f t="shared" si="68"/>
        <v>2070</v>
      </c>
      <c r="S88" s="83">
        <f t="shared" si="68"/>
        <v>1770</v>
      </c>
      <c r="T88" s="2"/>
    </row>
    <row r="89" spans="1:20">
      <c r="A89" s="2"/>
      <c r="B89" s="66" t="s">
        <v>9</v>
      </c>
      <c r="C89" s="392"/>
      <c r="D89" s="92">
        <f t="shared" ref="D89:S89" si="69">D85/D88</f>
        <v>0</v>
      </c>
      <c r="E89" s="94" t="e">
        <f t="shared" si="69"/>
        <v>#DIV/0!</v>
      </c>
      <c r="F89" s="94" t="e">
        <f t="shared" si="69"/>
        <v>#DIV/0!</v>
      </c>
      <c r="G89" s="94" t="e">
        <f t="shared" si="69"/>
        <v>#DIV/0!</v>
      </c>
      <c r="H89" s="94" t="e">
        <f t="shared" si="69"/>
        <v>#DIV/0!</v>
      </c>
      <c r="I89" s="94" t="e">
        <f t="shared" si="69"/>
        <v>#DIV/0!</v>
      </c>
      <c r="J89" s="94" t="e">
        <f t="shared" si="69"/>
        <v>#DIV/0!</v>
      </c>
      <c r="K89" s="96">
        <f t="shared" si="69"/>
        <v>0</v>
      </c>
      <c r="L89" s="92">
        <f t="shared" si="69"/>
        <v>0.9151702786377709</v>
      </c>
      <c r="M89" s="94">
        <f t="shared" si="69"/>
        <v>0.90397553516819573</v>
      </c>
      <c r="N89" s="94">
        <f t="shared" si="69"/>
        <v>0.7455357142857143</v>
      </c>
      <c r="O89" s="94">
        <f t="shared" si="69"/>
        <v>0.72454545454545449</v>
      </c>
      <c r="P89" s="94">
        <f t="shared" si="69"/>
        <v>0.73423423423423428</v>
      </c>
      <c r="Q89" s="94">
        <f t="shared" si="69"/>
        <v>0.81916167664670658</v>
      </c>
      <c r="R89" s="94">
        <f t="shared" si="69"/>
        <v>0.8589371980676328</v>
      </c>
      <c r="S89" s="96">
        <f t="shared" si="69"/>
        <v>0.84180790960451979</v>
      </c>
      <c r="T89" s="2"/>
    </row>
    <row r="90" spans="1:20">
      <c r="A90" s="2"/>
      <c r="B90" s="98" t="s">
        <v>10</v>
      </c>
      <c r="C90" s="393"/>
      <c r="D90" s="100">
        <f>D84/80*12/D88</f>
        <v>0</v>
      </c>
      <c r="E90" s="103" t="e">
        <f t="shared" ref="E90:J90" si="70">E84/E88</f>
        <v>#DIV/0!</v>
      </c>
      <c r="F90" s="103" t="e">
        <f t="shared" si="70"/>
        <v>#DIV/0!</v>
      </c>
      <c r="G90" s="103" t="e">
        <f t="shared" si="70"/>
        <v>#DIV/0!</v>
      </c>
      <c r="H90" s="103" t="e">
        <f t="shared" si="70"/>
        <v>#DIV/0!</v>
      </c>
      <c r="I90" s="103" t="e">
        <f t="shared" si="70"/>
        <v>#DIV/0!</v>
      </c>
      <c r="J90" s="103" t="e">
        <f t="shared" si="70"/>
        <v>#DIV/0!</v>
      </c>
      <c r="K90" s="107">
        <f>K84/K88/8*12</f>
        <v>0</v>
      </c>
      <c r="L90" s="100">
        <f>L84/80*12/L88</f>
        <v>0.66979876160990703</v>
      </c>
      <c r="M90" s="103">
        <f t="shared" ref="M90:R90" si="71">M84/M88</f>
        <v>1.2648318042813456</v>
      </c>
      <c r="N90" s="103">
        <f t="shared" si="71"/>
        <v>5.5812499999999998</v>
      </c>
      <c r="O90" s="103">
        <f t="shared" si="71"/>
        <v>1.0354545454545454</v>
      </c>
      <c r="P90" s="103">
        <f t="shared" si="71"/>
        <v>1.1837837837837837</v>
      </c>
      <c r="Q90" s="103">
        <f t="shared" si="71"/>
        <v>-7.7245508982035929E-2</v>
      </c>
      <c r="R90" s="103">
        <f t="shared" si="71"/>
        <v>0.49855072463768119</v>
      </c>
      <c r="S90" s="107">
        <f>S84/S88/8*12</f>
        <v>0.24661016949152542</v>
      </c>
      <c r="T90" s="2"/>
    </row>
    <row r="9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>
      <c r="A92" s="2"/>
      <c r="B92" s="408" t="s">
        <v>15</v>
      </c>
      <c r="C92" s="404"/>
      <c r="D92" s="394">
        <v>2010</v>
      </c>
      <c r="E92" s="11"/>
      <c r="F92" s="12"/>
      <c r="G92" s="12"/>
      <c r="H92" s="12"/>
      <c r="I92" s="12"/>
      <c r="J92" s="12"/>
      <c r="K92" s="13" t="s">
        <v>12</v>
      </c>
      <c r="L92" s="394">
        <v>2010</v>
      </c>
      <c r="M92" s="11"/>
      <c r="N92" s="12"/>
      <c r="O92" s="12"/>
      <c r="P92" s="12"/>
      <c r="Q92" s="12"/>
      <c r="R92" s="12"/>
      <c r="S92" s="13" t="s">
        <v>11</v>
      </c>
      <c r="T92" s="2"/>
    </row>
    <row r="93" spans="1:20">
      <c r="A93" s="2"/>
      <c r="B93" s="407" t="s">
        <v>22</v>
      </c>
      <c r="C93" s="402"/>
      <c r="D93" s="395" t="s">
        <v>0</v>
      </c>
      <c r="E93" s="22">
        <v>2010</v>
      </c>
      <c r="F93" s="26">
        <v>2011</v>
      </c>
      <c r="G93" s="26">
        <v>2012</v>
      </c>
      <c r="H93" s="26">
        <v>2013</v>
      </c>
      <c r="I93" s="26">
        <v>2014</v>
      </c>
      <c r="J93" s="26">
        <v>2015</v>
      </c>
      <c r="K93" s="28" t="s">
        <v>0</v>
      </c>
      <c r="L93" s="395" t="s">
        <v>0</v>
      </c>
      <c r="M93" s="22">
        <v>2010</v>
      </c>
      <c r="N93" s="26">
        <v>2011</v>
      </c>
      <c r="O93" s="26">
        <v>2012</v>
      </c>
      <c r="P93" s="26">
        <v>2013</v>
      </c>
      <c r="Q93" s="26">
        <v>2014</v>
      </c>
      <c r="R93" s="26">
        <v>2015</v>
      </c>
      <c r="S93" s="28" t="s">
        <v>0</v>
      </c>
      <c r="T93" s="2"/>
    </row>
    <row r="94" spans="1:20">
      <c r="A94" s="2"/>
      <c r="B94" s="31" t="s">
        <v>1</v>
      </c>
      <c r="C94" s="35">
        <v>500</v>
      </c>
      <c r="D94" s="41"/>
      <c r="E94" s="44"/>
      <c r="F94" s="44"/>
      <c r="G94" s="44"/>
      <c r="H94" s="44"/>
      <c r="I94" s="44"/>
      <c r="J94" s="44"/>
      <c r="K94" s="48"/>
      <c r="L94" s="49"/>
      <c r="M94" s="44"/>
      <c r="N94" s="44"/>
      <c r="O94" s="44"/>
      <c r="P94" s="44"/>
      <c r="Q94" s="44"/>
      <c r="R94" s="44"/>
      <c r="S94" s="48"/>
      <c r="T94" s="2"/>
    </row>
    <row r="95" spans="1:20">
      <c r="A95" s="2"/>
      <c r="B95" s="31" t="s">
        <v>2</v>
      </c>
      <c r="C95" s="396">
        <v>1</v>
      </c>
      <c r="D95" s="397">
        <f t="shared" ref="D95:D96" si="72">K95</f>
        <v>0.68</v>
      </c>
      <c r="E95" s="398"/>
      <c r="F95" s="398"/>
      <c r="G95" s="398"/>
      <c r="H95" s="398"/>
      <c r="I95" s="398"/>
      <c r="J95" s="398"/>
      <c r="K95" s="399">
        <v>0.68</v>
      </c>
      <c r="L95" s="397">
        <f t="shared" ref="L95:L96" si="73">S95</f>
        <v>1.08</v>
      </c>
      <c r="M95" s="398">
        <v>1.25</v>
      </c>
      <c r="N95" s="398">
        <v>1.02</v>
      </c>
      <c r="O95" s="398">
        <v>1.2</v>
      </c>
      <c r="P95" s="398">
        <v>1.21</v>
      </c>
      <c r="Q95" s="398">
        <v>1.21</v>
      </c>
      <c r="R95" s="398">
        <v>0.98</v>
      </c>
      <c r="S95" s="399">
        <v>1.08</v>
      </c>
      <c r="T95" s="2"/>
    </row>
    <row r="96" spans="1:20">
      <c r="A96" s="2"/>
      <c r="B96" s="54" t="s">
        <v>3</v>
      </c>
      <c r="C96" s="202">
        <v>1</v>
      </c>
      <c r="D96" s="400">
        <f t="shared" si="72"/>
        <v>0.78</v>
      </c>
      <c r="E96" s="398"/>
      <c r="F96" s="398"/>
      <c r="G96" s="398"/>
      <c r="H96" s="398"/>
      <c r="I96" s="398"/>
      <c r="J96" s="398"/>
      <c r="K96" s="399">
        <v>0.78</v>
      </c>
      <c r="L96" s="400">
        <f t="shared" si="73"/>
        <v>1.1100000000000001</v>
      </c>
      <c r="M96" s="398">
        <v>1.48</v>
      </c>
      <c r="N96" s="398">
        <v>1.32</v>
      </c>
      <c r="O96" s="398">
        <v>1.22</v>
      </c>
      <c r="P96" s="398">
        <v>1.25</v>
      </c>
      <c r="Q96" s="398">
        <v>1.24</v>
      </c>
      <c r="R96" s="398">
        <v>1.1000000000000001</v>
      </c>
      <c r="S96" s="399">
        <v>1.1100000000000001</v>
      </c>
      <c r="T96" s="2"/>
    </row>
    <row r="97" spans="1:20">
      <c r="A97" s="2"/>
      <c r="B97" s="54" t="s">
        <v>4</v>
      </c>
      <c r="C97" s="58"/>
      <c r="D97" s="60">
        <f>(D95+D96)/2</f>
        <v>0.73</v>
      </c>
      <c r="E97" s="61">
        <f t="shared" ref="E97:K97" si="74">(E96+E95)/2</f>
        <v>0</v>
      </c>
      <c r="F97" s="61">
        <f t="shared" si="74"/>
        <v>0</v>
      </c>
      <c r="G97" s="61">
        <f t="shared" si="74"/>
        <v>0</v>
      </c>
      <c r="H97" s="61">
        <f t="shared" si="74"/>
        <v>0</v>
      </c>
      <c r="I97" s="61">
        <f t="shared" si="74"/>
        <v>0</v>
      </c>
      <c r="J97" s="61">
        <f t="shared" si="74"/>
        <v>0</v>
      </c>
      <c r="K97" s="63">
        <f t="shared" si="74"/>
        <v>0.73</v>
      </c>
      <c r="L97" s="60">
        <f>(L95+L96)/2</f>
        <v>1.0950000000000002</v>
      </c>
      <c r="M97" s="61">
        <f t="shared" ref="M97:S97" si="75">(M96+M95)/2</f>
        <v>1.365</v>
      </c>
      <c r="N97" s="61">
        <f t="shared" si="75"/>
        <v>1.17</v>
      </c>
      <c r="O97" s="61">
        <f t="shared" si="75"/>
        <v>1.21</v>
      </c>
      <c r="P97" s="61">
        <f t="shared" si="75"/>
        <v>1.23</v>
      </c>
      <c r="Q97" s="61">
        <f t="shared" si="75"/>
        <v>1.2250000000000001</v>
      </c>
      <c r="R97" s="61">
        <f t="shared" si="75"/>
        <v>1.04</v>
      </c>
      <c r="S97" s="63">
        <f t="shared" si="75"/>
        <v>1.0950000000000002</v>
      </c>
      <c r="T97" s="2"/>
    </row>
    <row r="98" spans="1:20">
      <c r="A98" s="2"/>
      <c r="B98" s="54" t="s">
        <v>13</v>
      </c>
      <c r="C98" s="67"/>
      <c r="D98" s="70">
        <v>1</v>
      </c>
      <c r="E98" s="68">
        <v>1</v>
      </c>
      <c r="F98" s="68">
        <v>1</v>
      </c>
      <c r="G98" s="68">
        <v>1</v>
      </c>
      <c r="H98" s="68">
        <v>1</v>
      </c>
      <c r="I98" s="68">
        <v>1</v>
      </c>
      <c r="J98" s="68">
        <v>1</v>
      </c>
      <c r="K98" s="69">
        <v>1</v>
      </c>
      <c r="L98" s="70">
        <v>1</v>
      </c>
      <c r="M98" s="68">
        <v>1</v>
      </c>
      <c r="N98" s="68">
        <v>1</v>
      </c>
      <c r="O98" s="68">
        <v>1</v>
      </c>
      <c r="P98" s="68">
        <v>1</v>
      </c>
      <c r="Q98" s="68">
        <v>1</v>
      </c>
      <c r="R98" s="68">
        <v>1</v>
      </c>
      <c r="S98" s="69">
        <v>1</v>
      </c>
      <c r="T98" s="2"/>
    </row>
    <row r="99" spans="1:20">
      <c r="A99" s="2"/>
      <c r="B99" s="54" t="s">
        <v>5</v>
      </c>
      <c r="C99" s="72"/>
      <c r="D99" s="75"/>
      <c r="E99" s="76"/>
      <c r="F99" s="76"/>
      <c r="G99" s="76"/>
      <c r="H99" s="76"/>
      <c r="I99" s="76"/>
      <c r="J99" s="76"/>
      <c r="K99" s="79"/>
      <c r="L99" s="80">
        <v>17236</v>
      </c>
      <c r="M99" s="76">
        <v>1074</v>
      </c>
      <c r="N99" s="76">
        <v>5649</v>
      </c>
      <c r="O99" s="76">
        <v>581</v>
      </c>
      <c r="P99" s="76">
        <v>-143</v>
      </c>
      <c r="Q99" s="76">
        <v>295</v>
      </c>
      <c r="R99" s="76">
        <v>6818</v>
      </c>
      <c r="S99" s="79">
        <v>2218</v>
      </c>
      <c r="T99" s="2"/>
    </row>
    <row r="100" spans="1:20">
      <c r="A100" s="2"/>
      <c r="B100" s="54" t="s">
        <v>6</v>
      </c>
      <c r="C100" s="82"/>
      <c r="D100" s="75"/>
      <c r="E100" s="76"/>
      <c r="F100" s="76"/>
      <c r="G100" s="76"/>
      <c r="H100" s="76"/>
      <c r="I100" s="76"/>
      <c r="J100" s="76"/>
      <c r="K100" s="79"/>
      <c r="L100" s="80">
        <v>3635</v>
      </c>
      <c r="M100" s="76">
        <v>2744</v>
      </c>
      <c r="N100" s="76">
        <v>3605</v>
      </c>
      <c r="O100" s="76">
        <v>236</v>
      </c>
      <c r="P100" s="76">
        <v>1062</v>
      </c>
      <c r="Q100" s="76">
        <v>455</v>
      </c>
      <c r="R100" s="76">
        <v>1891</v>
      </c>
      <c r="S100" s="79">
        <v>1165</v>
      </c>
      <c r="T100" s="2"/>
    </row>
    <row r="101" spans="1:20">
      <c r="A101" s="2"/>
      <c r="B101" s="84" t="s">
        <v>7</v>
      </c>
      <c r="C101" s="85"/>
      <c r="D101" s="90">
        <f t="shared" ref="D101:J101" si="76">((+D98*D97*100000/$C94)*$C95)-(-D100)</f>
        <v>146</v>
      </c>
      <c r="E101" s="87">
        <f t="shared" si="76"/>
        <v>0</v>
      </c>
      <c r="F101" s="87">
        <f t="shared" si="76"/>
        <v>0</v>
      </c>
      <c r="G101" s="87">
        <f t="shared" si="76"/>
        <v>0</v>
      </c>
      <c r="H101" s="87">
        <f t="shared" si="76"/>
        <v>0</v>
      </c>
      <c r="I101" s="87">
        <f t="shared" si="76"/>
        <v>0</v>
      </c>
      <c r="J101" s="87">
        <f t="shared" si="76"/>
        <v>0</v>
      </c>
      <c r="K101" s="89">
        <f>+((+K98*K97*100000/$C94)*$C95)-(-K100)</f>
        <v>146</v>
      </c>
      <c r="L101" s="90">
        <f t="shared" ref="L101:R101" si="77">((+L98*L97*100000/$C94)*$C95)-(-L100)</f>
        <v>3854</v>
      </c>
      <c r="M101" s="87">
        <f t="shared" si="77"/>
        <v>3017</v>
      </c>
      <c r="N101" s="87">
        <f t="shared" si="77"/>
        <v>3839</v>
      </c>
      <c r="O101" s="87">
        <f t="shared" si="77"/>
        <v>478</v>
      </c>
      <c r="P101" s="87">
        <f t="shared" si="77"/>
        <v>1308</v>
      </c>
      <c r="Q101" s="87">
        <f t="shared" si="77"/>
        <v>700</v>
      </c>
      <c r="R101" s="87">
        <f t="shared" si="77"/>
        <v>2099</v>
      </c>
      <c r="S101" s="89">
        <f>+((+S98*S97*100000/$C94)*$C95)-(-S100)</f>
        <v>1384</v>
      </c>
      <c r="T101" s="2"/>
    </row>
    <row r="102" spans="1:20">
      <c r="A102" s="2"/>
      <c r="B102" s="54" t="s">
        <v>8</v>
      </c>
      <c r="C102" s="72"/>
      <c r="D102" s="93" t="e">
        <f>D99/80*12/D100</f>
        <v>#DIV/0!</v>
      </c>
      <c r="E102" s="95" t="e">
        <f t="shared" ref="E102:K102" si="78">E99/E100</f>
        <v>#DIV/0!</v>
      </c>
      <c r="F102" s="95" t="e">
        <f t="shared" si="78"/>
        <v>#DIV/0!</v>
      </c>
      <c r="G102" s="95" t="e">
        <f t="shared" si="78"/>
        <v>#DIV/0!</v>
      </c>
      <c r="H102" s="95" t="e">
        <f t="shared" si="78"/>
        <v>#DIV/0!</v>
      </c>
      <c r="I102" s="95" t="e">
        <f t="shared" si="78"/>
        <v>#DIV/0!</v>
      </c>
      <c r="J102" s="95" t="e">
        <f t="shared" si="78"/>
        <v>#DIV/0!</v>
      </c>
      <c r="K102" s="97" t="e">
        <f t="shared" si="78"/>
        <v>#DIV/0!</v>
      </c>
      <c r="L102" s="93">
        <f>L99/80*12/L100</f>
        <v>0.71125171939477294</v>
      </c>
      <c r="M102" s="95">
        <f t="shared" ref="M102:S102" si="79">M99/M100</f>
        <v>0.39139941690962099</v>
      </c>
      <c r="N102" s="95">
        <f t="shared" si="79"/>
        <v>1.5669902912621358</v>
      </c>
      <c r="O102" s="95">
        <f t="shared" si="79"/>
        <v>2.4618644067796609</v>
      </c>
      <c r="P102" s="95">
        <f t="shared" si="79"/>
        <v>-0.13465160075329566</v>
      </c>
      <c r="Q102" s="95">
        <f t="shared" si="79"/>
        <v>0.64835164835164838</v>
      </c>
      <c r="R102" s="95">
        <f t="shared" si="79"/>
        <v>3.605499735589635</v>
      </c>
      <c r="S102" s="97">
        <f t="shared" si="79"/>
        <v>1.903862660944206</v>
      </c>
      <c r="T102" s="2"/>
    </row>
    <row r="103" spans="1:20">
      <c r="A103" s="2"/>
      <c r="B103" s="101" t="s">
        <v>14</v>
      </c>
      <c r="C103" s="102"/>
      <c r="D103" s="104">
        <f t="shared" ref="D103:S103" si="80">ROUNDUP(D101/1000,2)*1000</f>
        <v>150.00000000000003</v>
      </c>
      <c r="E103" s="106">
        <f t="shared" si="80"/>
        <v>0</v>
      </c>
      <c r="F103" s="106">
        <f t="shared" si="80"/>
        <v>0</v>
      </c>
      <c r="G103" s="106">
        <f t="shared" si="80"/>
        <v>0</v>
      </c>
      <c r="H103" s="106">
        <f t="shared" si="80"/>
        <v>0</v>
      </c>
      <c r="I103" s="106">
        <f t="shared" si="80"/>
        <v>0</v>
      </c>
      <c r="J103" s="106">
        <f t="shared" si="80"/>
        <v>0</v>
      </c>
      <c r="K103" s="108">
        <f t="shared" si="80"/>
        <v>150.00000000000003</v>
      </c>
      <c r="L103" s="104">
        <f t="shared" si="80"/>
        <v>3860</v>
      </c>
      <c r="M103" s="106">
        <f t="shared" si="80"/>
        <v>3019.9999999999995</v>
      </c>
      <c r="N103" s="106">
        <f t="shared" si="80"/>
        <v>3840</v>
      </c>
      <c r="O103" s="106">
        <f t="shared" si="80"/>
        <v>480</v>
      </c>
      <c r="P103" s="106">
        <f t="shared" si="80"/>
        <v>1310</v>
      </c>
      <c r="Q103" s="106">
        <f t="shared" si="80"/>
        <v>700</v>
      </c>
      <c r="R103" s="106">
        <f t="shared" si="80"/>
        <v>2099.9999999999995</v>
      </c>
      <c r="S103" s="108">
        <f t="shared" si="80"/>
        <v>1390</v>
      </c>
      <c r="T103" s="2"/>
    </row>
    <row r="104" spans="1:20">
      <c r="A104" s="2"/>
      <c r="B104" s="101" t="s">
        <v>9</v>
      </c>
      <c r="C104" s="102"/>
      <c r="D104" s="111">
        <f t="shared" ref="D104:S104" si="81">D100/D103</f>
        <v>0</v>
      </c>
      <c r="E104" s="113" t="e">
        <f t="shared" si="81"/>
        <v>#DIV/0!</v>
      </c>
      <c r="F104" s="113" t="e">
        <f t="shared" si="81"/>
        <v>#DIV/0!</v>
      </c>
      <c r="G104" s="113" t="e">
        <f t="shared" si="81"/>
        <v>#DIV/0!</v>
      </c>
      <c r="H104" s="113" t="e">
        <f t="shared" si="81"/>
        <v>#DIV/0!</v>
      </c>
      <c r="I104" s="113" t="e">
        <f t="shared" si="81"/>
        <v>#DIV/0!</v>
      </c>
      <c r="J104" s="113" t="e">
        <f t="shared" si="81"/>
        <v>#DIV/0!</v>
      </c>
      <c r="K104" s="115">
        <f t="shared" si="81"/>
        <v>0</v>
      </c>
      <c r="L104" s="111">
        <f t="shared" si="81"/>
        <v>0.94170984455958551</v>
      </c>
      <c r="M104" s="113">
        <f t="shared" si="81"/>
        <v>0.90860927152317894</v>
      </c>
      <c r="N104" s="113">
        <f t="shared" si="81"/>
        <v>0.93880208333333337</v>
      </c>
      <c r="O104" s="113">
        <f t="shared" si="81"/>
        <v>0.49166666666666664</v>
      </c>
      <c r="P104" s="113">
        <f t="shared" si="81"/>
        <v>0.81068702290076333</v>
      </c>
      <c r="Q104" s="113">
        <f t="shared" si="81"/>
        <v>0.65</v>
      </c>
      <c r="R104" s="113">
        <f t="shared" si="81"/>
        <v>0.90047619047619065</v>
      </c>
      <c r="S104" s="115">
        <f t="shared" si="81"/>
        <v>0.83812949640287771</v>
      </c>
      <c r="T104" s="2"/>
    </row>
    <row r="105" spans="1:20">
      <c r="A105" s="2"/>
      <c r="B105" s="116" t="s">
        <v>10</v>
      </c>
      <c r="C105" s="117"/>
      <c r="D105" s="118">
        <f>D99/80*12/D103</f>
        <v>0</v>
      </c>
      <c r="E105" s="120" t="e">
        <f t="shared" ref="E105:J105" si="82">E99/E103</f>
        <v>#DIV/0!</v>
      </c>
      <c r="F105" s="120" t="e">
        <f t="shared" si="82"/>
        <v>#DIV/0!</v>
      </c>
      <c r="G105" s="120" t="e">
        <f t="shared" si="82"/>
        <v>#DIV/0!</v>
      </c>
      <c r="H105" s="120" t="e">
        <f t="shared" si="82"/>
        <v>#DIV/0!</v>
      </c>
      <c r="I105" s="120" t="e">
        <f t="shared" si="82"/>
        <v>#DIV/0!</v>
      </c>
      <c r="J105" s="120" t="e">
        <f t="shared" si="82"/>
        <v>#DIV/0!</v>
      </c>
      <c r="K105" s="122">
        <f>K99/K103/8*12</f>
        <v>0</v>
      </c>
      <c r="L105" s="118">
        <f>L99/80*12/L103</f>
        <v>0.66979274611398953</v>
      </c>
      <c r="M105" s="120">
        <f t="shared" ref="M105:R105" si="83">M99/M103</f>
        <v>0.35562913907284771</v>
      </c>
      <c r="N105" s="120">
        <f t="shared" si="83"/>
        <v>1.4710937500000001</v>
      </c>
      <c r="O105" s="120">
        <f t="shared" si="83"/>
        <v>1.2104166666666667</v>
      </c>
      <c r="P105" s="120">
        <f t="shared" si="83"/>
        <v>-0.10916030534351145</v>
      </c>
      <c r="Q105" s="120">
        <f t="shared" si="83"/>
        <v>0.42142857142857143</v>
      </c>
      <c r="R105" s="120">
        <f t="shared" si="83"/>
        <v>3.2466666666666675</v>
      </c>
      <c r="S105" s="122">
        <f>S99/S103/8*12</f>
        <v>2.3935251798561152</v>
      </c>
      <c r="T105" s="2"/>
    </row>
    <row r="106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>
      <c r="A107" s="2"/>
      <c r="B107" s="403" t="s">
        <v>15</v>
      </c>
      <c r="C107" s="404"/>
      <c r="D107" s="161">
        <v>2010</v>
      </c>
      <c r="E107" s="10"/>
      <c r="F107" s="10"/>
      <c r="G107" s="10"/>
      <c r="H107" s="10"/>
      <c r="I107" s="10"/>
      <c r="J107" s="10"/>
      <c r="K107" s="162" t="s">
        <v>12</v>
      </c>
      <c r="L107" s="161">
        <v>2010</v>
      </c>
      <c r="M107" s="10"/>
      <c r="N107" s="10"/>
      <c r="O107" s="10"/>
      <c r="P107" s="10"/>
      <c r="Q107" s="10"/>
      <c r="R107" s="10"/>
      <c r="S107" s="162" t="s">
        <v>11</v>
      </c>
      <c r="T107" s="2"/>
    </row>
    <row r="108" spans="1:20">
      <c r="A108" s="2"/>
      <c r="B108" s="401" t="s">
        <v>23</v>
      </c>
      <c r="C108" s="402"/>
      <c r="D108" s="164" t="s">
        <v>0</v>
      </c>
      <c r="E108" s="164">
        <v>2010</v>
      </c>
      <c r="F108" s="164">
        <v>2011</v>
      </c>
      <c r="G108" s="164">
        <v>2012</v>
      </c>
      <c r="H108" s="164">
        <v>2013</v>
      </c>
      <c r="I108" s="164">
        <v>2014</v>
      </c>
      <c r="J108" s="164">
        <v>2015</v>
      </c>
      <c r="K108" s="15" t="s">
        <v>0</v>
      </c>
      <c r="L108" s="164" t="s">
        <v>0</v>
      </c>
      <c r="M108" s="164">
        <v>2010</v>
      </c>
      <c r="N108" s="164">
        <v>2011</v>
      </c>
      <c r="O108" s="164">
        <v>2012</v>
      </c>
      <c r="P108" s="164">
        <v>2013</v>
      </c>
      <c r="Q108" s="164">
        <v>2014</v>
      </c>
      <c r="R108" s="164">
        <v>2015</v>
      </c>
      <c r="S108" s="15" t="s">
        <v>0</v>
      </c>
      <c r="T108" s="2"/>
    </row>
    <row r="109" spans="1:20">
      <c r="A109" s="2"/>
      <c r="B109" s="16" t="s">
        <v>1</v>
      </c>
      <c r="C109" s="165">
        <v>500</v>
      </c>
      <c r="D109" s="18"/>
      <c r="E109" s="19"/>
      <c r="F109" s="19"/>
      <c r="G109" s="19"/>
      <c r="H109" s="19"/>
      <c r="I109" s="19"/>
      <c r="J109" s="19"/>
      <c r="K109" s="20"/>
      <c r="L109" s="166"/>
      <c r="M109" s="19"/>
      <c r="N109" s="19"/>
      <c r="O109" s="19"/>
      <c r="P109" s="19"/>
      <c r="Q109" s="19"/>
      <c r="R109" s="19"/>
      <c r="S109" s="20"/>
      <c r="T109" s="2"/>
    </row>
    <row r="110" spans="1:20">
      <c r="A110" s="2"/>
      <c r="B110" s="16" t="s">
        <v>2</v>
      </c>
      <c r="C110" s="169">
        <v>1</v>
      </c>
      <c r="D110" s="171">
        <f t="shared" ref="D110:D111" si="84">K110</f>
        <v>0.68</v>
      </c>
      <c r="E110" s="172"/>
      <c r="F110" s="172"/>
      <c r="G110" s="172"/>
      <c r="H110" s="172"/>
      <c r="I110" s="172"/>
      <c r="J110" s="172"/>
      <c r="K110" s="173">
        <v>0.68</v>
      </c>
      <c r="L110" s="171">
        <f t="shared" ref="L110:L111" si="85">S110</f>
        <v>0.96</v>
      </c>
      <c r="M110" s="172">
        <v>0.96</v>
      </c>
      <c r="N110" s="172">
        <v>0.76</v>
      </c>
      <c r="O110" s="172">
        <v>0.91</v>
      </c>
      <c r="P110" s="172">
        <v>0.91</v>
      </c>
      <c r="Q110" s="172">
        <v>0.9</v>
      </c>
      <c r="R110" s="172">
        <v>0.87</v>
      </c>
      <c r="S110" s="173">
        <v>0.96</v>
      </c>
      <c r="T110" s="2"/>
    </row>
    <row r="111" spans="1:20">
      <c r="A111" s="2"/>
      <c r="B111" s="29" t="s">
        <v>3</v>
      </c>
      <c r="C111" s="167">
        <v>1</v>
      </c>
      <c r="D111" s="175">
        <f t="shared" si="84"/>
        <v>0.78</v>
      </c>
      <c r="E111" s="172"/>
      <c r="F111" s="172"/>
      <c r="G111" s="172"/>
      <c r="H111" s="172"/>
      <c r="I111" s="172"/>
      <c r="J111" s="172"/>
      <c r="K111" s="173">
        <v>0.78</v>
      </c>
      <c r="L111" s="175">
        <f t="shared" si="85"/>
        <v>1.02</v>
      </c>
      <c r="M111" s="172">
        <v>1.1599999999999999</v>
      </c>
      <c r="N111" s="172">
        <v>0.97</v>
      </c>
      <c r="O111" s="172">
        <v>1</v>
      </c>
      <c r="P111" s="172">
        <v>0.97</v>
      </c>
      <c r="Q111" s="172">
        <v>0.98</v>
      </c>
      <c r="R111" s="172">
        <v>1.03</v>
      </c>
      <c r="S111" s="173">
        <v>1.02</v>
      </c>
      <c r="T111" s="2"/>
    </row>
    <row r="112" spans="1:20">
      <c r="A112" s="2"/>
      <c r="B112" s="29" t="s">
        <v>4</v>
      </c>
      <c r="C112" s="168"/>
      <c r="D112" s="38">
        <f>(D110+D111)/2</f>
        <v>0.73</v>
      </c>
      <c r="E112" s="170">
        <f t="shared" ref="E112:K112" si="86">(E111+E110)/2</f>
        <v>0</v>
      </c>
      <c r="F112" s="170">
        <f t="shared" si="86"/>
        <v>0</v>
      </c>
      <c r="G112" s="170">
        <f t="shared" si="86"/>
        <v>0</v>
      </c>
      <c r="H112" s="170">
        <f t="shared" si="86"/>
        <v>0</v>
      </c>
      <c r="I112" s="170">
        <f t="shared" si="86"/>
        <v>0</v>
      </c>
      <c r="J112" s="170">
        <f t="shared" si="86"/>
        <v>0</v>
      </c>
      <c r="K112" s="47">
        <f t="shared" si="86"/>
        <v>0.73</v>
      </c>
      <c r="L112" s="38">
        <f>(L110+L111)/2</f>
        <v>0.99</v>
      </c>
      <c r="M112" s="170">
        <f t="shared" ref="M112:S112" si="87">(M111+M110)/2</f>
        <v>1.06</v>
      </c>
      <c r="N112" s="170">
        <f t="shared" si="87"/>
        <v>0.86499999999999999</v>
      </c>
      <c r="O112" s="170">
        <f t="shared" si="87"/>
        <v>0.95500000000000007</v>
      </c>
      <c r="P112" s="170">
        <f t="shared" si="87"/>
        <v>0.94</v>
      </c>
      <c r="Q112" s="170">
        <f t="shared" si="87"/>
        <v>0.94</v>
      </c>
      <c r="R112" s="170">
        <f t="shared" si="87"/>
        <v>0.95</v>
      </c>
      <c r="S112" s="47">
        <f t="shared" si="87"/>
        <v>0.99</v>
      </c>
      <c r="T112" s="2"/>
    </row>
    <row r="113" spans="1:20">
      <c r="A113" s="2"/>
      <c r="B113" s="29" t="s">
        <v>13</v>
      </c>
      <c r="C113" s="174"/>
      <c r="D113" s="176">
        <v>1</v>
      </c>
      <c r="E113" s="50">
        <v>1</v>
      </c>
      <c r="F113" s="50">
        <v>1</v>
      </c>
      <c r="G113" s="50">
        <v>1</v>
      </c>
      <c r="H113" s="50">
        <v>1</v>
      </c>
      <c r="I113" s="50">
        <v>1</v>
      </c>
      <c r="J113" s="50">
        <v>1</v>
      </c>
      <c r="K113" s="51">
        <v>1</v>
      </c>
      <c r="L113" s="176">
        <v>1</v>
      </c>
      <c r="M113" s="50">
        <v>1</v>
      </c>
      <c r="N113" s="50">
        <v>1</v>
      </c>
      <c r="O113" s="50">
        <v>1</v>
      </c>
      <c r="P113" s="50">
        <v>1</v>
      </c>
      <c r="Q113" s="50">
        <v>1</v>
      </c>
      <c r="R113" s="50">
        <v>1</v>
      </c>
      <c r="S113" s="51">
        <v>1</v>
      </c>
      <c r="T113" s="2"/>
    </row>
    <row r="114" spans="1:20">
      <c r="A114" s="2"/>
      <c r="B114" s="29" t="s">
        <v>5</v>
      </c>
      <c r="C114" s="177"/>
      <c r="D114" s="57"/>
      <c r="E114" s="53"/>
      <c r="F114" s="53"/>
      <c r="G114" s="53"/>
      <c r="H114" s="53"/>
      <c r="I114" s="53"/>
      <c r="J114" s="53"/>
      <c r="K114" s="56"/>
      <c r="L114" s="178">
        <v>7034</v>
      </c>
      <c r="M114" s="53">
        <v>808</v>
      </c>
      <c r="N114" s="53">
        <v>1584</v>
      </c>
      <c r="O114" s="53">
        <v>276</v>
      </c>
      <c r="P114" s="53">
        <v>969</v>
      </c>
      <c r="Q114" s="53">
        <v>435</v>
      </c>
      <c r="R114" s="53">
        <v>936</v>
      </c>
      <c r="S114" s="56">
        <v>1435</v>
      </c>
      <c r="T114" s="2"/>
    </row>
    <row r="115" spans="1:20">
      <c r="A115" s="2"/>
      <c r="B115" s="29" t="s">
        <v>6</v>
      </c>
      <c r="C115" s="179"/>
      <c r="D115" s="57"/>
      <c r="E115" s="53"/>
      <c r="F115" s="53"/>
      <c r="G115" s="53"/>
      <c r="H115" s="53"/>
      <c r="I115" s="53"/>
      <c r="J115" s="53"/>
      <c r="K115" s="56"/>
      <c r="L115" s="178">
        <v>1671</v>
      </c>
      <c r="M115" s="53">
        <v>1022</v>
      </c>
      <c r="N115" s="53">
        <v>1672</v>
      </c>
      <c r="O115" s="53">
        <v>1113</v>
      </c>
      <c r="P115" s="53">
        <v>639</v>
      </c>
      <c r="Q115" s="53">
        <v>196</v>
      </c>
      <c r="R115" s="53">
        <v>754</v>
      </c>
      <c r="S115" s="56">
        <v>966</v>
      </c>
      <c r="T115" s="2"/>
    </row>
    <row r="116" spans="1:20">
      <c r="A116" s="2"/>
      <c r="B116" s="64" t="s">
        <v>7</v>
      </c>
      <c r="C116" s="180"/>
      <c r="D116" s="181">
        <f t="shared" ref="D116:J116" si="88">((+D113*D112*100000/$C109)*$C110)-(-D115)</f>
        <v>146</v>
      </c>
      <c r="E116" s="71">
        <f t="shared" si="88"/>
        <v>0</v>
      </c>
      <c r="F116" s="71">
        <f t="shared" si="88"/>
        <v>0</v>
      </c>
      <c r="G116" s="71">
        <f t="shared" si="88"/>
        <v>0</v>
      </c>
      <c r="H116" s="71">
        <f t="shared" si="88"/>
        <v>0</v>
      </c>
      <c r="I116" s="71">
        <f t="shared" si="88"/>
        <v>0</v>
      </c>
      <c r="J116" s="71">
        <f t="shared" si="88"/>
        <v>0</v>
      </c>
      <c r="K116" s="74">
        <f>+((+K113*K112*100000/$C109)*$C110)-(-K115)</f>
        <v>146</v>
      </c>
      <c r="L116" s="181">
        <f t="shared" ref="L116:R116" si="89">((+L113*L112*100000/$C109)*$C110)-(-L115)</f>
        <v>1869</v>
      </c>
      <c r="M116" s="71">
        <f t="shared" si="89"/>
        <v>1234</v>
      </c>
      <c r="N116" s="71">
        <f t="shared" si="89"/>
        <v>1845</v>
      </c>
      <c r="O116" s="71">
        <f t="shared" si="89"/>
        <v>1304</v>
      </c>
      <c r="P116" s="71">
        <f t="shared" si="89"/>
        <v>827</v>
      </c>
      <c r="Q116" s="71">
        <f t="shared" si="89"/>
        <v>384</v>
      </c>
      <c r="R116" s="71">
        <f t="shared" si="89"/>
        <v>944</v>
      </c>
      <c r="S116" s="74">
        <f>+((+S113*S112*100000/$C109)*$C110)-(-S115)</f>
        <v>1164</v>
      </c>
      <c r="T116" s="2"/>
    </row>
    <row r="117" spans="1:20">
      <c r="A117" s="2"/>
      <c r="B117" s="29" t="s">
        <v>8</v>
      </c>
      <c r="C117" s="177"/>
      <c r="D117" s="78" t="e">
        <f>D114/80*12/D115</f>
        <v>#DIV/0!</v>
      </c>
      <c r="E117" s="32" t="e">
        <f t="shared" ref="E117:K117" si="90">E114/E115</f>
        <v>#DIV/0!</v>
      </c>
      <c r="F117" s="32" t="e">
        <f t="shared" si="90"/>
        <v>#DIV/0!</v>
      </c>
      <c r="G117" s="32" t="e">
        <f t="shared" si="90"/>
        <v>#DIV/0!</v>
      </c>
      <c r="H117" s="32" t="e">
        <f t="shared" si="90"/>
        <v>#DIV/0!</v>
      </c>
      <c r="I117" s="32" t="e">
        <f t="shared" si="90"/>
        <v>#DIV/0!</v>
      </c>
      <c r="J117" s="32" t="e">
        <f t="shared" si="90"/>
        <v>#DIV/0!</v>
      </c>
      <c r="K117" s="81" t="e">
        <f t="shared" si="90"/>
        <v>#DIV/0!</v>
      </c>
      <c r="L117" s="78">
        <f>L114/80*12/L115</f>
        <v>0.63141831238779167</v>
      </c>
      <c r="M117" s="32">
        <f t="shared" ref="M117:S117" si="91">M114/M115</f>
        <v>0.79060665362035221</v>
      </c>
      <c r="N117" s="32">
        <f t="shared" si="91"/>
        <v>0.94736842105263153</v>
      </c>
      <c r="O117" s="32">
        <f t="shared" si="91"/>
        <v>0.24797843665768193</v>
      </c>
      <c r="P117" s="32">
        <f t="shared" si="91"/>
        <v>1.516431924882629</v>
      </c>
      <c r="Q117" s="32">
        <f t="shared" si="91"/>
        <v>2.2193877551020407</v>
      </c>
      <c r="R117" s="32">
        <f t="shared" si="91"/>
        <v>1.2413793103448276</v>
      </c>
      <c r="S117" s="81">
        <f t="shared" si="91"/>
        <v>1.4855072463768115</v>
      </c>
      <c r="T117" s="2"/>
    </row>
    <row r="118" spans="1:20">
      <c r="A118" s="2"/>
      <c r="B118" s="86" t="s">
        <v>14</v>
      </c>
      <c r="C118" s="182"/>
      <c r="D118" s="88">
        <f t="shared" ref="D118:S118" si="92">ROUNDUP(D116/1000,2)*1000</f>
        <v>150.00000000000003</v>
      </c>
      <c r="E118" s="91">
        <f t="shared" si="92"/>
        <v>0</v>
      </c>
      <c r="F118" s="91">
        <f t="shared" si="92"/>
        <v>0</v>
      </c>
      <c r="G118" s="91">
        <f t="shared" si="92"/>
        <v>0</v>
      </c>
      <c r="H118" s="91">
        <f t="shared" si="92"/>
        <v>0</v>
      </c>
      <c r="I118" s="91">
        <f t="shared" si="92"/>
        <v>0</v>
      </c>
      <c r="J118" s="91">
        <f t="shared" si="92"/>
        <v>0</v>
      </c>
      <c r="K118" s="99">
        <f t="shared" si="92"/>
        <v>150.00000000000003</v>
      </c>
      <c r="L118" s="88">
        <f t="shared" si="92"/>
        <v>1870</v>
      </c>
      <c r="M118" s="91">
        <f t="shared" si="92"/>
        <v>1240</v>
      </c>
      <c r="N118" s="91">
        <f t="shared" si="92"/>
        <v>1850</v>
      </c>
      <c r="O118" s="91">
        <f t="shared" si="92"/>
        <v>1310</v>
      </c>
      <c r="P118" s="91">
        <f t="shared" si="92"/>
        <v>830</v>
      </c>
      <c r="Q118" s="91">
        <f t="shared" si="92"/>
        <v>390</v>
      </c>
      <c r="R118" s="91">
        <f t="shared" si="92"/>
        <v>950</v>
      </c>
      <c r="S118" s="99">
        <f t="shared" si="92"/>
        <v>1170</v>
      </c>
      <c r="T118" s="2"/>
    </row>
    <row r="119" spans="1:20">
      <c r="A119" s="2"/>
      <c r="B119" s="86" t="s">
        <v>9</v>
      </c>
      <c r="C119" s="182"/>
      <c r="D119" s="105">
        <f t="shared" ref="D119:S119" si="93">D115/D118</f>
        <v>0</v>
      </c>
      <c r="E119" s="109" t="e">
        <f t="shared" si="93"/>
        <v>#DIV/0!</v>
      </c>
      <c r="F119" s="109" t="e">
        <f t="shared" si="93"/>
        <v>#DIV/0!</v>
      </c>
      <c r="G119" s="109" t="e">
        <f t="shared" si="93"/>
        <v>#DIV/0!</v>
      </c>
      <c r="H119" s="109" t="e">
        <f t="shared" si="93"/>
        <v>#DIV/0!</v>
      </c>
      <c r="I119" s="109" t="e">
        <f t="shared" si="93"/>
        <v>#DIV/0!</v>
      </c>
      <c r="J119" s="109" t="e">
        <f t="shared" si="93"/>
        <v>#DIV/0!</v>
      </c>
      <c r="K119" s="110">
        <f t="shared" si="93"/>
        <v>0</v>
      </c>
      <c r="L119" s="105">
        <f t="shared" si="93"/>
        <v>0.89358288770053473</v>
      </c>
      <c r="M119" s="109">
        <f t="shared" si="93"/>
        <v>0.8241935483870968</v>
      </c>
      <c r="N119" s="109">
        <f t="shared" si="93"/>
        <v>0.90378378378378377</v>
      </c>
      <c r="O119" s="109">
        <f t="shared" si="93"/>
        <v>0.84961832061068698</v>
      </c>
      <c r="P119" s="109">
        <f t="shared" si="93"/>
        <v>0.76987951807228916</v>
      </c>
      <c r="Q119" s="109">
        <f t="shared" si="93"/>
        <v>0.50256410256410255</v>
      </c>
      <c r="R119" s="109">
        <f t="shared" si="93"/>
        <v>0.79368421052631577</v>
      </c>
      <c r="S119" s="110">
        <f t="shared" si="93"/>
        <v>0.82564102564102559</v>
      </c>
      <c r="T119" s="2"/>
    </row>
    <row r="120" spans="1:20">
      <c r="A120" s="2"/>
      <c r="B120" s="112" t="s">
        <v>10</v>
      </c>
      <c r="C120" s="183"/>
      <c r="D120" s="114">
        <f>D114/80*12/D118</f>
        <v>0</v>
      </c>
      <c r="E120" s="121" t="e">
        <f t="shared" ref="E120:J120" si="94">E114/E118</f>
        <v>#DIV/0!</v>
      </c>
      <c r="F120" s="121" t="e">
        <f t="shared" si="94"/>
        <v>#DIV/0!</v>
      </c>
      <c r="G120" s="121" t="e">
        <f t="shared" si="94"/>
        <v>#DIV/0!</v>
      </c>
      <c r="H120" s="121" t="e">
        <f t="shared" si="94"/>
        <v>#DIV/0!</v>
      </c>
      <c r="I120" s="121" t="e">
        <f t="shared" si="94"/>
        <v>#DIV/0!</v>
      </c>
      <c r="J120" s="121" t="e">
        <f t="shared" si="94"/>
        <v>#DIV/0!</v>
      </c>
      <c r="K120" s="124">
        <f>K114/K118/8*12</f>
        <v>0</v>
      </c>
      <c r="L120" s="114">
        <f>L114/80*12/L118</f>
        <v>0.56422459893048127</v>
      </c>
      <c r="M120" s="121">
        <f t="shared" ref="M120:R120" si="95">M114/M118</f>
        <v>0.65161290322580645</v>
      </c>
      <c r="N120" s="121">
        <f t="shared" si="95"/>
        <v>0.85621621621621624</v>
      </c>
      <c r="O120" s="121">
        <f t="shared" si="95"/>
        <v>0.21068702290076335</v>
      </c>
      <c r="P120" s="121">
        <f t="shared" si="95"/>
        <v>1.1674698795180722</v>
      </c>
      <c r="Q120" s="121">
        <f t="shared" si="95"/>
        <v>1.1153846153846154</v>
      </c>
      <c r="R120" s="121">
        <f t="shared" si="95"/>
        <v>0.98526315789473684</v>
      </c>
      <c r="S120" s="124">
        <f>S114/S118/8*12</f>
        <v>1.8397435897435899</v>
      </c>
      <c r="T120" s="2"/>
    </row>
    <row r="121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</sheetData>
  <mergeCells count="16">
    <mergeCell ref="B48:C48"/>
    <mergeCell ref="B47:C47"/>
    <mergeCell ref="B3:C3"/>
    <mergeCell ref="B2:C2"/>
    <mergeCell ref="B17:C17"/>
    <mergeCell ref="B18:C18"/>
    <mergeCell ref="B32:C32"/>
    <mergeCell ref="B63:C63"/>
    <mergeCell ref="B78:C78"/>
    <mergeCell ref="B77:C77"/>
    <mergeCell ref="B62:C62"/>
    <mergeCell ref="B33:C33"/>
    <mergeCell ref="B93:C93"/>
    <mergeCell ref="B92:C92"/>
    <mergeCell ref="B108:C108"/>
    <mergeCell ref="B107:C10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Generic v11.86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Fokin</cp:lastModifiedBy>
  <dcterms:modified xsi:type="dcterms:W3CDTF">2016-09-20T09:59:23Z</dcterms:modified>
</cp:coreProperties>
</file>