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900" windowHeight="11460" firstSheet="2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14210"/>
</workbook>
</file>

<file path=xl/calcChain.xml><?xml version="1.0" encoding="utf-8"?>
<calcChain xmlns="http://schemas.openxmlformats.org/spreadsheetml/2006/main">
  <c r="B398" i="10"/>
  <c r="E398"/>
  <c r="B399"/>
  <c r="E399"/>
  <c r="B371"/>
  <c r="E371"/>
  <c r="B372"/>
  <c r="E372"/>
  <c r="B373"/>
  <c r="E373"/>
  <c r="B374"/>
  <c r="E374"/>
  <c r="B375"/>
  <c r="E375"/>
  <c r="B376"/>
  <c r="E376"/>
  <c r="B377"/>
  <c r="E377"/>
  <c r="B378"/>
  <c r="E378"/>
  <c r="B379"/>
  <c r="E379"/>
  <c r="B380"/>
  <c r="E380"/>
  <c r="B381"/>
  <c r="E381"/>
  <c r="B382"/>
  <c r="E382"/>
  <c r="B383"/>
  <c r="E383"/>
  <c r="B384"/>
  <c r="E384"/>
  <c r="B385"/>
  <c r="E385"/>
  <c r="B386"/>
  <c r="E386"/>
  <c r="B387"/>
  <c r="E387"/>
  <c r="B388"/>
  <c r="E388"/>
  <c r="B389"/>
  <c r="E389"/>
  <c r="B390"/>
  <c r="E390"/>
  <c r="B391"/>
  <c r="E391"/>
  <c r="B392"/>
  <c r="E392"/>
  <c r="B393"/>
  <c r="E393"/>
  <c r="B394"/>
  <c r="E394"/>
  <c r="B395"/>
  <c r="E395"/>
  <c r="B396"/>
  <c r="E396"/>
  <c r="B397"/>
  <c r="E397"/>
  <c r="B331"/>
  <c r="E331"/>
  <c r="B332"/>
  <c r="E332"/>
  <c r="B333"/>
  <c r="E333"/>
  <c r="B334"/>
  <c r="E334"/>
  <c r="B335"/>
  <c r="E335"/>
  <c r="B336"/>
  <c r="E336"/>
  <c r="B337"/>
  <c r="E337"/>
  <c r="B338"/>
  <c r="E338"/>
  <c r="B339"/>
  <c r="E339"/>
  <c r="B340"/>
  <c r="E340"/>
  <c r="B341"/>
  <c r="E341"/>
  <c r="B342"/>
  <c r="E342"/>
  <c r="B343"/>
  <c r="E343"/>
  <c r="B344"/>
  <c r="E344"/>
  <c r="B345"/>
  <c r="E345"/>
  <c r="B346"/>
  <c r="E346"/>
  <c r="B347"/>
  <c r="E347"/>
  <c r="B348"/>
  <c r="E348"/>
  <c r="B349"/>
  <c r="E349"/>
  <c r="B350"/>
  <c r="E350"/>
  <c r="B351"/>
  <c r="E351"/>
  <c r="B352"/>
  <c r="E352"/>
  <c r="B353"/>
  <c r="E353"/>
  <c r="B354"/>
  <c r="E354"/>
  <c r="B355"/>
  <c r="E355"/>
  <c r="B356"/>
  <c r="E356"/>
  <c r="B357"/>
  <c r="E357"/>
  <c r="B358"/>
  <c r="E358"/>
  <c r="B359"/>
  <c r="E359"/>
  <c r="B360"/>
  <c r="E360"/>
  <c r="B361"/>
  <c r="E361"/>
  <c r="B362"/>
  <c r="E362"/>
  <c r="B363"/>
  <c r="E363"/>
  <c r="B364"/>
  <c r="E364"/>
  <c r="B365"/>
  <c r="E365"/>
  <c r="B366"/>
  <c r="E366"/>
  <c r="B367"/>
  <c r="E367"/>
  <c r="B368"/>
  <c r="E368"/>
  <c r="B369"/>
  <c r="E369"/>
  <c r="B370"/>
  <c r="E370"/>
  <c r="B304"/>
  <c r="E304"/>
  <c r="B305"/>
  <c r="E305"/>
  <c r="B306"/>
  <c r="E306"/>
  <c r="B307"/>
  <c r="E307"/>
  <c r="B308"/>
  <c r="E308"/>
  <c r="B309"/>
  <c r="E309"/>
  <c r="B310"/>
  <c r="E310"/>
  <c r="B311"/>
  <c r="E311"/>
  <c r="B312"/>
  <c r="E312"/>
  <c r="B313"/>
  <c r="E313"/>
  <c r="B314"/>
  <c r="E314"/>
  <c r="B315"/>
  <c r="E315"/>
  <c r="B316"/>
  <c r="E316"/>
  <c r="B317"/>
  <c r="E317"/>
  <c r="B318"/>
  <c r="E318"/>
  <c r="B319"/>
  <c r="E319"/>
  <c r="B320"/>
  <c r="E320"/>
  <c r="B321"/>
  <c r="E321"/>
  <c r="B322"/>
  <c r="E322"/>
  <c r="B323"/>
  <c r="E323"/>
  <c r="B324"/>
  <c r="E324"/>
  <c r="B325"/>
  <c r="E325"/>
  <c r="B326"/>
  <c r="E326"/>
  <c r="B327"/>
  <c r="E327"/>
  <c r="B328"/>
  <c r="E328"/>
  <c r="B329"/>
  <c r="E329"/>
  <c r="B330"/>
  <c r="E330"/>
  <c r="B268"/>
  <c r="E268"/>
  <c r="B269"/>
  <c r="E269"/>
  <c r="B270"/>
  <c r="E270"/>
  <c r="B271"/>
  <c r="E271"/>
  <c r="B272"/>
  <c r="E272"/>
  <c r="B273"/>
  <c r="E273"/>
  <c r="B274"/>
  <c r="E274"/>
  <c r="B275"/>
  <c r="E275"/>
  <c r="B276"/>
  <c r="E276"/>
  <c r="B277"/>
  <c r="E277"/>
  <c r="B278"/>
  <c r="E278"/>
  <c r="B279"/>
  <c r="E279"/>
  <c r="B280"/>
  <c r="E280"/>
  <c r="B281"/>
  <c r="E281"/>
  <c r="B282"/>
  <c r="E282"/>
  <c r="B283"/>
  <c r="E283"/>
  <c r="B284"/>
  <c r="E284"/>
  <c r="B285"/>
  <c r="E285"/>
  <c r="B286"/>
  <c r="E286"/>
  <c r="B287"/>
  <c r="E287"/>
  <c r="B288"/>
  <c r="E288"/>
  <c r="B289"/>
  <c r="E289"/>
  <c r="B290"/>
  <c r="E290"/>
  <c r="B291"/>
  <c r="E291"/>
  <c r="B292"/>
  <c r="E292"/>
  <c r="B293"/>
  <c r="E293"/>
  <c r="B294"/>
  <c r="E294"/>
  <c r="B295"/>
  <c r="E295"/>
  <c r="B296"/>
  <c r="E296"/>
  <c r="B297"/>
  <c r="E297"/>
  <c r="B298"/>
  <c r="E298"/>
  <c r="B299"/>
  <c r="E299"/>
  <c r="B300"/>
  <c r="E300"/>
  <c r="B301"/>
  <c r="E301"/>
  <c r="B302"/>
  <c r="E302"/>
  <c r="B303"/>
  <c r="E303"/>
  <c r="B267"/>
  <c r="E267"/>
  <c r="B217"/>
  <c r="E217"/>
  <c r="B218"/>
  <c r="E218"/>
  <c r="B219"/>
  <c r="E219"/>
  <c r="B220"/>
  <c r="E220"/>
  <c r="B221"/>
  <c r="E221"/>
  <c r="B222"/>
  <c r="E222"/>
  <c r="B223"/>
  <c r="E223"/>
  <c r="B224"/>
  <c r="E224"/>
  <c r="B225"/>
  <c r="E225"/>
  <c r="B226"/>
  <c r="E226"/>
  <c r="B227"/>
  <c r="E227"/>
  <c r="B228"/>
  <c r="E228"/>
  <c r="B229"/>
  <c r="E229"/>
  <c r="B230"/>
  <c r="E230"/>
  <c r="B231"/>
  <c r="E231"/>
  <c r="B232"/>
  <c r="E232"/>
  <c r="B233"/>
  <c r="E233"/>
  <c r="B234"/>
  <c r="E234"/>
  <c r="B235"/>
  <c r="E235"/>
  <c r="B236"/>
  <c r="E236"/>
  <c r="B237"/>
  <c r="E237"/>
  <c r="B238"/>
  <c r="E238"/>
  <c r="B239"/>
  <c r="E239"/>
  <c r="B240"/>
  <c r="E240"/>
  <c r="B241"/>
  <c r="E241"/>
  <c r="B242"/>
  <c r="E242"/>
  <c r="B243"/>
  <c r="E243"/>
  <c r="B244"/>
  <c r="E244"/>
  <c r="B245"/>
  <c r="E245"/>
  <c r="B246"/>
  <c r="E246"/>
  <c r="B247"/>
  <c r="E247"/>
  <c r="B248"/>
  <c r="E248"/>
  <c r="B249"/>
  <c r="E249"/>
  <c r="B250"/>
  <c r="E250"/>
  <c r="B251"/>
  <c r="E251"/>
  <c r="B252"/>
  <c r="E252"/>
  <c r="B253"/>
  <c r="E253"/>
  <c r="B254"/>
  <c r="E254"/>
  <c r="B255"/>
  <c r="E255"/>
  <c r="B256"/>
  <c r="E256"/>
  <c r="B257"/>
  <c r="E257"/>
  <c r="B258"/>
  <c r="E258"/>
  <c r="B259"/>
  <c r="E259"/>
  <c r="B260"/>
  <c r="E260"/>
  <c r="B261"/>
  <c r="E261"/>
  <c r="B262"/>
  <c r="E262"/>
  <c r="B263"/>
  <c r="E263"/>
  <c r="B264"/>
  <c r="E264"/>
  <c r="B265"/>
  <c r="E265"/>
  <c r="B266"/>
  <c r="E266"/>
  <c r="B117"/>
  <c r="E117"/>
  <c r="B118"/>
  <c r="E118"/>
  <c r="B119"/>
  <c r="E119"/>
  <c r="B120"/>
  <c r="E120"/>
  <c r="B121"/>
  <c r="E121"/>
  <c r="B122"/>
  <c r="E122"/>
  <c r="B123"/>
  <c r="E123"/>
  <c r="B124"/>
  <c r="E124"/>
  <c r="B125"/>
  <c r="E125"/>
  <c r="B126"/>
  <c r="E126"/>
  <c r="B127"/>
  <c r="E127"/>
  <c r="B128"/>
  <c r="E128"/>
  <c r="B129"/>
  <c r="E129"/>
  <c r="B130"/>
  <c r="E130"/>
  <c r="B131"/>
  <c r="E131"/>
  <c r="B132"/>
  <c r="E132"/>
  <c r="B133"/>
  <c r="E133"/>
  <c r="B134"/>
  <c r="E134"/>
  <c r="B135"/>
  <c r="E135"/>
  <c r="B136"/>
  <c r="E136"/>
  <c r="B137"/>
  <c r="E137"/>
  <c r="B138"/>
  <c r="E138"/>
  <c r="B139"/>
  <c r="E139"/>
  <c r="B140"/>
  <c r="E140"/>
  <c r="B141"/>
  <c r="E141"/>
  <c r="B142"/>
  <c r="E142"/>
  <c r="B143"/>
  <c r="E143"/>
  <c r="B144"/>
  <c r="E144"/>
  <c r="B145"/>
  <c r="E145"/>
  <c r="B146"/>
  <c r="E146"/>
  <c r="B147"/>
  <c r="E147"/>
  <c r="B148"/>
  <c r="E148"/>
  <c r="B149"/>
  <c r="E149"/>
  <c r="B150"/>
  <c r="E150"/>
  <c r="B151"/>
  <c r="E151"/>
  <c r="B152"/>
  <c r="E152"/>
  <c r="B153"/>
  <c r="E153"/>
  <c r="B154"/>
  <c r="E154"/>
  <c r="B155"/>
  <c r="E155"/>
  <c r="B156"/>
  <c r="E156"/>
  <c r="B157"/>
  <c r="E157"/>
  <c r="B158"/>
  <c r="E158"/>
  <c r="B159"/>
  <c r="E159"/>
  <c r="B160"/>
  <c r="E160"/>
  <c r="B161"/>
  <c r="E161"/>
  <c r="B162"/>
  <c r="E162"/>
  <c r="B163"/>
  <c r="E163"/>
  <c r="B164"/>
  <c r="E164"/>
  <c r="B165"/>
  <c r="E165"/>
  <c r="B166"/>
  <c r="E166"/>
  <c r="B167"/>
  <c r="E167"/>
  <c r="B168"/>
  <c r="E168"/>
  <c r="B169"/>
  <c r="E169"/>
  <c r="B170"/>
  <c r="E170"/>
  <c r="B171"/>
  <c r="E171"/>
  <c r="B172"/>
  <c r="E172"/>
  <c r="B173"/>
  <c r="E173"/>
  <c r="B174"/>
  <c r="E174"/>
  <c r="B175"/>
  <c r="E175"/>
  <c r="B176"/>
  <c r="E176"/>
  <c r="B177"/>
  <c r="E177"/>
  <c r="B178"/>
  <c r="E178"/>
  <c r="B179"/>
  <c r="E179"/>
  <c r="B180"/>
  <c r="E180"/>
  <c r="B181"/>
  <c r="E181"/>
  <c r="B182"/>
  <c r="E182"/>
  <c r="B183"/>
  <c r="E183"/>
  <c r="B184"/>
  <c r="E184"/>
  <c r="B185"/>
  <c r="E185"/>
  <c r="B186"/>
  <c r="E186"/>
  <c r="B187"/>
  <c r="E187"/>
  <c r="B188"/>
  <c r="E188"/>
  <c r="B189"/>
  <c r="E189"/>
  <c r="B190"/>
  <c r="E190"/>
  <c r="B191"/>
  <c r="E191"/>
  <c r="B192"/>
  <c r="E192"/>
  <c r="B193"/>
  <c r="E193"/>
  <c r="B194"/>
  <c r="E194"/>
  <c r="B195"/>
  <c r="E195"/>
  <c r="B196"/>
  <c r="E196"/>
  <c r="B197"/>
  <c r="E197"/>
  <c r="B198"/>
  <c r="E198"/>
  <c r="B199"/>
  <c r="E199"/>
  <c r="B200"/>
  <c r="E200"/>
  <c r="B201"/>
  <c r="E201"/>
  <c r="B202"/>
  <c r="E202"/>
  <c r="B203"/>
  <c r="E203"/>
  <c r="B204"/>
  <c r="E204"/>
  <c r="B205"/>
  <c r="E205"/>
  <c r="B206"/>
  <c r="E206"/>
  <c r="B207"/>
  <c r="E207"/>
  <c r="B208"/>
  <c r="E208"/>
  <c r="B209"/>
  <c r="E209"/>
  <c r="B210"/>
  <c r="E210"/>
  <c r="B211"/>
  <c r="E211"/>
  <c r="B212"/>
  <c r="E212"/>
  <c r="B213"/>
  <c r="E213"/>
  <c r="B214"/>
  <c r="E214"/>
  <c r="B215"/>
  <c r="E215"/>
  <c r="B216"/>
  <c r="E216"/>
  <c r="J13"/>
  <c r="J12"/>
  <c r="J10"/>
  <c r="J9"/>
  <c r="J8"/>
  <c r="J7"/>
  <c r="J6"/>
  <c r="J4"/>
  <c r="J3"/>
  <c r="J2"/>
  <c r="J1"/>
  <c r="B97"/>
  <c r="E97"/>
  <c r="B98"/>
  <c r="E98"/>
  <c r="B99"/>
  <c r="E99"/>
  <c r="B100"/>
  <c r="E100"/>
  <c r="B101"/>
  <c r="E101"/>
  <c r="B102"/>
  <c r="E102"/>
  <c r="B103"/>
  <c r="E103"/>
  <c r="B104"/>
  <c r="E104"/>
  <c r="B105"/>
  <c r="E105"/>
  <c r="B106"/>
  <c r="E106"/>
  <c r="B107"/>
  <c r="E107"/>
  <c r="B108"/>
  <c r="E108"/>
  <c r="B109"/>
  <c r="E109"/>
  <c r="B110"/>
  <c r="E110"/>
  <c r="B111"/>
  <c r="E111"/>
  <c r="B112"/>
  <c r="E112"/>
  <c r="B113"/>
  <c r="E113"/>
  <c r="B114"/>
  <c r="E114"/>
  <c r="B115"/>
  <c r="E115"/>
  <c r="B116"/>
  <c r="E116"/>
  <c r="B72"/>
  <c r="E72"/>
  <c r="B73"/>
  <c r="E73"/>
  <c r="B74"/>
  <c r="E74"/>
  <c r="B75"/>
  <c r="E75"/>
  <c r="B76"/>
  <c r="E76"/>
  <c r="B77"/>
  <c r="E77"/>
  <c r="B78"/>
  <c r="E78"/>
  <c r="B79"/>
  <c r="E79"/>
  <c r="B80"/>
  <c r="E80"/>
  <c r="B81"/>
  <c r="E81"/>
  <c r="B82"/>
  <c r="E82"/>
  <c r="B83"/>
  <c r="E83"/>
  <c r="B84"/>
  <c r="E84"/>
  <c r="B85"/>
  <c r="E85"/>
  <c r="B86"/>
  <c r="E86"/>
  <c r="B87"/>
  <c r="E87"/>
  <c r="B88"/>
  <c r="E88"/>
  <c r="B89"/>
  <c r="E89"/>
  <c r="B90"/>
  <c r="E90"/>
  <c r="B91"/>
  <c r="E91"/>
  <c r="B92"/>
  <c r="E92"/>
  <c r="B93"/>
  <c r="E93"/>
  <c r="B94"/>
  <c r="E94"/>
  <c r="B95"/>
  <c r="E95"/>
  <c r="B96"/>
  <c r="E96"/>
  <c r="B66"/>
  <c r="E66"/>
  <c r="B67"/>
  <c r="E67"/>
  <c r="B68"/>
  <c r="E68"/>
  <c r="B69"/>
  <c r="E69"/>
  <c r="B70"/>
  <c r="E70"/>
  <c r="B71"/>
  <c r="E71"/>
  <c r="B24"/>
  <c r="E24"/>
  <c r="B25"/>
  <c r="E25"/>
  <c r="B40"/>
  <c r="E40"/>
  <c r="B41"/>
  <c r="E41"/>
  <c r="B42"/>
  <c r="E42"/>
  <c r="B43"/>
  <c r="E43"/>
  <c r="B44"/>
  <c r="E44"/>
  <c r="B45"/>
  <c r="E45"/>
  <c r="B46"/>
  <c r="E46"/>
  <c r="B47"/>
  <c r="E47"/>
  <c r="B48"/>
  <c r="E48"/>
  <c r="B49"/>
  <c r="E49"/>
  <c r="B50"/>
  <c r="E50"/>
  <c r="B51"/>
  <c r="E51"/>
  <c r="B52"/>
  <c r="E52"/>
  <c r="B53"/>
  <c r="E53"/>
  <c r="B54"/>
  <c r="E54"/>
  <c r="B55"/>
  <c r="E55"/>
  <c r="B56"/>
  <c r="E56"/>
  <c r="B57"/>
  <c r="E57"/>
  <c r="B58"/>
  <c r="E58"/>
  <c r="B59"/>
  <c r="E59"/>
  <c r="B60"/>
  <c r="E60"/>
  <c r="B61"/>
  <c r="E61"/>
  <c r="B62"/>
  <c r="E62"/>
  <c r="B63"/>
  <c r="E63"/>
  <c r="B64"/>
  <c r="E64"/>
  <c r="B65"/>
  <c r="E65"/>
  <c r="B38"/>
  <c r="E38"/>
  <c r="B39"/>
  <c r="E39"/>
  <c r="B37"/>
  <c r="E37"/>
  <c r="O18" i="4"/>
  <c r="O19"/>
  <c r="K19"/>
  <c r="K18"/>
  <c r="G18"/>
  <c r="G19"/>
  <c r="C19"/>
  <c r="C18"/>
  <c r="O18" i="1"/>
  <c r="O17"/>
  <c r="K19"/>
  <c r="K18"/>
  <c r="K17"/>
  <c r="G18"/>
  <c r="G17"/>
  <c r="C17"/>
  <c r="C18"/>
  <c r="C19"/>
  <c r="N1"/>
  <c r="J1"/>
  <c r="F1"/>
  <c r="B1"/>
  <c r="J1" i="4"/>
  <c r="B1"/>
  <c r="I17" i="10"/>
  <c r="I18"/>
  <c r="B17" i="1"/>
  <c r="J8" i="4"/>
  <c r="B8"/>
  <c r="N21"/>
  <c r="N22"/>
  <c r="N23"/>
  <c r="N24"/>
  <c r="N25"/>
  <c r="N26"/>
  <c r="N27"/>
  <c r="N28"/>
  <c r="N29"/>
  <c r="N30"/>
  <c r="N31"/>
  <c r="N32"/>
  <c r="N33"/>
  <c r="N34"/>
  <c r="N35"/>
  <c r="N36"/>
  <c r="N37"/>
  <c r="N20"/>
  <c r="N19"/>
  <c r="N18"/>
  <c r="J21"/>
  <c r="J22"/>
  <c r="J23"/>
  <c r="J24"/>
  <c r="J25"/>
  <c r="J26"/>
  <c r="J27"/>
  <c r="J28"/>
  <c r="J29"/>
  <c r="J30"/>
  <c r="J31"/>
  <c r="J32"/>
  <c r="J33"/>
  <c r="J34"/>
  <c r="J35"/>
  <c r="J36"/>
  <c r="J37"/>
  <c r="J20"/>
  <c r="J19"/>
  <c r="J18"/>
  <c r="F22"/>
  <c r="F23"/>
  <c r="F24"/>
  <c r="F25"/>
  <c r="F26"/>
  <c r="F27"/>
  <c r="F28"/>
  <c r="F29"/>
  <c r="F30"/>
  <c r="F31"/>
  <c r="F32"/>
  <c r="F33"/>
  <c r="F34"/>
  <c r="F35"/>
  <c r="F36"/>
  <c r="F37"/>
  <c r="F21"/>
  <c r="F20"/>
  <c r="F19"/>
  <c r="F18"/>
  <c r="B22"/>
  <c r="B23"/>
  <c r="B24"/>
  <c r="B25"/>
  <c r="B26"/>
  <c r="B27"/>
  <c r="B28"/>
  <c r="B29"/>
  <c r="B30"/>
  <c r="B31"/>
  <c r="B32"/>
  <c r="B33"/>
  <c r="B34"/>
  <c r="B35"/>
  <c r="B36"/>
  <c r="B37"/>
  <c r="B21"/>
  <c r="B20"/>
  <c r="B19"/>
  <c r="B18"/>
  <c r="N19" i="1"/>
  <c r="N18"/>
  <c r="N17"/>
  <c r="J21"/>
  <c r="J22"/>
  <c r="J23"/>
  <c r="J24"/>
  <c r="J25"/>
  <c r="J26"/>
  <c r="J27"/>
  <c r="J28"/>
  <c r="J29"/>
  <c r="J30"/>
  <c r="J31"/>
  <c r="J32"/>
  <c r="J33"/>
  <c r="J34"/>
  <c r="J35"/>
  <c r="J36"/>
  <c r="J20"/>
  <c r="J19"/>
  <c r="J18"/>
  <c r="J17"/>
  <c r="F21"/>
  <c r="F22"/>
  <c r="F23"/>
  <c r="F24"/>
  <c r="F25"/>
  <c r="F26"/>
  <c r="F27"/>
  <c r="F28"/>
  <c r="F29"/>
  <c r="F30"/>
  <c r="F31"/>
  <c r="F32"/>
  <c r="F33"/>
  <c r="F34"/>
  <c r="F35"/>
  <c r="F36"/>
  <c r="F20"/>
  <c r="F19"/>
  <c r="F18"/>
  <c r="F17"/>
  <c r="B21"/>
  <c r="B22"/>
  <c r="B23"/>
  <c r="B24"/>
  <c r="B25"/>
  <c r="B26"/>
  <c r="B27"/>
  <c r="B28"/>
  <c r="B29"/>
  <c r="B30"/>
  <c r="B31"/>
  <c r="B32"/>
  <c r="B33"/>
  <c r="B34"/>
  <c r="B35"/>
  <c r="B36"/>
  <c r="B20"/>
  <c r="B19"/>
  <c r="B18"/>
  <c r="E18" i="10"/>
  <c r="F18"/>
  <c r="B13" i="4"/>
  <c r="J13"/>
  <c r="J10"/>
  <c r="B10"/>
  <c r="N10" i="1"/>
  <c r="J10"/>
  <c r="F10"/>
  <c r="B10"/>
  <c r="N13"/>
  <c r="J13"/>
  <c r="F13"/>
  <c r="B13"/>
  <c r="N8"/>
  <c r="J8"/>
  <c r="F8"/>
  <c r="B8"/>
  <c r="N12"/>
  <c r="N9"/>
  <c r="N7"/>
  <c r="N6"/>
  <c r="N4"/>
  <c r="N3"/>
  <c r="N2"/>
  <c r="J12"/>
  <c r="J9"/>
  <c r="J7"/>
  <c r="J6"/>
  <c r="J4"/>
  <c r="J3"/>
  <c r="J2"/>
  <c r="F12"/>
  <c r="F9"/>
  <c r="F7"/>
  <c r="F6"/>
  <c r="F4"/>
  <c r="F3"/>
  <c r="F2"/>
  <c r="B4"/>
  <c r="B12"/>
  <c r="B9"/>
  <c r="B7"/>
  <c r="B6"/>
  <c r="B3"/>
  <c r="B2"/>
  <c r="K10" i="8"/>
  <c r="K9"/>
  <c r="K8"/>
  <c r="K7"/>
  <c r="K6"/>
  <c r="H10"/>
  <c r="H9"/>
  <c r="H8"/>
  <c r="H7"/>
  <c r="H6"/>
  <c r="E10"/>
  <c r="E9"/>
  <c r="E8"/>
  <c r="E7"/>
  <c r="E6"/>
  <c r="B10"/>
  <c r="B7"/>
  <c r="B9"/>
  <c r="B8"/>
  <c r="B6"/>
  <c r="J12" i="4"/>
  <c r="J9"/>
  <c r="J7"/>
  <c r="J6"/>
  <c r="J3"/>
  <c r="J2"/>
  <c r="B7"/>
  <c r="B12"/>
  <c r="B9"/>
  <c r="B6"/>
  <c r="B3"/>
  <c r="B2"/>
  <c r="B1" i="5"/>
  <c r="N11"/>
  <c r="N9"/>
  <c r="N8"/>
  <c r="N7"/>
  <c r="N6"/>
  <c r="N5"/>
  <c r="N1"/>
  <c r="J11"/>
  <c r="J9"/>
  <c r="J8"/>
  <c r="J7"/>
  <c r="J6"/>
  <c r="J5"/>
  <c r="J1"/>
  <c r="F11"/>
  <c r="F9"/>
  <c r="F8"/>
  <c r="F7"/>
  <c r="F6"/>
  <c r="F5"/>
  <c r="F1"/>
  <c r="B5"/>
  <c r="B11"/>
  <c r="B8"/>
  <c r="B6"/>
  <c r="B9"/>
  <c r="B7"/>
  <c r="E36" i="10"/>
  <c r="E35"/>
  <c r="E34"/>
  <c r="E33"/>
  <c r="E32"/>
  <c r="E31"/>
  <c r="E30"/>
  <c r="E29"/>
  <c r="E28"/>
  <c r="E27"/>
  <c r="E26"/>
  <c r="E23"/>
  <c r="E22"/>
  <c r="E21"/>
  <c r="E20"/>
  <c r="E19"/>
  <c r="E17"/>
  <c r="N35" i="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O17"/>
  <c r="N1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K17"/>
  <c r="J1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G17"/>
  <c r="F1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C17"/>
  <c r="B16"/>
  <c r="A11" i="13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B18" i="10"/>
  <c r="C18"/>
  <c r="C19"/>
  <c r="B19"/>
  <c r="B20"/>
  <c r="B21"/>
  <c r="B22"/>
  <c r="B23"/>
  <c r="B26"/>
  <c r="B27"/>
  <c r="B28"/>
  <c r="B29"/>
  <c r="B30"/>
  <c r="B31"/>
  <c r="B32"/>
  <c r="B33"/>
  <c r="B34"/>
  <c r="B35"/>
  <c r="B36"/>
  <c r="G17"/>
  <c r="C17"/>
  <c r="L36" i="8"/>
  <c r="K36"/>
  <c r="L35"/>
  <c r="K35"/>
  <c r="L34"/>
  <c r="K34"/>
  <c r="L33"/>
  <c r="K33"/>
  <c r="L32"/>
  <c r="K32"/>
  <c r="L31"/>
  <c r="K31"/>
  <c r="L30"/>
  <c r="K30"/>
  <c r="L17"/>
  <c r="K18"/>
  <c r="L18"/>
  <c r="L19"/>
  <c r="L20"/>
  <c r="L21"/>
  <c r="L22"/>
  <c r="L23"/>
  <c r="L24"/>
  <c r="L25"/>
  <c r="L26"/>
  <c r="K19"/>
  <c r="K20"/>
  <c r="K21"/>
  <c r="K22"/>
  <c r="K23"/>
  <c r="K24"/>
  <c r="K25"/>
  <c r="K26"/>
  <c r="K27"/>
  <c r="L27"/>
  <c r="K28"/>
  <c r="L28"/>
  <c r="K29"/>
  <c r="L29"/>
  <c r="I36"/>
  <c r="H36"/>
  <c r="I35"/>
  <c r="H35"/>
  <c r="I34"/>
  <c r="H34"/>
  <c r="I33"/>
  <c r="H33"/>
  <c r="I32"/>
  <c r="H32"/>
  <c r="I31"/>
  <c r="H31"/>
  <c r="I30"/>
  <c r="H30"/>
  <c r="H18"/>
  <c r="I17"/>
  <c r="I18"/>
  <c r="H19"/>
  <c r="H20"/>
  <c r="H21"/>
  <c r="H22"/>
  <c r="H23"/>
  <c r="H24"/>
  <c r="H25"/>
  <c r="H26"/>
  <c r="H27"/>
  <c r="H28"/>
  <c r="H29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17"/>
  <c r="E18"/>
  <c r="F18"/>
  <c r="F19"/>
  <c r="F20"/>
  <c r="F21"/>
  <c r="F22"/>
  <c r="F23"/>
  <c r="F24"/>
  <c r="F25"/>
  <c r="E19"/>
  <c r="E20"/>
  <c r="E21"/>
  <c r="E22"/>
  <c r="E23"/>
  <c r="E24"/>
  <c r="E25"/>
  <c r="E26"/>
  <c r="F26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17"/>
  <c r="P16" i="5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L16"/>
  <c r="L17"/>
  <c r="L18"/>
  <c r="L19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H16"/>
  <c r="H17"/>
  <c r="G18"/>
  <c r="H18"/>
  <c r="H19"/>
  <c r="H20"/>
  <c r="H21"/>
  <c r="H22"/>
  <c r="G19"/>
  <c r="G20"/>
  <c r="G21"/>
  <c r="G22"/>
  <c r="G23"/>
  <c r="G24"/>
  <c r="G25"/>
  <c r="G26"/>
  <c r="G27"/>
  <c r="G28"/>
  <c r="G29"/>
  <c r="G30"/>
  <c r="G31"/>
  <c r="G32"/>
  <c r="G33"/>
  <c r="G34"/>
  <c r="G35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18" i="4"/>
  <c r="D19"/>
  <c r="H18"/>
  <c r="L18"/>
  <c r="P18"/>
  <c r="H19"/>
  <c r="L19"/>
  <c r="P19"/>
  <c r="P17" i="1"/>
  <c r="P18"/>
  <c r="L17"/>
  <c r="L18"/>
  <c r="L19"/>
  <c r="H17"/>
  <c r="H18"/>
  <c r="D17"/>
  <c r="D18"/>
  <c r="D19"/>
  <c r="H23" i="5"/>
  <c r="H24"/>
  <c r="H25"/>
  <c r="H26"/>
  <c r="H27"/>
  <c r="H28"/>
  <c r="H29"/>
  <c r="H30"/>
  <c r="H31"/>
  <c r="H32"/>
  <c r="H33"/>
  <c r="H34"/>
  <c r="H35"/>
  <c r="L20"/>
  <c r="L21"/>
  <c r="L22"/>
  <c r="L23"/>
  <c r="L24"/>
  <c r="L25"/>
  <c r="L26"/>
  <c r="L27"/>
  <c r="L28"/>
  <c r="L29"/>
  <c r="L30"/>
  <c r="L31"/>
  <c r="L32"/>
  <c r="L33"/>
  <c r="L34"/>
  <c r="L35"/>
  <c r="I19" i="8"/>
  <c r="I20"/>
  <c r="I21"/>
  <c r="I22"/>
  <c r="I23"/>
  <c r="I24"/>
  <c r="I25"/>
  <c r="I26"/>
  <c r="I27"/>
  <c r="I28"/>
  <c r="I29"/>
  <c r="O19" i="1"/>
  <c r="P19"/>
  <c r="N20"/>
  <c r="C20"/>
  <c r="C21"/>
  <c r="C22"/>
  <c r="C23"/>
  <c r="C24"/>
  <c r="C25"/>
  <c r="C26"/>
  <c r="C27"/>
  <c r="C28"/>
  <c r="C29"/>
  <c r="C30"/>
  <c r="C31"/>
  <c r="C32"/>
  <c r="C33"/>
  <c r="C34"/>
  <c r="C35"/>
  <c r="C36"/>
  <c r="K20"/>
  <c r="K21"/>
  <c r="K22"/>
  <c r="K23"/>
  <c r="K24"/>
  <c r="K25"/>
  <c r="K26"/>
  <c r="K27"/>
  <c r="K28"/>
  <c r="K29"/>
  <c r="K30"/>
  <c r="K31"/>
  <c r="K32"/>
  <c r="K33"/>
  <c r="K34"/>
  <c r="K35"/>
  <c r="K36"/>
  <c r="C20" i="4"/>
  <c r="C21"/>
  <c r="C22"/>
  <c r="C23"/>
  <c r="C24"/>
  <c r="C25"/>
  <c r="C26"/>
  <c r="C27"/>
  <c r="C28"/>
  <c r="C29"/>
  <c r="C30"/>
  <c r="C31"/>
  <c r="C32"/>
  <c r="C33"/>
  <c r="C34"/>
  <c r="C35"/>
  <c r="C36"/>
  <c r="C37"/>
  <c r="K20"/>
  <c r="G19" i="1"/>
  <c r="G20"/>
  <c r="G21"/>
  <c r="G22"/>
  <c r="G23"/>
  <c r="G24"/>
  <c r="G25"/>
  <c r="G26"/>
  <c r="G27"/>
  <c r="G28"/>
  <c r="G29"/>
  <c r="G30"/>
  <c r="G31"/>
  <c r="G32"/>
  <c r="G33"/>
  <c r="G34"/>
  <c r="G35"/>
  <c r="G36"/>
  <c r="G20" i="4"/>
  <c r="O20"/>
  <c r="G21"/>
  <c r="G22"/>
  <c r="G23"/>
  <c r="G24"/>
  <c r="G25"/>
  <c r="G26"/>
  <c r="G27"/>
  <c r="G28"/>
  <c r="G29"/>
  <c r="G30"/>
  <c r="G31"/>
  <c r="G32"/>
  <c r="G33"/>
  <c r="G34"/>
  <c r="G35"/>
  <c r="G36"/>
  <c r="G37"/>
  <c r="H20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L20" i="1"/>
  <c r="L21"/>
  <c r="L22"/>
  <c r="L23"/>
  <c r="L24"/>
  <c r="L25"/>
  <c r="L26"/>
  <c r="L27"/>
  <c r="L28"/>
  <c r="L29"/>
  <c r="L30"/>
  <c r="L31"/>
  <c r="L32"/>
  <c r="L33"/>
  <c r="L34"/>
  <c r="L35"/>
  <c r="L36"/>
  <c r="O21" i="4"/>
  <c r="O22"/>
  <c r="O23"/>
  <c r="O24"/>
  <c r="O25"/>
  <c r="O26"/>
  <c r="O27"/>
  <c r="O28"/>
  <c r="O29"/>
  <c r="O30"/>
  <c r="O31"/>
  <c r="O32"/>
  <c r="O33"/>
  <c r="O34"/>
  <c r="O35"/>
  <c r="O36"/>
  <c r="O37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K21"/>
  <c r="K22"/>
  <c r="K23"/>
  <c r="K24"/>
  <c r="K25"/>
  <c r="K26"/>
  <c r="K27"/>
  <c r="K28"/>
  <c r="K29"/>
  <c r="K30"/>
  <c r="K31"/>
  <c r="K32"/>
  <c r="K33"/>
  <c r="K34"/>
  <c r="K35"/>
  <c r="K36"/>
  <c r="K37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O20" i="1"/>
  <c r="P20"/>
  <c r="N21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D20"/>
  <c r="D21"/>
  <c r="D22"/>
  <c r="D23"/>
  <c r="D24"/>
  <c r="D25"/>
  <c r="D26"/>
  <c r="D27"/>
  <c r="D28"/>
  <c r="D29"/>
  <c r="D30"/>
  <c r="D31"/>
  <c r="D32"/>
  <c r="D33"/>
  <c r="D34"/>
  <c r="D35"/>
  <c r="D36"/>
  <c r="N22"/>
  <c r="O21"/>
  <c r="P21"/>
  <c r="H21" i="4"/>
  <c r="H22"/>
  <c r="H23"/>
  <c r="H24"/>
  <c r="H25"/>
  <c r="H26"/>
  <c r="H27"/>
  <c r="H28"/>
  <c r="H29"/>
  <c r="H30"/>
  <c r="H31"/>
  <c r="H32"/>
  <c r="H33"/>
  <c r="H34"/>
  <c r="H35"/>
  <c r="H36"/>
  <c r="H37"/>
  <c r="O22" i="1"/>
  <c r="P22"/>
  <c r="N23"/>
  <c r="O23"/>
  <c r="P23"/>
  <c r="N24"/>
  <c r="O24"/>
  <c r="P24"/>
  <c r="N25"/>
  <c r="N26"/>
  <c r="O25"/>
  <c r="P25"/>
  <c r="O26"/>
  <c r="P26"/>
  <c r="N27"/>
  <c r="O27"/>
  <c r="P27"/>
  <c r="N28"/>
  <c r="O28"/>
  <c r="P28"/>
  <c r="N29"/>
  <c r="N30"/>
  <c r="O29"/>
  <c r="P29"/>
  <c r="O30"/>
  <c r="P30"/>
  <c r="N31"/>
  <c r="O31"/>
  <c r="P31"/>
  <c r="N32"/>
  <c r="O32"/>
  <c r="P32"/>
  <c r="N33"/>
  <c r="N34"/>
  <c r="O33"/>
  <c r="P33"/>
  <c r="O34"/>
  <c r="P34"/>
  <c r="N35"/>
  <c r="O35"/>
  <c r="P35"/>
  <c r="P36"/>
  <c r="N36"/>
  <c r="O36"/>
  <c r="I20" i="10"/>
  <c r="I21"/>
  <c r="J20"/>
  <c r="I22"/>
  <c r="I23"/>
  <c r="J21"/>
  <c r="J22"/>
  <c r="I24"/>
  <c r="J24"/>
  <c r="J23"/>
  <c r="I19"/>
  <c r="J19"/>
  <c r="J18"/>
  <c r="I25"/>
  <c r="J17"/>
  <c r="K17"/>
  <c r="J25"/>
  <c r="I26"/>
  <c r="J26"/>
  <c r="I27"/>
  <c r="J27"/>
  <c r="I28"/>
  <c r="J28"/>
  <c r="I29"/>
  <c r="I30"/>
  <c r="J29"/>
  <c r="J30"/>
  <c r="I31"/>
  <c r="J31"/>
  <c r="I32"/>
  <c r="I33"/>
  <c r="J32"/>
  <c r="J33"/>
  <c r="I34"/>
  <c r="J34"/>
  <c r="I35"/>
  <c r="J35"/>
  <c r="I36"/>
  <c r="J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O17"/>
  <c r="X17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G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K18"/>
  <c r="N17"/>
  <c r="M17"/>
  <c r="V17"/>
  <c r="Y17"/>
  <c r="P17"/>
  <c r="O18"/>
  <c r="P18"/>
  <c r="W17"/>
  <c r="AB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C119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N18"/>
  <c r="M18"/>
  <c r="V18"/>
  <c r="Y18"/>
  <c r="K19"/>
  <c r="Q17"/>
  <c r="S17"/>
  <c r="AA17"/>
  <c r="AC17"/>
  <c r="AD1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O19"/>
  <c r="O20"/>
  <c r="F268"/>
  <c r="G119"/>
  <c r="C120"/>
  <c r="X18"/>
  <c r="Q18"/>
  <c r="K20"/>
  <c r="N19"/>
  <c r="M19"/>
  <c r="V19"/>
  <c r="Y19"/>
  <c r="W18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P19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G120"/>
  <c r="C121"/>
  <c r="X19"/>
  <c r="W19"/>
  <c r="AA19"/>
  <c r="AC19"/>
  <c r="AD19"/>
  <c r="S18"/>
  <c r="T18"/>
  <c r="R18"/>
  <c r="AB18"/>
  <c r="AA18"/>
  <c r="AC18"/>
  <c r="AD18"/>
  <c r="V20"/>
  <c r="Y20"/>
  <c r="K21"/>
  <c r="O21"/>
  <c r="N20"/>
  <c r="M20"/>
  <c r="P20"/>
  <c r="Q19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W20"/>
  <c r="AA20"/>
  <c r="AC20"/>
  <c r="AD20"/>
  <c r="C122"/>
  <c r="G121"/>
  <c r="AB19"/>
  <c r="X20"/>
  <c r="P21"/>
  <c r="R19"/>
  <c r="S19"/>
  <c r="T19"/>
  <c r="V21"/>
  <c r="Y21"/>
  <c r="K22"/>
  <c r="O22"/>
  <c r="N21"/>
  <c r="M21"/>
  <c r="Q20"/>
  <c r="AB20"/>
  <c r="F399"/>
  <c r="G122"/>
  <c r="C123"/>
  <c r="W21"/>
  <c r="AB21"/>
  <c r="V22"/>
  <c r="Y22"/>
  <c r="O23"/>
  <c r="N22"/>
  <c r="M22"/>
  <c r="K23"/>
  <c r="P22"/>
  <c r="R20"/>
  <c r="S20"/>
  <c r="T20"/>
  <c r="X21"/>
  <c r="Q21"/>
  <c r="AA21"/>
  <c r="AC21"/>
  <c r="AD21"/>
  <c r="X22"/>
  <c r="C124"/>
  <c r="G123"/>
  <c r="S21"/>
  <c r="T21"/>
  <c r="R21"/>
  <c r="P23"/>
  <c r="Q22"/>
  <c r="V23"/>
  <c r="Y23"/>
  <c r="K24"/>
  <c r="O24"/>
  <c r="N23"/>
  <c r="M23"/>
  <c r="W22"/>
  <c r="G124"/>
  <c r="C125"/>
  <c r="Q23"/>
  <c r="S23"/>
  <c r="T23"/>
  <c r="AB22"/>
  <c r="AA22"/>
  <c r="AC22"/>
  <c r="AD22"/>
  <c r="N24"/>
  <c r="M24"/>
  <c r="K25"/>
  <c r="O25"/>
  <c r="V24"/>
  <c r="Y24"/>
  <c r="W23"/>
  <c r="X23"/>
  <c r="P24"/>
  <c r="R22"/>
  <c r="S22"/>
  <c r="T22"/>
  <c r="Q24"/>
  <c r="G125"/>
  <c r="C126"/>
  <c r="R23"/>
  <c r="AB23"/>
  <c r="AA23"/>
  <c r="AC23"/>
  <c r="AD23"/>
  <c r="N25"/>
  <c r="M25"/>
  <c r="O26"/>
  <c r="K26"/>
  <c r="V25"/>
  <c r="Y25"/>
  <c r="R24"/>
  <c r="S24"/>
  <c r="T24"/>
  <c r="P25"/>
  <c r="W24"/>
  <c r="X24"/>
  <c r="C127"/>
  <c r="G126"/>
  <c r="P26"/>
  <c r="AA24"/>
  <c r="AC24"/>
  <c r="AD24"/>
  <c r="AB24"/>
  <c r="K27"/>
  <c r="V26"/>
  <c r="Y26"/>
  <c r="O27"/>
  <c r="N26"/>
  <c r="M26"/>
  <c r="X25"/>
  <c r="W25"/>
  <c r="Q25"/>
  <c r="C128"/>
  <c r="G127"/>
  <c r="S25"/>
  <c r="T25"/>
  <c r="R25"/>
  <c r="P27"/>
  <c r="Q26"/>
  <c r="W26"/>
  <c r="AB25"/>
  <c r="AA25"/>
  <c r="AC25"/>
  <c r="AD25"/>
  <c r="N27"/>
  <c r="M27"/>
  <c r="O28"/>
  <c r="K28"/>
  <c r="V27"/>
  <c r="Y27"/>
  <c r="X26"/>
  <c r="G128"/>
  <c r="C129"/>
  <c r="P28"/>
  <c r="AB26"/>
  <c r="AA26"/>
  <c r="AC26"/>
  <c r="AD26"/>
  <c r="K29"/>
  <c r="O29"/>
  <c r="V28"/>
  <c r="Y28"/>
  <c r="N28"/>
  <c r="M28"/>
  <c r="W27"/>
  <c r="Q27"/>
  <c r="R26"/>
  <c r="S26"/>
  <c r="T26"/>
  <c r="X27"/>
  <c r="G129"/>
  <c r="C130"/>
  <c r="W28"/>
  <c r="AA28"/>
  <c r="AC28"/>
  <c r="AD28"/>
  <c r="AA27"/>
  <c r="AC27"/>
  <c r="AD27"/>
  <c r="AB27"/>
  <c r="O30"/>
  <c r="V29"/>
  <c r="Y29"/>
  <c r="K30"/>
  <c r="N29"/>
  <c r="M29"/>
  <c r="R27"/>
  <c r="S27"/>
  <c r="T27"/>
  <c r="P29"/>
  <c r="Q28"/>
  <c r="X28"/>
  <c r="AB28"/>
  <c r="X29"/>
  <c r="W29"/>
  <c r="AB29"/>
  <c r="C131"/>
  <c r="G130"/>
  <c r="N30"/>
  <c r="M30"/>
  <c r="O31"/>
  <c r="V30"/>
  <c r="Y30"/>
  <c r="K31"/>
  <c r="R28"/>
  <c r="S28"/>
  <c r="T28"/>
  <c r="P30"/>
  <c r="Q29"/>
  <c r="X30"/>
  <c r="AA29"/>
  <c r="AC29"/>
  <c r="AD29"/>
  <c r="W30"/>
  <c r="AA30"/>
  <c r="AC30"/>
  <c r="AD30"/>
  <c r="C132"/>
  <c r="G131"/>
  <c r="P31"/>
  <c r="R29"/>
  <c r="S29"/>
  <c r="T29"/>
  <c r="N31"/>
  <c r="M31"/>
  <c r="K32"/>
  <c r="V31"/>
  <c r="Y31"/>
  <c r="O32"/>
  <c r="Q30"/>
  <c r="AB30"/>
  <c r="G132"/>
  <c r="C133"/>
  <c r="X31"/>
  <c r="S30"/>
  <c r="T30"/>
  <c r="R30"/>
  <c r="W31"/>
  <c r="V32"/>
  <c r="Y32"/>
  <c r="N32"/>
  <c r="M32"/>
  <c r="K33"/>
  <c r="O33"/>
  <c r="Q31"/>
  <c r="Q32"/>
  <c r="P32"/>
  <c r="W32"/>
  <c r="G133"/>
  <c r="C134"/>
  <c r="S32"/>
  <c r="T32"/>
  <c r="R32"/>
  <c r="P33"/>
  <c r="R31"/>
  <c r="S31"/>
  <c r="T31"/>
  <c r="X32"/>
  <c r="V33"/>
  <c r="Y33"/>
  <c r="N33"/>
  <c r="M33"/>
  <c r="K34"/>
  <c r="O34"/>
  <c r="AA32"/>
  <c r="AC32"/>
  <c r="AD32"/>
  <c r="AB32"/>
  <c r="AA31"/>
  <c r="AC31"/>
  <c r="AD31"/>
  <c r="AB31"/>
  <c r="C135"/>
  <c r="G134"/>
  <c r="P34"/>
  <c r="W33"/>
  <c r="X33"/>
  <c r="Q33"/>
  <c r="O35"/>
  <c r="K35"/>
  <c r="N34"/>
  <c r="M34"/>
  <c r="V34"/>
  <c r="Y34"/>
  <c r="C136"/>
  <c r="G135"/>
  <c r="N35"/>
  <c r="M35"/>
  <c r="V35"/>
  <c r="Y35"/>
  <c r="K36"/>
  <c r="O36"/>
  <c r="AA33"/>
  <c r="AC33"/>
  <c r="AD33"/>
  <c r="AB33"/>
  <c r="W34"/>
  <c r="Q34"/>
  <c r="R33"/>
  <c r="S33"/>
  <c r="T33"/>
  <c r="P35"/>
  <c r="X34"/>
  <c r="Q35"/>
  <c r="R35"/>
  <c r="G136"/>
  <c r="C137"/>
  <c r="X35"/>
  <c r="AB34"/>
  <c r="AA34"/>
  <c r="AC34"/>
  <c r="AD34"/>
  <c r="V36"/>
  <c r="Y36"/>
  <c r="K37"/>
  <c r="O37"/>
  <c r="N36"/>
  <c r="M36"/>
  <c r="S34"/>
  <c r="T34"/>
  <c r="R34"/>
  <c r="P36"/>
  <c r="Q36"/>
  <c r="W35"/>
  <c r="X36"/>
  <c r="S35"/>
  <c r="T35"/>
  <c r="C138"/>
  <c r="G137"/>
  <c r="P37"/>
  <c r="R36"/>
  <c r="S36"/>
  <c r="T36"/>
  <c r="W36"/>
  <c r="K38"/>
  <c r="N37"/>
  <c r="M37"/>
  <c r="V37"/>
  <c r="Y37"/>
  <c r="O38"/>
  <c r="AA35"/>
  <c r="AC35"/>
  <c r="AD35"/>
  <c r="AB35"/>
  <c r="G138"/>
  <c r="C139"/>
  <c r="AB36"/>
  <c r="AA36"/>
  <c r="AC36"/>
  <c r="AD36"/>
  <c r="W37"/>
  <c r="Q37"/>
  <c r="P38"/>
  <c r="K39"/>
  <c r="V38"/>
  <c r="Y38"/>
  <c r="N38"/>
  <c r="M38"/>
  <c r="O39"/>
  <c r="X37"/>
  <c r="G139"/>
  <c r="C140"/>
  <c r="W38"/>
  <c r="AB38"/>
  <c r="V39"/>
  <c r="Y39"/>
  <c r="N39"/>
  <c r="M39"/>
  <c r="K40"/>
  <c r="O40"/>
  <c r="Q38"/>
  <c r="AB37"/>
  <c r="AA37"/>
  <c r="AC37"/>
  <c r="AD37"/>
  <c r="Q39"/>
  <c r="P39"/>
  <c r="S37"/>
  <c r="T37"/>
  <c r="R37"/>
  <c r="X38"/>
  <c r="W39"/>
  <c r="X39"/>
  <c r="AA38"/>
  <c r="AC38"/>
  <c r="AD38"/>
  <c r="C141"/>
  <c r="G140"/>
  <c r="AB39"/>
  <c r="AA39"/>
  <c r="AC39"/>
  <c r="AD39"/>
  <c r="S38"/>
  <c r="T38"/>
  <c r="R38"/>
  <c r="S39"/>
  <c r="T39"/>
  <c r="R39"/>
  <c r="P40"/>
  <c r="N40"/>
  <c r="M40"/>
  <c r="O41"/>
  <c r="V40"/>
  <c r="Y40"/>
  <c r="K41"/>
  <c r="Q40"/>
  <c r="C142"/>
  <c r="G141"/>
  <c r="X40"/>
  <c r="S40"/>
  <c r="T40"/>
  <c r="R40"/>
  <c r="N41"/>
  <c r="M41"/>
  <c r="O42"/>
  <c r="V41"/>
  <c r="Y41"/>
  <c r="K42"/>
  <c r="P41"/>
  <c r="W40"/>
  <c r="G142"/>
  <c r="C143"/>
  <c r="Q41"/>
  <c r="S41"/>
  <c r="T41"/>
  <c r="V42"/>
  <c r="Y42"/>
  <c r="N42"/>
  <c r="M42"/>
  <c r="K43"/>
  <c r="O43"/>
  <c r="AA40"/>
  <c r="AC40"/>
  <c r="AD40"/>
  <c r="AB40"/>
  <c r="P42"/>
  <c r="W41"/>
  <c r="X41"/>
  <c r="W42"/>
  <c r="Q42"/>
  <c r="S42"/>
  <c r="T42"/>
  <c r="R41"/>
  <c r="C144"/>
  <c r="G143"/>
  <c r="AB41"/>
  <c r="AA41"/>
  <c r="AC41"/>
  <c r="AD41"/>
  <c r="N43"/>
  <c r="M43"/>
  <c r="V43"/>
  <c r="Y43"/>
  <c r="K44"/>
  <c r="O44"/>
  <c r="P43"/>
  <c r="AB42"/>
  <c r="AA42"/>
  <c r="AC42"/>
  <c r="AD42"/>
  <c r="X42"/>
  <c r="Q43"/>
  <c r="R42"/>
  <c r="W43"/>
  <c r="AB43"/>
  <c r="C145"/>
  <c r="G144"/>
  <c r="P44"/>
  <c r="O45"/>
  <c r="N44"/>
  <c r="M44"/>
  <c r="K45"/>
  <c r="V44"/>
  <c r="Y44"/>
  <c r="X43"/>
  <c r="R43"/>
  <c r="S43"/>
  <c r="T43"/>
  <c r="AA43"/>
  <c r="AC43"/>
  <c r="AD43"/>
  <c r="G145"/>
  <c r="C146"/>
  <c r="W44"/>
  <c r="AB44"/>
  <c r="X44"/>
  <c r="P45"/>
  <c r="K46"/>
  <c r="V45"/>
  <c r="Y45"/>
  <c r="N45"/>
  <c r="M45"/>
  <c r="O46"/>
  <c r="Q44"/>
  <c r="G146"/>
  <c r="C147"/>
  <c r="X45"/>
  <c r="W45"/>
  <c r="AB45"/>
  <c r="AA44"/>
  <c r="AC44"/>
  <c r="AD44"/>
  <c r="S44"/>
  <c r="T44"/>
  <c r="R44"/>
  <c r="O47"/>
  <c r="V46"/>
  <c r="Y46"/>
  <c r="N46"/>
  <c r="M46"/>
  <c r="K47"/>
  <c r="P46"/>
  <c r="Q45"/>
  <c r="Q46"/>
  <c r="R46"/>
  <c r="G147"/>
  <c r="C148"/>
  <c r="AA45"/>
  <c r="AC45"/>
  <c r="AD45"/>
  <c r="S46"/>
  <c r="T46"/>
  <c r="R45"/>
  <c r="S45"/>
  <c r="T45"/>
  <c r="P47"/>
  <c r="X46"/>
  <c r="W46"/>
  <c r="O48"/>
  <c r="V47"/>
  <c r="Y47"/>
  <c r="K48"/>
  <c r="N47"/>
  <c r="M47"/>
  <c r="C149"/>
  <c r="G148"/>
  <c r="X47"/>
  <c r="P48"/>
  <c r="N48"/>
  <c r="M48"/>
  <c r="V48"/>
  <c r="Y48"/>
  <c r="K49"/>
  <c r="O49"/>
  <c r="Q47"/>
  <c r="W47"/>
  <c r="AA46"/>
  <c r="AC46"/>
  <c r="AD46"/>
  <c r="AB46"/>
  <c r="C150"/>
  <c r="G149"/>
  <c r="S47"/>
  <c r="T47"/>
  <c r="R47"/>
  <c r="W48"/>
  <c r="N49"/>
  <c r="M49"/>
  <c r="K50"/>
  <c r="V49"/>
  <c r="Y49"/>
  <c r="O50"/>
  <c r="X48"/>
  <c r="AA47"/>
  <c r="AC47"/>
  <c r="AD47"/>
  <c r="AB47"/>
  <c r="P49"/>
  <c r="Q48"/>
  <c r="Q49"/>
  <c r="R49"/>
  <c r="G150"/>
  <c r="C151"/>
  <c r="S48"/>
  <c r="T48"/>
  <c r="R48"/>
  <c r="N50"/>
  <c r="M50"/>
  <c r="V50"/>
  <c r="Y50"/>
  <c r="K51"/>
  <c r="O51"/>
  <c r="X49"/>
  <c r="W49"/>
  <c r="P50"/>
  <c r="AB48"/>
  <c r="AA48"/>
  <c r="AC48"/>
  <c r="AD48"/>
  <c r="S49"/>
  <c r="T49"/>
  <c r="Q50"/>
  <c r="S50"/>
  <c r="T50"/>
  <c r="W50"/>
  <c r="AA50"/>
  <c r="AC50"/>
  <c r="AD50"/>
  <c r="G151"/>
  <c r="C152"/>
  <c r="X50"/>
  <c r="K52"/>
  <c r="N51"/>
  <c r="M51"/>
  <c r="V51"/>
  <c r="Y51"/>
  <c r="O52"/>
  <c r="P51"/>
  <c r="R50"/>
  <c r="AA49"/>
  <c r="AC49"/>
  <c r="AD49"/>
  <c r="AB49"/>
  <c r="AB50"/>
  <c r="Q51"/>
  <c r="S51"/>
  <c r="T51"/>
  <c r="C153"/>
  <c r="G152"/>
  <c r="X51"/>
  <c r="W51"/>
  <c r="AA51"/>
  <c r="AC51"/>
  <c r="AD51"/>
  <c r="P52"/>
  <c r="N52"/>
  <c r="M52"/>
  <c r="K53"/>
  <c r="O53"/>
  <c r="V52"/>
  <c r="Y52"/>
  <c r="R51"/>
  <c r="C154"/>
  <c r="G153"/>
  <c r="AB51"/>
  <c r="V53"/>
  <c r="Y53"/>
  <c r="O54"/>
  <c r="N53"/>
  <c r="M53"/>
  <c r="K54"/>
  <c r="P53"/>
  <c r="X52"/>
  <c r="Q52"/>
  <c r="W52"/>
  <c r="C155"/>
  <c r="G154"/>
  <c r="Q53"/>
  <c r="R53"/>
  <c r="X53"/>
  <c r="R52"/>
  <c r="S52"/>
  <c r="T52"/>
  <c r="P54"/>
  <c r="W53"/>
  <c r="AB52"/>
  <c r="AA52"/>
  <c r="AC52"/>
  <c r="AD52"/>
  <c r="K55"/>
  <c r="V54"/>
  <c r="Y54"/>
  <c r="O55"/>
  <c r="N54"/>
  <c r="M54"/>
  <c r="G155"/>
  <c r="C156"/>
  <c r="S53"/>
  <c r="T53"/>
  <c r="AA53"/>
  <c r="AC53"/>
  <c r="AD53"/>
  <c r="AB53"/>
  <c r="P55"/>
  <c r="X54"/>
  <c r="W54"/>
  <c r="N55"/>
  <c r="M55"/>
  <c r="V55"/>
  <c r="Y55"/>
  <c r="O56"/>
  <c r="K56"/>
  <c r="Q54"/>
  <c r="G156"/>
  <c r="C157"/>
  <c r="X55"/>
  <c r="W55"/>
  <c r="AB55"/>
  <c r="P56"/>
  <c r="V56"/>
  <c r="Y56"/>
  <c r="O57"/>
  <c r="N56"/>
  <c r="M56"/>
  <c r="K57"/>
  <c r="AA54"/>
  <c r="AC54"/>
  <c r="AD54"/>
  <c r="AB54"/>
  <c r="S54"/>
  <c r="T54"/>
  <c r="R54"/>
  <c r="Q55"/>
  <c r="W56"/>
  <c r="AB56"/>
  <c r="C158"/>
  <c r="G157"/>
  <c r="AA55"/>
  <c r="AC55"/>
  <c r="AD55"/>
  <c r="R55"/>
  <c r="S55"/>
  <c r="T55"/>
  <c r="P57"/>
  <c r="X56"/>
  <c r="O58"/>
  <c r="K58"/>
  <c r="V57"/>
  <c r="Y57"/>
  <c r="N57"/>
  <c r="M57"/>
  <c r="AA56"/>
  <c r="AC56"/>
  <c r="AD56"/>
  <c r="Q56"/>
  <c r="G158"/>
  <c r="C159"/>
  <c r="O59"/>
  <c r="N58"/>
  <c r="M58"/>
  <c r="V58"/>
  <c r="Y58"/>
  <c r="K59"/>
  <c r="W57"/>
  <c r="X57"/>
  <c r="R56"/>
  <c r="S56"/>
  <c r="T56"/>
  <c r="W58"/>
  <c r="P58"/>
  <c r="Q57"/>
  <c r="C160"/>
  <c r="G159"/>
  <c r="Q58"/>
  <c r="S58"/>
  <c r="T58"/>
  <c r="S57"/>
  <c r="T57"/>
  <c r="R57"/>
  <c r="AA57"/>
  <c r="AC57"/>
  <c r="AD57"/>
  <c r="AB57"/>
  <c r="P59"/>
  <c r="X58"/>
  <c r="AB58"/>
  <c r="AA58"/>
  <c r="AC58"/>
  <c r="AD58"/>
  <c r="N59"/>
  <c r="M59"/>
  <c r="O60"/>
  <c r="V59"/>
  <c r="Y59"/>
  <c r="K60"/>
  <c r="R58"/>
  <c r="G160"/>
  <c r="C161"/>
  <c r="Q59"/>
  <c r="R59"/>
  <c r="K61"/>
  <c r="V60"/>
  <c r="Y60"/>
  <c r="N60"/>
  <c r="M60"/>
  <c r="O61"/>
  <c r="W59"/>
  <c r="P60"/>
  <c r="X59"/>
  <c r="W60"/>
  <c r="AB60"/>
  <c r="Q60"/>
  <c r="S60"/>
  <c r="T60"/>
  <c r="S59"/>
  <c r="T59"/>
  <c r="G161"/>
  <c r="C162"/>
  <c r="X60"/>
  <c r="AB59"/>
  <c r="AA59"/>
  <c r="AC59"/>
  <c r="AD59"/>
  <c r="O62"/>
  <c r="K62"/>
  <c r="V61"/>
  <c r="Y61"/>
  <c r="N61"/>
  <c r="M61"/>
  <c r="AA60"/>
  <c r="AC60"/>
  <c r="AD60"/>
  <c r="P61"/>
  <c r="Q61"/>
  <c r="S61"/>
  <c r="T61"/>
  <c r="R60"/>
  <c r="C163"/>
  <c r="G162"/>
  <c r="R61"/>
  <c r="P62"/>
  <c r="W61"/>
  <c r="X61"/>
  <c r="V62"/>
  <c r="Y62"/>
  <c r="O63"/>
  <c r="K63"/>
  <c r="N62"/>
  <c r="M62"/>
  <c r="G163"/>
  <c r="C164"/>
  <c r="W62"/>
  <c r="AB62"/>
  <c r="X62"/>
  <c r="P63"/>
  <c r="V63"/>
  <c r="Y63"/>
  <c r="O64"/>
  <c r="N63"/>
  <c r="M63"/>
  <c r="K64"/>
  <c r="AA61"/>
  <c r="AC61"/>
  <c r="AD61"/>
  <c r="AB61"/>
  <c r="Q62"/>
  <c r="AA62"/>
  <c r="AC62"/>
  <c r="AD62"/>
  <c r="C165"/>
  <c r="G164"/>
  <c r="W63"/>
  <c r="AA63"/>
  <c r="AC63"/>
  <c r="AD63"/>
  <c r="P64"/>
  <c r="Q63"/>
  <c r="R62"/>
  <c r="S62"/>
  <c r="T62"/>
  <c r="V64"/>
  <c r="Y64"/>
  <c r="N64"/>
  <c r="M64"/>
  <c r="K65"/>
  <c r="O65"/>
  <c r="X63"/>
  <c r="AB63"/>
  <c r="G165"/>
  <c r="C166"/>
  <c r="X64"/>
  <c r="R63"/>
  <c r="S63"/>
  <c r="T63"/>
  <c r="K66"/>
  <c r="N65"/>
  <c r="M65"/>
  <c r="V65"/>
  <c r="Y65"/>
  <c r="O66"/>
  <c r="Q64"/>
  <c r="P65"/>
  <c r="W64"/>
  <c r="C167"/>
  <c r="G166"/>
  <c r="S64"/>
  <c r="T64"/>
  <c r="R64"/>
  <c r="N66"/>
  <c r="M66"/>
  <c r="O67"/>
  <c r="V66"/>
  <c r="Y66"/>
  <c r="K67"/>
  <c r="AB64"/>
  <c r="AA64"/>
  <c r="AC64"/>
  <c r="AD64"/>
  <c r="P66"/>
  <c r="W65"/>
  <c r="Q65"/>
  <c r="X65"/>
  <c r="X66"/>
  <c r="W66"/>
  <c r="AB66"/>
  <c r="G167"/>
  <c r="C168"/>
  <c r="V67"/>
  <c r="Y67"/>
  <c r="O68"/>
  <c r="K68"/>
  <c r="N67"/>
  <c r="M67"/>
  <c r="AA65"/>
  <c r="AC65"/>
  <c r="AD65"/>
  <c r="AB65"/>
  <c r="R65"/>
  <c r="S65"/>
  <c r="T65"/>
  <c r="W67"/>
  <c r="P67"/>
  <c r="Q66"/>
  <c r="X67"/>
  <c r="Q67"/>
  <c r="AA66"/>
  <c r="AC66"/>
  <c r="AD66"/>
  <c r="C169"/>
  <c r="G168"/>
  <c r="R67"/>
  <c r="S67"/>
  <c r="T67"/>
  <c r="P68"/>
  <c r="R66"/>
  <c r="S66"/>
  <c r="T66"/>
  <c r="V68"/>
  <c r="Y68"/>
  <c r="N68"/>
  <c r="M68"/>
  <c r="O69"/>
  <c r="K69"/>
  <c r="AA67"/>
  <c r="AC67"/>
  <c r="AD67"/>
  <c r="AB67"/>
  <c r="G169"/>
  <c r="C170"/>
  <c r="X68"/>
  <c r="Q68"/>
  <c r="W68"/>
  <c r="P69"/>
  <c r="K70"/>
  <c r="O70"/>
  <c r="N69"/>
  <c r="M69"/>
  <c r="V69"/>
  <c r="Y69"/>
  <c r="C171"/>
  <c r="G170"/>
  <c r="AA68"/>
  <c r="AC68"/>
  <c r="AD68"/>
  <c r="AB68"/>
  <c r="P70"/>
  <c r="R68"/>
  <c r="S68"/>
  <c r="T68"/>
  <c r="W69"/>
  <c r="Q69"/>
  <c r="X69"/>
  <c r="O71"/>
  <c r="V70"/>
  <c r="Y70"/>
  <c r="N70"/>
  <c r="M70"/>
  <c r="K71"/>
  <c r="G171"/>
  <c r="C172"/>
  <c r="AA69"/>
  <c r="AC69"/>
  <c r="AD69"/>
  <c r="AB69"/>
  <c r="Q70"/>
  <c r="W70"/>
  <c r="S69"/>
  <c r="T69"/>
  <c r="R69"/>
  <c r="V71"/>
  <c r="Y71"/>
  <c r="K72"/>
  <c r="N71"/>
  <c r="M71"/>
  <c r="O72"/>
  <c r="P71"/>
  <c r="X70"/>
  <c r="X71"/>
  <c r="C173"/>
  <c r="G172"/>
  <c r="W71"/>
  <c r="AA71"/>
  <c r="AC71"/>
  <c r="AD71"/>
  <c r="P72"/>
  <c r="S70"/>
  <c r="T70"/>
  <c r="R70"/>
  <c r="K73"/>
  <c r="O73"/>
  <c r="V72"/>
  <c r="Y72"/>
  <c r="N72"/>
  <c r="M72"/>
  <c r="AA70"/>
  <c r="AC70"/>
  <c r="AD70"/>
  <c r="AB70"/>
  <c r="Q71"/>
  <c r="AB71"/>
  <c r="G173"/>
  <c r="C174"/>
  <c r="K74"/>
  <c r="O74"/>
  <c r="V73"/>
  <c r="Y73"/>
  <c r="N73"/>
  <c r="M73"/>
  <c r="P73"/>
  <c r="Q72"/>
  <c r="X72"/>
  <c r="S71"/>
  <c r="T71"/>
  <c r="R71"/>
  <c r="W72"/>
  <c r="W73"/>
  <c r="AA73"/>
  <c r="AC73"/>
  <c r="AD73"/>
  <c r="X73"/>
  <c r="G174"/>
  <c r="C175"/>
  <c r="AB73"/>
  <c r="AA72"/>
  <c r="AC72"/>
  <c r="AD72"/>
  <c r="AB72"/>
  <c r="S72"/>
  <c r="T72"/>
  <c r="R72"/>
  <c r="N74"/>
  <c r="M74"/>
  <c r="V74"/>
  <c r="Y74"/>
  <c r="O75"/>
  <c r="K75"/>
  <c r="P74"/>
  <c r="Q73"/>
  <c r="W74"/>
  <c r="AB74"/>
  <c r="X74"/>
  <c r="C176"/>
  <c r="G175"/>
  <c r="P75"/>
  <c r="S73"/>
  <c r="T73"/>
  <c r="R73"/>
  <c r="K76"/>
  <c r="N75"/>
  <c r="M75"/>
  <c r="O76"/>
  <c r="V75"/>
  <c r="Y75"/>
  <c r="Q74"/>
  <c r="AA74"/>
  <c r="AC74"/>
  <c r="AD74"/>
  <c r="G176"/>
  <c r="C177"/>
  <c r="X75"/>
  <c r="S74"/>
  <c r="T74"/>
  <c r="R74"/>
  <c r="O77"/>
  <c r="V76"/>
  <c r="Y76"/>
  <c r="K77"/>
  <c r="N76"/>
  <c r="M76"/>
  <c r="Q75"/>
  <c r="W75"/>
  <c r="P76"/>
  <c r="X76"/>
  <c r="Q76"/>
  <c r="R76"/>
  <c r="C178"/>
  <c r="G177"/>
  <c r="N77"/>
  <c r="M77"/>
  <c r="K78"/>
  <c r="O78"/>
  <c r="V77"/>
  <c r="Y77"/>
  <c r="W76"/>
  <c r="P77"/>
  <c r="R75"/>
  <c r="S75"/>
  <c r="T75"/>
  <c r="AB75"/>
  <c r="AA75"/>
  <c r="AC75"/>
  <c r="AD75"/>
  <c r="S76"/>
  <c r="T76"/>
  <c r="C179"/>
  <c r="G178"/>
  <c r="W77"/>
  <c r="AB77"/>
  <c r="P78"/>
  <c r="X77"/>
  <c r="AA76"/>
  <c r="AC76"/>
  <c r="AD76"/>
  <c r="AB76"/>
  <c r="K79"/>
  <c r="O79"/>
  <c r="N78"/>
  <c r="M78"/>
  <c r="V78"/>
  <c r="Y78"/>
  <c r="Q77"/>
  <c r="G179"/>
  <c r="C180"/>
  <c r="AA77"/>
  <c r="AC77"/>
  <c r="AD77"/>
  <c r="Q78"/>
  <c r="S78"/>
  <c r="T78"/>
  <c r="X78"/>
  <c r="W78"/>
  <c r="S77"/>
  <c r="T77"/>
  <c r="R77"/>
  <c r="N79"/>
  <c r="M79"/>
  <c r="K80"/>
  <c r="O80"/>
  <c r="V79"/>
  <c r="Y79"/>
  <c r="P79"/>
  <c r="Q79"/>
  <c r="W79"/>
  <c r="AB79"/>
  <c r="R78"/>
  <c r="G180"/>
  <c r="C181"/>
  <c r="K81"/>
  <c r="V80"/>
  <c r="Y80"/>
  <c r="O81"/>
  <c r="N80"/>
  <c r="M80"/>
  <c r="AB78"/>
  <c r="AA78"/>
  <c r="AC78"/>
  <c r="AD78"/>
  <c r="X79"/>
  <c r="P80"/>
  <c r="R79"/>
  <c r="S79"/>
  <c r="T79"/>
  <c r="AA79"/>
  <c r="AC79"/>
  <c r="AD79"/>
  <c r="W80"/>
  <c r="AA80"/>
  <c r="AC80"/>
  <c r="AD80"/>
  <c r="X80"/>
  <c r="G181"/>
  <c r="C182"/>
  <c r="P81"/>
  <c r="O82"/>
  <c r="V81"/>
  <c r="Y81"/>
  <c r="K82"/>
  <c r="N81"/>
  <c r="M81"/>
  <c r="Q80"/>
  <c r="AB80"/>
  <c r="G182"/>
  <c r="C183"/>
  <c r="X81"/>
  <c r="V82"/>
  <c r="Y82"/>
  <c r="O83"/>
  <c r="K83"/>
  <c r="N82"/>
  <c r="M82"/>
  <c r="Q81"/>
  <c r="P82"/>
  <c r="R80"/>
  <c r="S80"/>
  <c r="T80"/>
  <c r="W81"/>
  <c r="Q82"/>
  <c r="C184"/>
  <c r="G183"/>
  <c r="W82"/>
  <c r="AA82"/>
  <c r="AC82"/>
  <c r="AD82"/>
  <c r="R81"/>
  <c r="S81"/>
  <c r="T81"/>
  <c r="P83"/>
  <c r="X82"/>
  <c r="N83"/>
  <c r="M83"/>
  <c r="V83"/>
  <c r="Y83"/>
  <c r="K84"/>
  <c r="O84"/>
  <c r="AA81"/>
  <c r="AC81"/>
  <c r="AD81"/>
  <c r="AB81"/>
  <c r="S82"/>
  <c r="T82"/>
  <c r="R82"/>
  <c r="AB82"/>
  <c r="C185"/>
  <c r="G184"/>
  <c r="P84"/>
  <c r="X83"/>
  <c r="Q83"/>
  <c r="N84"/>
  <c r="M84"/>
  <c r="V84"/>
  <c r="Y84"/>
  <c r="O85"/>
  <c r="K85"/>
  <c r="W83"/>
  <c r="G185"/>
  <c r="C186"/>
  <c r="N85"/>
  <c r="M85"/>
  <c r="K86"/>
  <c r="O86"/>
  <c r="V85"/>
  <c r="Y85"/>
  <c r="AB83"/>
  <c r="AA83"/>
  <c r="AC83"/>
  <c r="AD83"/>
  <c r="P85"/>
  <c r="W84"/>
  <c r="S83"/>
  <c r="T83"/>
  <c r="R83"/>
  <c r="Q84"/>
  <c r="X84"/>
  <c r="G186"/>
  <c r="C187"/>
  <c r="W85"/>
  <c r="AA85"/>
  <c r="AC85"/>
  <c r="AD85"/>
  <c r="Q85"/>
  <c r="S85"/>
  <c r="T85"/>
  <c r="S84"/>
  <c r="T84"/>
  <c r="R84"/>
  <c r="N86"/>
  <c r="M86"/>
  <c r="O87"/>
  <c r="V86"/>
  <c r="Y86"/>
  <c r="K87"/>
  <c r="X85"/>
  <c r="P86"/>
  <c r="X86"/>
  <c r="AA84"/>
  <c r="AC84"/>
  <c r="AD84"/>
  <c r="AB84"/>
  <c r="AB85"/>
  <c r="G187"/>
  <c r="C188"/>
  <c r="R85"/>
  <c r="Q86"/>
  <c r="R86"/>
  <c r="P87"/>
  <c r="K88"/>
  <c r="N87"/>
  <c r="M87"/>
  <c r="O88"/>
  <c r="V87"/>
  <c r="Y87"/>
  <c r="W86"/>
  <c r="C189"/>
  <c r="G188"/>
  <c r="S86"/>
  <c r="T86"/>
  <c r="X87"/>
  <c r="W87"/>
  <c r="AB87"/>
  <c r="V88"/>
  <c r="Y88"/>
  <c r="N88"/>
  <c r="M88"/>
  <c r="O89"/>
  <c r="K89"/>
  <c r="P88"/>
  <c r="Q87"/>
  <c r="AB86"/>
  <c r="AA86"/>
  <c r="AC86"/>
  <c r="AD86"/>
  <c r="W88"/>
  <c r="AA88"/>
  <c r="AC88"/>
  <c r="AD88"/>
  <c r="X88"/>
  <c r="G189"/>
  <c r="C190"/>
  <c r="AA87"/>
  <c r="AC87"/>
  <c r="AD87"/>
  <c r="P89"/>
  <c r="S87"/>
  <c r="T87"/>
  <c r="R87"/>
  <c r="N89"/>
  <c r="M89"/>
  <c r="K90"/>
  <c r="V89"/>
  <c r="Y89"/>
  <c r="O90"/>
  <c r="Q88"/>
  <c r="AB88"/>
  <c r="C191"/>
  <c r="G190"/>
  <c r="O91"/>
  <c r="N90"/>
  <c r="M90"/>
  <c r="K91"/>
  <c r="V90"/>
  <c r="Y90"/>
  <c r="X89"/>
  <c r="W89"/>
  <c r="S88"/>
  <c r="T88"/>
  <c r="R88"/>
  <c r="P90"/>
  <c r="Q89"/>
  <c r="X90"/>
  <c r="Q90"/>
  <c r="S90"/>
  <c r="T90"/>
  <c r="G191"/>
  <c r="C192"/>
  <c r="W90"/>
  <c r="AB90"/>
  <c r="P91"/>
  <c r="AB89"/>
  <c r="AA89"/>
  <c r="AC89"/>
  <c r="AD89"/>
  <c r="S89"/>
  <c r="T89"/>
  <c r="R89"/>
  <c r="V91"/>
  <c r="Y91"/>
  <c r="O92"/>
  <c r="N91"/>
  <c r="M91"/>
  <c r="K92"/>
  <c r="R90"/>
  <c r="AA90"/>
  <c r="AC90"/>
  <c r="AD90"/>
  <c r="G192"/>
  <c r="C193"/>
  <c r="X91"/>
  <c r="N92"/>
  <c r="M92"/>
  <c r="O93"/>
  <c r="V92"/>
  <c r="Y92"/>
  <c r="K93"/>
  <c r="Q91"/>
  <c r="W91"/>
  <c r="P92"/>
  <c r="X92"/>
  <c r="C194"/>
  <c r="G193"/>
  <c r="Q92"/>
  <c r="S92"/>
  <c r="T92"/>
  <c r="AB91"/>
  <c r="AA91"/>
  <c r="AC91"/>
  <c r="AD91"/>
  <c r="S91"/>
  <c r="T91"/>
  <c r="R91"/>
  <c r="W92"/>
  <c r="P93"/>
  <c r="R92"/>
  <c r="V93"/>
  <c r="Y93"/>
  <c r="N93"/>
  <c r="M93"/>
  <c r="O94"/>
  <c r="K94"/>
  <c r="G194"/>
  <c r="C195"/>
  <c r="AA92"/>
  <c r="AC92"/>
  <c r="AD92"/>
  <c r="AB92"/>
  <c r="P94"/>
  <c r="X93"/>
  <c r="N94"/>
  <c r="M94"/>
  <c r="O95"/>
  <c r="K95"/>
  <c r="V94"/>
  <c r="Y94"/>
  <c r="W93"/>
  <c r="Q93"/>
  <c r="C196"/>
  <c r="G195"/>
  <c r="AA93"/>
  <c r="AC93"/>
  <c r="AD93"/>
  <c r="AB93"/>
  <c r="R93"/>
  <c r="S93"/>
  <c r="T93"/>
  <c r="P95"/>
  <c r="V95"/>
  <c r="Y95"/>
  <c r="K96"/>
  <c r="O96"/>
  <c r="N95"/>
  <c r="M95"/>
  <c r="X94"/>
  <c r="Q94"/>
  <c r="W94"/>
  <c r="X95"/>
  <c r="G196"/>
  <c r="C197"/>
  <c r="AB94"/>
  <c r="AA94"/>
  <c r="AC94"/>
  <c r="AD94"/>
  <c r="Q95"/>
  <c r="R94"/>
  <c r="S94"/>
  <c r="T94"/>
  <c r="N96"/>
  <c r="M96"/>
  <c r="O97"/>
  <c r="V96"/>
  <c r="Y96"/>
  <c r="K97"/>
  <c r="W95"/>
  <c r="P96"/>
  <c r="W96"/>
  <c r="AA96"/>
  <c r="AC96"/>
  <c r="AD96"/>
  <c r="G197"/>
  <c r="C198"/>
  <c r="X96"/>
  <c r="AA95"/>
  <c r="AC95"/>
  <c r="AD95"/>
  <c r="AB95"/>
  <c r="R95"/>
  <c r="S95"/>
  <c r="T95"/>
  <c r="V97"/>
  <c r="Y97"/>
  <c r="K98"/>
  <c r="N97"/>
  <c r="M97"/>
  <c r="O98"/>
  <c r="Q96"/>
  <c r="P97"/>
  <c r="AB96"/>
  <c r="Q97"/>
  <c r="R97"/>
  <c r="C199"/>
  <c r="G198"/>
  <c r="S96"/>
  <c r="T96"/>
  <c r="R96"/>
  <c r="P98"/>
  <c r="X97"/>
  <c r="W97"/>
  <c r="V98"/>
  <c r="Y98"/>
  <c r="O99"/>
  <c r="N98"/>
  <c r="M98"/>
  <c r="K99"/>
  <c r="S97"/>
  <c r="T97"/>
  <c r="G199"/>
  <c r="C200"/>
  <c r="Q98"/>
  <c r="R98"/>
  <c r="N99"/>
  <c r="M99"/>
  <c r="V99"/>
  <c r="Y99"/>
  <c r="K100"/>
  <c r="O100"/>
  <c r="P99"/>
  <c r="X98"/>
  <c r="W98"/>
  <c r="AA97"/>
  <c r="AC97"/>
  <c r="AD97"/>
  <c r="AB97"/>
  <c r="W99"/>
  <c r="AA99"/>
  <c r="AC99"/>
  <c r="AD99"/>
  <c r="S98"/>
  <c r="T98"/>
  <c r="C201"/>
  <c r="G200"/>
  <c r="Q99"/>
  <c r="S99"/>
  <c r="T99"/>
  <c r="AB99"/>
  <c r="X99"/>
  <c r="V100"/>
  <c r="Y100"/>
  <c r="O101"/>
  <c r="N100"/>
  <c r="M100"/>
  <c r="K101"/>
  <c r="AB98"/>
  <c r="AA98"/>
  <c r="AC98"/>
  <c r="AD98"/>
  <c r="P100"/>
  <c r="R99"/>
  <c r="X100"/>
  <c r="G201"/>
  <c r="C202"/>
  <c r="N101"/>
  <c r="M101"/>
  <c r="O102"/>
  <c r="V101"/>
  <c r="Y101"/>
  <c r="K102"/>
  <c r="W100"/>
  <c r="Q100"/>
  <c r="P101"/>
  <c r="X101"/>
  <c r="W101"/>
  <c r="AA101"/>
  <c r="AC101"/>
  <c r="AD101"/>
  <c r="C203"/>
  <c r="G202"/>
  <c r="AA100"/>
  <c r="AC100"/>
  <c r="AD100"/>
  <c r="AB100"/>
  <c r="P102"/>
  <c r="R100"/>
  <c r="S100"/>
  <c r="T100"/>
  <c r="O103"/>
  <c r="N102"/>
  <c r="M102"/>
  <c r="V102"/>
  <c r="Y102"/>
  <c r="K103"/>
  <c r="Q101"/>
  <c r="AB101"/>
  <c r="W102"/>
  <c r="AA102"/>
  <c r="AC102"/>
  <c r="AD102"/>
  <c r="G203"/>
  <c r="C204"/>
  <c r="N103"/>
  <c r="M103"/>
  <c r="O104"/>
  <c r="K104"/>
  <c r="V103"/>
  <c r="Y103"/>
  <c r="X102"/>
  <c r="Q102"/>
  <c r="S101"/>
  <c r="T101"/>
  <c r="R101"/>
  <c r="P103"/>
  <c r="AB102"/>
  <c r="G204"/>
  <c r="C205"/>
  <c r="Q103"/>
  <c r="R103"/>
  <c r="S102"/>
  <c r="T102"/>
  <c r="R102"/>
  <c r="N104"/>
  <c r="M104"/>
  <c r="K105"/>
  <c r="O105"/>
  <c r="V104"/>
  <c r="Y104"/>
  <c r="X103"/>
  <c r="P104"/>
  <c r="W103"/>
  <c r="S103"/>
  <c r="T103"/>
  <c r="C206"/>
  <c r="G205"/>
  <c r="AA103"/>
  <c r="AC103"/>
  <c r="AD103"/>
  <c r="AB103"/>
  <c r="P105"/>
  <c r="X104"/>
  <c r="Q104"/>
  <c r="K106"/>
  <c r="V105"/>
  <c r="Y105"/>
  <c r="N105"/>
  <c r="M105"/>
  <c r="O106"/>
  <c r="W104"/>
  <c r="X105"/>
  <c r="C207"/>
  <c r="G206"/>
  <c r="W105"/>
  <c r="AB105"/>
  <c r="AA104"/>
  <c r="AC104"/>
  <c r="AD104"/>
  <c r="AB104"/>
  <c r="K107"/>
  <c r="V106"/>
  <c r="Y106"/>
  <c r="N106"/>
  <c r="M106"/>
  <c r="O107"/>
  <c r="P106"/>
  <c r="R104"/>
  <c r="S104"/>
  <c r="T104"/>
  <c r="Q105"/>
  <c r="AA105"/>
  <c r="AC105"/>
  <c r="AD105"/>
  <c r="W106"/>
  <c r="AA106"/>
  <c r="AC106"/>
  <c r="AD106"/>
  <c r="X106"/>
  <c r="C208"/>
  <c r="G207"/>
  <c r="Q106"/>
  <c r="S106"/>
  <c r="T106"/>
  <c r="P107"/>
  <c r="S105"/>
  <c r="T105"/>
  <c r="R105"/>
  <c r="O108"/>
  <c r="V107"/>
  <c r="Y107"/>
  <c r="K108"/>
  <c r="N107"/>
  <c r="M107"/>
  <c r="AB106"/>
  <c r="R106"/>
  <c r="C209"/>
  <c r="G208"/>
  <c r="K109"/>
  <c r="N108"/>
  <c r="M108"/>
  <c r="O109"/>
  <c r="V108"/>
  <c r="Y108"/>
  <c r="P108"/>
  <c r="X107"/>
  <c r="Q107"/>
  <c r="W107"/>
  <c r="W108"/>
  <c r="C210"/>
  <c r="G209"/>
  <c r="X108"/>
  <c r="Q108"/>
  <c r="S108"/>
  <c r="T108"/>
  <c r="K110"/>
  <c r="O110"/>
  <c r="V109"/>
  <c r="Y109"/>
  <c r="N109"/>
  <c r="M109"/>
  <c r="R107"/>
  <c r="S107"/>
  <c r="T107"/>
  <c r="AB108"/>
  <c r="AA108"/>
  <c r="AC108"/>
  <c r="AD108"/>
  <c r="P109"/>
  <c r="AB107"/>
  <c r="AA107"/>
  <c r="AC107"/>
  <c r="AD107"/>
  <c r="X109"/>
  <c r="C211"/>
  <c r="G210"/>
  <c r="R108"/>
  <c r="Q109"/>
  <c r="R109"/>
  <c r="N110"/>
  <c r="M110"/>
  <c r="V110"/>
  <c r="Y110"/>
  <c r="K111"/>
  <c r="O111"/>
  <c r="W109"/>
  <c r="P110"/>
  <c r="G211"/>
  <c r="C212"/>
  <c r="S109"/>
  <c r="T109"/>
  <c r="Q110"/>
  <c r="R110"/>
  <c r="AA109"/>
  <c r="AC109"/>
  <c r="AD109"/>
  <c r="AB109"/>
  <c r="W110"/>
  <c r="K112"/>
  <c r="V111"/>
  <c r="Y111"/>
  <c r="O112"/>
  <c r="N111"/>
  <c r="M111"/>
  <c r="P111"/>
  <c r="X110"/>
  <c r="C213"/>
  <c r="G212"/>
  <c r="S110"/>
  <c r="T110"/>
  <c r="X111"/>
  <c r="AA110"/>
  <c r="AC110"/>
  <c r="AD110"/>
  <c r="AB110"/>
  <c r="V112"/>
  <c r="Y112"/>
  <c r="N112"/>
  <c r="M112"/>
  <c r="K113"/>
  <c r="O113"/>
  <c r="W111"/>
  <c r="P112"/>
  <c r="Q111"/>
  <c r="Q112"/>
  <c r="S112"/>
  <c r="T112"/>
  <c r="W112"/>
  <c r="AA112"/>
  <c r="AC112"/>
  <c r="AD112"/>
  <c r="C214"/>
  <c r="G213"/>
  <c r="P113"/>
  <c r="R112"/>
  <c r="AA111"/>
  <c r="AC111"/>
  <c r="AD111"/>
  <c r="AB111"/>
  <c r="S111"/>
  <c r="T111"/>
  <c r="R111"/>
  <c r="V113"/>
  <c r="Y113"/>
  <c r="N113"/>
  <c r="M113"/>
  <c r="K114"/>
  <c r="O114"/>
  <c r="X112"/>
  <c r="AB112"/>
  <c r="G214"/>
  <c r="C215"/>
  <c r="P114"/>
  <c r="N114"/>
  <c r="M114"/>
  <c r="V114"/>
  <c r="Y114"/>
  <c r="O115"/>
  <c r="K115"/>
  <c r="Q113"/>
  <c r="W113"/>
  <c r="X113"/>
  <c r="W114"/>
  <c r="AA114"/>
  <c r="AC114"/>
  <c r="AD114"/>
  <c r="X114"/>
  <c r="G215"/>
  <c r="C216"/>
  <c r="C217"/>
  <c r="AA113"/>
  <c r="AC113"/>
  <c r="AD113"/>
  <c r="AB113"/>
  <c r="Q114"/>
  <c r="P115"/>
  <c r="R113"/>
  <c r="S113"/>
  <c r="T113"/>
  <c r="AB114"/>
  <c r="V115"/>
  <c r="Y115"/>
  <c r="O116"/>
  <c r="K116"/>
  <c r="K117"/>
  <c r="N115"/>
  <c r="M115"/>
  <c r="O117"/>
  <c r="O118"/>
  <c r="V117"/>
  <c r="Y117"/>
  <c r="K118"/>
  <c r="N117"/>
  <c r="M117"/>
  <c r="C218"/>
  <c r="P117"/>
  <c r="G216"/>
  <c r="G217"/>
  <c r="Q115"/>
  <c r="S115"/>
  <c r="T115"/>
  <c r="P116"/>
  <c r="X115"/>
  <c r="S114"/>
  <c r="T114"/>
  <c r="R114"/>
  <c r="V116"/>
  <c r="Y116"/>
  <c r="N116"/>
  <c r="M116"/>
  <c r="W115"/>
  <c r="X117"/>
  <c r="W117"/>
  <c r="AA117"/>
  <c r="AC117"/>
  <c r="AD117"/>
  <c r="Q117"/>
  <c r="R117"/>
  <c r="K119"/>
  <c r="V118"/>
  <c r="Y118"/>
  <c r="N118"/>
  <c r="M118"/>
  <c r="C219"/>
  <c r="G218"/>
  <c r="O119"/>
  <c r="P118"/>
  <c r="R115"/>
  <c r="X116"/>
  <c r="W116"/>
  <c r="AB115"/>
  <c r="AA115"/>
  <c r="AC115"/>
  <c r="AD115"/>
  <c r="Q116"/>
  <c r="AB117"/>
  <c r="S117"/>
  <c r="T117"/>
  <c r="N119"/>
  <c r="M119"/>
  <c r="K120"/>
  <c r="V119"/>
  <c r="Y119"/>
  <c r="W118"/>
  <c r="AB118"/>
  <c r="Q118"/>
  <c r="R118"/>
  <c r="X118"/>
  <c r="C220"/>
  <c r="P119"/>
  <c r="O120"/>
  <c r="G219"/>
  <c r="R116"/>
  <c r="S116"/>
  <c r="T116"/>
  <c r="AA116"/>
  <c r="AC116"/>
  <c r="AD116"/>
  <c r="AB116"/>
  <c r="X119"/>
  <c r="AA118"/>
  <c r="AC118"/>
  <c r="AD118"/>
  <c r="S118"/>
  <c r="T118"/>
  <c r="Q119"/>
  <c r="R119"/>
  <c r="W119"/>
  <c r="AB119"/>
  <c r="V120"/>
  <c r="Y120"/>
  <c r="N120"/>
  <c r="M120"/>
  <c r="K121"/>
  <c r="C221"/>
  <c r="G220"/>
  <c r="P120"/>
  <c r="O121"/>
  <c r="S119"/>
  <c r="T119"/>
  <c r="AA119"/>
  <c r="AC119"/>
  <c r="AD119"/>
  <c r="X120"/>
  <c r="W120"/>
  <c r="AA120"/>
  <c r="AC120"/>
  <c r="AD120"/>
  <c r="Q120"/>
  <c r="S120"/>
  <c r="T120"/>
  <c r="K122"/>
  <c r="V121"/>
  <c r="Y121"/>
  <c r="N121"/>
  <c r="M121"/>
  <c r="C222"/>
  <c r="P121"/>
  <c r="O122"/>
  <c r="G221"/>
  <c r="R120"/>
  <c r="AB120"/>
  <c r="Q121"/>
  <c r="R121"/>
  <c r="W121"/>
  <c r="AB121"/>
  <c r="X121"/>
  <c r="N122"/>
  <c r="M122"/>
  <c r="K123"/>
  <c r="V122"/>
  <c r="Y122"/>
  <c r="C223"/>
  <c r="G222"/>
  <c r="P122"/>
  <c r="O123"/>
  <c r="Q122"/>
  <c r="S121"/>
  <c r="T121"/>
  <c r="AA121"/>
  <c r="AC121"/>
  <c r="AD121"/>
  <c r="X122"/>
  <c r="W122"/>
  <c r="AA122"/>
  <c r="AC122"/>
  <c r="AD122"/>
  <c r="V123"/>
  <c r="Y123"/>
  <c r="N123"/>
  <c r="M123"/>
  <c r="K124"/>
  <c r="C224"/>
  <c r="O124"/>
  <c r="P123"/>
  <c r="S122"/>
  <c r="T122"/>
  <c r="R122"/>
  <c r="G223"/>
  <c r="X123"/>
  <c r="AB122"/>
  <c r="W123"/>
  <c r="AB123"/>
  <c r="Q123"/>
  <c r="S123"/>
  <c r="T123"/>
  <c r="K125"/>
  <c r="V124"/>
  <c r="Y124"/>
  <c r="N124"/>
  <c r="M124"/>
  <c r="C225"/>
  <c r="O125"/>
  <c r="P124"/>
  <c r="G224"/>
  <c r="X124"/>
  <c r="W124"/>
  <c r="AA124"/>
  <c r="AC124"/>
  <c r="AD124"/>
  <c r="R123"/>
  <c r="AA123"/>
  <c r="AC123"/>
  <c r="AD123"/>
  <c r="Q124"/>
  <c r="S124"/>
  <c r="T124"/>
  <c r="V125"/>
  <c r="Y125"/>
  <c r="N125"/>
  <c r="M125"/>
  <c r="K126"/>
  <c r="C226"/>
  <c r="G225"/>
  <c r="O126"/>
  <c r="P125"/>
  <c r="AB124"/>
  <c r="X125"/>
  <c r="W125"/>
  <c r="AA125"/>
  <c r="AC125"/>
  <c r="AD125"/>
  <c r="R124"/>
  <c r="K127"/>
  <c r="V126"/>
  <c r="Y126"/>
  <c r="N126"/>
  <c r="M126"/>
  <c r="Q125"/>
  <c r="S125"/>
  <c r="T125"/>
  <c r="C227"/>
  <c r="G226"/>
  <c r="P126"/>
  <c r="O127"/>
  <c r="AB125"/>
  <c r="R125"/>
  <c r="K128"/>
  <c r="V127"/>
  <c r="Y127"/>
  <c r="N127"/>
  <c r="M127"/>
  <c r="X126"/>
  <c r="Q126"/>
  <c r="R126"/>
  <c r="W126"/>
  <c r="AB126"/>
  <c r="C228"/>
  <c r="G227"/>
  <c r="P127"/>
  <c r="O128"/>
  <c r="S126"/>
  <c r="T126"/>
  <c r="Q127"/>
  <c r="S127"/>
  <c r="T127"/>
  <c r="X127"/>
  <c r="V128"/>
  <c r="Y128"/>
  <c r="N128"/>
  <c r="M128"/>
  <c r="K129"/>
  <c r="AA126"/>
  <c r="AC126"/>
  <c r="AD126"/>
  <c r="W127"/>
  <c r="AB127"/>
  <c r="C229"/>
  <c r="G228"/>
  <c r="P128"/>
  <c r="O129"/>
  <c r="R127"/>
  <c r="AA127"/>
  <c r="AC127"/>
  <c r="AD127"/>
  <c r="W128"/>
  <c r="AB128"/>
  <c r="X128"/>
  <c r="Q128"/>
  <c r="S128"/>
  <c r="T128"/>
  <c r="V129"/>
  <c r="Y129"/>
  <c r="N129"/>
  <c r="M129"/>
  <c r="K130"/>
  <c r="C230"/>
  <c r="O130"/>
  <c r="P129"/>
  <c r="G229"/>
  <c r="R128"/>
  <c r="Q129"/>
  <c r="S129"/>
  <c r="T129"/>
  <c r="AA128"/>
  <c r="AC128"/>
  <c r="AD128"/>
  <c r="W129"/>
  <c r="AA129"/>
  <c r="AC129"/>
  <c r="AD129"/>
  <c r="K131"/>
  <c r="V130"/>
  <c r="Y130"/>
  <c r="N130"/>
  <c r="M130"/>
  <c r="X129"/>
  <c r="C231"/>
  <c r="P130"/>
  <c r="O131"/>
  <c r="G230"/>
  <c r="R129"/>
  <c r="AB129"/>
  <c r="X130"/>
  <c r="W130"/>
  <c r="AB130"/>
  <c r="Q130"/>
  <c r="S130"/>
  <c r="T130"/>
  <c r="V131"/>
  <c r="Y131"/>
  <c r="N131"/>
  <c r="M131"/>
  <c r="K132"/>
  <c r="C232"/>
  <c r="P131"/>
  <c r="O132"/>
  <c r="G231"/>
  <c r="AA130"/>
  <c r="AC130"/>
  <c r="AD130"/>
  <c r="R130"/>
  <c r="N132"/>
  <c r="M132"/>
  <c r="K133"/>
  <c r="V132"/>
  <c r="Y132"/>
  <c r="Q131"/>
  <c r="S131"/>
  <c r="T131"/>
  <c r="W131"/>
  <c r="AA131"/>
  <c r="AC131"/>
  <c r="AD131"/>
  <c r="X131"/>
  <c r="C233"/>
  <c r="O133"/>
  <c r="P132"/>
  <c r="G232"/>
  <c r="Q132"/>
  <c r="R132"/>
  <c r="AB131"/>
  <c r="R131"/>
  <c r="W132"/>
  <c r="AB132"/>
  <c r="N133"/>
  <c r="M133"/>
  <c r="K134"/>
  <c r="V133"/>
  <c r="Y133"/>
  <c r="X132"/>
  <c r="C234"/>
  <c r="S132"/>
  <c r="T132"/>
  <c r="O134"/>
  <c r="P133"/>
  <c r="G233"/>
  <c r="X133"/>
  <c r="W133"/>
  <c r="AB133"/>
  <c r="AA132"/>
  <c r="AC132"/>
  <c r="AD132"/>
  <c r="V134"/>
  <c r="Y134"/>
  <c r="N134"/>
  <c r="M134"/>
  <c r="K135"/>
  <c r="Q133"/>
  <c r="R133"/>
  <c r="C235"/>
  <c r="G234"/>
  <c r="O135"/>
  <c r="P134"/>
  <c r="AA133"/>
  <c r="AC133"/>
  <c r="AD133"/>
  <c r="S133"/>
  <c r="T133"/>
  <c r="X134"/>
  <c r="W134"/>
  <c r="AA134"/>
  <c r="AC134"/>
  <c r="AD134"/>
  <c r="V135"/>
  <c r="Y135"/>
  <c r="N135"/>
  <c r="M135"/>
  <c r="K136"/>
  <c r="Q134"/>
  <c r="R134"/>
  <c r="C236"/>
  <c r="O136"/>
  <c r="P135"/>
  <c r="AB134"/>
  <c r="G235"/>
  <c r="S134"/>
  <c r="T134"/>
  <c r="Q135"/>
  <c r="S135"/>
  <c r="T135"/>
  <c r="W135"/>
  <c r="AB135"/>
  <c r="V136"/>
  <c r="Y136"/>
  <c r="N136"/>
  <c r="M136"/>
  <c r="K137"/>
  <c r="X135"/>
  <c r="C237"/>
  <c r="G236"/>
  <c r="O137"/>
  <c r="P136"/>
  <c r="X136"/>
  <c r="AA135"/>
  <c r="AC135"/>
  <c r="AD135"/>
  <c r="Q136"/>
  <c r="R136"/>
  <c r="R135"/>
  <c r="V137"/>
  <c r="Y137"/>
  <c r="N137"/>
  <c r="M137"/>
  <c r="K138"/>
  <c r="W136"/>
  <c r="AA136"/>
  <c r="AC136"/>
  <c r="AD136"/>
  <c r="C238"/>
  <c r="O138"/>
  <c r="P137"/>
  <c r="G237"/>
  <c r="S136"/>
  <c r="T136"/>
  <c r="X137"/>
  <c r="W137"/>
  <c r="AA137"/>
  <c r="AC137"/>
  <c r="AD137"/>
  <c r="AB136"/>
  <c r="Q137"/>
  <c r="S137"/>
  <c r="T137"/>
  <c r="K139"/>
  <c r="V138"/>
  <c r="Y138"/>
  <c r="N138"/>
  <c r="M138"/>
  <c r="C239"/>
  <c r="O139"/>
  <c r="P138"/>
  <c r="G238"/>
  <c r="AB137"/>
  <c r="R137"/>
  <c r="X138"/>
  <c r="W138"/>
  <c r="AB138"/>
  <c r="Q138"/>
  <c r="S138"/>
  <c r="T138"/>
  <c r="V139"/>
  <c r="Y139"/>
  <c r="K140"/>
  <c r="N139"/>
  <c r="M139"/>
  <c r="C240"/>
  <c r="G239"/>
  <c r="P139"/>
  <c r="O140"/>
  <c r="W139"/>
  <c r="R138"/>
  <c r="Q139"/>
  <c r="S139"/>
  <c r="T139"/>
  <c r="AA138"/>
  <c r="AC138"/>
  <c r="AD138"/>
  <c r="X139"/>
  <c r="N140"/>
  <c r="M140"/>
  <c r="V140"/>
  <c r="Y140"/>
  <c r="K141"/>
  <c r="C241"/>
  <c r="O141"/>
  <c r="P140"/>
  <c r="G240"/>
  <c r="AA139"/>
  <c r="AC139"/>
  <c r="AD139"/>
  <c r="AB139"/>
  <c r="Q140"/>
  <c r="R140"/>
  <c r="R139"/>
  <c r="X140"/>
  <c r="W140"/>
  <c r="AB140"/>
  <c r="N141"/>
  <c r="M141"/>
  <c r="K142"/>
  <c r="V141"/>
  <c r="Y141"/>
  <c r="C242"/>
  <c r="S140"/>
  <c r="T140"/>
  <c r="P141"/>
  <c r="O142"/>
  <c r="G241"/>
  <c r="Q141"/>
  <c r="R141"/>
  <c r="X141"/>
  <c r="W141"/>
  <c r="AB141"/>
  <c r="AA140"/>
  <c r="AC140"/>
  <c r="AD140"/>
  <c r="K143"/>
  <c r="N142"/>
  <c r="M142"/>
  <c r="V142"/>
  <c r="Y142"/>
  <c r="C243"/>
  <c r="O143"/>
  <c r="P142"/>
  <c r="G242"/>
  <c r="S141"/>
  <c r="T141"/>
  <c r="AA141"/>
  <c r="AC141"/>
  <c r="AD141"/>
  <c r="X142"/>
  <c r="W142"/>
  <c r="AA142"/>
  <c r="AC142"/>
  <c r="AD142"/>
  <c r="N143"/>
  <c r="M143"/>
  <c r="V143"/>
  <c r="Y143"/>
  <c r="K144"/>
  <c r="Q142"/>
  <c r="S142"/>
  <c r="T142"/>
  <c r="C244"/>
  <c r="P143"/>
  <c r="O144"/>
  <c r="Q143"/>
  <c r="G243"/>
  <c r="R142"/>
  <c r="AB142"/>
  <c r="V144"/>
  <c r="Y144"/>
  <c r="N144"/>
  <c r="M144"/>
  <c r="K145"/>
  <c r="X143"/>
  <c r="W143"/>
  <c r="AA143"/>
  <c r="AC143"/>
  <c r="AD143"/>
  <c r="C245"/>
  <c r="P144"/>
  <c r="O145"/>
  <c r="G244"/>
  <c r="R143"/>
  <c r="S143"/>
  <c r="T143"/>
  <c r="X144"/>
  <c r="W144"/>
  <c r="AB144"/>
  <c r="AB143"/>
  <c r="K146"/>
  <c r="V145"/>
  <c r="Y145"/>
  <c r="N145"/>
  <c r="M145"/>
  <c r="Q144"/>
  <c r="R144"/>
  <c r="C246"/>
  <c r="G245"/>
  <c r="O146"/>
  <c r="P145"/>
  <c r="AA144"/>
  <c r="AC144"/>
  <c r="AD144"/>
  <c r="S144"/>
  <c r="T144"/>
  <c r="V146"/>
  <c r="Y146"/>
  <c r="N146"/>
  <c r="M146"/>
  <c r="K147"/>
  <c r="W145"/>
  <c r="AB145"/>
  <c r="Q145"/>
  <c r="S145"/>
  <c r="T145"/>
  <c r="X145"/>
  <c r="C247"/>
  <c r="O147"/>
  <c r="P146"/>
  <c r="G246"/>
  <c r="AA145"/>
  <c r="AC145"/>
  <c r="AD145"/>
  <c r="W146"/>
  <c r="AB146"/>
  <c r="X146"/>
  <c r="R145"/>
  <c r="N147"/>
  <c r="M147"/>
  <c r="K148"/>
  <c r="V147"/>
  <c r="Y147"/>
  <c r="Q146"/>
  <c r="S146"/>
  <c r="T146"/>
  <c r="C248"/>
  <c r="O148"/>
  <c r="P147"/>
  <c r="G247"/>
  <c r="Q147"/>
  <c r="AA146"/>
  <c r="AC146"/>
  <c r="AD146"/>
  <c r="X147"/>
  <c r="R146"/>
  <c r="N148"/>
  <c r="M148"/>
  <c r="K149"/>
  <c r="V148"/>
  <c r="Y148"/>
  <c r="W147"/>
  <c r="AB147"/>
  <c r="C249"/>
  <c r="P148"/>
  <c r="O149"/>
  <c r="G248"/>
  <c r="R147"/>
  <c r="S147"/>
  <c r="T147"/>
  <c r="W148"/>
  <c r="AA147"/>
  <c r="AC147"/>
  <c r="AD147"/>
  <c r="Q148"/>
  <c r="S148"/>
  <c r="T148"/>
  <c r="X148"/>
  <c r="V149"/>
  <c r="Y149"/>
  <c r="N149"/>
  <c r="M149"/>
  <c r="K150"/>
  <c r="C250"/>
  <c r="O150"/>
  <c r="P149"/>
  <c r="AB148"/>
  <c r="AA148"/>
  <c r="AC148"/>
  <c r="AD148"/>
  <c r="G249"/>
  <c r="R148"/>
  <c r="X149"/>
  <c r="W149"/>
  <c r="AA149"/>
  <c r="AC149"/>
  <c r="AD149"/>
  <c r="Q149"/>
  <c r="R149"/>
  <c r="V150"/>
  <c r="Y150"/>
  <c r="N150"/>
  <c r="M150"/>
  <c r="K151"/>
  <c r="C251"/>
  <c r="G250"/>
  <c r="O151"/>
  <c r="P150"/>
  <c r="Q150"/>
  <c r="AB149"/>
  <c r="S149"/>
  <c r="T149"/>
  <c r="X150"/>
  <c r="W150"/>
  <c r="AB150"/>
  <c r="K152"/>
  <c r="V151"/>
  <c r="Y151"/>
  <c r="N151"/>
  <c r="M151"/>
  <c r="C252"/>
  <c r="P151"/>
  <c r="O152"/>
  <c r="R150"/>
  <c r="S150"/>
  <c r="T150"/>
  <c r="G251"/>
  <c r="X151"/>
  <c r="W151"/>
  <c r="AB151"/>
  <c r="Q151"/>
  <c r="S151"/>
  <c r="T151"/>
  <c r="AA150"/>
  <c r="AC150"/>
  <c r="AD150"/>
  <c r="N152"/>
  <c r="M152"/>
  <c r="K153"/>
  <c r="V152"/>
  <c r="Y152"/>
  <c r="C253"/>
  <c r="P152"/>
  <c r="O153"/>
  <c r="G252"/>
  <c r="AA151"/>
  <c r="AC151"/>
  <c r="AD151"/>
  <c r="R151"/>
  <c r="W152"/>
  <c r="AA152"/>
  <c r="AC152"/>
  <c r="AD152"/>
  <c r="X152"/>
  <c r="Q152"/>
  <c r="S152"/>
  <c r="T152"/>
  <c r="N153"/>
  <c r="M153"/>
  <c r="K154"/>
  <c r="V153"/>
  <c r="Y153"/>
  <c r="C254"/>
  <c r="G253"/>
  <c r="O154"/>
  <c r="P153"/>
  <c r="Q153"/>
  <c r="R153"/>
  <c r="R152"/>
  <c r="AB152"/>
  <c r="X153"/>
  <c r="W153"/>
  <c r="AB153"/>
  <c r="V154"/>
  <c r="Y154"/>
  <c r="N154"/>
  <c r="M154"/>
  <c r="K155"/>
  <c r="C255"/>
  <c r="P154"/>
  <c r="O155"/>
  <c r="G254"/>
  <c r="S153"/>
  <c r="T153"/>
  <c r="AA153"/>
  <c r="AC153"/>
  <c r="AD153"/>
  <c r="Q154"/>
  <c r="R154"/>
  <c r="X154"/>
  <c r="V155"/>
  <c r="Y155"/>
  <c r="N155"/>
  <c r="M155"/>
  <c r="K156"/>
  <c r="W154"/>
  <c r="AA154"/>
  <c r="AC154"/>
  <c r="AD154"/>
  <c r="C256"/>
  <c r="O156"/>
  <c r="P155"/>
  <c r="G255"/>
  <c r="S154"/>
  <c r="T154"/>
  <c r="AB154"/>
  <c r="N156"/>
  <c r="M156"/>
  <c r="K157"/>
  <c r="V156"/>
  <c r="Y156"/>
  <c r="X155"/>
  <c r="Q155"/>
  <c r="S155"/>
  <c r="T155"/>
  <c r="W155"/>
  <c r="AA155"/>
  <c r="AC155"/>
  <c r="AD155"/>
  <c r="C257"/>
  <c r="O157"/>
  <c r="X156"/>
  <c r="W156"/>
  <c r="P156"/>
  <c r="G256"/>
  <c r="R155"/>
  <c r="Q156"/>
  <c r="S156"/>
  <c r="T156"/>
  <c r="V157"/>
  <c r="Y157"/>
  <c r="N157"/>
  <c r="M157"/>
  <c r="K158"/>
  <c r="AB155"/>
  <c r="C258"/>
  <c r="O158"/>
  <c r="P157"/>
  <c r="G257"/>
  <c r="AB156"/>
  <c r="AA156"/>
  <c r="AC156"/>
  <c r="AD156"/>
  <c r="R156"/>
  <c r="W157"/>
  <c r="AB157"/>
  <c r="X157"/>
  <c r="V158"/>
  <c r="Y158"/>
  <c r="N158"/>
  <c r="M158"/>
  <c r="K159"/>
  <c r="Q157"/>
  <c r="S157"/>
  <c r="T157"/>
  <c r="C259"/>
  <c r="G258"/>
  <c r="O159"/>
  <c r="P158"/>
  <c r="AA157"/>
  <c r="AC157"/>
  <c r="AD157"/>
  <c r="R157"/>
  <c r="X158"/>
  <c r="W158"/>
  <c r="AA158"/>
  <c r="AC158"/>
  <c r="AD158"/>
  <c r="K160"/>
  <c r="N159"/>
  <c r="M159"/>
  <c r="V159"/>
  <c r="Y159"/>
  <c r="Q158"/>
  <c r="S158"/>
  <c r="T158"/>
  <c r="C260"/>
  <c r="G259"/>
  <c r="O160"/>
  <c r="P159"/>
  <c r="W159"/>
  <c r="AB158"/>
  <c r="R158"/>
  <c r="K161"/>
  <c r="N160"/>
  <c r="M160"/>
  <c r="V160"/>
  <c r="Y160"/>
  <c r="X159"/>
  <c r="Q159"/>
  <c r="R159"/>
  <c r="C261"/>
  <c r="G260"/>
  <c r="AA159"/>
  <c r="AC159"/>
  <c r="AD159"/>
  <c r="AB159"/>
  <c r="P160"/>
  <c r="O161"/>
  <c r="W160"/>
  <c r="S159"/>
  <c r="T159"/>
  <c r="N161"/>
  <c r="M161"/>
  <c r="V161"/>
  <c r="Y161"/>
  <c r="K162"/>
  <c r="Q160"/>
  <c r="S160"/>
  <c r="T160"/>
  <c r="X160"/>
  <c r="C262"/>
  <c r="AA160"/>
  <c r="AC160"/>
  <c r="AD160"/>
  <c r="AB160"/>
  <c r="G261"/>
  <c r="O162"/>
  <c r="P161"/>
  <c r="R160"/>
  <c r="Q161"/>
  <c r="S161"/>
  <c r="T161"/>
  <c r="K163"/>
  <c r="N162"/>
  <c r="M162"/>
  <c r="V162"/>
  <c r="Y162"/>
  <c r="W161"/>
  <c r="AB161"/>
  <c r="X161"/>
  <c r="C263"/>
  <c r="G262"/>
  <c r="W162"/>
  <c r="O163"/>
  <c r="P162"/>
  <c r="X162"/>
  <c r="R161"/>
  <c r="AA161"/>
  <c r="AC161"/>
  <c r="AD161"/>
  <c r="Q162"/>
  <c r="R162"/>
  <c r="K164"/>
  <c r="N163"/>
  <c r="M163"/>
  <c r="V163"/>
  <c r="Y163"/>
  <c r="C264"/>
  <c r="AA162"/>
  <c r="AC162"/>
  <c r="AD162"/>
  <c r="AB162"/>
  <c r="P163"/>
  <c r="O164"/>
  <c r="G263"/>
  <c r="S162"/>
  <c r="T162"/>
  <c r="X163"/>
  <c r="N164"/>
  <c r="M164"/>
  <c r="K165"/>
  <c r="V164"/>
  <c r="Y164"/>
  <c r="Q163"/>
  <c r="S163"/>
  <c r="T163"/>
  <c r="W163"/>
  <c r="AA163"/>
  <c r="AC163"/>
  <c r="AD163"/>
  <c r="C265"/>
  <c r="P164"/>
  <c r="O165"/>
  <c r="G264"/>
  <c r="R163"/>
  <c r="AB163"/>
  <c r="W164"/>
  <c r="AB164"/>
  <c r="Q164"/>
  <c r="R164"/>
  <c r="V165"/>
  <c r="Y165"/>
  <c r="K166"/>
  <c r="N165"/>
  <c r="M165"/>
  <c r="X164"/>
  <c r="C266"/>
  <c r="O166"/>
  <c r="P165"/>
  <c r="G265"/>
  <c r="X165"/>
  <c r="S164"/>
  <c r="T164"/>
  <c r="AA164"/>
  <c r="AC164"/>
  <c r="AD164"/>
  <c r="W165"/>
  <c r="AA165"/>
  <c r="AC165"/>
  <c r="AD165"/>
  <c r="Q165"/>
  <c r="R165"/>
  <c r="N166"/>
  <c r="M166"/>
  <c r="K167"/>
  <c r="V166"/>
  <c r="Y166"/>
  <c r="C267"/>
  <c r="G266"/>
  <c r="O167"/>
  <c r="P166"/>
  <c r="X166"/>
  <c r="S165"/>
  <c r="T165"/>
  <c r="AB165"/>
  <c r="W166"/>
  <c r="AA166"/>
  <c r="AC166"/>
  <c r="AD166"/>
  <c r="Q166"/>
  <c r="R166"/>
  <c r="V167"/>
  <c r="Y167"/>
  <c r="K168"/>
  <c r="N167"/>
  <c r="M167"/>
  <c r="C268"/>
  <c r="P167"/>
  <c r="O168"/>
  <c r="G267"/>
  <c r="S166"/>
  <c r="T166"/>
  <c r="AB166"/>
  <c r="W167"/>
  <c r="AA167"/>
  <c r="AC167"/>
  <c r="AD167"/>
  <c r="V168"/>
  <c r="Y168"/>
  <c r="K169"/>
  <c r="N168"/>
  <c r="M168"/>
  <c r="X167"/>
  <c r="Q167"/>
  <c r="R167"/>
  <c r="C269"/>
  <c r="G268"/>
  <c r="O169"/>
  <c r="P168"/>
  <c r="Q168"/>
  <c r="AB167"/>
  <c r="S167"/>
  <c r="T167"/>
  <c r="W168"/>
  <c r="AB168"/>
  <c r="X168"/>
  <c r="N169"/>
  <c r="M169"/>
  <c r="V169"/>
  <c r="Y169"/>
  <c r="K170"/>
  <c r="C270"/>
  <c r="S168"/>
  <c r="T168"/>
  <c r="R168"/>
  <c r="G269"/>
  <c r="O170"/>
  <c r="P169"/>
  <c r="X169"/>
  <c r="Q169"/>
  <c r="S169"/>
  <c r="T169"/>
  <c r="W169"/>
  <c r="AB169"/>
  <c r="AA168"/>
  <c r="AC168"/>
  <c r="AD168"/>
  <c r="N170"/>
  <c r="M170"/>
  <c r="V170"/>
  <c r="Y170"/>
  <c r="K171"/>
  <c r="C271"/>
  <c r="P170"/>
  <c r="O171"/>
  <c r="G270"/>
  <c r="R169"/>
  <c r="AA169"/>
  <c r="AC169"/>
  <c r="AD169"/>
  <c r="Q170"/>
  <c r="S170"/>
  <c r="T170"/>
  <c r="V171"/>
  <c r="Y171"/>
  <c r="N171"/>
  <c r="M171"/>
  <c r="K172"/>
  <c r="W170"/>
  <c r="AA170"/>
  <c r="AC170"/>
  <c r="AD170"/>
  <c r="X170"/>
  <c r="C272"/>
  <c r="G271"/>
  <c r="P171"/>
  <c r="O172"/>
  <c r="X171"/>
  <c r="W171"/>
  <c r="AA171"/>
  <c r="AC171"/>
  <c r="AD171"/>
  <c r="AB170"/>
  <c r="Q171"/>
  <c r="R171"/>
  <c r="K173"/>
  <c r="N172"/>
  <c r="M172"/>
  <c r="V172"/>
  <c r="Y172"/>
  <c r="R170"/>
  <c r="C273"/>
  <c r="G272"/>
  <c r="O173"/>
  <c r="P172"/>
  <c r="AB171"/>
  <c r="Q172"/>
  <c r="S172"/>
  <c r="T172"/>
  <c r="S171"/>
  <c r="T171"/>
  <c r="W172"/>
  <c r="AB172"/>
  <c r="X172"/>
  <c r="K174"/>
  <c r="V173"/>
  <c r="Y173"/>
  <c r="N173"/>
  <c r="M173"/>
  <c r="C274"/>
  <c r="P173"/>
  <c r="O174"/>
  <c r="G273"/>
  <c r="R172"/>
  <c r="AA172"/>
  <c r="AC172"/>
  <c r="AD172"/>
  <c r="N174"/>
  <c r="M174"/>
  <c r="V174"/>
  <c r="Y174"/>
  <c r="K175"/>
  <c r="X173"/>
  <c r="Q173"/>
  <c r="R173"/>
  <c r="W173"/>
  <c r="AB173"/>
  <c r="C275"/>
  <c r="G274"/>
  <c r="P174"/>
  <c r="O175"/>
  <c r="S173"/>
  <c r="T173"/>
  <c r="AA173"/>
  <c r="AC173"/>
  <c r="AD173"/>
  <c r="Q174"/>
  <c r="S174"/>
  <c r="T174"/>
  <c r="X174"/>
  <c r="N175"/>
  <c r="M175"/>
  <c r="V175"/>
  <c r="Y175"/>
  <c r="K176"/>
  <c r="W174"/>
  <c r="AB174"/>
  <c r="C276"/>
  <c r="G275"/>
  <c r="O176"/>
  <c r="P175"/>
  <c r="W175"/>
  <c r="X175"/>
  <c r="AA174"/>
  <c r="AC174"/>
  <c r="AD174"/>
  <c r="R174"/>
  <c r="Q175"/>
  <c r="S175"/>
  <c r="T175"/>
  <c r="N176"/>
  <c r="M176"/>
  <c r="V176"/>
  <c r="Y176"/>
  <c r="K177"/>
  <c r="C277"/>
  <c r="O177"/>
  <c r="P176"/>
  <c r="AB175"/>
  <c r="AA175"/>
  <c r="AC175"/>
  <c r="AD175"/>
  <c r="G276"/>
  <c r="W176"/>
  <c r="AB176"/>
  <c r="R175"/>
  <c r="K178"/>
  <c r="V177"/>
  <c r="Y177"/>
  <c r="N177"/>
  <c r="M177"/>
  <c r="Q176"/>
  <c r="R176"/>
  <c r="X176"/>
  <c r="C278"/>
  <c r="AA176"/>
  <c r="AC176"/>
  <c r="AD176"/>
  <c r="G277"/>
  <c r="O178"/>
  <c r="P177"/>
  <c r="S176"/>
  <c r="T176"/>
  <c r="Q177"/>
  <c r="S177"/>
  <c r="T177"/>
  <c r="W177"/>
  <c r="AB177"/>
  <c r="N178"/>
  <c r="M178"/>
  <c r="V178"/>
  <c r="Y178"/>
  <c r="K179"/>
  <c r="X177"/>
  <c r="C279"/>
  <c r="G278"/>
  <c r="P178"/>
  <c r="O179"/>
  <c r="AA177"/>
  <c r="AC177"/>
  <c r="AD177"/>
  <c r="R177"/>
  <c r="Q178"/>
  <c r="R178"/>
  <c r="W178"/>
  <c r="AB178"/>
  <c r="X178"/>
  <c r="V179"/>
  <c r="Y179"/>
  <c r="N179"/>
  <c r="M179"/>
  <c r="K180"/>
  <c r="C280"/>
  <c r="G279"/>
  <c r="O180"/>
  <c r="P179"/>
  <c r="S178"/>
  <c r="T178"/>
  <c r="AA178"/>
  <c r="AC178"/>
  <c r="AD178"/>
  <c r="W179"/>
  <c r="AB179"/>
  <c r="N180"/>
  <c r="M180"/>
  <c r="V180"/>
  <c r="Y180"/>
  <c r="K181"/>
  <c r="Q179"/>
  <c r="S179"/>
  <c r="T179"/>
  <c r="X179"/>
  <c r="C281"/>
  <c r="G280"/>
  <c r="P180"/>
  <c r="O181"/>
  <c r="X180"/>
  <c r="W180"/>
  <c r="AA180"/>
  <c r="AC180"/>
  <c r="AD180"/>
  <c r="Q180"/>
  <c r="S180"/>
  <c r="T180"/>
  <c r="AA179"/>
  <c r="AC179"/>
  <c r="AD179"/>
  <c r="V181"/>
  <c r="Y181"/>
  <c r="N181"/>
  <c r="M181"/>
  <c r="K182"/>
  <c r="R179"/>
  <c r="C282"/>
  <c r="G281"/>
  <c r="O182"/>
  <c r="P181"/>
  <c r="W181"/>
  <c r="R180"/>
  <c r="AB180"/>
  <c r="Q181"/>
  <c r="R181"/>
  <c r="X181"/>
  <c r="K183"/>
  <c r="V182"/>
  <c r="Y182"/>
  <c r="N182"/>
  <c r="M182"/>
  <c r="C283"/>
  <c r="AA181"/>
  <c r="AC181"/>
  <c r="AD181"/>
  <c r="AB181"/>
  <c r="P182"/>
  <c r="O183"/>
  <c r="G282"/>
  <c r="X182"/>
  <c r="S181"/>
  <c r="T181"/>
  <c r="Q182"/>
  <c r="S182"/>
  <c r="T182"/>
  <c r="W182"/>
  <c r="AA182"/>
  <c r="AC182"/>
  <c r="AD182"/>
  <c r="K184"/>
  <c r="V183"/>
  <c r="Y183"/>
  <c r="N183"/>
  <c r="M183"/>
  <c r="C284"/>
  <c r="G283"/>
  <c r="P183"/>
  <c r="O184"/>
  <c r="W183"/>
  <c r="X183"/>
  <c r="R182"/>
  <c r="Q183"/>
  <c r="S183"/>
  <c r="T183"/>
  <c r="AB182"/>
  <c r="V184"/>
  <c r="Y184"/>
  <c r="N184"/>
  <c r="M184"/>
  <c r="K185"/>
  <c r="C285"/>
  <c r="G284"/>
  <c r="AA183"/>
  <c r="AC183"/>
  <c r="AD183"/>
  <c r="AB183"/>
  <c r="P184"/>
  <c r="O185"/>
  <c r="R183"/>
  <c r="Q184"/>
  <c r="S184"/>
  <c r="T184"/>
  <c r="W184"/>
  <c r="AA184"/>
  <c r="AC184"/>
  <c r="AD184"/>
  <c r="N185"/>
  <c r="M185"/>
  <c r="K186"/>
  <c r="V185"/>
  <c r="Y185"/>
  <c r="X184"/>
  <c r="C286"/>
  <c r="P185"/>
  <c r="O186"/>
  <c r="G285"/>
  <c r="X185"/>
  <c r="W185"/>
  <c r="AA185"/>
  <c r="AC185"/>
  <c r="AD185"/>
  <c r="R184"/>
  <c r="AB184"/>
  <c r="V186"/>
  <c r="Y186"/>
  <c r="N186"/>
  <c r="M186"/>
  <c r="K187"/>
  <c r="Q185"/>
  <c r="R185"/>
  <c r="C287"/>
  <c r="P186"/>
  <c r="O187"/>
  <c r="G286"/>
  <c r="AB185"/>
  <c r="S185"/>
  <c r="T185"/>
  <c r="W186"/>
  <c r="AB186"/>
  <c r="X186"/>
  <c r="K188"/>
  <c r="V187"/>
  <c r="Y187"/>
  <c r="N187"/>
  <c r="M187"/>
  <c r="Q186"/>
  <c r="S186"/>
  <c r="T186"/>
  <c r="C288"/>
  <c r="G287"/>
  <c r="P187"/>
  <c r="O188"/>
  <c r="AA186"/>
  <c r="AC186"/>
  <c r="AD186"/>
  <c r="R186"/>
  <c r="V188"/>
  <c r="Y188"/>
  <c r="N188"/>
  <c r="M188"/>
  <c r="K189"/>
  <c r="Q187"/>
  <c r="S187"/>
  <c r="T187"/>
  <c r="X187"/>
  <c r="W187"/>
  <c r="AA187"/>
  <c r="AC187"/>
  <c r="AD187"/>
  <c r="C289"/>
  <c r="G288"/>
  <c r="P188"/>
  <c r="O189"/>
  <c r="R187"/>
  <c r="X188"/>
  <c r="W188"/>
  <c r="AA188"/>
  <c r="AC188"/>
  <c r="AD188"/>
  <c r="AB187"/>
  <c r="V189"/>
  <c r="Y189"/>
  <c r="N189"/>
  <c r="M189"/>
  <c r="K190"/>
  <c r="Q188"/>
  <c r="R188"/>
  <c r="C290"/>
  <c r="P189"/>
  <c r="O190"/>
  <c r="G289"/>
  <c r="AB188"/>
  <c r="W189"/>
  <c r="AB189"/>
  <c r="Q189"/>
  <c r="S189"/>
  <c r="T189"/>
  <c r="S188"/>
  <c r="T188"/>
  <c r="X189"/>
  <c r="V190"/>
  <c r="Y190"/>
  <c r="N190"/>
  <c r="M190"/>
  <c r="K191"/>
  <c r="C291"/>
  <c r="P190"/>
  <c r="O191"/>
  <c r="G290"/>
  <c r="AA189"/>
  <c r="AC189"/>
  <c r="AD189"/>
  <c r="R189"/>
  <c r="Q190"/>
  <c r="S190"/>
  <c r="T190"/>
  <c r="X190"/>
  <c r="W190"/>
  <c r="AA190"/>
  <c r="AC190"/>
  <c r="AD190"/>
  <c r="V191"/>
  <c r="Y191"/>
  <c r="N191"/>
  <c r="M191"/>
  <c r="K192"/>
  <c r="C292"/>
  <c r="G291"/>
  <c r="P191"/>
  <c r="O192"/>
  <c r="Q191"/>
  <c r="R190"/>
  <c r="X191"/>
  <c r="W191"/>
  <c r="AB191"/>
  <c r="AB190"/>
  <c r="N192"/>
  <c r="M192"/>
  <c r="K193"/>
  <c r="V192"/>
  <c r="Y192"/>
  <c r="C293"/>
  <c r="R191"/>
  <c r="S191"/>
  <c r="T191"/>
  <c r="O193"/>
  <c r="P192"/>
  <c r="G292"/>
  <c r="Q192"/>
  <c r="S192"/>
  <c r="T192"/>
  <c r="AA191"/>
  <c r="AC191"/>
  <c r="AD191"/>
  <c r="W192"/>
  <c r="AA192"/>
  <c r="AC192"/>
  <c r="AD192"/>
  <c r="N193"/>
  <c r="M193"/>
  <c r="K194"/>
  <c r="V193"/>
  <c r="Y193"/>
  <c r="X192"/>
  <c r="C294"/>
  <c r="R192"/>
  <c r="G293"/>
  <c r="P193"/>
  <c r="O194"/>
  <c r="AB192"/>
  <c r="Q193"/>
  <c r="R193"/>
  <c r="W193"/>
  <c r="AB193"/>
  <c r="X193"/>
  <c r="N194"/>
  <c r="M194"/>
  <c r="K195"/>
  <c r="V194"/>
  <c r="Y194"/>
  <c r="C295"/>
  <c r="O195"/>
  <c r="P194"/>
  <c r="G294"/>
  <c r="S193"/>
  <c r="T193"/>
  <c r="X194"/>
  <c r="AA193"/>
  <c r="AC193"/>
  <c r="AD193"/>
  <c r="Q194"/>
  <c r="R194"/>
  <c r="W194"/>
  <c r="AB194"/>
  <c r="V195"/>
  <c r="Y195"/>
  <c r="N195"/>
  <c r="M195"/>
  <c r="K196"/>
  <c r="C296"/>
  <c r="G295"/>
  <c r="P195"/>
  <c r="O196"/>
  <c r="S194"/>
  <c r="T194"/>
  <c r="AA194"/>
  <c r="AC194"/>
  <c r="AD194"/>
  <c r="W195"/>
  <c r="AA195"/>
  <c r="AC195"/>
  <c r="AD195"/>
  <c r="X195"/>
  <c r="V196"/>
  <c r="Y196"/>
  <c r="N196"/>
  <c r="M196"/>
  <c r="K197"/>
  <c r="Q195"/>
  <c r="R195"/>
  <c r="C297"/>
  <c r="P196"/>
  <c r="O197"/>
  <c r="G296"/>
  <c r="AB195"/>
  <c r="W196"/>
  <c r="AA196"/>
  <c r="AC196"/>
  <c r="AD196"/>
  <c r="S195"/>
  <c r="T195"/>
  <c r="X196"/>
  <c r="N197"/>
  <c r="M197"/>
  <c r="K198"/>
  <c r="V197"/>
  <c r="Y197"/>
  <c r="Q196"/>
  <c r="S196"/>
  <c r="T196"/>
  <c r="C298"/>
  <c r="G297"/>
  <c r="P197"/>
  <c r="O198"/>
  <c r="AB196"/>
  <c r="R196"/>
  <c r="Q197"/>
  <c r="S197"/>
  <c r="T197"/>
  <c r="W197"/>
  <c r="AB197"/>
  <c r="X197"/>
  <c r="V198"/>
  <c r="Y198"/>
  <c r="N198"/>
  <c r="M198"/>
  <c r="K199"/>
  <c r="C299"/>
  <c r="G298"/>
  <c r="P198"/>
  <c r="O199"/>
  <c r="AA197"/>
  <c r="AC197"/>
  <c r="AD197"/>
  <c r="R197"/>
  <c r="V199"/>
  <c r="Y199"/>
  <c r="N199"/>
  <c r="M199"/>
  <c r="K200"/>
  <c r="Q198"/>
  <c r="S198"/>
  <c r="T198"/>
  <c r="X198"/>
  <c r="W198"/>
  <c r="AA198"/>
  <c r="AC198"/>
  <c r="AD198"/>
  <c r="C300"/>
  <c r="G299"/>
  <c r="O200"/>
  <c r="P199"/>
  <c r="R198"/>
  <c r="W199"/>
  <c r="AB199"/>
  <c r="X199"/>
  <c r="AB198"/>
  <c r="N200"/>
  <c r="M200"/>
  <c r="K201"/>
  <c r="V200"/>
  <c r="Y200"/>
  <c r="Q199"/>
  <c r="R199"/>
  <c r="C301"/>
  <c r="O201"/>
  <c r="P200"/>
  <c r="G300"/>
  <c r="S199"/>
  <c r="T199"/>
  <c r="AA199"/>
  <c r="AC199"/>
  <c r="AD199"/>
  <c r="X200"/>
  <c r="Q200"/>
  <c r="S200"/>
  <c r="T200"/>
  <c r="W200"/>
  <c r="AA200"/>
  <c r="AC200"/>
  <c r="AD200"/>
  <c r="V201"/>
  <c r="Y201"/>
  <c r="N201"/>
  <c r="M201"/>
  <c r="K202"/>
  <c r="C302"/>
  <c r="AB200"/>
  <c r="P201"/>
  <c r="O202"/>
  <c r="G301"/>
  <c r="X201"/>
  <c r="W201"/>
  <c r="AA201"/>
  <c r="AC201"/>
  <c r="AD201"/>
  <c r="R200"/>
  <c r="V202"/>
  <c r="Y202"/>
  <c r="K203"/>
  <c r="N202"/>
  <c r="M202"/>
  <c r="Q201"/>
  <c r="S201"/>
  <c r="T201"/>
  <c r="C303"/>
  <c r="G302"/>
  <c r="P202"/>
  <c r="O203"/>
  <c r="AB201"/>
  <c r="R201"/>
  <c r="X202"/>
  <c r="W202"/>
  <c r="AB202"/>
  <c r="N203"/>
  <c r="M203"/>
  <c r="V203"/>
  <c r="Y203"/>
  <c r="K204"/>
  <c r="Q202"/>
  <c r="S202"/>
  <c r="T202"/>
  <c r="C304"/>
  <c r="O204"/>
  <c r="P203"/>
  <c r="G303"/>
  <c r="X203"/>
  <c r="Q203"/>
  <c r="R203"/>
  <c r="W203"/>
  <c r="AA203"/>
  <c r="AC203"/>
  <c r="AD203"/>
  <c r="AA202"/>
  <c r="AC202"/>
  <c r="AD202"/>
  <c r="R202"/>
  <c r="N204"/>
  <c r="M204"/>
  <c r="V204"/>
  <c r="Y204"/>
  <c r="K205"/>
  <c r="C305"/>
  <c r="G304"/>
  <c r="P204"/>
  <c r="O205"/>
  <c r="S203"/>
  <c r="T203"/>
  <c r="AB203"/>
  <c r="X204"/>
  <c r="W204"/>
  <c r="AA204"/>
  <c r="AC204"/>
  <c r="AD204"/>
  <c r="K206"/>
  <c r="N205"/>
  <c r="M205"/>
  <c r="V205"/>
  <c r="Y205"/>
  <c r="Q204"/>
  <c r="R204"/>
  <c r="C306"/>
  <c r="P205"/>
  <c r="O206"/>
  <c r="G305"/>
  <c r="AB204"/>
  <c r="S204"/>
  <c r="T204"/>
  <c r="V206"/>
  <c r="Y206"/>
  <c r="K207"/>
  <c r="N206"/>
  <c r="M206"/>
  <c r="X205"/>
  <c r="W205"/>
  <c r="AB205"/>
  <c r="Q205"/>
  <c r="S205"/>
  <c r="T205"/>
  <c r="C307"/>
  <c r="G306"/>
  <c r="O207"/>
  <c r="P206"/>
  <c r="Q206"/>
  <c r="X206"/>
  <c r="AA205"/>
  <c r="AC205"/>
  <c r="AD205"/>
  <c r="W206"/>
  <c r="V207"/>
  <c r="Y207"/>
  <c r="K208"/>
  <c r="N207"/>
  <c r="M207"/>
  <c r="R205"/>
  <c r="C308"/>
  <c r="X207"/>
  <c r="P207"/>
  <c r="O208"/>
  <c r="W207"/>
  <c r="AB206"/>
  <c r="AA206"/>
  <c r="AC206"/>
  <c r="AD206"/>
  <c r="R206"/>
  <c r="S206"/>
  <c r="T206"/>
  <c r="G307"/>
  <c r="Q207"/>
  <c r="N208"/>
  <c r="M208"/>
  <c r="V208"/>
  <c r="Y208"/>
  <c r="K209"/>
  <c r="C309"/>
  <c r="G308"/>
  <c r="AB207"/>
  <c r="AA207"/>
  <c r="AC207"/>
  <c r="AD207"/>
  <c r="R207"/>
  <c r="S207"/>
  <c r="T207"/>
  <c r="P208"/>
  <c r="O209"/>
  <c r="Q208"/>
  <c r="X208"/>
  <c r="W208"/>
  <c r="AA208"/>
  <c r="AC208"/>
  <c r="AD208"/>
  <c r="V209"/>
  <c r="Y209"/>
  <c r="K210"/>
  <c r="N209"/>
  <c r="M209"/>
  <c r="C310"/>
  <c r="P209"/>
  <c r="O210"/>
  <c r="G309"/>
  <c r="S208"/>
  <c r="T208"/>
  <c r="R208"/>
  <c r="W209"/>
  <c r="AB208"/>
  <c r="X209"/>
  <c r="K211"/>
  <c r="N210"/>
  <c r="M210"/>
  <c r="V210"/>
  <c r="Y210"/>
  <c r="Q209"/>
  <c r="R209"/>
  <c r="C311"/>
  <c r="G310"/>
  <c r="O211"/>
  <c r="P210"/>
  <c r="AB209"/>
  <c r="AA209"/>
  <c r="AC209"/>
  <c r="AD209"/>
  <c r="Q210"/>
  <c r="S209"/>
  <c r="T209"/>
  <c r="N211"/>
  <c r="M211"/>
  <c r="V211"/>
  <c r="Y211"/>
  <c r="K212"/>
  <c r="X210"/>
  <c r="W210"/>
  <c r="AA210"/>
  <c r="AC210"/>
  <c r="AD210"/>
  <c r="C312"/>
  <c r="R210"/>
  <c r="S210"/>
  <c r="T210"/>
  <c r="G311"/>
  <c r="P211"/>
  <c r="O212"/>
  <c r="Q211"/>
  <c r="X211"/>
  <c r="AB210"/>
  <c r="W211"/>
  <c r="AB211"/>
  <c r="K213"/>
  <c r="N212"/>
  <c r="M212"/>
  <c r="V212"/>
  <c r="Y212"/>
  <c r="C313"/>
  <c r="O213"/>
  <c r="P212"/>
  <c r="R211"/>
  <c r="S211"/>
  <c r="T211"/>
  <c r="G312"/>
  <c r="Q212"/>
  <c r="R212"/>
  <c r="AA211"/>
  <c r="AC211"/>
  <c r="AD211"/>
  <c r="X212"/>
  <c r="W212"/>
  <c r="AA212"/>
  <c r="AC212"/>
  <c r="AD212"/>
  <c r="K214"/>
  <c r="V213"/>
  <c r="Y213"/>
  <c r="N213"/>
  <c r="M213"/>
  <c r="C314"/>
  <c r="G313"/>
  <c r="O214"/>
  <c r="P213"/>
  <c r="S212"/>
  <c r="T212"/>
  <c r="AB212"/>
  <c r="K215"/>
  <c r="N214"/>
  <c r="M214"/>
  <c r="V214"/>
  <c r="Y214"/>
  <c r="W213"/>
  <c r="AB213"/>
  <c r="X213"/>
  <c r="Q213"/>
  <c r="S213"/>
  <c r="T213"/>
  <c r="C315"/>
  <c r="AA213"/>
  <c r="AC213"/>
  <c r="AD213"/>
  <c r="G314"/>
  <c r="O215"/>
  <c r="P214"/>
  <c r="X214"/>
  <c r="Q214"/>
  <c r="S214"/>
  <c r="T214"/>
  <c r="V215"/>
  <c r="Y215"/>
  <c r="K216"/>
  <c r="N215"/>
  <c r="M215"/>
  <c r="W214"/>
  <c r="AB214"/>
  <c r="R213"/>
  <c r="C316"/>
  <c r="P215"/>
  <c r="O216"/>
  <c r="G315"/>
  <c r="R214"/>
  <c r="AA214"/>
  <c r="AC214"/>
  <c r="AD214"/>
  <c r="X215"/>
  <c r="W215"/>
  <c r="AA215"/>
  <c r="AC215"/>
  <c r="AD215"/>
  <c r="Q215"/>
  <c r="R215"/>
  <c r="K217"/>
  <c r="V216"/>
  <c r="Y216"/>
  <c r="N216"/>
  <c r="M216"/>
  <c r="C317"/>
  <c r="G316"/>
  <c r="O217"/>
  <c r="P216"/>
  <c r="W216"/>
  <c r="AB216"/>
  <c r="S215"/>
  <c r="T215"/>
  <c r="AB215"/>
  <c r="X216"/>
  <c r="Q216"/>
  <c r="R216"/>
  <c r="K218"/>
  <c r="V217"/>
  <c r="Y217"/>
  <c r="N217"/>
  <c r="M217"/>
  <c r="C318"/>
  <c r="AA216"/>
  <c r="AC216"/>
  <c r="AD216"/>
  <c r="G317"/>
  <c r="P217"/>
  <c r="O218"/>
  <c r="S216"/>
  <c r="T216"/>
  <c r="N218"/>
  <c r="M218"/>
  <c r="K219"/>
  <c r="V218"/>
  <c r="Y218"/>
  <c r="W217"/>
  <c r="AB217"/>
  <c r="Q217"/>
  <c r="R217"/>
  <c r="X217"/>
  <c r="C319"/>
  <c r="P218"/>
  <c r="X218"/>
  <c r="O219"/>
  <c r="G318"/>
  <c r="S217"/>
  <c r="T217"/>
  <c r="Q218"/>
  <c r="S218"/>
  <c r="T218"/>
  <c r="AA217"/>
  <c r="AC217"/>
  <c r="AD217"/>
  <c r="K220"/>
  <c r="V219"/>
  <c r="Y219"/>
  <c r="N219"/>
  <c r="M219"/>
  <c r="W218"/>
  <c r="AA218"/>
  <c r="AC218"/>
  <c r="AD218"/>
  <c r="C320"/>
  <c r="G319"/>
  <c r="P219"/>
  <c r="O220"/>
  <c r="R218"/>
  <c r="AB218"/>
  <c r="N220"/>
  <c r="M220"/>
  <c r="K221"/>
  <c r="V220"/>
  <c r="Y220"/>
  <c r="X219"/>
  <c r="Q219"/>
  <c r="R219"/>
  <c r="W219"/>
  <c r="AB219"/>
  <c r="C321"/>
  <c r="P220"/>
  <c r="W220"/>
  <c r="O221"/>
  <c r="G320"/>
  <c r="S219"/>
  <c r="T219"/>
  <c r="AA219"/>
  <c r="AC219"/>
  <c r="AD219"/>
  <c r="X220"/>
  <c r="Q220"/>
  <c r="R220"/>
  <c r="V221"/>
  <c r="Y221"/>
  <c r="N221"/>
  <c r="M221"/>
  <c r="K222"/>
  <c r="C322"/>
  <c r="P221"/>
  <c r="O222"/>
  <c r="G321"/>
  <c r="AB220"/>
  <c r="AA220"/>
  <c r="AC220"/>
  <c r="AD220"/>
  <c r="S220"/>
  <c r="T220"/>
  <c r="W221"/>
  <c r="AA221"/>
  <c r="AC221"/>
  <c r="AD221"/>
  <c r="X221"/>
  <c r="V222"/>
  <c r="Y222"/>
  <c r="N222"/>
  <c r="M222"/>
  <c r="K223"/>
  <c r="Q221"/>
  <c r="R221"/>
  <c r="C323"/>
  <c r="G322"/>
  <c r="P222"/>
  <c r="X222"/>
  <c r="W222"/>
  <c r="O223"/>
  <c r="S221"/>
  <c r="T221"/>
  <c r="AB221"/>
  <c r="Q222"/>
  <c r="S222"/>
  <c r="T222"/>
  <c r="V223"/>
  <c r="Y223"/>
  <c r="N223"/>
  <c r="M223"/>
  <c r="K224"/>
  <c r="C324"/>
  <c r="P223"/>
  <c r="O224"/>
  <c r="AA222"/>
  <c r="AC222"/>
  <c r="AD222"/>
  <c r="AB222"/>
  <c r="G323"/>
  <c r="R222"/>
  <c r="X223"/>
  <c r="Q223"/>
  <c r="S223"/>
  <c r="T223"/>
  <c r="W223"/>
  <c r="AA223"/>
  <c r="AC223"/>
  <c r="AD223"/>
  <c r="V224"/>
  <c r="Y224"/>
  <c r="N224"/>
  <c r="M224"/>
  <c r="K225"/>
  <c r="C325"/>
  <c r="X224"/>
  <c r="P224"/>
  <c r="O225"/>
  <c r="G324"/>
  <c r="Q224"/>
  <c r="W224"/>
  <c r="AA224"/>
  <c r="AC224"/>
  <c r="AD224"/>
  <c r="AB223"/>
  <c r="R223"/>
  <c r="N225"/>
  <c r="M225"/>
  <c r="V225"/>
  <c r="Y225"/>
  <c r="K226"/>
  <c r="C326"/>
  <c r="P225"/>
  <c r="O226"/>
  <c r="G325"/>
  <c r="R224"/>
  <c r="S224"/>
  <c r="T224"/>
  <c r="AB224"/>
  <c r="Q225"/>
  <c r="S225"/>
  <c r="T225"/>
  <c r="K227"/>
  <c r="V226"/>
  <c r="Y226"/>
  <c r="N226"/>
  <c r="M226"/>
  <c r="W225"/>
  <c r="AA225"/>
  <c r="AC225"/>
  <c r="AD225"/>
  <c r="X225"/>
  <c r="C327"/>
  <c r="G326"/>
  <c r="P226"/>
  <c r="O227"/>
  <c r="R225"/>
  <c r="AB225"/>
  <c r="V227"/>
  <c r="Y227"/>
  <c r="K228"/>
  <c r="N227"/>
  <c r="M227"/>
  <c r="Q226"/>
  <c r="R226"/>
  <c r="W226"/>
  <c r="AA226"/>
  <c r="AC226"/>
  <c r="AD226"/>
  <c r="X226"/>
  <c r="C328"/>
  <c r="G327"/>
  <c r="P227"/>
  <c r="O228"/>
  <c r="X227"/>
  <c r="W227"/>
  <c r="AB227"/>
  <c r="S226"/>
  <c r="T226"/>
  <c r="Q227"/>
  <c r="R227"/>
  <c r="AB226"/>
  <c r="K229"/>
  <c r="V228"/>
  <c r="Y228"/>
  <c r="N228"/>
  <c r="M228"/>
  <c r="C329"/>
  <c r="P228"/>
  <c r="O229"/>
  <c r="G328"/>
  <c r="AA227"/>
  <c r="AC227"/>
  <c r="AD227"/>
  <c r="S227"/>
  <c r="T227"/>
  <c r="N229"/>
  <c r="M229"/>
  <c r="K230"/>
  <c r="V229"/>
  <c r="Y229"/>
  <c r="X228"/>
  <c r="Q228"/>
  <c r="S228"/>
  <c r="T228"/>
  <c r="W228"/>
  <c r="AB228"/>
  <c r="C330"/>
  <c r="P229"/>
  <c r="O230"/>
  <c r="G329"/>
  <c r="R228"/>
  <c r="Q229"/>
  <c r="R229"/>
  <c r="V230"/>
  <c r="Y230"/>
  <c r="N230"/>
  <c r="M230"/>
  <c r="K231"/>
  <c r="AA228"/>
  <c r="AC228"/>
  <c r="AD228"/>
  <c r="W229"/>
  <c r="AB229"/>
  <c r="X229"/>
  <c r="C331"/>
  <c r="AA229"/>
  <c r="AC229"/>
  <c r="AD2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P230"/>
  <c r="O231"/>
  <c r="X230"/>
  <c r="W230"/>
  <c r="AB230"/>
  <c r="S229"/>
  <c r="T229"/>
  <c r="V231"/>
  <c r="Y231"/>
  <c r="N231"/>
  <c r="M231"/>
  <c r="K232"/>
  <c r="Q230"/>
  <c r="S230"/>
  <c r="T230"/>
  <c r="C332"/>
  <c r="P231"/>
  <c r="O232"/>
  <c r="W231"/>
  <c r="AA230"/>
  <c r="AC230"/>
  <c r="AD230"/>
  <c r="X231"/>
  <c r="R230"/>
  <c r="K233"/>
  <c r="V232"/>
  <c r="Y232"/>
  <c r="N232"/>
  <c r="M232"/>
  <c r="Q231"/>
  <c r="S231"/>
  <c r="T231"/>
  <c r="C333"/>
  <c r="AA231"/>
  <c r="AC231"/>
  <c r="AD231"/>
  <c r="AB231"/>
  <c r="P232"/>
  <c r="O233"/>
  <c r="R231"/>
  <c r="K234"/>
  <c r="V233"/>
  <c r="Y233"/>
  <c r="N233"/>
  <c r="M233"/>
  <c r="Q232"/>
  <c r="S232"/>
  <c r="T232"/>
  <c r="X232"/>
  <c r="W232"/>
  <c r="AB232"/>
  <c r="C334"/>
  <c r="P233"/>
  <c r="O234"/>
  <c r="R232"/>
  <c r="AA232"/>
  <c r="AC232"/>
  <c r="AD232"/>
  <c r="N234"/>
  <c r="M234"/>
  <c r="K235"/>
  <c r="V234"/>
  <c r="Y234"/>
  <c r="W233"/>
  <c r="AA233"/>
  <c r="AC233"/>
  <c r="AD233"/>
  <c r="X233"/>
  <c r="Q233"/>
  <c r="R233"/>
  <c r="C335"/>
  <c r="X234"/>
  <c r="P234"/>
  <c r="O235"/>
  <c r="S233"/>
  <c r="T233"/>
  <c r="AB233"/>
  <c r="Q234"/>
  <c r="R234"/>
  <c r="W234"/>
  <c r="AB234"/>
  <c r="N235"/>
  <c r="M235"/>
  <c r="K236"/>
  <c r="V235"/>
  <c r="Y235"/>
  <c r="C336"/>
  <c r="P235"/>
  <c r="O236"/>
  <c r="X235"/>
  <c r="S234"/>
  <c r="T234"/>
  <c r="AA234"/>
  <c r="AC234"/>
  <c r="AD234"/>
  <c r="Q235"/>
  <c r="S235"/>
  <c r="T235"/>
  <c r="V236"/>
  <c r="Y236"/>
  <c r="N236"/>
  <c r="M236"/>
  <c r="K237"/>
  <c r="W235"/>
  <c r="AA235"/>
  <c r="AC235"/>
  <c r="AD235"/>
  <c r="C337"/>
  <c r="P236"/>
  <c r="W236"/>
  <c r="O237"/>
  <c r="R235"/>
  <c r="AB235"/>
  <c r="X236"/>
  <c r="Q236"/>
  <c r="S236"/>
  <c r="T236"/>
  <c r="K238"/>
  <c r="V237"/>
  <c r="Y237"/>
  <c r="N237"/>
  <c r="M237"/>
  <c r="C338"/>
  <c r="P237"/>
  <c r="O238"/>
  <c r="AA236"/>
  <c r="AC236"/>
  <c r="AD236"/>
  <c r="AB236"/>
  <c r="X237"/>
  <c r="R236"/>
  <c r="W237"/>
  <c r="AA237"/>
  <c r="AC237"/>
  <c r="AD237"/>
  <c r="N238"/>
  <c r="M238"/>
  <c r="V238"/>
  <c r="Y238"/>
  <c r="K239"/>
  <c r="Q237"/>
  <c r="S237"/>
  <c r="T237"/>
  <c r="C339"/>
  <c r="P238"/>
  <c r="O239"/>
  <c r="AB237"/>
  <c r="W238"/>
  <c r="AA238"/>
  <c r="AC238"/>
  <c r="AD238"/>
  <c r="R237"/>
  <c r="X238"/>
  <c r="N239"/>
  <c r="M239"/>
  <c r="V239"/>
  <c r="Y239"/>
  <c r="K240"/>
  <c r="Q238"/>
  <c r="S238"/>
  <c r="T238"/>
  <c r="C340"/>
  <c r="P239"/>
  <c r="O240"/>
  <c r="X239"/>
  <c r="R238"/>
  <c r="AB238"/>
  <c r="Q239"/>
  <c r="R239"/>
  <c r="N240"/>
  <c r="M240"/>
  <c r="V240"/>
  <c r="Y240"/>
  <c r="K241"/>
  <c r="W239"/>
  <c r="AA239"/>
  <c r="AC239"/>
  <c r="AD239"/>
  <c r="C341"/>
  <c r="P240"/>
  <c r="O241"/>
  <c r="AB239"/>
  <c r="S239"/>
  <c r="T239"/>
  <c r="Q240"/>
  <c r="R240"/>
  <c r="W240"/>
  <c r="AB240"/>
  <c r="K242"/>
  <c r="V241"/>
  <c r="Y241"/>
  <c r="N241"/>
  <c r="M241"/>
  <c r="X240"/>
  <c r="C342"/>
  <c r="P241"/>
  <c r="O242"/>
  <c r="AA240"/>
  <c r="AC240"/>
  <c r="AD240"/>
  <c r="S240"/>
  <c r="T240"/>
  <c r="K243"/>
  <c r="V242"/>
  <c r="Y242"/>
  <c r="N242"/>
  <c r="M242"/>
  <c r="X241"/>
  <c r="Q241"/>
  <c r="S241"/>
  <c r="T241"/>
  <c r="W241"/>
  <c r="AA241"/>
  <c r="AC241"/>
  <c r="AD241"/>
  <c r="C343"/>
  <c r="P242"/>
  <c r="O243"/>
  <c r="R241"/>
  <c r="X242"/>
  <c r="AB241"/>
  <c r="N243"/>
  <c r="M243"/>
  <c r="V243"/>
  <c r="Y243"/>
  <c r="K244"/>
  <c r="Q242"/>
  <c r="S242"/>
  <c r="T242"/>
  <c r="W242"/>
  <c r="AB242"/>
  <c r="C344"/>
  <c r="P243"/>
  <c r="W243"/>
  <c r="X243"/>
  <c r="O244"/>
  <c r="R242"/>
  <c r="AA242"/>
  <c r="AC242"/>
  <c r="AD242"/>
  <c r="N244"/>
  <c r="M244"/>
  <c r="V244"/>
  <c r="Y244"/>
  <c r="K245"/>
  <c r="Q243"/>
  <c r="S243"/>
  <c r="T243"/>
  <c r="C345"/>
  <c r="P244"/>
  <c r="O245"/>
  <c r="AA243"/>
  <c r="AC243"/>
  <c r="AD243"/>
  <c r="AB243"/>
  <c r="X244"/>
  <c r="R243"/>
  <c r="Q244"/>
  <c r="R244"/>
  <c r="K246"/>
  <c r="N245"/>
  <c r="M245"/>
  <c r="V245"/>
  <c r="Y245"/>
  <c r="W244"/>
  <c r="AB244"/>
  <c r="C346"/>
  <c r="P245"/>
  <c r="O246"/>
  <c r="AA244"/>
  <c r="AC244"/>
  <c r="AD244"/>
  <c r="S244"/>
  <c r="T244"/>
  <c r="Q245"/>
  <c r="R245"/>
  <c r="X245"/>
  <c r="W245"/>
  <c r="AA245"/>
  <c r="AC245"/>
  <c r="AD245"/>
  <c r="K247"/>
  <c r="N246"/>
  <c r="M246"/>
  <c r="V246"/>
  <c r="Y246"/>
  <c r="C347"/>
  <c r="P246"/>
  <c r="O247"/>
  <c r="S245"/>
  <c r="T245"/>
  <c r="AB245"/>
  <c r="W246"/>
  <c r="AB246"/>
  <c r="Q246"/>
  <c r="R246"/>
  <c r="X246"/>
  <c r="N247"/>
  <c r="M247"/>
  <c r="V247"/>
  <c r="Y247"/>
  <c r="K248"/>
  <c r="C348"/>
  <c r="P247"/>
  <c r="O248"/>
  <c r="Q247"/>
  <c r="S247"/>
  <c r="T247"/>
  <c r="S246"/>
  <c r="T246"/>
  <c r="AA246"/>
  <c r="AC246"/>
  <c r="AD246"/>
  <c r="W247"/>
  <c r="AB247"/>
  <c r="V248"/>
  <c r="Y248"/>
  <c r="K249"/>
  <c r="N248"/>
  <c r="M248"/>
  <c r="X247"/>
  <c r="C349"/>
  <c r="P248"/>
  <c r="O249"/>
  <c r="R247"/>
  <c r="AA247"/>
  <c r="AC247"/>
  <c r="AD247"/>
  <c r="Q248"/>
  <c r="R248"/>
  <c r="W248"/>
  <c r="AA248"/>
  <c r="AC248"/>
  <c r="AD248"/>
  <c r="X248"/>
  <c r="V249"/>
  <c r="Y249"/>
  <c r="K250"/>
  <c r="N249"/>
  <c r="M249"/>
  <c r="C350"/>
  <c r="P249"/>
  <c r="O250"/>
  <c r="S248"/>
  <c r="T248"/>
  <c r="W249"/>
  <c r="AA249"/>
  <c r="AC249"/>
  <c r="AD249"/>
  <c r="X249"/>
  <c r="AB248"/>
  <c r="K251"/>
  <c r="N250"/>
  <c r="M250"/>
  <c r="V250"/>
  <c r="Y250"/>
  <c r="Q249"/>
  <c r="S249"/>
  <c r="T249"/>
  <c r="C351"/>
  <c r="P250"/>
  <c r="O251"/>
  <c r="AB249"/>
  <c r="R249"/>
  <c r="V251"/>
  <c r="Y251"/>
  <c r="K252"/>
  <c r="N251"/>
  <c r="M251"/>
  <c r="W250"/>
  <c r="AA250"/>
  <c r="AC250"/>
  <c r="AD250"/>
  <c r="X250"/>
  <c r="Q250"/>
  <c r="R250"/>
  <c r="C352"/>
  <c r="P251"/>
  <c r="O252"/>
  <c r="W251"/>
  <c r="AB251"/>
  <c r="X251"/>
  <c r="AB250"/>
  <c r="S250"/>
  <c r="T250"/>
  <c r="Q251"/>
  <c r="S251"/>
  <c r="T251"/>
  <c r="V252"/>
  <c r="Y252"/>
  <c r="K253"/>
  <c r="N252"/>
  <c r="M252"/>
  <c r="C353"/>
  <c r="P252"/>
  <c r="O253"/>
  <c r="AA251"/>
  <c r="AC251"/>
  <c r="AD251"/>
  <c r="R251"/>
  <c r="W252"/>
  <c r="AA252"/>
  <c r="AC252"/>
  <c r="AD252"/>
  <c r="K254"/>
  <c r="N253"/>
  <c r="M253"/>
  <c r="V253"/>
  <c r="Y253"/>
  <c r="X252"/>
  <c r="Q252"/>
  <c r="R252"/>
  <c r="C354"/>
  <c r="P253"/>
  <c r="X253"/>
  <c r="O254"/>
  <c r="S252"/>
  <c r="T252"/>
  <c r="Q253"/>
  <c r="R253"/>
  <c r="W253"/>
  <c r="AB253"/>
  <c r="AB252"/>
  <c r="K255"/>
  <c r="N254"/>
  <c r="M254"/>
  <c r="V254"/>
  <c r="Y254"/>
  <c r="C355"/>
  <c r="P254"/>
  <c r="O255"/>
  <c r="S253"/>
  <c r="T253"/>
  <c r="AA253"/>
  <c r="AC253"/>
  <c r="AD253"/>
  <c r="X254"/>
  <c r="W254"/>
  <c r="AB254"/>
  <c r="K256"/>
  <c r="N255"/>
  <c r="M255"/>
  <c r="V255"/>
  <c r="Y255"/>
  <c r="Q254"/>
  <c r="S254"/>
  <c r="T254"/>
  <c r="C356"/>
  <c r="P255"/>
  <c r="O256"/>
  <c r="W255"/>
  <c r="R254"/>
  <c r="AA254"/>
  <c r="AC254"/>
  <c r="AD254"/>
  <c r="K257"/>
  <c r="N256"/>
  <c r="M256"/>
  <c r="V256"/>
  <c r="Y256"/>
  <c r="X255"/>
  <c r="Q255"/>
  <c r="R255"/>
  <c r="C357"/>
  <c r="P256"/>
  <c r="O257"/>
  <c r="AB255"/>
  <c r="AA255"/>
  <c r="AC255"/>
  <c r="AD255"/>
  <c r="S255"/>
  <c r="T255"/>
  <c r="W256"/>
  <c r="AA256"/>
  <c r="AC256"/>
  <c r="AD256"/>
  <c r="N257"/>
  <c r="M257"/>
  <c r="V257"/>
  <c r="Y257"/>
  <c r="K258"/>
  <c r="X256"/>
  <c r="Q256"/>
  <c r="S256"/>
  <c r="T256"/>
  <c r="C358"/>
  <c r="P257"/>
  <c r="O258"/>
  <c r="AB256"/>
  <c r="Q257"/>
  <c r="R257"/>
  <c r="R256"/>
  <c r="V258"/>
  <c r="Y258"/>
  <c r="K259"/>
  <c r="N258"/>
  <c r="M258"/>
  <c r="W257"/>
  <c r="AA257"/>
  <c r="AC257"/>
  <c r="AD257"/>
  <c r="X257"/>
  <c r="C359"/>
  <c r="P258"/>
  <c r="O259"/>
  <c r="S257"/>
  <c r="T257"/>
  <c r="Q258"/>
  <c r="S258"/>
  <c r="T258"/>
  <c r="X258"/>
  <c r="AB257"/>
  <c r="W258"/>
  <c r="AB258"/>
  <c r="N259"/>
  <c r="M259"/>
  <c r="V259"/>
  <c r="Y259"/>
  <c r="K260"/>
  <c r="C360"/>
  <c r="P259"/>
  <c r="O260"/>
  <c r="R258"/>
  <c r="AA258"/>
  <c r="AC258"/>
  <c r="AD258"/>
  <c r="Q259"/>
  <c r="S259"/>
  <c r="T259"/>
  <c r="X259"/>
  <c r="N260"/>
  <c r="M260"/>
  <c r="V260"/>
  <c r="Y260"/>
  <c r="K261"/>
  <c r="W259"/>
  <c r="AB259"/>
  <c r="C361"/>
  <c r="P260"/>
  <c r="O261"/>
  <c r="R259"/>
  <c r="AA259"/>
  <c r="AC259"/>
  <c r="AD259"/>
  <c r="X260"/>
  <c r="K262"/>
  <c r="N261"/>
  <c r="M261"/>
  <c r="V261"/>
  <c r="Y261"/>
  <c r="Q260"/>
  <c r="S260"/>
  <c r="T260"/>
  <c r="W260"/>
  <c r="AB260"/>
  <c r="C362"/>
  <c r="P261"/>
  <c r="O262"/>
  <c r="X261"/>
  <c r="AA260"/>
  <c r="AC260"/>
  <c r="AD260"/>
  <c r="R260"/>
  <c r="V262"/>
  <c r="Y262"/>
  <c r="K263"/>
  <c r="N262"/>
  <c r="M262"/>
  <c r="Q261"/>
  <c r="S261"/>
  <c r="T261"/>
  <c r="W261"/>
  <c r="AB261"/>
  <c r="C363"/>
  <c r="P262"/>
  <c r="O263"/>
  <c r="R261"/>
  <c r="AA261"/>
  <c r="AC261"/>
  <c r="AD261"/>
  <c r="W262"/>
  <c r="AA262"/>
  <c r="AC262"/>
  <c r="AD262"/>
  <c r="X262"/>
  <c r="Q262"/>
  <c r="V263"/>
  <c r="Y263"/>
  <c r="N263"/>
  <c r="M263"/>
  <c r="K264"/>
  <c r="C364"/>
  <c r="P263"/>
  <c r="O264"/>
  <c r="S262"/>
  <c r="T262"/>
  <c r="R262"/>
  <c r="AB262"/>
  <c r="W263"/>
  <c r="AB263"/>
  <c r="Q263"/>
  <c r="R263"/>
  <c r="X263"/>
  <c r="V264"/>
  <c r="Y264"/>
  <c r="N264"/>
  <c r="M264"/>
  <c r="K265"/>
  <c r="C365"/>
  <c r="P264"/>
  <c r="W264"/>
  <c r="X264"/>
  <c r="O265"/>
  <c r="Q264"/>
  <c r="S264"/>
  <c r="T264"/>
  <c r="AA263"/>
  <c r="AC263"/>
  <c r="AD263"/>
  <c r="S263"/>
  <c r="T263"/>
  <c r="K266"/>
  <c r="V265"/>
  <c r="Y265"/>
  <c r="N265"/>
  <c r="M265"/>
  <c r="C366"/>
  <c r="P265"/>
  <c r="O266"/>
  <c r="AA264"/>
  <c r="AC264"/>
  <c r="AD264"/>
  <c r="AB264"/>
  <c r="R264"/>
  <c r="K267"/>
  <c r="V266"/>
  <c r="Y266"/>
  <c r="N266"/>
  <c r="M266"/>
  <c r="X265"/>
  <c r="W265"/>
  <c r="AA265"/>
  <c r="AC265"/>
  <c r="AD265"/>
  <c r="Q265"/>
  <c r="S265"/>
  <c r="T265"/>
  <c r="C367"/>
  <c r="P266"/>
  <c r="O267"/>
  <c r="AB265"/>
  <c r="V267"/>
  <c r="Y267"/>
  <c r="N267"/>
  <c r="M267"/>
  <c r="K268"/>
  <c r="W266"/>
  <c r="AA266"/>
  <c r="AC266"/>
  <c r="AD266"/>
  <c r="R265"/>
  <c r="Q266"/>
  <c r="S266"/>
  <c r="T266"/>
  <c r="X266"/>
  <c r="C368"/>
  <c r="P267"/>
  <c r="O268"/>
  <c r="W267"/>
  <c r="X267"/>
  <c r="AB266"/>
  <c r="R266"/>
  <c r="V268"/>
  <c r="Y268"/>
  <c r="N268"/>
  <c r="M268"/>
  <c r="K269"/>
  <c r="Q267"/>
  <c r="R267"/>
  <c r="C369"/>
  <c r="P268"/>
  <c r="O269"/>
  <c r="AA267"/>
  <c r="AC267"/>
  <c r="AD267"/>
  <c r="AB267"/>
  <c r="S267"/>
  <c r="T267"/>
  <c r="W268"/>
  <c r="AB268"/>
  <c r="K270"/>
  <c r="V269"/>
  <c r="Y269"/>
  <c r="N269"/>
  <c r="M269"/>
  <c r="X268"/>
  <c r="Q268"/>
  <c r="S268"/>
  <c r="T268"/>
  <c r="C370"/>
  <c r="P269"/>
  <c r="W269"/>
  <c r="O270"/>
  <c r="R268"/>
  <c r="AA268"/>
  <c r="AC268"/>
  <c r="AD268"/>
  <c r="X269"/>
  <c r="Q269"/>
  <c r="R269"/>
  <c r="V270"/>
  <c r="Y270"/>
  <c r="N270"/>
  <c r="M270"/>
  <c r="K271"/>
  <c r="C371"/>
  <c r="AB269"/>
  <c r="AA269"/>
  <c r="AC269"/>
  <c r="AD269"/>
  <c r="P270"/>
  <c r="O271"/>
  <c r="W270"/>
  <c r="Q270"/>
  <c r="R270"/>
  <c r="S269"/>
  <c r="T269"/>
  <c r="X270"/>
  <c r="V271"/>
  <c r="Y271"/>
  <c r="K272"/>
  <c r="N271"/>
  <c r="M271"/>
  <c r="C372"/>
  <c r="P271"/>
  <c r="O272"/>
  <c r="AA270"/>
  <c r="AC270"/>
  <c r="AD270"/>
  <c r="AB270"/>
  <c r="S270"/>
  <c r="T270"/>
  <c r="W271"/>
  <c r="X271"/>
  <c r="Q271"/>
  <c r="S271"/>
  <c r="T271"/>
  <c r="N272"/>
  <c r="M272"/>
  <c r="K273"/>
  <c r="V272"/>
  <c r="Y272"/>
  <c r="C373"/>
  <c r="P272"/>
  <c r="O273"/>
  <c r="AA271"/>
  <c r="AC271"/>
  <c r="AD271"/>
  <c r="AB271"/>
  <c r="R271"/>
  <c r="X272"/>
  <c r="W272"/>
  <c r="AB272"/>
  <c r="V273"/>
  <c r="Y273"/>
  <c r="N273"/>
  <c r="M273"/>
  <c r="K274"/>
  <c r="Q272"/>
  <c r="R272"/>
  <c r="C374"/>
  <c r="P273"/>
  <c r="O274"/>
  <c r="W273"/>
  <c r="AB273"/>
  <c r="S272"/>
  <c r="T272"/>
  <c r="AA272"/>
  <c r="AC272"/>
  <c r="AD272"/>
  <c r="Q273"/>
  <c r="S273"/>
  <c r="T273"/>
  <c r="V274"/>
  <c r="Y274"/>
  <c r="N274"/>
  <c r="M274"/>
  <c r="K275"/>
  <c r="X273"/>
  <c r="C375"/>
  <c r="P274"/>
  <c r="X274"/>
  <c r="O275"/>
  <c r="AA273"/>
  <c r="AC273"/>
  <c r="AD273"/>
  <c r="R273"/>
  <c r="Q274"/>
  <c r="S274"/>
  <c r="T274"/>
  <c r="W274"/>
  <c r="AB274"/>
  <c r="V275"/>
  <c r="Y275"/>
  <c r="N275"/>
  <c r="M275"/>
  <c r="K276"/>
  <c r="C376"/>
  <c r="P275"/>
  <c r="O276"/>
  <c r="AA274"/>
  <c r="AC274"/>
  <c r="AD274"/>
  <c r="R274"/>
  <c r="W275"/>
  <c r="AB275"/>
  <c r="X275"/>
  <c r="K277"/>
  <c r="V276"/>
  <c r="Y276"/>
  <c r="N276"/>
  <c r="M276"/>
  <c r="Q275"/>
  <c r="R275"/>
  <c r="C377"/>
  <c r="P276"/>
  <c r="O277"/>
  <c r="AA275"/>
  <c r="AC275"/>
  <c r="AD275"/>
  <c r="S275"/>
  <c r="T275"/>
  <c r="V277"/>
  <c r="Y277"/>
  <c r="N277"/>
  <c r="M277"/>
  <c r="K278"/>
  <c r="W276"/>
  <c r="AB276"/>
  <c r="X276"/>
  <c r="Q276"/>
  <c r="S276"/>
  <c r="T276"/>
  <c r="C378"/>
  <c r="P277"/>
  <c r="X277"/>
  <c r="O278"/>
  <c r="W277"/>
  <c r="AA277"/>
  <c r="AC277"/>
  <c r="AD277"/>
  <c r="AA276"/>
  <c r="AC276"/>
  <c r="AD276"/>
  <c r="N278"/>
  <c r="M278"/>
  <c r="K279"/>
  <c r="V278"/>
  <c r="Y278"/>
  <c r="R276"/>
  <c r="Q277"/>
  <c r="S277"/>
  <c r="T277"/>
  <c r="C379"/>
  <c r="P278"/>
  <c r="O279"/>
  <c r="AB277"/>
  <c r="Q278"/>
  <c r="S278"/>
  <c r="T278"/>
  <c r="R277"/>
  <c r="X278"/>
  <c r="W278"/>
  <c r="AB278"/>
  <c r="V279"/>
  <c r="Y279"/>
  <c r="N279"/>
  <c r="M279"/>
  <c r="K280"/>
  <c r="C380"/>
  <c r="P279"/>
  <c r="O280"/>
  <c r="R278"/>
  <c r="AA278"/>
  <c r="AC278"/>
  <c r="AD278"/>
  <c r="W279"/>
  <c r="AB279"/>
  <c r="X279"/>
  <c r="V280"/>
  <c r="Y280"/>
  <c r="N280"/>
  <c r="M280"/>
  <c r="K281"/>
  <c r="Q279"/>
  <c r="R279"/>
  <c r="C381"/>
  <c r="P280"/>
  <c r="O281"/>
  <c r="S279"/>
  <c r="T279"/>
  <c r="AA279"/>
  <c r="AC279"/>
  <c r="AD279"/>
  <c r="W280"/>
  <c r="AA280"/>
  <c r="AC280"/>
  <c r="AD280"/>
  <c r="X280"/>
  <c r="N281"/>
  <c r="M281"/>
  <c r="K282"/>
  <c r="V281"/>
  <c r="Y281"/>
  <c r="Q280"/>
  <c r="S280"/>
  <c r="T280"/>
  <c r="C382"/>
  <c r="P281"/>
  <c r="O282"/>
  <c r="AB280"/>
  <c r="Q281"/>
  <c r="S281"/>
  <c r="T281"/>
  <c r="W281"/>
  <c r="AA281"/>
  <c r="AC281"/>
  <c r="AD281"/>
  <c r="R280"/>
  <c r="X281"/>
  <c r="N282"/>
  <c r="M282"/>
  <c r="K283"/>
  <c r="V282"/>
  <c r="Y282"/>
  <c r="C383"/>
  <c r="P282"/>
  <c r="O283"/>
  <c r="R281"/>
  <c r="AB281"/>
  <c r="Q282"/>
  <c r="S282"/>
  <c r="T282"/>
  <c r="V283"/>
  <c r="Y283"/>
  <c r="N283"/>
  <c r="M283"/>
  <c r="K284"/>
  <c r="W282"/>
  <c r="AA282"/>
  <c r="AC282"/>
  <c r="AD282"/>
  <c r="X282"/>
  <c r="C384"/>
  <c r="P283"/>
  <c r="X283"/>
  <c r="O284"/>
  <c r="W283"/>
  <c r="R282"/>
  <c r="AB282"/>
  <c r="V284"/>
  <c r="Y284"/>
  <c r="N284"/>
  <c r="M284"/>
  <c r="K285"/>
  <c r="Q283"/>
  <c r="R283"/>
  <c r="C385"/>
  <c r="P284"/>
  <c r="O285"/>
  <c r="AA283"/>
  <c r="AC283"/>
  <c r="AD283"/>
  <c r="AB283"/>
  <c r="W284"/>
  <c r="AB284"/>
  <c r="X284"/>
  <c r="S283"/>
  <c r="T283"/>
  <c r="K286"/>
  <c r="V285"/>
  <c r="Y285"/>
  <c r="N285"/>
  <c r="M285"/>
  <c r="Q284"/>
  <c r="R284"/>
  <c r="C386"/>
  <c r="P285"/>
  <c r="O286"/>
  <c r="AA284"/>
  <c r="AC284"/>
  <c r="AD284"/>
  <c r="S284"/>
  <c r="T284"/>
  <c r="K287"/>
  <c r="V286"/>
  <c r="Y286"/>
  <c r="N286"/>
  <c r="M286"/>
  <c r="X285"/>
  <c r="Q285"/>
  <c r="R285"/>
  <c r="W285"/>
  <c r="AB285"/>
  <c r="C387"/>
  <c r="P286"/>
  <c r="O287"/>
  <c r="S285"/>
  <c r="T285"/>
  <c r="N287"/>
  <c r="M287"/>
  <c r="K288"/>
  <c r="V287"/>
  <c r="Y287"/>
  <c r="X286"/>
  <c r="AA285"/>
  <c r="AC285"/>
  <c r="AD285"/>
  <c r="Q286"/>
  <c r="S286"/>
  <c r="T286"/>
  <c r="W286"/>
  <c r="AB286"/>
  <c r="C388"/>
  <c r="P287"/>
  <c r="O288"/>
  <c r="W287"/>
  <c r="Q287"/>
  <c r="S287"/>
  <c r="T287"/>
  <c r="R286"/>
  <c r="X287"/>
  <c r="AA286"/>
  <c r="AC286"/>
  <c r="AD286"/>
  <c r="V288"/>
  <c r="Y288"/>
  <c r="N288"/>
  <c r="M288"/>
  <c r="K289"/>
  <c r="C389"/>
  <c r="AB287"/>
  <c r="AA287"/>
  <c r="AC287"/>
  <c r="AD287"/>
  <c r="P288"/>
  <c r="O289"/>
  <c r="R287"/>
  <c r="W288"/>
  <c r="AB288"/>
  <c r="X288"/>
  <c r="Q288"/>
  <c r="R288"/>
  <c r="N289"/>
  <c r="M289"/>
  <c r="K290"/>
  <c r="V289"/>
  <c r="Y289"/>
  <c r="C390"/>
  <c r="P289"/>
  <c r="O290"/>
  <c r="AA288"/>
  <c r="AC288"/>
  <c r="AD288"/>
  <c r="S288"/>
  <c r="T288"/>
  <c r="W289"/>
  <c r="AA289"/>
  <c r="AC289"/>
  <c r="AD289"/>
  <c r="X289"/>
  <c r="V290"/>
  <c r="Y290"/>
  <c r="N290"/>
  <c r="M290"/>
  <c r="K291"/>
  <c r="Q289"/>
  <c r="R289"/>
  <c r="C391"/>
  <c r="P290"/>
  <c r="O291"/>
  <c r="X290"/>
  <c r="AB289"/>
  <c r="S289"/>
  <c r="T289"/>
  <c r="W290"/>
  <c r="AA290"/>
  <c r="AC290"/>
  <c r="AD290"/>
  <c r="N291"/>
  <c r="M291"/>
  <c r="K292"/>
  <c r="V291"/>
  <c r="Y291"/>
  <c r="Q290"/>
  <c r="R290"/>
  <c r="C392"/>
  <c r="P291"/>
  <c r="O292"/>
  <c r="X291"/>
  <c r="W291"/>
  <c r="AB291"/>
  <c r="S290"/>
  <c r="T290"/>
  <c r="AB290"/>
  <c r="Q291"/>
  <c r="R291"/>
  <c r="N292"/>
  <c r="M292"/>
  <c r="V292"/>
  <c r="Y292"/>
  <c r="K293"/>
  <c r="C393"/>
  <c r="P292"/>
  <c r="O293"/>
  <c r="S291"/>
  <c r="T291"/>
  <c r="AA291"/>
  <c r="AC291"/>
  <c r="AD291"/>
  <c r="V293"/>
  <c r="Y293"/>
  <c r="K294"/>
  <c r="N293"/>
  <c r="M293"/>
  <c r="W292"/>
  <c r="AB292"/>
  <c r="X292"/>
  <c r="Q292"/>
  <c r="R292"/>
  <c r="C394"/>
  <c r="P293"/>
  <c r="O294"/>
  <c r="W293"/>
  <c r="AA293"/>
  <c r="AC293"/>
  <c r="AD293"/>
  <c r="X293"/>
  <c r="AA292"/>
  <c r="AC292"/>
  <c r="AD292"/>
  <c r="Q293"/>
  <c r="S293"/>
  <c r="T293"/>
  <c r="S292"/>
  <c r="T292"/>
  <c r="V294"/>
  <c r="Y294"/>
  <c r="N294"/>
  <c r="M294"/>
  <c r="K295"/>
  <c r="C395"/>
  <c r="P294"/>
  <c r="O295"/>
  <c r="X294"/>
  <c r="AB293"/>
  <c r="W294"/>
  <c r="AA294"/>
  <c r="AC294"/>
  <c r="AD294"/>
  <c r="R293"/>
  <c r="Q294"/>
  <c r="S294"/>
  <c r="T294"/>
  <c r="V295"/>
  <c r="Y295"/>
  <c r="N295"/>
  <c r="M295"/>
  <c r="K296"/>
  <c r="C396"/>
  <c r="P295"/>
  <c r="O296"/>
  <c r="AB294"/>
  <c r="R294"/>
  <c r="Q295"/>
  <c r="R295"/>
  <c r="W295"/>
  <c r="AB295"/>
  <c r="V296"/>
  <c r="Y296"/>
  <c r="N296"/>
  <c r="M296"/>
  <c r="K297"/>
  <c r="X295"/>
  <c r="C397"/>
  <c r="P296"/>
  <c r="O297"/>
  <c r="S295"/>
  <c r="T295"/>
  <c r="AA295"/>
  <c r="AC295"/>
  <c r="AD295"/>
  <c r="W296"/>
  <c r="AB296"/>
  <c r="X296"/>
  <c r="V297"/>
  <c r="Y297"/>
  <c r="N297"/>
  <c r="M297"/>
  <c r="K298"/>
  <c r="Q296"/>
  <c r="R296"/>
  <c r="C398"/>
  <c r="P297"/>
  <c r="W297"/>
  <c r="O298"/>
  <c r="S296"/>
  <c r="T296"/>
  <c r="AA296"/>
  <c r="AC296"/>
  <c r="AD296"/>
  <c r="Q297"/>
  <c r="R297"/>
  <c r="N298"/>
  <c r="M298"/>
  <c r="K299"/>
  <c r="V298"/>
  <c r="Y298"/>
  <c r="X297"/>
  <c r="C399"/>
  <c r="AB297"/>
  <c r="AA297"/>
  <c r="AC297"/>
  <c r="AD297"/>
  <c r="P298"/>
  <c r="O299"/>
  <c r="W298"/>
  <c r="AA298"/>
  <c r="AC298"/>
  <c r="AD298"/>
  <c r="S297"/>
  <c r="T297"/>
  <c r="Q298"/>
  <c r="R298"/>
  <c r="X298"/>
  <c r="K300"/>
  <c r="V299"/>
  <c r="Y299"/>
  <c r="N299"/>
  <c r="M299"/>
  <c r="AB298"/>
  <c r="P299"/>
  <c r="O300"/>
  <c r="Q299"/>
  <c r="R299"/>
  <c r="X299"/>
  <c r="W299"/>
  <c r="AB299"/>
  <c r="S298"/>
  <c r="T298"/>
  <c r="K301"/>
  <c r="V300"/>
  <c r="Y300"/>
  <c r="N300"/>
  <c r="M300"/>
  <c r="P300"/>
  <c r="O301"/>
  <c r="S299"/>
  <c r="T299"/>
  <c r="AA299"/>
  <c r="AC299"/>
  <c r="AD299"/>
  <c r="V301"/>
  <c r="Y301"/>
  <c r="N301"/>
  <c r="M301"/>
  <c r="K302"/>
  <c r="Q300"/>
  <c r="S300"/>
  <c r="T300"/>
  <c r="W300"/>
  <c r="AA300"/>
  <c r="AC300"/>
  <c r="AD300"/>
  <c r="X300"/>
  <c r="P301"/>
  <c r="O302"/>
  <c r="R300"/>
  <c r="X301"/>
  <c r="AB300"/>
  <c r="W301"/>
  <c r="AB301"/>
  <c r="V302"/>
  <c r="Y302"/>
  <c r="N302"/>
  <c r="M302"/>
  <c r="K303"/>
  <c r="Q301"/>
  <c r="R301"/>
  <c r="P302"/>
  <c r="O303"/>
  <c r="W302"/>
  <c r="AB302"/>
  <c r="X302"/>
  <c r="AA301"/>
  <c r="AC301"/>
  <c r="AD301"/>
  <c r="S301"/>
  <c r="T301"/>
  <c r="K304"/>
  <c r="V303"/>
  <c r="Y303"/>
  <c r="N303"/>
  <c r="M303"/>
  <c r="Q302"/>
  <c r="R302"/>
  <c r="P303"/>
  <c r="O304"/>
  <c r="AA302"/>
  <c r="AC302"/>
  <c r="AD302"/>
  <c r="S302"/>
  <c r="T302"/>
  <c r="K305"/>
  <c r="V304"/>
  <c r="Y304"/>
  <c r="N304"/>
  <c r="M304"/>
  <c r="W303"/>
  <c r="AA303"/>
  <c r="AC303"/>
  <c r="AD303"/>
  <c r="X303"/>
  <c r="Q303"/>
  <c r="R303"/>
  <c r="P304"/>
  <c r="O305"/>
  <c r="AB303"/>
  <c r="N305"/>
  <c r="M305"/>
  <c r="V305"/>
  <c r="Y305"/>
  <c r="K306"/>
  <c r="S303"/>
  <c r="T303"/>
  <c r="X304"/>
  <c r="Q304"/>
  <c r="S304"/>
  <c r="T304"/>
  <c r="W304"/>
  <c r="AB304"/>
  <c r="P305"/>
  <c r="O306"/>
  <c r="Q305"/>
  <c r="W305"/>
  <c r="AA305"/>
  <c r="AC305"/>
  <c r="AD305"/>
  <c r="R304"/>
  <c r="V306"/>
  <c r="Y306"/>
  <c r="N306"/>
  <c r="M306"/>
  <c r="K307"/>
  <c r="X305"/>
  <c r="AA304"/>
  <c r="AC304"/>
  <c r="AD304"/>
  <c r="Q306"/>
  <c r="W306"/>
  <c r="P306"/>
  <c r="O307"/>
  <c r="S305"/>
  <c r="T305"/>
  <c r="R305"/>
  <c r="AB305"/>
  <c r="V307"/>
  <c r="Y307"/>
  <c r="N307"/>
  <c r="M307"/>
  <c r="K308"/>
  <c r="X306"/>
  <c r="R306"/>
  <c r="S306"/>
  <c r="T306"/>
  <c r="P307"/>
  <c r="O308"/>
  <c r="AA306"/>
  <c r="AC306"/>
  <c r="AD306"/>
  <c r="AB306"/>
  <c r="X307"/>
  <c r="W307"/>
  <c r="AA307"/>
  <c r="AC307"/>
  <c r="AD307"/>
  <c r="N308"/>
  <c r="M308"/>
  <c r="V308"/>
  <c r="Y308"/>
  <c r="K309"/>
  <c r="Q307"/>
  <c r="S307"/>
  <c r="T307"/>
  <c r="P308"/>
  <c r="O309"/>
  <c r="AB307"/>
  <c r="R307"/>
  <c r="Q308"/>
  <c r="R308"/>
  <c r="K310"/>
  <c r="V309"/>
  <c r="Y309"/>
  <c r="N309"/>
  <c r="M309"/>
  <c r="X308"/>
  <c r="W308"/>
  <c r="AB308"/>
  <c r="P309"/>
  <c r="O310"/>
  <c r="S308"/>
  <c r="T308"/>
  <c r="W309"/>
  <c r="AB309"/>
  <c r="X309"/>
  <c r="N310"/>
  <c r="M310"/>
  <c r="K311"/>
  <c r="V310"/>
  <c r="Y310"/>
  <c r="AA308"/>
  <c r="AC308"/>
  <c r="AD308"/>
  <c r="Q309"/>
  <c r="S309"/>
  <c r="T309"/>
  <c r="P310"/>
  <c r="O311"/>
  <c r="AA309"/>
  <c r="AC309"/>
  <c r="AD309"/>
  <c r="W310"/>
  <c r="AA310"/>
  <c r="AC310"/>
  <c r="AD310"/>
  <c r="Q310"/>
  <c r="S310"/>
  <c r="T310"/>
  <c r="R309"/>
  <c r="N311"/>
  <c r="M311"/>
  <c r="K312"/>
  <c r="V311"/>
  <c r="Y311"/>
  <c r="X310"/>
  <c r="P311"/>
  <c r="O312"/>
  <c r="AB310"/>
  <c r="R310"/>
  <c r="X311"/>
  <c r="Q311"/>
  <c r="S311"/>
  <c r="T311"/>
  <c r="W311"/>
  <c r="AA311"/>
  <c r="AC311"/>
  <c r="AD311"/>
  <c r="N312"/>
  <c r="M312"/>
  <c r="K313"/>
  <c r="V312"/>
  <c r="Y312"/>
  <c r="P312"/>
  <c r="O313"/>
  <c r="Q312"/>
  <c r="X312"/>
  <c r="R311"/>
  <c r="AB311"/>
  <c r="V313"/>
  <c r="Y313"/>
  <c r="N313"/>
  <c r="M313"/>
  <c r="K314"/>
  <c r="W312"/>
  <c r="AB312"/>
  <c r="P313"/>
  <c r="O314"/>
  <c r="R312"/>
  <c r="S312"/>
  <c r="T312"/>
  <c r="AA312"/>
  <c r="AC312"/>
  <c r="AD312"/>
  <c r="X313"/>
  <c r="W313"/>
  <c r="AB313"/>
  <c r="Q313"/>
  <c r="R313"/>
  <c r="V314"/>
  <c r="Y314"/>
  <c r="N314"/>
  <c r="M314"/>
  <c r="K315"/>
  <c r="P314"/>
  <c r="O315"/>
  <c r="S313"/>
  <c r="T313"/>
  <c r="AA313"/>
  <c r="AC313"/>
  <c r="AD313"/>
  <c r="Q314"/>
  <c r="R314"/>
  <c r="X314"/>
  <c r="K316"/>
  <c r="V315"/>
  <c r="Y315"/>
  <c r="N315"/>
  <c r="M315"/>
  <c r="W314"/>
  <c r="AA314"/>
  <c r="AC314"/>
  <c r="AD314"/>
  <c r="P315"/>
  <c r="O316"/>
  <c r="S314"/>
  <c r="T314"/>
  <c r="W315"/>
  <c r="AB315"/>
  <c r="X315"/>
  <c r="Q315"/>
  <c r="R315"/>
  <c r="V316"/>
  <c r="Y316"/>
  <c r="N316"/>
  <c r="M316"/>
  <c r="K317"/>
  <c r="AB314"/>
  <c r="P316"/>
  <c r="O317"/>
  <c r="AA315"/>
  <c r="AC315"/>
  <c r="AD315"/>
  <c r="S315"/>
  <c r="T315"/>
  <c r="W316"/>
  <c r="AB316"/>
  <c r="X316"/>
  <c r="Q316"/>
  <c r="R316"/>
  <c r="V317"/>
  <c r="Y317"/>
  <c r="N317"/>
  <c r="M317"/>
  <c r="K318"/>
  <c r="P317"/>
  <c r="O318"/>
  <c r="AA316"/>
  <c r="AC316"/>
  <c r="AD316"/>
  <c r="S316"/>
  <c r="T316"/>
  <c r="Q317"/>
  <c r="R317"/>
  <c r="X317"/>
  <c r="K319"/>
  <c r="V318"/>
  <c r="Y318"/>
  <c r="N318"/>
  <c r="M318"/>
  <c r="W317"/>
  <c r="AA317"/>
  <c r="AC317"/>
  <c r="AD317"/>
  <c r="P318"/>
  <c r="O319"/>
  <c r="X318"/>
  <c r="Q318"/>
  <c r="R318"/>
  <c r="W318"/>
  <c r="AA318"/>
  <c r="AC318"/>
  <c r="AD318"/>
  <c r="S317"/>
  <c r="T317"/>
  <c r="AB317"/>
  <c r="K320"/>
  <c r="V319"/>
  <c r="Y319"/>
  <c r="N319"/>
  <c r="M319"/>
  <c r="P319"/>
  <c r="O320"/>
  <c r="W319"/>
  <c r="AB318"/>
  <c r="S318"/>
  <c r="T318"/>
  <c r="Q319"/>
  <c r="R319"/>
  <c r="X319"/>
  <c r="V320"/>
  <c r="Y320"/>
  <c r="N320"/>
  <c r="M320"/>
  <c r="K321"/>
  <c r="P320"/>
  <c r="O321"/>
  <c r="AB319"/>
  <c r="AA319"/>
  <c r="AC319"/>
  <c r="AD319"/>
  <c r="S319"/>
  <c r="T319"/>
  <c r="V321"/>
  <c r="Y321"/>
  <c r="N321"/>
  <c r="M321"/>
  <c r="K322"/>
  <c r="W320"/>
  <c r="AB320"/>
  <c r="X320"/>
  <c r="Q320"/>
  <c r="R320"/>
  <c r="P321"/>
  <c r="O322"/>
  <c r="AA320"/>
  <c r="AC320"/>
  <c r="AD320"/>
  <c r="X321"/>
  <c r="W321"/>
  <c r="S320"/>
  <c r="T320"/>
  <c r="V322"/>
  <c r="Y322"/>
  <c r="N322"/>
  <c r="M322"/>
  <c r="K323"/>
  <c r="Q321"/>
  <c r="S321"/>
  <c r="T321"/>
  <c r="P322"/>
  <c r="O323"/>
  <c r="AA321"/>
  <c r="AC321"/>
  <c r="AD321"/>
  <c r="AB321"/>
  <c r="R321"/>
  <c r="X322"/>
  <c r="W322"/>
  <c r="AA322"/>
  <c r="AC322"/>
  <c r="AD322"/>
  <c r="V323"/>
  <c r="Y323"/>
  <c r="N323"/>
  <c r="M323"/>
  <c r="K324"/>
  <c r="Q322"/>
  <c r="R322"/>
  <c r="P323"/>
  <c r="O324"/>
  <c r="S322"/>
  <c r="T322"/>
  <c r="X323"/>
  <c r="AB322"/>
  <c r="W323"/>
  <c r="K325"/>
  <c r="V324"/>
  <c r="Y324"/>
  <c r="N324"/>
  <c r="M324"/>
  <c r="Q323"/>
  <c r="S323"/>
  <c r="T323"/>
  <c r="P324"/>
  <c r="O325"/>
  <c r="AA323"/>
  <c r="AC323"/>
  <c r="AD323"/>
  <c r="AB323"/>
  <c r="V325"/>
  <c r="Y325"/>
  <c r="N325"/>
  <c r="M325"/>
  <c r="K326"/>
  <c r="R323"/>
  <c r="Q324"/>
  <c r="S324"/>
  <c r="T324"/>
  <c r="W324"/>
  <c r="AA324"/>
  <c r="AC324"/>
  <c r="AD324"/>
  <c r="X324"/>
  <c r="X325"/>
  <c r="P325"/>
  <c r="W325"/>
  <c r="O326"/>
  <c r="R324"/>
  <c r="AB324"/>
  <c r="K327"/>
  <c r="V326"/>
  <c r="Y326"/>
  <c r="N326"/>
  <c r="M326"/>
  <c r="Q325"/>
  <c r="R325"/>
  <c r="P326"/>
  <c r="O327"/>
  <c r="AB325"/>
  <c r="AA325"/>
  <c r="AC325"/>
  <c r="AD325"/>
  <c r="S325"/>
  <c r="T325"/>
  <c r="Q326"/>
  <c r="R326"/>
  <c r="N327"/>
  <c r="M327"/>
  <c r="K328"/>
  <c r="V327"/>
  <c r="Y327"/>
  <c r="X326"/>
  <c r="W326"/>
  <c r="AB326"/>
  <c r="P327"/>
  <c r="O328"/>
  <c r="S326"/>
  <c r="T326"/>
  <c r="Q327"/>
  <c r="S327"/>
  <c r="T327"/>
  <c r="AA326"/>
  <c r="AC326"/>
  <c r="AD326"/>
  <c r="W327"/>
  <c r="AB327"/>
  <c r="X327"/>
  <c r="K329"/>
  <c r="V328"/>
  <c r="Y328"/>
  <c r="N328"/>
  <c r="M328"/>
  <c r="P328"/>
  <c r="O329"/>
  <c r="R327"/>
  <c r="Q328"/>
  <c r="R328"/>
  <c r="AA327"/>
  <c r="AC327"/>
  <c r="AD327"/>
  <c r="W328"/>
  <c r="AA328"/>
  <c r="AC328"/>
  <c r="AD328"/>
  <c r="X328"/>
  <c r="V329"/>
  <c r="Y329"/>
  <c r="N329"/>
  <c r="M329"/>
  <c r="K330"/>
  <c r="P329"/>
  <c r="O330"/>
  <c r="S328"/>
  <c r="T328"/>
  <c r="X329"/>
  <c r="W329"/>
  <c r="AB329"/>
  <c r="AB328"/>
  <c r="K331"/>
  <c r="O331"/>
  <c r="V330"/>
  <c r="Y330"/>
  <c r="N330"/>
  <c r="M330"/>
  <c r="Q329"/>
  <c r="R329"/>
  <c r="P330"/>
  <c r="X330"/>
  <c r="AA329"/>
  <c r="AC329"/>
  <c r="AD329"/>
  <c r="W330"/>
  <c r="AB330"/>
  <c r="S329"/>
  <c r="T329"/>
  <c r="N331"/>
  <c r="M331"/>
  <c r="V331"/>
  <c r="Y331"/>
  <c r="O332"/>
  <c r="K332"/>
  <c r="P331"/>
  <c r="Q330"/>
  <c r="R330"/>
  <c r="AA330"/>
  <c r="AC330"/>
  <c r="AD330"/>
  <c r="Q331"/>
  <c r="S331"/>
  <c r="T331"/>
  <c r="S330"/>
  <c r="T330"/>
  <c r="X331"/>
  <c r="W331"/>
  <c r="AB331"/>
  <c r="P332"/>
  <c r="V332"/>
  <c r="Y332"/>
  <c r="N332"/>
  <c r="M332"/>
  <c r="O333"/>
  <c r="K333"/>
  <c r="R331"/>
  <c r="AA331"/>
  <c r="AC331"/>
  <c r="AD331"/>
  <c r="P333"/>
  <c r="X332"/>
  <c r="Q332"/>
  <c r="K334"/>
  <c r="V333"/>
  <c r="Y333"/>
  <c r="N333"/>
  <c r="M333"/>
  <c r="O334"/>
  <c r="W332"/>
  <c r="W333"/>
  <c r="P334"/>
  <c r="R332"/>
  <c r="S332"/>
  <c r="T332"/>
  <c r="AB332"/>
  <c r="AA332"/>
  <c r="AC332"/>
  <c r="AD332"/>
  <c r="V334"/>
  <c r="Y334"/>
  <c r="O335"/>
  <c r="K335"/>
  <c r="N334"/>
  <c r="M334"/>
  <c r="AB333"/>
  <c r="AA333"/>
  <c r="AC333"/>
  <c r="AD333"/>
  <c r="X333"/>
  <c r="Q333"/>
  <c r="W334"/>
  <c r="AA334"/>
  <c r="AC334"/>
  <c r="AD334"/>
  <c r="X334"/>
  <c r="R333"/>
  <c r="S333"/>
  <c r="T333"/>
  <c r="Q334"/>
  <c r="P335"/>
  <c r="N335"/>
  <c r="M335"/>
  <c r="O336"/>
  <c r="K336"/>
  <c r="V335"/>
  <c r="Y335"/>
  <c r="AB334"/>
  <c r="P336"/>
  <c r="Q335"/>
  <c r="O337"/>
  <c r="K337"/>
  <c r="V336"/>
  <c r="Y336"/>
  <c r="N336"/>
  <c r="M336"/>
  <c r="X335"/>
  <c r="W335"/>
  <c r="R334"/>
  <c r="S334"/>
  <c r="T334"/>
  <c r="K338"/>
  <c r="V337"/>
  <c r="Y337"/>
  <c r="N337"/>
  <c r="M337"/>
  <c r="O338"/>
  <c r="R335"/>
  <c r="S335"/>
  <c r="T335"/>
  <c r="X336"/>
  <c r="Q336"/>
  <c r="AA335"/>
  <c r="AC335"/>
  <c r="AD335"/>
  <c r="AB335"/>
  <c r="P337"/>
  <c r="W336"/>
  <c r="W337"/>
  <c r="X337"/>
  <c r="AA337"/>
  <c r="AC337"/>
  <c r="AD337"/>
  <c r="AB337"/>
  <c r="V338"/>
  <c r="Y338"/>
  <c r="N338"/>
  <c r="M338"/>
  <c r="O339"/>
  <c r="K339"/>
  <c r="AA336"/>
  <c r="AC336"/>
  <c r="AD336"/>
  <c r="AB336"/>
  <c r="R336"/>
  <c r="S336"/>
  <c r="T336"/>
  <c r="P338"/>
  <c r="W338"/>
  <c r="X338"/>
  <c r="Q337"/>
  <c r="Q338"/>
  <c r="AA338"/>
  <c r="AC338"/>
  <c r="AD338"/>
  <c r="AB338"/>
  <c r="P339"/>
  <c r="R338"/>
  <c r="S338"/>
  <c r="T338"/>
  <c r="O340"/>
  <c r="K340"/>
  <c r="V339"/>
  <c r="Y339"/>
  <c r="N339"/>
  <c r="M339"/>
  <c r="R337"/>
  <c r="S337"/>
  <c r="T337"/>
  <c r="P340"/>
  <c r="X339"/>
  <c r="K341"/>
  <c r="V340"/>
  <c r="Y340"/>
  <c r="N340"/>
  <c r="M340"/>
  <c r="O341"/>
  <c r="W339"/>
  <c r="Q339"/>
  <c r="X340"/>
  <c r="P341"/>
  <c r="Q340"/>
  <c r="AA339"/>
  <c r="AC339"/>
  <c r="AD339"/>
  <c r="AB339"/>
  <c r="R339"/>
  <c r="S339"/>
  <c r="T339"/>
  <c r="O342"/>
  <c r="K342"/>
  <c r="V341"/>
  <c r="Y341"/>
  <c r="N341"/>
  <c r="M341"/>
  <c r="W340"/>
  <c r="X341"/>
  <c r="R340"/>
  <c r="S340"/>
  <c r="T340"/>
  <c r="W341"/>
  <c r="Q341"/>
  <c r="AA340"/>
  <c r="AC340"/>
  <c r="AD340"/>
  <c r="AB340"/>
  <c r="P342"/>
  <c r="V342"/>
  <c r="Y342"/>
  <c r="N342"/>
  <c r="M342"/>
  <c r="O343"/>
  <c r="K343"/>
  <c r="Q342"/>
  <c r="S342"/>
  <c r="T342"/>
  <c r="P343"/>
  <c r="K344"/>
  <c r="V343"/>
  <c r="Y343"/>
  <c r="N343"/>
  <c r="M343"/>
  <c r="O344"/>
  <c r="W342"/>
  <c r="AB341"/>
  <c r="AA341"/>
  <c r="AC341"/>
  <c r="AD341"/>
  <c r="R341"/>
  <c r="S341"/>
  <c r="T341"/>
  <c r="X342"/>
  <c r="R342"/>
  <c r="P344"/>
  <c r="AB342"/>
  <c r="AA342"/>
  <c r="AC342"/>
  <c r="AD342"/>
  <c r="O345"/>
  <c r="K345"/>
  <c r="V344"/>
  <c r="Y344"/>
  <c r="N344"/>
  <c r="M344"/>
  <c r="W343"/>
  <c r="Q343"/>
  <c r="X343"/>
  <c r="W344"/>
  <c r="AA343"/>
  <c r="AC343"/>
  <c r="AD343"/>
  <c r="AB343"/>
  <c r="P345"/>
  <c r="R343"/>
  <c r="S343"/>
  <c r="T343"/>
  <c r="K346"/>
  <c r="V345"/>
  <c r="Y345"/>
  <c r="N345"/>
  <c r="M345"/>
  <c r="O346"/>
  <c r="AA344"/>
  <c r="AC344"/>
  <c r="AD344"/>
  <c r="AB344"/>
  <c r="Q344"/>
  <c r="X344"/>
  <c r="X345"/>
  <c r="R344"/>
  <c r="S344"/>
  <c r="T344"/>
  <c r="N346"/>
  <c r="M346"/>
  <c r="O347"/>
  <c r="K347"/>
  <c r="V346"/>
  <c r="Y346"/>
  <c r="Q345"/>
  <c r="W345"/>
  <c r="P346"/>
  <c r="W346"/>
  <c r="X346"/>
  <c r="AB345"/>
  <c r="AA345"/>
  <c r="AC345"/>
  <c r="AD345"/>
  <c r="P347"/>
  <c r="O348"/>
  <c r="K348"/>
  <c r="V347"/>
  <c r="Y347"/>
  <c r="N347"/>
  <c r="M347"/>
  <c r="AA346"/>
  <c r="AC346"/>
  <c r="AD346"/>
  <c r="AB346"/>
  <c r="Q346"/>
  <c r="R345"/>
  <c r="S345"/>
  <c r="T345"/>
  <c r="X347"/>
  <c r="Q347"/>
  <c r="R347"/>
  <c r="P348"/>
  <c r="K349"/>
  <c r="V348"/>
  <c r="Y348"/>
  <c r="N348"/>
  <c r="M348"/>
  <c r="O349"/>
  <c r="R346"/>
  <c r="S346"/>
  <c r="T346"/>
  <c r="W347"/>
  <c r="S347"/>
  <c r="T347"/>
  <c r="AA347"/>
  <c r="AC347"/>
  <c r="AD347"/>
  <c r="AB347"/>
  <c r="W348"/>
  <c r="P349"/>
  <c r="K350"/>
  <c r="V349"/>
  <c r="Y349"/>
  <c r="N349"/>
  <c r="M349"/>
  <c r="O350"/>
  <c r="Q348"/>
  <c r="X348"/>
  <c r="Q349"/>
  <c r="W349"/>
  <c r="R349"/>
  <c r="S349"/>
  <c r="T349"/>
  <c r="P350"/>
  <c r="AB348"/>
  <c r="AA348"/>
  <c r="AC348"/>
  <c r="AD348"/>
  <c r="R348"/>
  <c r="S348"/>
  <c r="T348"/>
  <c r="N350"/>
  <c r="M350"/>
  <c r="O351"/>
  <c r="K351"/>
  <c r="V350"/>
  <c r="Y350"/>
  <c r="X349"/>
  <c r="AB349"/>
  <c r="AA349"/>
  <c r="AC349"/>
  <c r="AD349"/>
  <c r="X350"/>
  <c r="Q350"/>
  <c r="P351"/>
  <c r="O352"/>
  <c r="K352"/>
  <c r="V351"/>
  <c r="Y351"/>
  <c r="N351"/>
  <c r="M351"/>
  <c r="W350"/>
  <c r="P352"/>
  <c r="V352"/>
  <c r="Y352"/>
  <c r="N352"/>
  <c r="M352"/>
  <c r="O353"/>
  <c r="K353"/>
  <c r="X351"/>
  <c r="W351"/>
  <c r="AA350"/>
  <c r="AC350"/>
  <c r="AD350"/>
  <c r="AB350"/>
  <c r="R350"/>
  <c r="S350"/>
  <c r="T350"/>
  <c r="Q351"/>
  <c r="X352"/>
  <c r="O354"/>
  <c r="K354"/>
  <c r="V353"/>
  <c r="Y353"/>
  <c r="N353"/>
  <c r="M353"/>
  <c r="W352"/>
  <c r="AA351"/>
  <c r="AC351"/>
  <c r="AD351"/>
  <c r="AB351"/>
  <c r="R351"/>
  <c r="S351"/>
  <c r="T351"/>
  <c r="P353"/>
  <c r="Q353"/>
  <c r="Q352"/>
  <c r="R353"/>
  <c r="S353"/>
  <c r="T353"/>
  <c r="AA352"/>
  <c r="AC352"/>
  <c r="AD352"/>
  <c r="AB352"/>
  <c r="P354"/>
  <c r="W353"/>
  <c r="R352"/>
  <c r="S352"/>
  <c r="T352"/>
  <c r="V354"/>
  <c r="Y354"/>
  <c r="N354"/>
  <c r="M354"/>
  <c r="O355"/>
  <c r="K355"/>
  <c r="X353"/>
  <c r="X354"/>
  <c r="AA353"/>
  <c r="AC353"/>
  <c r="AD353"/>
  <c r="AB353"/>
  <c r="Q354"/>
  <c r="P355"/>
  <c r="V355"/>
  <c r="W355"/>
  <c r="K356"/>
  <c r="N355"/>
  <c r="M355"/>
  <c r="Y355"/>
  <c r="O356"/>
  <c r="W354"/>
  <c r="AA355"/>
  <c r="AC355"/>
  <c r="AD355"/>
  <c r="AB355"/>
  <c r="R354"/>
  <c r="S354"/>
  <c r="T354"/>
  <c r="AB354"/>
  <c r="AA354"/>
  <c r="AC354"/>
  <c r="AD354"/>
  <c r="V356"/>
  <c r="Y356"/>
  <c r="K357"/>
  <c r="N356"/>
  <c r="M356"/>
  <c r="O357"/>
  <c r="Q355"/>
  <c r="P356"/>
  <c r="X355"/>
  <c r="W356"/>
  <c r="AB356"/>
  <c r="AA356"/>
  <c r="AC356"/>
  <c r="AD356"/>
  <c r="P357"/>
  <c r="R355"/>
  <c r="S355"/>
  <c r="T355"/>
  <c r="V357"/>
  <c r="Y357"/>
  <c r="N357"/>
  <c r="M357"/>
  <c r="O358"/>
  <c r="K358"/>
  <c r="X356"/>
  <c r="Q356"/>
  <c r="W357"/>
  <c r="X357"/>
  <c r="K359"/>
  <c r="V358"/>
  <c r="Y358"/>
  <c r="N358"/>
  <c r="M358"/>
  <c r="O359"/>
  <c r="Q357"/>
  <c r="R356"/>
  <c r="S356"/>
  <c r="T356"/>
  <c r="AA357"/>
  <c r="AC357"/>
  <c r="AD357"/>
  <c r="AB357"/>
  <c r="P358"/>
  <c r="W358"/>
  <c r="X358"/>
  <c r="AA358"/>
  <c r="AC358"/>
  <c r="AD358"/>
  <c r="AB358"/>
  <c r="R357"/>
  <c r="S357"/>
  <c r="T357"/>
  <c r="V359"/>
  <c r="Y359"/>
  <c r="N359"/>
  <c r="M359"/>
  <c r="O360"/>
  <c r="K360"/>
  <c r="Q358"/>
  <c r="P359"/>
  <c r="X359"/>
  <c r="W359"/>
  <c r="AB359"/>
  <c r="R358"/>
  <c r="S358"/>
  <c r="T358"/>
  <c r="Q359"/>
  <c r="P360"/>
  <c r="O361"/>
  <c r="K361"/>
  <c r="V360"/>
  <c r="Y360"/>
  <c r="N360"/>
  <c r="M360"/>
  <c r="Q360"/>
  <c r="S360"/>
  <c r="T360"/>
  <c r="AA359"/>
  <c r="AC359"/>
  <c r="AD359"/>
  <c r="R360"/>
  <c r="P361"/>
  <c r="O362"/>
  <c r="K362"/>
  <c r="V361"/>
  <c r="Y361"/>
  <c r="N361"/>
  <c r="M361"/>
  <c r="R359"/>
  <c r="S359"/>
  <c r="T359"/>
  <c r="W360"/>
  <c r="X360"/>
  <c r="W361"/>
  <c r="AA361"/>
  <c r="AC361"/>
  <c r="AD361"/>
  <c r="AB361"/>
  <c r="O363"/>
  <c r="K363"/>
  <c r="V362"/>
  <c r="Y362"/>
  <c r="N362"/>
  <c r="M362"/>
  <c r="AA360"/>
  <c r="AC360"/>
  <c r="AD360"/>
  <c r="AB360"/>
  <c r="X361"/>
  <c r="P362"/>
  <c r="Q361"/>
  <c r="Q362"/>
  <c r="W362"/>
  <c r="AA362"/>
  <c r="AC362"/>
  <c r="AD362"/>
  <c r="X362"/>
  <c r="P363"/>
  <c r="O364"/>
  <c r="K364"/>
  <c r="V363"/>
  <c r="Y363"/>
  <c r="N363"/>
  <c r="M363"/>
  <c r="R362"/>
  <c r="S362"/>
  <c r="T362"/>
  <c r="R361"/>
  <c r="S361"/>
  <c r="T361"/>
  <c r="AB362"/>
  <c r="X363"/>
  <c r="W363"/>
  <c r="Q363"/>
  <c r="P364"/>
  <c r="V364"/>
  <c r="Y364"/>
  <c r="N364"/>
  <c r="M364"/>
  <c r="O365"/>
  <c r="K365"/>
  <c r="Q364"/>
  <c r="R364"/>
  <c r="R363"/>
  <c r="S363"/>
  <c r="T363"/>
  <c r="P365"/>
  <c r="AA363"/>
  <c r="AC363"/>
  <c r="AD363"/>
  <c r="AB363"/>
  <c r="W364"/>
  <c r="X364"/>
  <c r="K366"/>
  <c r="V365"/>
  <c r="Y365"/>
  <c r="N365"/>
  <c r="M365"/>
  <c r="O366"/>
  <c r="S364"/>
  <c r="T364"/>
  <c r="P366"/>
  <c r="V366"/>
  <c r="Y366"/>
  <c r="N366"/>
  <c r="M366"/>
  <c r="O367"/>
  <c r="K367"/>
  <c r="AA364"/>
  <c r="AC364"/>
  <c r="AD364"/>
  <c r="AB364"/>
  <c r="X365"/>
  <c r="Q365"/>
  <c r="W365"/>
  <c r="X366"/>
  <c r="W366"/>
  <c r="AB366"/>
  <c r="P367"/>
  <c r="R365"/>
  <c r="S365"/>
  <c r="T365"/>
  <c r="K368"/>
  <c r="V367"/>
  <c r="Y367"/>
  <c r="N367"/>
  <c r="M367"/>
  <c r="O368"/>
  <c r="AA365"/>
  <c r="AC365"/>
  <c r="AD365"/>
  <c r="AB365"/>
  <c r="Q366"/>
  <c r="AA366"/>
  <c r="AC366"/>
  <c r="AD366"/>
  <c r="P368"/>
  <c r="Q367"/>
  <c r="N368"/>
  <c r="M368"/>
  <c r="O369"/>
  <c r="K369"/>
  <c r="V368"/>
  <c r="Y368"/>
  <c r="W367"/>
  <c r="R366"/>
  <c r="S366"/>
  <c r="T366"/>
  <c r="X367"/>
  <c r="X368"/>
  <c r="R367"/>
  <c r="S367"/>
  <c r="T367"/>
  <c r="Q368"/>
  <c r="AA367"/>
  <c r="AC367"/>
  <c r="AD367"/>
  <c r="AB367"/>
  <c r="P369"/>
  <c r="K370"/>
  <c r="V369"/>
  <c r="Y369"/>
  <c r="N369"/>
  <c r="M369"/>
  <c r="O370"/>
  <c r="W368"/>
  <c r="O371"/>
  <c r="K371"/>
  <c r="N370"/>
  <c r="M370"/>
  <c r="V370"/>
  <c r="Y370"/>
  <c r="P370"/>
  <c r="Q369"/>
  <c r="X369"/>
  <c r="AA368"/>
  <c r="AC368"/>
  <c r="AD368"/>
  <c r="AB368"/>
  <c r="R368"/>
  <c r="S368"/>
  <c r="T368"/>
  <c r="W369"/>
  <c r="W370"/>
  <c r="AB370"/>
  <c r="X370"/>
  <c r="R369"/>
  <c r="S369"/>
  <c r="T369"/>
  <c r="P371"/>
  <c r="Q370"/>
  <c r="AA369"/>
  <c r="AC369"/>
  <c r="AD369"/>
  <c r="AB369"/>
  <c r="N371"/>
  <c r="M371"/>
  <c r="K372"/>
  <c r="V371"/>
  <c r="Y371"/>
  <c r="O372"/>
  <c r="AA370"/>
  <c r="AC370"/>
  <c r="AD370"/>
  <c r="N372"/>
  <c r="M372"/>
  <c r="V372"/>
  <c r="Y372"/>
  <c r="K373"/>
  <c r="O373"/>
  <c r="R370"/>
  <c r="S370"/>
  <c r="T370"/>
  <c r="X371"/>
  <c r="P372"/>
  <c r="Q371"/>
  <c r="W371"/>
  <c r="Q372"/>
  <c r="R372"/>
  <c r="R371"/>
  <c r="S371"/>
  <c r="T371"/>
  <c r="S372"/>
  <c r="T372"/>
  <c r="AA371"/>
  <c r="AC371"/>
  <c r="AD371"/>
  <c r="AB371"/>
  <c r="X372"/>
  <c r="W372"/>
  <c r="K374"/>
  <c r="V373"/>
  <c r="Y373"/>
  <c r="N373"/>
  <c r="M373"/>
  <c r="O374"/>
  <c r="P373"/>
  <c r="AB372"/>
  <c r="AA372"/>
  <c r="AC372"/>
  <c r="AD372"/>
  <c r="K375"/>
  <c r="V374"/>
  <c r="Y374"/>
  <c r="N374"/>
  <c r="M374"/>
  <c r="O375"/>
  <c r="W373"/>
  <c r="X373"/>
  <c r="Q373"/>
  <c r="P374"/>
  <c r="Q374"/>
  <c r="R374"/>
  <c r="X374"/>
  <c r="W374"/>
  <c r="AA374"/>
  <c r="AC374"/>
  <c r="AD374"/>
  <c r="S374"/>
  <c r="T374"/>
  <c r="R373"/>
  <c r="S373"/>
  <c r="T373"/>
  <c r="P375"/>
  <c r="AA373"/>
  <c r="AC373"/>
  <c r="AD373"/>
  <c r="AB373"/>
  <c r="K376"/>
  <c r="V375"/>
  <c r="Y375"/>
  <c r="N375"/>
  <c r="M375"/>
  <c r="O376"/>
  <c r="AB374"/>
  <c r="P376"/>
  <c r="V376"/>
  <c r="Y376"/>
  <c r="N376"/>
  <c r="M376"/>
  <c r="K377"/>
  <c r="O377"/>
  <c r="Q375"/>
  <c r="W375"/>
  <c r="X375"/>
  <c r="X376"/>
  <c r="P377"/>
  <c r="R375"/>
  <c r="S375"/>
  <c r="T375"/>
  <c r="W376"/>
  <c r="AB375"/>
  <c r="AA375"/>
  <c r="AC375"/>
  <c r="AD375"/>
  <c r="K378"/>
  <c r="V377"/>
  <c r="Y377"/>
  <c r="N377"/>
  <c r="M377"/>
  <c r="O378"/>
  <c r="Q376"/>
  <c r="R376"/>
  <c r="S376"/>
  <c r="T376"/>
  <c r="V378"/>
  <c r="Y378"/>
  <c r="N378"/>
  <c r="M378"/>
  <c r="K379"/>
  <c r="O379"/>
  <c r="AA376"/>
  <c r="AC376"/>
  <c r="AD376"/>
  <c r="AB376"/>
  <c r="P378"/>
  <c r="X377"/>
  <c r="Q377"/>
  <c r="W377"/>
  <c r="X378"/>
  <c r="AA377"/>
  <c r="AC377"/>
  <c r="AD377"/>
  <c r="AB377"/>
  <c r="V379"/>
  <c r="Y379"/>
  <c r="N379"/>
  <c r="M379"/>
  <c r="K380"/>
  <c r="O380"/>
  <c r="Q378"/>
  <c r="W378"/>
  <c r="R377"/>
  <c r="S377"/>
  <c r="T377"/>
  <c r="P379"/>
  <c r="W379"/>
  <c r="Q379"/>
  <c r="S379"/>
  <c r="T379"/>
  <c r="R378"/>
  <c r="S378"/>
  <c r="T378"/>
  <c r="AA378"/>
  <c r="AC378"/>
  <c r="AD378"/>
  <c r="AB378"/>
  <c r="V380"/>
  <c r="Y380"/>
  <c r="N380"/>
  <c r="M380"/>
  <c r="K381"/>
  <c r="O381"/>
  <c r="P380"/>
  <c r="AA379"/>
  <c r="AC379"/>
  <c r="AD379"/>
  <c r="AB379"/>
  <c r="X379"/>
  <c r="X380"/>
  <c r="R379"/>
  <c r="W380"/>
  <c r="AB380"/>
  <c r="Q380"/>
  <c r="S380"/>
  <c r="T380"/>
  <c r="K382"/>
  <c r="V381"/>
  <c r="Y381"/>
  <c r="N381"/>
  <c r="M381"/>
  <c r="O382"/>
  <c r="P381"/>
  <c r="AA380"/>
  <c r="AC380"/>
  <c r="AD380"/>
  <c r="R380"/>
  <c r="X381"/>
  <c r="V382"/>
  <c r="Y382"/>
  <c r="N382"/>
  <c r="M382"/>
  <c r="K383"/>
  <c r="O383"/>
  <c r="Q381"/>
  <c r="W381"/>
  <c r="P382"/>
  <c r="X382"/>
  <c r="W382"/>
  <c r="V383"/>
  <c r="Y383"/>
  <c r="N383"/>
  <c r="M383"/>
  <c r="K384"/>
  <c r="O384"/>
  <c r="P383"/>
  <c r="R381"/>
  <c r="S381"/>
  <c r="T381"/>
  <c r="Q382"/>
  <c r="AA382"/>
  <c r="AC382"/>
  <c r="AD382"/>
  <c r="AB382"/>
  <c r="AA381"/>
  <c r="AC381"/>
  <c r="AD381"/>
  <c r="AB381"/>
  <c r="W383"/>
  <c r="X383"/>
  <c r="Q383"/>
  <c r="AA383"/>
  <c r="AC383"/>
  <c r="AD383"/>
  <c r="AB383"/>
  <c r="K385"/>
  <c r="V384"/>
  <c r="Y384"/>
  <c r="N384"/>
  <c r="M384"/>
  <c r="O385"/>
  <c r="R382"/>
  <c r="S382"/>
  <c r="T382"/>
  <c r="P384"/>
  <c r="W384"/>
  <c r="AB384"/>
  <c r="X384"/>
  <c r="P385"/>
  <c r="R383"/>
  <c r="S383"/>
  <c r="T383"/>
  <c r="Q384"/>
  <c r="K386"/>
  <c r="V385"/>
  <c r="Y385"/>
  <c r="N385"/>
  <c r="M385"/>
  <c r="O386"/>
  <c r="AA384"/>
  <c r="AC384"/>
  <c r="AD384"/>
  <c r="P386"/>
  <c r="W385"/>
  <c r="K387"/>
  <c r="V386"/>
  <c r="Y386"/>
  <c r="N386"/>
  <c r="M386"/>
  <c r="O387"/>
  <c r="X385"/>
  <c r="R384"/>
  <c r="S384"/>
  <c r="T384"/>
  <c r="Q385"/>
  <c r="X386"/>
  <c r="R385"/>
  <c r="S385"/>
  <c r="T385"/>
  <c r="P387"/>
  <c r="AB385"/>
  <c r="AA385"/>
  <c r="AC385"/>
  <c r="AD385"/>
  <c r="W386"/>
  <c r="N387"/>
  <c r="M387"/>
  <c r="K388"/>
  <c r="V387"/>
  <c r="Y387"/>
  <c r="O388"/>
  <c r="Q386"/>
  <c r="N388"/>
  <c r="M388"/>
  <c r="K389"/>
  <c r="V388"/>
  <c r="Y388"/>
  <c r="O389"/>
  <c r="P388"/>
  <c r="AB386"/>
  <c r="AA386"/>
  <c r="AC386"/>
  <c r="AD386"/>
  <c r="X387"/>
  <c r="R386"/>
  <c r="S386"/>
  <c r="T386"/>
  <c r="Q387"/>
  <c r="W387"/>
  <c r="W388"/>
  <c r="AA388"/>
  <c r="AC388"/>
  <c r="AD388"/>
  <c r="Q388"/>
  <c r="S388"/>
  <c r="T388"/>
  <c r="X388"/>
  <c r="AA387"/>
  <c r="AC387"/>
  <c r="AD387"/>
  <c r="AB387"/>
  <c r="V389"/>
  <c r="Y389"/>
  <c r="N389"/>
  <c r="M389"/>
  <c r="K390"/>
  <c r="O390"/>
  <c r="R387"/>
  <c r="S387"/>
  <c r="T387"/>
  <c r="AB388"/>
  <c r="P389"/>
  <c r="W389"/>
  <c r="R388"/>
  <c r="X389"/>
  <c r="AB389"/>
  <c r="AA389"/>
  <c r="AC389"/>
  <c r="AD389"/>
  <c r="Q389"/>
  <c r="K391"/>
  <c r="V390"/>
  <c r="Y390"/>
  <c r="N390"/>
  <c r="M390"/>
  <c r="O391"/>
  <c r="P390"/>
  <c r="X390"/>
  <c r="W390"/>
  <c r="AA390"/>
  <c r="AC390"/>
  <c r="AD390"/>
  <c r="Q390"/>
  <c r="R389"/>
  <c r="S389"/>
  <c r="T389"/>
  <c r="P391"/>
  <c r="V391"/>
  <c r="Y391"/>
  <c r="N391"/>
  <c r="M391"/>
  <c r="K392"/>
  <c r="O392"/>
  <c r="AB390"/>
  <c r="P392"/>
  <c r="R390"/>
  <c r="S390"/>
  <c r="T390"/>
  <c r="X391"/>
  <c r="W391"/>
  <c r="V392"/>
  <c r="Y392"/>
  <c r="N392"/>
  <c r="M392"/>
  <c r="K393"/>
  <c r="O393"/>
  <c r="Q391"/>
  <c r="Q392"/>
  <c r="S392"/>
  <c r="T392"/>
  <c r="W392"/>
  <c r="AA392"/>
  <c r="AC392"/>
  <c r="AD392"/>
  <c r="P393"/>
  <c r="R391"/>
  <c r="S391"/>
  <c r="T391"/>
  <c r="X392"/>
  <c r="AA391"/>
  <c r="AC391"/>
  <c r="AD391"/>
  <c r="AB391"/>
  <c r="N393"/>
  <c r="M393"/>
  <c r="K394"/>
  <c r="V393"/>
  <c r="Y393"/>
  <c r="O394"/>
  <c r="R392"/>
  <c r="AB392"/>
  <c r="P394"/>
  <c r="W393"/>
  <c r="X393"/>
  <c r="V394"/>
  <c r="Y394"/>
  <c r="N394"/>
  <c r="M394"/>
  <c r="K395"/>
  <c r="O395"/>
  <c r="Q393"/>
  <c r="W394"/>
  <c r="AA394"/>
  <c r="AC394"/>
  <c r="AD394"/>
  <c r="P395"/>
  <c r="N395"/>
  <c r="M395"/>
  <c r="K396"/>
  <c r="V395"/>
  <c r="Y395"/>
  <c r="O396"/>
  <c r="AB393"/>
  <c r="AA393"/>
  <c r="AC393"/>
  <c r="AD393"/>
  <c r="Q394"/>
  <c r="AB394"/>
  <c r="R393"/>
  <c r="S393"/>
  <c r="T393"/>
  <c r="X394"/>
  <c r="N396"/>
  <c r="M396"/>
  <c r="K397"/>
  <c r="V396"/>
  <c r="Y396"/>
  <c r="O397"/>
  <c r="Q395"/>
  <c r="W395"/>
  <c r="R394"/>
  <c r="S394"/>
  <c r="T394"/>
  <c r="P396"/>
  <c r="X395"/>
  <c r="Q396"/>
  <c r="S396"/>
  <c r="T396"/>
  <c r="X396"/>
  <c r="R396"/>
  <c r="R395"/>
  <c r="S395"/>
  <c r="T395"/>
  <c r="W396"/>
  <c r="AB395"/>
  <c r="AA395"/>
  <c r="AC395"/>
  <c r="AD395"/>
  <c r="O398"/>
  <c r="K398"/>
  <c r="N397"/>
  <c r="M397"/>
  <c r="V397"/>
  <c r="Y397"/>
  <c r="P397"/>
  <c r="W397"/>
  <c r="AA397"/>
  <c r="AC397"/>
  <c r="AD397"/>
  <c r="P398"/>
  <c r="O399"/>
  <c r="N398"/>
  <c r="M398"/>
  <c r="K399"/>
  <c r="V398"/>
  <c r="Y398"/>
  <c r="AA396"/>
  <c r="AC396"/>
  <c r="AD396"/>
  <c r="AB396"/>
  <c r="X397"/>
  <c r="Q397"/>
  <c r="AB397"/>
  <c r="V399"/>
  <c r="Y399"/>
  <c r="N399"/>
  <c r="M399"/>
  <c r="Q398"/>
  <c r="P399"/>
  <c r="W399"/>
  <c r="R397"/>
  <c r="S397"/>
  <c r="T397"/>
  <c r="W398"/>
  <c r="X398"/>
  <c r="X399"/>
  <c r="AA399"/>
  <c r="AC399"/>
  <c r="AD399"/>
  <c r="AB399"/>
  <c r="R398"/>
  <c r="S398"/>
  <c r="T398"/>
  <c r="Q399"/>
  <c r="AA398"/>
  <c r="AC398"/>
  <c r="AD398"/>
  <c r="AB398"/>
  <c r="R399"/>
  <c r="S399"/>
  <c r="T399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N15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O15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V15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W15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A15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C15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O16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Q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R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T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R17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<sst xmlns="http://schemas.openxmlformats.org/spreadsheetml/2006/main" count="175" uniqueCount="91">
  <si>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</si>
  <si>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</si>
  <si>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</si>
  <si>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</si>
  <si>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</si>
  <si>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</si>
  <si>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</si>
  <si>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</si>
  <si>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</si>
  <si>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</si>
  <si>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</si>
  <si>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</si>
  <si>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</si>
  <si>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</si>
  <si>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</si>
  <si>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</si>
  <si>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</si>
  <si>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</si>
  <si>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</si>
  <si>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</si>
  <si>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</si>
  <si>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</si>
  <si>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</si>
  <si>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</si>
  <si>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</si>
  <si>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</si>
  <si>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</si>
  <si>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</si>
  <si>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</si>
  <si>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</si>
  <si>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</si>
  <si>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</si>
  <si>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</si>
  <si>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</si>
  <si>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</si>
  <si>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</si>
  <si>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</si>
  <si>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</si>
  <si>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</si>
  <si>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Прибыль $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</si>
  <si>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</si>
  <si>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</si>
  <si>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</si>
  <si>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</si>
  <si>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</si>
  <si>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</si>
  <si>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</si>
  <si>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</si>
  <si>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</si>
  <si>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</si>
  <si>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</si>
  <si>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</si>
  <si>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</si>
  <si>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</si>
  <si>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</si>
  <si>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</si>
  <si>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</si>
  <si>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</si>
  <si>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</si>
  <si>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</si>
  <si>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</si>
  <si>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</si>
  <si>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</si>
  <si>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</si>
  <si>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</si>
  <si>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</si>
  <si>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</si>
  <si>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</si>
  <si>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</si>
  <si>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</si>
  <si>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</si>
  <si>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</si>
  <si>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</si>
  <si>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</si>
  <si>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</si>
  <si>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</si>
  <si>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</si>
  <si>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</si>
  <si>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</si>
  <si>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</si>
  <si>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</si>
  <si>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</si>
  <si>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</si>
  <si>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</si>
  <si>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</si>
  <si>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</si>
  <si>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</si>
  <si>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</si>
  <si>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</si>
  <si>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по 0.1</t>
  </si>
  <si>
    <t>по 0.2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</si>
</sst>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0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1"/>
      <color indexed="57"/>
      <name val="Calibri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name val="Calibri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94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4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5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7" fillId="0" borderId="0" xfId="0" applyFont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0" fontId="3" fillId="0" borderId="0" xfId="0" applyFont="1" applyProtection="1"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3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9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22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172" fontId="1" fillId="2" borderId="4" xfId="0" applyNumberFormat="1" applyFont="1" applyFill="1" applyBorder="1" applyProtection="1"/>
    <xf numFmtId="172" fontId="0" fillId="2" borderId="4" xfId="0" applyNumberFormat="1" applyFill="1" applyBorder="1" applyProtection="1"/>
    <xf numFmtId="0" fontId="0" fillId="0" borderId="0" xfId="0" applyAlignment="1">
      <alignment vertical="center"/>
    </xf>
    <xf numFmtId="0" fontId="26" fillId="0" borderId="0" xfId="0" applyFont="1" applyProtection="1"/>
    <xf numFmtId="0" fontId="27" fillId="0" borderId="0" xfId="0" applyFont="1" applyProtection="1"/>
    <xf numFmtId="2" fontId="12" fillId="0" borderId="0" xfId="0" applyNumberFormat="1" applyFont="1" applyProtection="1">
      <protection locked="0"/>
    </xf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29" fillId="0" borderId="0" xfId="0" applyFont="1" applyProtection="1">
      <protection locked="0"/>
    </xf>
    <xf numFmtId="165" fontId="12" fillId="7" borderId="0" xfId="0" applyNumberFormat="1" applyFont="1" applyFill="1" applyAlignment="1" applyProtection="1">
      <alignment horizontal="center"/>
      <protection locked="0"/>
    </xf>
    <xf numFmtId="165" fontId="30" fillId="7" borderId="0" xfId="0" applyNumberFormat="1" applyFont="1" applyFill="1" applyAlignment="1" applyProtection="1">
      <alignment horizontal="center"/>
      <protection locked="0"/>
    </xf>
    <xf numFmtId="1" fontId="6" fillId="7" borderId="0" xfId="0" applyNumberFormat="1" applyFont="1" applyFill="1" applyBorder="1" applyAlignment="1" applyProtection="1">
      <alignment horizontal="center"/>
      <protection locked="0"/>
    </xf>
    <xf numFmtId="171" fontId="34" fillId="7" borderId="0" xfId="0" applyNumberFormat="1" applyFont="1" applyFill="1" applyAlignment="1" applyProtection="1">
      <alignment horizontal="center"/>
      <protection locked="0"/>
    </xf>
    <xf numFmtId="171" fontId="8" fillId="7" borderId="0" xfId="0" applyNumberFormat="1" applyFont="1" applyFill="1" applyAlignment="1" applyProtection="1">
      <alignment horizontal="center"/>
      <protection locked="0"/>
    </xf>
    <xf numFmtId="2" fontId="35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1" fontId="34" fillId="7" borderId="25" xfId="0" applyNumberFormat="1" applyFont="1" applyFill="1" applyBorder="1" applyAlignment="1" applyProtection="1">
      <alignment horizontal="center"/>
      <protection locked="0"/>
    </xf>
    <xf numFmtId="1" fontId="8" fillId="7" borderId="25" xfId="0" applyNumberFormat="1" applyFont="1" applyFill="1" applyBorder="1" applyAlignment="1" applyProtection="1">
      <alignment horizontal="center"/>
      <protection locked="0"/>
    </xf>
    <xf numFmtId="1" fontId="30" fillId="7" borderId="25" xfId="0" applyNumberFormat="1" applyFont="1" applyFill="1" applyBorder="1" applyAlignment="1" applyProtection="1">
      <alignment horizontal="center"/>
      <protection locked="0"/>
    </xf>
    <xf numFmtId="1" fontId="12" fillId="7" borderId="25" xfId="0" applyNumberFormat="1" applyFont="1" applyFill="1" applyBorder="1" applyAlignment="1" applyProtection="1">
      <alignment horizontal="center"/>
      <protection locked="0"/>
    </xf>
    <xf numFmtId="164" fontId="10" fillId="7" borderId="25" xfId="0" applyNumberFormat="1" applyFont="1" applyFill="1" applyBorder="1" applyAlignment="1" applyProtection="1">
      <alignment horizontal="center"/>
      <protection locked="0"/>
    </xf>
    <xf numFmtId="2" fontId="10" fillId="7" borderId="25" xfId="0" applyNumberFormat="1" applyFont="1" applyFill="1" applyBorder="1" applyAlignment="1" applyProtection="1">
      <alignment horizontal="center"/>
      <protection locked="0"/>
    </xf>
    <xf numFmtId="0" fontId="0" fillId="7" borderId="25" xfId="0" applyFill="1" applyBorder="1" applyAlignment="1" applyProtection="1">
      <alignment horizontal="right"/>
      <protection locked="0"/>
    </xf>
    <xf numFmtId="0" fontId="0" fillId="7" borderId="26" xfId="0" applyFill="1" applyBorder="1" applyProtection="1">
      <protection locked="0"/>
    </xf>
    <xf numFmtId="0" fontId="36" fillId="7" borderId="0" xfId="0" applyFont="1" applyFill="1" applyProtection="1">
      <protection locked="0"/>
    </xf>
    <xf numFmtId="2" fontId="37" fillId="7" borderId="25" xfId="0" applyNumberFormat="1" applyFont="1" applyFill="1" applyBorder="1" applyProtection="1">
      <protection locked="0"/>
    </xf>
    <xf numFmtId="2" fontId="37" fillId="7" borderId="26" xfId="0" applyNumberFormat="1" applyFont="1" applyFill="1" applyBorder="1" applyProtection="1">
      <protection locked="0"/>
    </xf>
    <xf numFmtId="9" fontId="37" fillId="7" borderId="0" xfId="0" applyNumberFormat="1" applyFont="1" applyFill="1" applyProtection="1">
      <protection locked="0"/>
    </xf>
    <xf numFmtId="2" fontId="38" fillId="7" borderId="0" xfId="0" applyNumberFormat="1" applyFont="1" applyFill="1" applyProtection="1">
      <protection locked="0"/>
    </xf>
    <xf numFmtId="0" fontId="0" fillId="0" borderId="20" xfId="0" applyBorder="1"/>
    <xf numFmtId="0" fontId="0" fillId="0" borderId="21" xfId="0" applyBorder="1"/>
    <xf numFmtId="0" fontId="0" fillId="0" borderId="19" xfId="0" applyBorder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70" fontId="39" fillId="7" borderId="3" xfId="0" applyNumberFormat="1" applyFont="1" applyFill="1" applyBorder="1"/>
    <xf numFmtId="170" fontId="39" fillId="2" borderId="3" xfId="0" applyNumberFormat="1" applyFont="1" applyFill="1" applyBorder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3" xfId="0" applyNumberFormat="1" applyFont="1" applyFill="1" applyBorder="1" applyAlignment="1" applyProtection="1">
      <alignment horizontal="center"/>
    </xf>
    <xf numFmtId="0" fontId="0" fillId="2" borderId="20" xfId="0" applyFill="1" applyBorder="1"/>
    <xf numFmtId="0" fontId="25" fillId="0" borderId="0" xfId="0" applyFont="1" applyProtection="1"/>
    <xf numFmtId="0" fontId="45" fillId="0" borderId="0" xfId="0" applyFont="1"/>
    <xf numFmtId="0" fontId="0" fillId="0" borderId="0" xfId="0" applyAlignment="1">
      <alignment horizontal="center" vertical="center" wrapText="1"/>
    </xf>
    <xf numFmtId="173" fontId="45" fillId="0" borderId="0" xfId="0" applyNumberFormat="1" applyFont="1"/>
    <xf numFmtId="49" fontId="37" fillId="0" borderId="0" xfId="0" applyNumberFormat="1" applyFont="1" applyAlignment="1">
      <alignment horizontal="center"/>
    </xf>
    <xf numFmtId="0" fontId="1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/>
    </xf>
    <xf numFmtId="169" fontId="40" fillId="0" borderId="5" xfId="0" applyNumberFormat="1" applyFont="1" applyBorder="1" applyAlignment="1">
      <alignment horizontal="right" vertical="center"/>
    </xf>
    <xf numFmtId="174" fontId="40" fillId="0" borderId="2" xfId="0" applyNumberFormat="1" applyFont="1" applyBorder="1" applyAlignment="1">
      <alignment horizontal="right" vertical="center" inden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0" fillId="8" borderId="18" xfId="0" applyNumberFormat="1" applyFont="1" applyFill="1" applyBorder="1" applyAlignment="1">
      <alignment horizontal="right" vertical="center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9" fontId="0" fillId="0" borderId="3" xfId="0" applyNumberFormat="1" applyBorder="1" applyAlignment="1">
      <alignment horizontal="right" indent="1"/>
    </xf>
    <xf numFmtId="9" fontId="0" fillId="2" borderId="3" xfId="0" applyNumberFormat="1" applyFill="1" applyBorder="1" applyAlignment="1">
      <alignment horizontal="right" indent="1"/>
    </xf>
    <xf numFmtId="9" fontId="0" fillId="0" borderId="4" xfId="0" applyNumberFormat="1" applyBorder="1" applyAlignment="1">
      <alignment horizontal="right" indent="1"/>
    </xf>
    <xf numFmtId="9" fontId="0" fillId="2" borderId="4" xfId="0" applyNumberFormat="1" applyFill="1" applyBorder="1" applyAlignment="1">
      <alignment horizontal="right" indent="1"/>
    </xf>
    <xf numFmtId="0" fontId="40" fillId="0" borderId="4" xfId="0" applyFont="1" applyBorder="1" applyAlignment="1">
      <alignment horizontal="left" vertical="center" indent="1"/>
    </xf>
    <xf numFmtId="0" fontId="40" fillId="8" borderId="28" xfId="0" applyFont="1" applyFill="1" applyBorder="1" applyAlignment="1">
      <alignment horizontal="center" vertical="center"/>
    </xf>
    <xf numFmtId="0" fontId="40" fillId="8" borderId="21" xfId="0" applyFont="1" applyFill="1" applyBorder="1" applyAlignment="1">
      <alignment horizontal="left" vertical="center" indent="1"/>
    </xf>
    <xf numFmtId="174" fontId="40" fillId="8" borderId="19" xfId="0" applyNumberFormat="1" applyFont="1" applyFill="1" applyBorder="1" applyAlignment="1">
      <alignment horizontal="right" vertical="center" indent="1"/>
    </xf>
    <xf numFmtId="0" fontId="40" fillId="8" borderId="27" xfId="0" applyFont="1" applyFill="1" applyBorder="1" applyAlignment="1">
      <alignment horizontal="center" vertical="center"/>
    </xf>
    <xf numFmtId="0" fontId="40" fillId="8" borderId="4" xfId="0" applyFont="1" applyFill="1" applyBorder="1" applyAlignment="1">
      <alignment horizontal="left" vertical="center" indent="1"/>
    </xf>
    <xf numFmtId="169" fontId="40" fillId="8" borderId="5" xfId="0" applyNumberFormat="1" applyFont="1" applyFill="1" applyBorder="1" applyAlignment="1">
      <alignment horizontal="right" vertical="center"/>
    </xf>
    <xf numFmtId="174" fontId="40" fillId="8" borderId="2" xfId="0" applyNumberFormat="1" applyFont="1" applyFill="1" applyBorder="1" applyAlignment="1">
      <alignment horizontal="right" vertical="center" indent="1"/>
    </xf>
    <xf numFmtId="0" fontId="40" fillId="4" borderId="27" xfId="0" applyFont="1" applyFill="1" applyBorder="1" applyAlignment="1">
      <alignment horizontal="center" vertical="center"/>
    </xf>
    <xf numFmtId="0" fontId="40" fillId="4" borderId="4" xfId="0" applyFont="1" applyFill="1" applyBorder="1" applyAlignment="1">
      <alignment horizontal="left" vertical="center" indent="1"/>
    </xf>
    <xf numFmtId="169" fontId="40" fillId="4" borderId="5" xfId="0" applyNumberFormat="1" applyFont="1" applyFill="1" applyBorder="1" applyAlignment="1">
      <alignment horizontal="right" vertical="center"/>
    </xf>
    <xf numFmtId="174" fontId="40" fillId="4" borderId="2" xfId="0" applyNumberFormat="1" applyFont="1" applyFill="1" applyBorder="1" applyAlignment="1">
      <alignment horizontal="right" vertical="center" indent="1"/>
    </xf>
    <xf numFmtId="0" fontId="40" fillId="6" borderId="27" xfId="0" applyFont="1" applyFill="1" applyBorder="1" applyAlignment="1">
      <alignment horizontal="center" vertical="center"/>
    </xf>
    <xf numFmtId="0" fontId="40" fillId="6" borderId="4" xfId="0" applyFont="1" applyFill="1" applyBorder="1" applyAlignment="1">
      <alignment horizontal="left" vertical="center" indent="1"/>
    </xf>
    <xf numFmtId="169" fontId="40" fillId="6" borderId="5" xfId="0" applyNumberFormat="1" applyFont="1" applyFill="1" applyBorder="1" applyAlignment="1">
      <alignment horizontal="right" vertical="center"/>
    </xf>
    <xf numFmtId="174" fontId="40" fillId="6" borderId="2" xfId="0" applyNumberFormat="1" applyFont="1" applyFill="1" applyBorder="1" applyAlignment="1">
      <alignment horizontal="right" vertical="center" indent="1"/>
    </xf>
    <xf numFmtId="0" fontId="40" fillId="3" borderId="27" xfId="0" applyFont="1" applyFill="1" applyBorder="1" applyAlignment="1">
      <alignment horizontal="center" vertical="center"/>
    </xf>
    <xf numFmtId="0" fontId="40" fillId="3" borderId="4" xfId="0" applyFont="1" applyFill="1" applyBorder="1" applyAlignment="1">
      <alignment horizontal="left" vertical="center" indent="1"/>
    </xf>
    <xf numFmtId="169" fontId="40" fillId="3" borderId="5" xfId="0" applyNumberFormat="1" applyFont="1" applyFill="1" applyBorder="1" applyAlignment="1">
      <alignment horizontal="right" vertical="center"/>
    </xf>
    <xf numFmtId="174" fontId="40" fillId="3" borderId="2" xfId="0" applyNumberFormat="1" applyFont="1" applyFill="1" applyBorder="1" applyAlignment="1">
      <alignment horizontal="right" vertical="center" indent="1"/>
    </xf>
    <xf numFmtId="168" fontId="40" fillId="7" borderId="1" xfId="0" applyNumberFormat="1" applyFont="1" applyFill="1" applyBorder="1" applyProtection="1"/>
    <xf numFmtId="168" fontId="40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8" fillId="0" borderId="0" xfId="0" applyNumberFormat="1" applyFont="1" applyFill="1" applyProtection="1"/>
    <xf numFmtId="0" fontId="0" fillId="0" borderId="0" xfId="0" applyFill="1" applyProtection="1"/>
    <xf numFmtId="2" fontId="37" fillId="0" borderId="0" xfId="0" applyNumberFormat="1" applyFont="1" applyFill="1" applyBorder="1" applyProtection="1"/>
    <xf numFmtId="9" fontId="37" fillId="0" borderId="0" xfId="0" applyNumberFormat="1" applyFont="1" applyFill="1" applyProtection="1"/>
    <xf numFmtId="0" fontId="29" fillId="0" borderId="0" xfId="0" applyFont="1" applyFill="1" applyProtection="1"/>
    <xf numFmtId="0" fontId="36" fillId="0" borderId="0" xfId="0" applyFont="1" applyFill="1" applyProtection="1"/>
    <xf numFmtId="0" fontId="33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5" fillId="0" borderId="0" xfId="0" applyFont="1" applyProtection="1"/>
    <xf numFmtId="0" fontId="57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71" fontId="53" fillId="0" borderId="0" xfId="0" applyNumberFormat="1" applyFont="1" applyProtection="1">
      <protection locked="0"/>
    </xf>
    <xf numFmtId="171" fontId="53" fillId="4" borderId="0" xfId="0" applyNumberFormat="1" applyFont="1" applyFill="1" applyProtection="1">
      <protection locked="0"/>
    </xf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171" fontId="34" fillId="0" borderId="0" xfId="0" applyNumberFormat="1" applyFont="1" applyFill="1" applyAlignment="1" applyProtection="1">
      <alignment horizontal="center"/>
      <protection locked="0"/>
    </xf>
    <xf numFmtId="165" fontId="30" fillId="0" borderId="0" xfId="0" applyNumberFormat="1" applyFont="1" applyFill="1" applyAlignment="1" applyProtection="1">
      <alignment horizontal="center"/>
      <protection locked="0"/>
    </xf>
    <xf numFmtId="0" fontId="36" fillId="0" borderId="0" xfId="0" applyFont="1" applyFill="1" applyProtection="1">
      <protection locked="0"/>
    </xf>
    <xf numFmtId="171" fontId="6" fillId="7" borderId="0" xfId="0" applyNumberFormat="1" applyFont="1" applyFill="1" applyAlignment="1" applyProtection="1">
      <alignment horizontal="center"/>
      <protection locked="0"/>
    </xf>
    <xf numFmtId="0" fontId="58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38" fillId="0" borderId="0" xfId="0" applyFont="1" applyFill="1" applyProtection="1">
      <protection locked="0"/>
    </xf>
    <xf numFmtId="0" fontId="59" fillId="0" borderId="0" xfId="0" applyFont="1" applyProtection="1"/>
    <xf numFmtId="171" fontId="53" fillId="3" borderId="0" xfId="0" applyNumberFormat="1" applyFont="1" applyFill="1" applyProtection="1">
      <protection locked="0"/>
    </xf>
    <xf numFmtId="171" fontId="54" fillId="5" borderId="0" xfId="0" applyNumberFormat="1" applyFont="1" applyFill="1" applyProtection="1">
      <protection locked="0"/>
    </xf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6" fillId="0" borderId="0" xfId="0" applyNumberFormat="1" applyFont="1" applyProtection="1"/>
    <xf numFmtId="1" fontId="66" fillId="5" borderId="0" xfId="0" applyNumberFormat="1" applyFont="1" applyFill="1" applyProtection="1"/>
    <xf numFmtId="171" fontId="12" fillId="7" borderId="0" xfId="0" applyNumberFormat="1" applyFont="1" applyFill="1" applyAlignment="1" applyProtection="1">
      <alignment horizontal="center"/>
      <protection locked="0"/>
    </xf>
    <xf numFmtId="171" fontId="10" fillId="7" borderId="25" xfId="0" applyNumberFormat="1" applyFont="1" applyFill="1" applyBorder="1" applyAlignment="1" applyProtection="1">
      <alignment horizontal="center"/>
      <protection locked="0"/>
    </xf>
    <xf numFmtId="0" fontId="67" fillId="0" borderId="0" xfId="0" applyFont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0" xfId="0" applyNumberFormat="1" applyFont="1" applyFill="1" applyBorder="1" applyAlignment="1" applyProtection="1">
      <alignment horizontal="center"/>
    </xf>
    <xf numFmtId="1" fontId="6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9" borderId="0" xfId="0" applyFill="1" applyProtection="1"/>
    <xf numFmtId="0" fontId="15" fillId="0" borderId="0" xfId="0" applyFont="1"/>
    <xf numFmtId="0" fontId="68" fillId="7" borderId="25" xfId="0" applyFont="1" applyFill="1" applyBorder="1" applyAlignment="1" applyProtection="1">
      <alignment horizontal="center"/>
      <protection locked="0"/>
    </xf>
    <xf numFmtId="0" fontId="0" fillId="0" borderId="0" xfId="0" applyFill="1"/>
    <xf numFmtId="0" fontId="3" fillId="0" borderId="31" xfId="0" applyFont="1" applyBorder="1" applyProtection="1"/>
    <xf numFmtId="172" fontId="3" fillId="0" borderId="32" xfId="0" applyNumberFormat="1" applyFont="1" applyFill="1" applyBorder="1" applyAlignment="1" applyProtection="1">
      <alignment horizontal="center"/>
    </xf>
    <xf numFmtId="172" fontId="3" fillId="2" borderId="32" xfId="0" applyNumberFormat="1" applyFont="1" applyFill="1" applyBorder="1" applyAlignment="1" applyProtection="1">
      <alignment horizontal="center"/>
    </xf>
    <xf numFmtId="166" fontId="3" fillId="0" borderId="21" xfId="0" applyNumberFormat="1" applyFont="1" applyFill="1" applyBorder="1" applyAlignment="1" applyProtection="1">
      <alignment horizontal="center" vertical="center"/>
    </xf>
    <xf numFmtId="171" fontId="22" fillId="0" borderId="4" xfId="0" applyNumberFormat="1" applyFont="1" applyFill="1" applyBorder="1" applyAlignment="1" applyProtection="1">
      <alignment horizontal="center" vertical="center"/>
    </xf>
    <xf numFmtId="171" fontId="22" fillId="2" borderId="4" xfId="0" applyNumberFormat="1" applyFont="1" applyFill="1" applyBorder="1" applyAlignment="1" applyProtection="1">
      <alignment horizontal="center" vertical="center"/>
    </xf>
    <xf numFmtId="172" fontId="3" fillId="0" borderId="32" xfId="0" applyNumberFormat="1" applyFont="1" applyBorder="1" applyAlignment="1" applyProtection="1">
      <alignment horizont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2" fontId="3" fillId="0" borderId="32" xfId="0" applyNumberFormat="1" applyFont="1" applyBorder="1" applyAlignment="1" applyProtection="1">
      <alignment horizontal="center"/>
    </xf>
    <xf numFmtId="2" fontId="3" fillId="2" borderId="32" xfId="0" applyNumberFormat="1" applyFont="1" applyFill="1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9" fontId="0" fillId="6" borderId="32" xfId="0" applyNumberFormat="1" applyFill="1" applyBorder="1" applyProtection="1"/>
    <xf numFmtId="9" fontId="0" fillId="2" borderId="32" xfId="0" applyNumberFormat="1" applyFill="1" applyBorder="1" applyProtection="1"/>
    <xf numFmtId="9" fontId="1" fillId="2" borderId="32" xfId="0" applyNumberFormat="1" applyFont="1" applyFill="1" applyBorder="1" applyProtection="1"/>
    <xf numFmtId="169" fontId="0" fillId="0" borderId="3" xfId="0" applyNumberFormat="1" applyBorder="1"/>
    <xf numFmtId="169" fontId="0" fillId="2" borderId="3" xfId="0" applyNumberFormat="1" applyFill="1" applyBorder="1"/>
    <xf numFmtId="0" fontId="0" fillId="0" borderId="31" xfId="0" applyBorder="1"/>
    <xf numFmtId="9" fontId="0" fillId="0" borderId="32" xfId="0" applyNumberFormat="1" applyBorder="1" applyAlignment="1">
      <alignment horizontal="right" indent="1"/>
    </xf>
    <xf numFmtId="9" fontId="0" fillId="2" borderId="32" xfId="0" applyNumberFormat="1" applyFill="1" applyBorder="1" applyAlignment="1">
      <alignment horizontal="right" indent="1"/>
    </xf>
    <xf numFmtId="171" fontId="40" fillId="7" borderId="3" xfId="0" applyNumberFormat="1" applyFont="1" applyFill="1" applyBorder="1"/>
    <xf numFmtId="171" fontId="40" fillId="2" borderId="3" xfId="0" applyNumberFormat="1" applyFont="1" applyFill="1" applyBorder="1"/>
    <xf numFmtId="0" fontId="0" fillId="9" borderId="0" xfId="0" applyFill="1"/>
    <xf numFmtId="1" fontId="11" fillId="9" borderId="0" xfId="0" applyNumberFormat="1" applyFont="1" applyFill="1" applyBorder="1" applyProtection="1"/>
    <xf numFmtId="0" fontId="11" fillId="9" borderId="0" xfId="0" applyFont="1" applyFill="1" applyBorder="1" applyProtection="1"/>
    <xf numFmtId="0" fontId="11" fillId="9" borderId="0" xfId="0" applyFont="1" applyFill="1" applyProtection="1"/>
    <xf numFmtId="0" fontId="13" fillId="9" borderId="0" xfId="0" applyFont="1" applyFill="1" applyProtection="1"/>
    <xf numFmtId="171" fontId="13" fillId="9" borderId="0" xfId="0" applyNumberFormat="1" applyFont="1" applyFill="1" applyProtection="1"/>
    <xf numFmtId="0" fontId="32" fillId="9" borderId="0" xfId="0" applyFont="1" applyFill="1" applyProtection="1"/>
    <xf numFmtId="171" fontId="32" fillId="9" borderId="0" xfId="0" applyNumberFormat="1" applyFont="1" applyFill="1" applyProtection="1"/>
    <xf numFmtId="171" fontId="56" fillId="9" borderId="0" xfId="0" applyNumberFormat="1" applyFont="1" applyFill="1" applyProtection="1"/>
    <xf numFmtId="0" fontId="3" fillId="9" borderId="0" xfId="0" applyFont="1" applyFill="1" applyProtection="1"/>
    <xf numFmtId="0" fontId="7" fillId="9" borderId="33" xfId="0" applyFont="1" applyFill="1" applyBorder="1" applyAlignment="1" applyProtection="1">
      <alignment horizontal="center" vertical="center" wrapText="1"/>
    </xf>
    <xf numFmtId="0" fontId="3" fillId="9" borderId="33" xfId="0" applyFont="1" applyFill="1" applyBorder="1" applyProtection="1"/>
    <xf numFmtId="2" fontId="3" fillId="9" borderId="33" xfId="0" applyNumberFormat="1" applyFont="1" applyFill="1" applyBorder="1" applyAlignment="1" applyProtection="1">
      <alignment horizontal="center"/>
    </xf>
    <xf numFmtId="0" fontId="26" fillId="9" borderId="0" xfId="0" applyFont="1" applyFill="1" applyProtection="1"/>
    <xf numFmtId="0" fontId="29" fillId="9" borderId="0" xfId="0" applyFont="1" applyFill="1" applyProtection="1"/>
    <xf numFmtId="0" fontId="58" fillId="9" borderId="0" xfId="0" applyFont="1" applyFill="1" applyProtection="1"/>
    <xf numFmtId="0" fontId="0" fillId="9" borderId="33" xfId="0" applyFill="1" applyBorder="1" applyAlignment="1" applyProtection="1">
      <alignment vertical="center"/>
    </xf>
    <xf numFmtId="0" fontId="0" fillId="9" borderId="33" xfId="0" applyFill="1" applyBorder="1" applyProtection="1"/>
    <xf numFmtId="0" fontId="0" fillId="9" borderId="33" xfId="0" applyFill="1" applyBorder="1" applyAlignment="1">
      <alignment vertical="center"/>
    </xf>
    <xf numFmtId="0" fontId="0" fillId="9" borderId="33" xfId="0" applyFill="1" applyBorder="1"/>
    <xf numFmtId="0" fontId="24" fillId="9" borderId="33" xfId="0" applyFont="1" applyFill="1" applyBorder="1" applyAlignment="1">
      <alignment horizontal="center" vertical="center" wrapText="1"/>
    </xf>
    <xf numFmtId="9" fontId="0" fillId="9" borderId="33" xfId="0" applyNumberFormat="1" applyFill="1" applyBorder="1"/>
    <xf numFmtId="0" fontId="7" fillId="7" borderId="10" xfId="0" applyFont="1" applyFill="1" applyBorder="1" applyAlignment="1" applyProtection="1">
      <alignment horizontal="center" vertical="center" wrapText="1"/>
    </xf>
    <xf numFmtId="0" fontId="11" fillId="7" borderId="11" xfId="0" applyFont="1" applyFill="1" applyBorder="1" applyAlignment="1" applyProtection="1">
      <alignment horizontal="center" vertical="center" wrapText="1"/>
    </xf>
    <xf numFmtId="0" fontId="7" fillId="7" borderId="34" xfId="0" applyFont="1" applyFill="1" applyBorder="1" applyAlignment="1" applyProtection="1">
      <alignment horizontal="center" vertical="center" wrapText="1"/>
    </xf>
    <xf numFmtId="0" fontId="11" fillId="7" borderId="15" xfId="0" applyFont="1" applyFill="1" applyBorder="1" applyAlignment="1" applyProtection="1">
      <alignment horizontal="center" vertical="center" wrapText="1"/>
    </xf>
    <xf numFmtId="0" fontId="7" fillId="7" borderId="12" xfId="0" applyFont="1" applyFill="1" applyBorder="1" applyAlignment="1" applyProtection="1">
      <alignment horizontal="center" vertical="center" wrapText="1"/>
    </xf>
    <xf numFmtId="0" fontId="7" fillId="7" borderId="15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/>
    </xf>
    <xf numFmtId="0" fontId="24" fillId="7" borderId="14" xfId="0" applyFont="1" applyFill="1" applyBorder="1" applyAlignment="1">
      <alignment horizontal="center" vertical="center" wrapText="1"/>
    </xf>
    <xf numFmtId="0" fontId="25" fillId="7" borderId="14" xfId="0" applyFont="1" applyFill="1" applyBorder="1" applyAlignment="1">
      <alignment horizontal="center" vertical="center" wrapText="1"/>
    </xf>
    <xf numFmtId="0" fontId="24" fillId="7" borderId="15" xfId="0" applyFont="1" applyFill="1" applyBorder="1" applyAlignment="1">
      <alignment horizontal="center" vertical="center" wrapText="1"/>
    </xf>
    <xf numFmtId="0" fontId="24" fillId="7" borderId="34" xfId="0" applyFont="1" applyFill="1" applyBorder="1" applyAlignment="1">
      <alignment horizontal="center" vertical="center" wrapText="1"/>
    </xf>
    <xf numFmtId="49" fontId="25" fillId="7" borderId="14" xfId="0" applyNumberFormat="1" applyFont="1" applyFill="1" applyBorder="1" applyAlignment="1">
      <alignment horizontal="center" vertical="center" wrapText="1"/>
    </xf>
    <xf numFmtId="0" fontId="50" fillId="0" borderId="0" xfId="0" applyFont="1" applyAlignment="1"/>
    <xf numFmtId="0" fontId="0" fillId="10" borderId="0" xfId="0" applyFill="1"/>
    <xf numFmtId="0" fontId="0" fillId="11" borderId="0" xfId="0" applyFill="1"/>
    <xf numFmtId="0" fontId="0" fillId="8" borderId="0" xfId="0" applyFill="1"/>
    <xf numFmtId="1" fontId="14" fillId="12" borderId="22" xfId="0" applyNumberFormat="1" applyFont="1" applyFill="1" applyBorder="1" applyAlignment="1" applyProtection="1">
      <alignment horizontal="center"/>
    </xf>
    <xf numFmtId="171" fontId="69" fillId="12" borderId="1" xfId="0" applyNumberFormat="1" applyFont="1" applyFill="1" applyBorder="1" applyAlignment="1" applyProtection="1">
      <alignment horizontal="center" vertical="center"/>
    </xf>
    <xf numFmtId="172" fontId="4" fillId="12" borderId="32" xfId="0" applyNumberFormat="1" applyFont="1" applyFill="1" applyBorder="1" applyAlignment="1" applyProtection="1">
      <alignment horizontal="center"/>
    </xf>
    <xf numFmtId="2" fontId="4" fillId="12" borderId="33" xfId="0" applyNumberFormat="1" applyFont="1" applyFill="1" applyBorder="1" applyAlignment="1" applyProtection="1">
      <alignment horizontal="center"/>
    </xf>
    <xf numFmtId="171" fontId="69" fillId="12" borderId="4" xfId="0" applyNumberFormat="1" applyFont="1" applyFill="1" applyBorder="1" applyAlignment="1" applyProtection="1">
      <alignment horizontal="center" vertical="center"/>
    </xf>
    <xf numFmtId="172" fontId="4" fillId="12" borderId="5" xfId="0" applyNumberFormat="1" applyFont="1" applyFill="1" applyBorder="1" applyAlignment="1" applyProtection="1">
      <alignment horizontal="center"/>
    </xf>
    <xf numFmtId="167" fontId="4" fillId="12" borderId="4" xfId="0" applyNumberFormat="1" applyFont="1" applyFill="1" applyBorder="1" applyAlignment="1" applyProtection="1">
      <alignment horizontal="center" vertical="center"/>
    </xf>
    <xf numFmtId="2" fontId="4" fillId="12" borderId="5" xfId="0" applyNumberFormat="1" applyFont="1" applyFill="1" applyBorder="1" applyAlignment="1" applyProtection="1">
      <alignment horizontal="center"/>
    </xf>
    <xf numFmtId="2" fontId="4" fillId="12" borderId="32" xfId="0" applyNumberFormat="1" applyFont="1" applyFill="1" applyBorder="1" applyAlignment="1" applyProtection="1">
      <alignment horizontal="center"/>
    </xf>
    <xf numFmtId="0" fontId="24" fillId="12" borderId="33" xfId="0" applyFont="1" applyFill="1" applyBorder="1" applyProtection="1"/>
    <xf numFmtId="168" fontId="24" fillId="12" borderId="3" xfId="0" applyNumberFormat="1" applyFont="1" applyFill="1" applyBorder="1" applyProtection="1"/>
    <xf numFmtId="168" fontId="33" fillId="12" borderId="1" xfId="0" applyNumberFormat="1" applyFont="1" applyFill="1" applyBorder="1" applyProtection="1"/>
    <xf numFmtId="9" fontId="24" fillId="12" borderId="3" xfId="0" applyNumberFormat="1" applyFont="1" applyFill="1" applyBorder="1" applyAlignment="1" applyProtection="1">
      <alignment horizontal="right"/>
    </xf>
    <xf numFmtId="0" fontId="24" fillId="12" borderId="4" xfId="0" applyFont="1" applyFill="1" applyBorder="1" applyProtection="1"/>
    <xf numFmtId="9" fontId="24" fillId="12" borderId="2" xfId="0" applyNumberFormat="1" applyFont="1" applyFill="1" applyBorder="1" applyProtection="1"/>
    <xf numFmtId="172" fontId="24" fillId="12" borderId="4" xfId="0" applyNumberFormat="1" applyFont="1" applyFill="1" applyBorder="1" applyProtection="1"/>
    <xf numFmtId="9" fontId="24" fillId="12" borderId="32" xfId="0" applyNumberFormat="1" applyFont="1" applyFill="1" applyBorder="1" applyProtection="1"/>
    <xf numFmtId="0" fontId="24" fillId="12" borderId="33" xfId="0" applyFont="1" applyFill="1" applyBorder="1"/>
    <xf numFmtId="169" fontId="24" fillId="12" borderId="3" xfId="0" applyNumberFormat="1" applyFont="1" applyFill="1" applyBorder="1"/>
    <xf numFmtId="170" fontId="38" fillId="12" borderId="3" xfId="0" applyNumberFormat="1" applyFont="1" applyFill="1" applyBorder="1"/>
    <xf numFmtId="9" fontId="24" fillId="12" borderId="4" xfId="0" applyNumberFormat="1" applyFont="1" applyFill="1" applyBorder="1" applyAlignment="1">
      <alignment horizontal="right" indent="1"/>
    </xf>
    <xf numFmtId="9" fontId="24" fillId="12" borderId="32" xfId="0" applyNumberFormat="1" applyFont="1" applyFill="1" applyBorder="1" applyAlignment="1">
      <alignment horizontal="right" indent="1"/>
    </xf>
    <xf numFmtId="9" fontId="24" fillId="12" borderId="33" xfId="0" applyNumberFormat="1" applyFont="1" applyFill="1" applyBorder="1"/>
    <xf numFmtId="171" fontId="33" fillId="12" borderId="3" xfId="0" applyNumberFormat="1" applyFont="1" applyFill="1" applyBorder="1"/>
    <xf numFmtId="9" fontId="24" fillId="12" borderId="3" xfId="0" applyNumberFormat="1" applyFont="1" applyFill="1" applyBorder="1" applyAlignment="1">
      <alignment horizontal="right" indent="1"/>
    </xf>
    <xf numFmtId="1" fontId="24" fillId="12" borderId="4" xfId="0" applyNumberFormat="1" applyFont="1" applyFill="1" applyBorder="1" applyAlignment="1">
      <alignment horizontal="right" indent="1"/>
    </xf>
    <xf numFmtId="1" fontId="24" fillId="12" borderId="2" xfId="0" applyNumberFormat="1" applyFont="1" applyFill="1" applyBorder="1" applyAlignment="1">
      <alignment horizontal="right" indent="1"/>
    </xf>
    <xf numFmtId="1" fontId="14" fillId="12" borderId="3" xfId="0" applyNumberFormat="1" applyFont="1" applyFill="1" applyBorder="1" applyAlignment="1" applyProtection="1">
      <alignment horizontal="center"/>
    </xf>
    <xf numFmtId="0" fontId="24" fillId="12" borderId="0" xfId="0" applyFont="1" applyFill="1"/>
    <xf numFmtId="1" fontId="6" fillId="3" borderId="37" xfId="0" applyNumberFormat="1" applyFont="1" applyFill="1" applyBorder="1" applyAlignment="1" applyProtection="1">
      <alignment horizontal="center"/>
    </xf>
    <xf numFmtId="1" fontId="6" fillId="13" borderId="37" xfId="0" applyNumberFormat="1" applyFont="1" applyFill="1" applyBorder="1" applyAlignment="1" applyProtection="1">
      <alignment horizontal="center"/>
    </xf>
    <xf numFmtId="1" fontId="6" fillId="13" borderId="38" xfId="0" applyNumberFormat="1" applyFont="1" applyFill="1" applyBorder="1" applyAlignment="1" applyProtection="1">
      <alignment horizontal="center"/>
    </xf>
    <xf numFmtId="1" fontId="6" fillId="3" borderId="36" xfId="0" applyNumberFormat="1" applyFont="1" applyFill="1" applyBorder="1" applyAlignment="1" applyProtection="1">
      <alignment horizontal="center"/>
    </xf>
    <xf numFmtId="1" fontId="6" fillId="3" borderId="35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48" fillId="7" borderId="36" xfId="0" applyFont="1" applyFill="1" applyBorder="1" applyAlignment="1" applyProtection="1">
      <alignment horizontal="center" vertical="center" wrapText="1"/>
    </xf>
    <xf numFmtId="0" fontId="49" fillId="7" borderId="14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14" fillId="7" borderId="15" xfId="0" applyFont="1" applyFill="1" applyBorder="1" applyAlignment="1" applyProtection="1">
      <alignment horizontal="center" vertical="center"/>
    </xf>
    <xf numFmtId="0" fontId="11" fillId="7" borderId="34" xfId="0" applyFont="1" applyFill="1" applyBorder="1" applyAlignment="1" applyProtection="1">
      <alignment vertical="center"/>
    </xf>
    <xf numFmtId="0" fontId="24" fillId="7" borderId="15" xfId="0" applyFont="1" applyFill="1" applyBorder="1" applyAlignment="1">
      <alignment horizontal="center" vertical="center" wrapText="1"/>
    </xf>
    <xf numFmtId="0" fontId="24" fillId="7" borderId="13" xfId="0" applyFont="1" applyFill="1" applyBorder="1" applyAlignment="1">
      <alignment horizontal="center" vertical="center" wrapText="1"/>
    </xf>
    <xf numFmtId="0" fontId="14" fillId="7" borderId="35" xfId="0" applyFont="1" applyFill="1" applyBorder="1" applyAlignment="1" applyProtection="1">
      <alignment horizontal="center" vertical="center"/>
    </xf>
    <xf numFmtId="0" fontId="0" fillId="7" borderId="14" xfId="0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lineChart>
        <c:grouping val="standard"/>
        <c:ser>
          <c:idx val="0"/>
          <c:order val="0"/>
          <c:tx>
            <c:v>Сетка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1x1'!$G$17:$G$116</c:f>
              <c:numCache>
                <c:formatCode>0;[Red]0</c:formatCode>
                <c:ptCount val="100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41</c:v>
                </c:pt>
                <c:pt idx="21">
                  <c:v>45</c:v>
                </c:pt>
                <c:pt idx="22">
                  <c:v>49</c:v>
                </c:pt>
                <c:pt idx="23">
                  <c:v>53</c:v>
                </c:pt>
                <c:pt idx="24">
                  <c:v>57</c:v>
                </c:pt>
                <c:pt idx="25">
                  <c:v>61</c:v>
                </c:pt>
                <c:pt idx="26">
                  <c:v>65</c:v>
                </c:pt>
                <c:pt idx="27">
                  <c:v>69</c:v>
                </c:pt>
                <c:pt idx="28">
                  <c:v>73</c:v>
                </c:pt>
                <c:pt idx="29">
                  <c:v>77</c:v>
                </c:pt>
                <c:pt idx="30">
                  <c:v>81</c:v>
                </c:pt>
                <c:pt idx="31">
                  <c:v>85</c:v>
                </c:pt>
                <c:pt idx="32">
                  <c:v>89</c:v>
                </c:pt>
                <c:pt idx="33">
                  <c:v>93</c:v>
                </c:pt>
                <c:pt idx="34">
                  <c:v>97</c:v>
                </c:pt>
                <c:pt idx="35">
                  <c:v>101</c:v>
                </c:pt>
                <c:pt idx="36">
                  <c:v>105</c:v>
                </c:pt>
                <c:pt idx="37">
                  <c:v>109</c:v>
                </c:pt>
                <c:pt idx="38">
                  <c:v>113</c:v>
                </c:pt>
                <c:pt idx="39">
                  <c:v>117</c:v>
                </c:pt>
                <c:pt idx="40">
                  <c:v>121</c:v>
                </c:pt>
                <c:pt idx="41">
                  <c:v>125</c:v>
                </c:pt>
                <c:pt idx="42">
                  <c:v>129</c:v>
                </c:pt>
                <c:pt idx="43">
                  <c:v>133</c:v>
                </c:pt>
                <c:pt idx="44">
                  <c:v>137</c:v>
                </c:pt>
                <c:pt idx="45">
                  <c:v>141</c:v>
                </c:pt>
                <c:pt idx="46">
                  <c:v>145</c:v>
                </c:pt>
                <c:pt idx="47">
                  <c:v>149</c:v>
                </c:pt>
                <c:pt idx="48">
                  <c:v>153</c:v>
                </c:pt>
                <c:pt idx="49">
                  <c:v>157</c:v>
                </c:pt>
                <c:pt idx="50">
                  <c:v>161</c:v>
                </c:pt>
                <c:pt idx="51">
                  <c:v>165</c:v>
                </c:pt>
                <c:pt idx="52">
                  <c:v>169</c:v>
                </c:pt>
                <c:pt idx="53">
                  <c:v>173</c:v>
                </c:pt>
                <c:pt idx="54">
                  <c:v>177</c:v>
                </c:pt>
                <c:pt idx="55">
                  <c:v>181</c:v>
                </c:pt>
                <c:pt idx="56">
                  <c:v>185</c:v>
                </c:pt>
                <c:pt idx="57">
                  <c:v>189</c:v>
                </c:pt>
                <c:pt idx="58">
                  <c:v>193</c:v>
                </c:pt>
                <c:pt idx="59">
                  <c:v>197</c:v>
                </c:pt>
                <c:pt idx="60">
                  <c:v>201</c:v>
                </c:pt>
                <c:pt idx="61">
                  <c:v>205</c:v>
                </c:pt>
                <c:pt idx="62">
                  <c:v>209</c:v>
                </c:pt>
                <c:pt idx="63">
                  <c:v>213</c:v>
                </c:pt>
                <c:pt idx="64">
                  <c:v>217</c:v>
                </c:pt>
                <c:pt idx="65">
                  <c:v>221</c:v>
                </c:pt>
                <c:pt idx="66">
                  <c:v>225</c:v>
                </c:pt>
                <c:pt idx="67">
                  <c:v>229</c:v>
                </c:pt>
                <c:pt idx="68">
                  <c:v>233</c:v>
                </c:pt>
                <c:pt idx="69">
                  <c:v>237</c:v>
                </c:pt>
                <c:pt idx="70">
                  <c:v>241</c:v>
                </c:pt>
                <c:pt idx="71">
                  <c:v>245</c:v>
                </c:pt>
                <c:pt idx="72">
                  <c:v>249</c:v>
                </c:pt>
                <c:pt idx="73">
                  <c:v>253</c:v>
                </c:pt>
                <c:pt idx="74">
                  <c:v>257</c:v>
                </c:pt>
                <c:pt idx="75">
                  <c:v>261</c:v>
                </c:pt>
                <c:pt idx="76">
                  <c:v>265</c:v>
                </c:pt>
                <c:pt idx="77">
                  <c:v>269</c:v>
                </c:pt>
                <c:pt idx="78">
                  <c:v>273</c:v>
                </c:pt>
                <c:pt idx="79">
                  <c:v>277</c:v>
                </c:pt>
                <c:pt idx="80">
                  <c:v>281</c:v>
                </c:pt>
                <c:pt idx="81">
                  <c:v>285</c:v>
                </c:pt>
                <c:pt idx="82">
                  <c:v>289</c:v>
                </c:pt>
                <c:pt idx="83">
                  <c:v>293</c:v>
                </c:pt>
                <c:pt idx="84">
                  <c:v>297</c:v>
                </c:pt>
                <c:pt idx="85">
                  <c:v>301</c:v>
                </c:pt>
                <c:pt idx="86">
                  <c:v>305</c:v>
                </c:pt>
                <c:pt idx="87">
                  <c:v>309</c:v>
                </c:pt>
                <c:pt idx="88">
                  <c:v>313</c:v>
                </c:pt>
                <c:pt idx="89">
                  <c:v>317</c:v>
                </c:pt>
                <c:pt idx="90">
                  <c:v>321</c:v>
                </c:pt>
                <c:pt idx="91">
                  <c:v>325</c:v>
                </c:pt>
                <c:pt idx="92">
                  <c:v>329</c:v>
                </c:pt>
                <c:pt idx="93">
                  <c:v>333</c:v>
                </c:pt>
                <c:pt idx="94">
                  <c:v>337</c:v>
                </c:pt>
                <c:pt idx="95">
                  <c:v>341</c:v>
                </c:pt>
                <c:pt idx="96">
                  <c:v>345</c:v>
                </c:pt>
                <c:pt idx="97">
                  <c:v>349</c:v>
                </c:pt>
                <c:pt idx="98">
                  <c:v>353</c:v>
                </c:pt>
                <c:pt idx="99">
                  <c:v>357</c:v>
                </c:pt>
              </c:numCache>
            </c:numRef>
          </c:val>
        </c:ser>
        <c:ser>
          <c:idx val="2"/>
          <c:order val="1"/>
          <c:tx>
            <c:v>Тейк профит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1x1'!$S$17:$S$116</c:f>
              <c:numCache>
                <c:formatCode>0;[Red]0</c:formatCode>
                <c:ptCount val="100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  <c:pt idx="9">
                  <c:v>20</c:v>
                </c:pt>
                <c:pt idx="10">
                  <c:v>22</c:v>
                </c:pt>
                <c:pt idx="11">
                  <c:v>24</c:v>
                </c:pt>
                <c:pt idx="12">
                  <c:v>26</c:v>
                </c:pt>
                <c:pt idx="13">
                  <c:v>28</c:v>
                </c:pt>
                <c:pt idx="14">
                  <c:v>30</c:v>
                </c:pt>
                <c:pt idx="15">
                  <c:v>32</c:v>
                </c:pt>
                <c:pt idx="16">
                  <c:v>34</c:v>
                </c:pt>
                <c:pt idx="17">
                  <c:v>36</c:v>
                </c:pt>
                <c:pt idx="18">
                  <c:v>38</c:v>
                </c:pt>
                <c:pt idx="19">
                  <c:v>40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67</c:v>
                </c:pt>
                <c:pt idx="35">
                  <c:v>69</c:v>
                </c:pt>
                <c:pt idx="36">
                  <c:v>70</c:v>
                </c:pt>
                <c:pt idx="37">
                  <c:v>72</c:v>
                </c:pt>
                <c:pt idx="38">
                  <c:v>74</c:v>
                </c:pt>
                <c:pt idx="39">
                  <c:v>75</c:v>
                </c:pt>
                <c:pt idx="40">
                  <c:v>75</c:v>
                </c:pt>
                <c:pt idx="41">
                  <c:v>77</c:v>
                </c:pt>
                <c:pt idx="42">
                  <c:v>78</c:v>
                </c:pt>
                <c:pt idx="43">
                  <c:v>79</c:v>
                </c:pt>
                <c:pt idx="44">
                  <c:v>80</c:v>
                </c:pt>
                <c:pt idx="45">
                  <c:v>81</c:v>
                </c:pt>
                <c:pt idx="46">
                  <c:v>82</c:v>
                </c:pt>
                <c:pt idx="47">
                  <c:v>84</c:v>
                </c:pt>
                <c:pt idx="48">
                  <c:v>84</c:v>
                </c:pt>
                <c:pt idx="49">
                  <c:v>85</c:v>
                </c:pt>
                <c:pt idx="50">
                  <c:v>86</c:v>
                </c:pt>
                <c:pt idx="51">
                  <c:v>87</c:v>
                </c:pt>
                <c:pt idx="52">
                  <c:v>88</c:v>
                </c:pt>
                <c:pt idx="53">
                  <c:v>89</c:v>
                </c:pt>
                <c:pt idx="54">
                  <c:v>90</c:v>
                </c:pt>
                <c:pt idx="55">
                  <c:v>91</c:v>
                </c:pt>
                <c:pt idx="56">
                  <c:v>92</c:v>
                </c:pt>
                <c:pt idx="57">
                  <c:v>93</c:v>
                </c:pt>
                <c:pt idx="58">
                  <c:v>94</c:v>
                </c:pt>
                <c:pt idx="59">
                  <c:v>95</c:v>
                </c:pt>
                <c:pt idx="60">
                  <c:v>96</c:v>
                </c:pt>
                <c:pt idx="61">
                  <c:v>97</c:v>
                </c:pt>
                <c:pt idx="62">
                  <c:v>98</c:v>
                </c:pt>
                <c:pt idx="63">
                  <c:v>99</c:v>
                </c:pt>
                <c:pt idx="64">
                  <c:v>100</c:v>
                </c:pt>
                <c:pt idx="65">
                  <c:v>101</c:v>
                </c:pt>
                <c:pt idx="66">
                  <c:v>102</c:v>
                </c:pt>
                <c:pt idx="67">
                  <c:v>103</c:v>
                </c:pt>
                <c:pt idx="68">
                  <c:v>104</c:v>
                </c:pt>
                <c:pt idx="69">
                  <c:v>105</c:v>
                </c:pt>
                <c:pt idx="70">
                  <c:v>106</c:v>
                </c:pt>
                <c:pt idx="71">
                  <c:v>107</c:v>
                </c:pt>
                <c:pt idx="72">
                  <c:v>108</c:v>
                </c:pt>
                <c:pt idx="73">
                  <c:v>110</c:v>
                </c:pt>
                <c:pt idx="74">
                  <c:v>110</c:v>
                </c:pt>
                <c:pt idx="75">
                  <c:v>112</c:v>
                </c:pt>
                <c:pt idx="76">
                  <c:v>113</c:v>
                </c:pt>
                <c:pt idx="77">
                  <c:v>114</c:v>
                </c:pt>
                <c:pt idx="78">
                  <c:v>115</c:v>
                </c:pt>
                <c:pt idx="79">
                  <c:v>116</c:v>
                </c:pt>
                <c:pt idx="80">
                  <c:v>117</c:v>
                </c:pt>
                <c:pt idx="81">
                  <c:v>118</c:v>
                </c:pt>
                <c:pt idx="82">
                  <c:v>119</c:v>
                </c:pt>
                <c:pt idx="83">
                  <c:v>121</c:v>
                </c:pt>
                <c:pt idx="84">
                  <c:v>122</c:v>
                </c:pt>
                <c:pt idx="85">
                  <c:v>123</c:v>
                </c:pt>
                <c:pt idx="86">
                  <c:v>124</c:v>
                </c:pt>
                <c:pt idx="87">
                  <c:v>125</c:v>
                </c:pt>
                <c:pt idx="88">
                  <c:v>126</c:v>
                </c:pt>
                <c:pt idx="89">
                  <c:v>127</c:v>
                </c:pt>
                <c:pt idx="90">
                  <c:v>129</c:v>
                </c:pt>
                <c:pt idx="91">
                  <c:v>130</c:v>
                </c:pt>
                <c:pt idx="92">
                  <c:v>131</c:v>
                </c:pt>
                <c:pt idx="93">
                  <c:v>132</c:v>
                </c:pt>
                <c:pt idx="94">
                  <c:v>133</c:v>
                </c:pt>
                <c:pt idx="95">
                  <c:v>134</c:v>
                </c:pt>
                <c:pt idx="96">
                  <c:v>135</c:v>
                </c:pt>
                <c:pt idx="97">
                  <c:v>137</c:v>
                </c:pt>
                <c:pt idx="98">
                  <c:v>138</c:v>
                </c:pt>
                <c:pt idx="99">
                  <c:v>39</c:v>
                </c:pt>
              </c:numCache>
            </c:numRef>
          </c:val>
        </c:ser>
        <c:ser>
          <c:idx val="1"/>
          <c:order val="4"/>
          <c:tx>
            <c:v>Безубыток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'Сводная МОДЕЛЬ 1x1'!$Q$17:$Q$116</c:f>
              <c:numCache>
                <c:formatCode>General</c:formatCode>
                <c:ptCount val="1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22</c:v>
                </c:pt>
                <c:pt idx="22">
                  <c:v>24</c:v>
                </c:pt>
                <c:pt idx="23">
                  <c:v>26</c:v>
                </c:pt>
                <c:pt idx="24">
                  <c:v>28</c:v>
                </c:pt>
                <c:pt idx="25">
                  <c:v>30</c:v>
                </c:pt>
                <c:pt idx="26">
                  <c:v>32</c:v>
                </c:pt>
                <c:pt idx="27">
                  <c:v>34</c:v>
                </c:pt>
                <c:pt idx="28">
                  <c:v>36</c:v>
                </c:pt>
                <c:pt idx="29">
                  <c:v>38</c:v>
                </c:pt>
                <c:pt idx="30">
                  <c:v>40</c:v>
                </c:pt>
                <c:pt idx="31">
                  <c:v>42</c:v>
                </c:pt>
                <c:pt idx="32">
                  <c:v>44</c:v>
                </c:pt>
                <c:pt idx="33">
                  <c:v>46</c:v>
                </c:pt>
                <c:pt idx="34">
                  <c:v>47</c:v>
                </c:pt>
                <c:pt idx="35">
                  <c:v>49</c:v>
                </c:pt>
                <c:pt idx="36">
                  <c:v>50</c:v>
                </c:pt>
                <c:pt idx="37">
                  <c:v>52</c:v>
                </c:pt>
                <c:pt idx="38">
                  <c:v>54</c:v>
                </c:pt>
                <c:pt idx="39">
                  <c:v>55</c:v>
                </c:pt>
                <c:pt idx="40">
                  <c:v>55</c:v>
                </c:pt>
                <c:pt idx="41">
                  <c:v>57</c:v>
                </c:pt>
                <c:pt idx="42">
                  <c:v>58</c:v>
                </c:pt>
                <c:pt idx="43">
                  <c:v>59</c:v>
                </c:pt>
                <c:pt idx="44">
                  <c:v>60</c:v>
                </c:pt>
                <c:pt idx="45">
                  <c:v>61</c:v>
                </c:pt>
                <c:pt idx="46">
                  <c:v>62</c:v>
                </c:pt>
                <c:pt idx="47">
                  <c:v>64</c:v>
                </c:pt>
                <c:pt idx="48">
                  <c:v>64</c:v>
                </c:pt>
                <c:pt idx="49">
                  <c:v>65</c:v>
                </c:pt>
                <c:pt idx="50">
                  <c:v>66</c:v>
                </c:pt>
                <c:pt idx="51">
                  <c:v>67</c:v>
                </c:pt>
                <c:pt idx="52">
                  <c:v>68</c:v>
                </c:pt>
                <c:pt idx="53">
                  <c:v>69</c:v>
                </c:pt>
                <c:pt idx="54">
                  <c:v>70</c:v>
                </c:pt>
                <c:pt idx="55">
                  <c:v>71</c:v>
                </c:pt>
                <c:pt idx="56">
                  <c:v>72</c:v>
                </c:pt>
                <c:pt idx="57">
                  <c:v>73</c:v>
                </c:pt>
                <c:pt idx="58">
                  <c:v>74</c:v>
                </c:pt>
                <c:pt idx="59">
                  <c:v>75</c:v>
                </c:pt>
                <c:pt idx="60">
                  <c:v>76</c:v>
                </c:pt>
                <c:pt idx="61">
                  <c:v>77</c:v>
                </c:pt>
                <c:pt idx="62">
                  <c:v>78</c:v>
                </c:pt>
                <c:pt idx="63">
                  <c:v>79</c:v>
                </c:pt>
                <c:pt idx="64">
                  <c:v>80</c:v>
                </c:pt>
                <c:pt idx="65">
                  <c:v>81</c:v>
                </c:pt>
                <c:pt idx="66">
                  <c:v>82</c:v>
                </c:pt>
                <c:pt idx="67">
                  <c:v>83</c:v>
                </c:pt>
                <c:pt idx="68">
                  <c:v>84</c:v>
                </c:pt>
                <c:pt idx="69">
                  <c:v>85</c:v>
                </c:pt>
                <c:pt idx="70">
                  <c:v>86</c:v>
                </c:pt>
                <c:pt idx="71">
                  <c:v>87</c:v>
                </c:pt>
                <c:pt idx="72">
                  <c:v>88</c:v>
                </c:pt>
                <c:pt idx="73">
                  <c:v>90</c:v>
                </c:pt>
                <c:pt idx="74">
                  <c:v>90</c:v>
                </c:pt>
                <c:pt idx="75">
                  <c:v>92</c:v>
                </c:pt>
                <c:pt idx="76">
                  <c:v>93</c:v>
                </c:pt>
                <c:pt idx="77">
                  <c:v>94</c:v>
                </c:pt>
                <c:pt idx="78">
                  <c:v>95</c:v>
                </c:pt>
                <c:pt idx="79">
                  <c:v>96</c:v>
                </c:pt>
                <c:pt idx="80">
                  <c:v>97</c:v>
                </c:pt>
                <c:pt idx="81">
                  <c:v>98</c:v>
                </c:pt>
                <c:pt idx="82">
                  <c:v>99</c:v>
                </c:pt>
                <c:pt idx="83">
                  <c:v>101</c:v>
                </c:pt>
                <c:pt idx="84">
                  <c:v>102</c:v>
                </c:pt>
                <c:pt idx="85">
                  <c:v>103</c:v>
                </c:pt>
                <c:pt idx="86">
                  <c:v>104</c:v>
                </c:pt>
                <c:pt idx="87">
                  <c:v>105</c:v>
                </c:pt>
                <c:pt idx="88">
                  <c:v>106</c:v>
                </c:pt>
                <c:pt idx="89">
                  <c:v>107</c:v>
                </c:pt>
                <c:pt idx="90">
                  <c:v>109</c:v>
                </c:pt>
                <c:pt idx="91">
                  <c:v>110</c:v>
                </c:pt>
                <c:pt idx="92">
                  <c:v>111</c:v>
                </c:pt>
                <c:pt idx="93">
                  <c:v>112</c:v>
                </c:pt>
                <c:pt idx="94">
                  <c:v>113</c:v>
                </c:pt>
                <c:pt idx="95">
                  <c:v>114</c:v>
                </c:pt>
                <c:pt idx="96">
                  <c:v>115</c:v>
                </c:pt>
                <c:pt idx="97">
                  <c:v>117</c:v>
                </c:pt>
                <c:pt idx="98">
                  <c:v>118</c:v>
                </c:pt>
                <c:pt idx="99">
                  <c:v>19</c:v>
                </c:pt>
              </c:numCache>
            </c:numRef>
          </c:val>
        </c:ser>
        <c:marker val="1"/>
        <c:axId val="80054912"/>
        <c:axId val="80060800"/>
      </c:lineChart>
      <c:lineChart>
        <c:grouping val="standard"/>
        <c:ser>
          <c:idx val="3"/>
          <c:order val="2"/>
          <c:tx>
            <c:v>Свободная маржа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1x1'!$AA$17:$AA$116</c:f>
              <c:numCache>
                <c:formatCode>0_ ;[Red]\-0\ </c:formatCode>
                <c:ptCount val="100"/>
                <c:pt idx="0">
                  <c:v>9998.8700000000008</c:v>
                </c:pt>
                <c:pt idx="1">
                  <c:v>9997.5400000000009</c:v>
                </c:pt>
                <c:pt idx="2">
                  <c:v>9996.01</c:v>
                </c:pt>
                <c:pt idx="3">
                  <c:v>9994.2800000000007</c:v>
                </c:pt>
                <c:pt idx="4">
                  <c:v>9992.35</c:v>
                </c:pt>
                <c:pt idx="5">
                  <c:v>9990.2199999999993</c:v>
                </c:pt>
                <c:pt idx="6">
                  <c:v>9987.89</c:v>
                </c:pt>
                <c:pt idx="7">
                  <c:v>9985.36</c:v>
                </c:pt>
                <c:pt idx="8">
                  <c:v>9982.6299999999992</c:v>
                </c:pt>
                <c:pt idx="9">
                  <c:v>9979.7000000000007</c:v>
                </c:pt>
                <c:pt idx="10">
                  <c:v>9976.57</c:v>
                </c:pt>
                <c:pt idx="11">
                  <c:v>9973.24</c:v>
                </c:pt>
                <c:pt idx="12">
                  <c:v>9969.7099999999991</c:v>
                </c:pt>
                <c:pt idx="13">
                  <c:v>9965.98</c:v>
                </c:pt>
                <c:pt idx="14">
                  <c:v>9962.0499999999993</c:v>
                </c:pt>
                <c:pt idx="15">
                  <c:v>9957.92</c:v>
                </c:pt>
                <c:pt idx="16">
                  <c:v>9953.59</c:v>
                </c:pt>
                <c:pt idx="17">
                  <c:v>9949.06</c:v>
                </c:pt>
                <c:pt idx="18">
                  <c:v>9944.33</c:v>
                </c:pt>
                <c:pt idx="19">
                  <c:v>9939.4</c:v>
                </c:pt>
                <c:pt idx="20">
                  <c:v>9931.14</c:v>
                </c:pt>
                <c:pt idx="21">
                  <c:v>9920.08</c:v>
                </c:pt>
                <c:pt idx="22">
                  <c:v>9908.2199999999993</c:v>
                </c:pt>
                <c:pt idx="23">
                  <c:v>9895.56</c:v>
                </c:pt>
                <c:pt idx="24">
                  <c:v>9882.1</c:v>
                </c:pt>
                <c:pt idx="25">
                  <c:v>9867.84</c:v>
                </c:pt>
                <c:pt idx="26">
                  <c:v>9852.7800000000007</c:v>
                </c:pt>
                <c:pt idx="27">
                  <c:v>9836.92</c:v>
                </c:pt>
                <c:pt idx="28">
                  <c:v>9820.26</c:v>
                </c:pt>
                <c:pt idx="29">
                  <c:v>9802.7999999999993</c:v>
                </c:pt>
                <c:pt idx="30">
                  <c:v>9784.5400000000009</c:v>
                </c:pt>
                <c:pt idx="31">
                  <c:v>9765.48</c:v>
                </c:pt>
                <c:pt idx="32">
                  <c:v>9745.6200000000008</c:v>
                </c:pt>
                <c:pt idx="33">
                  <c:v>9724.73</c:v>
                </c:pt>
                <c:pt idx="34">
                  <c:v>9702.93</c:v>
                </c:pt>
                <c:pt idx="35">
                  <c:v>9679.7099999999991</c:v>
                </c:pt>
                <c:pt idx="36">
                  <c:v>9655.57</c:v>
                </c:pt>
                <c:pt idx="37">
                  <c:v>9630.01</c:v>
                </c:pt>
                <c:pt idx="38">
                  <c:v>9603.5300000000007</c:v>
                </c:pt>
                <c:pt idx="39">
                  <c:v>9575.6299999999992</c:v>
                </c:pt>
                <c:pt idx="40">
                  <c:v>9546.41</c:v>
                </c:pt>
                <c:pt idx="41">
                  <c:v>9515.3700000000008</c:v>
                </c:pt>
                <c:pt idx="42">
                  <c:v>9483.01</c:v>
                </c:pt>
                <c:pt idx="43">
                  <c:v>9448.83</c:v>
                </c:pt>
                <c:pt idx="44">
                  <c:v>9413.34</c:v>
                </c:pt>
                <c:pt idx="45">
                  <c:v>9376.02</c:v>
                </c:pt>
                <c:pt idx="46">
                  <c:v>9336.99</c:v>
                </c:pt>
                <c:pt idx="47">
                  <c:v>9296.1299999999992</c:v>
                </c:pt>
                <c:pt idx="48">
                  <c:v>9253.56</c:v>
                </c:pt>
                <c:pt idx="49">
                  <c:v>9208.76</c:v>
                </c:pt>
                <c:pt idx="50">
                  <c:v>9162.25</c:v>
                </c:pt>
                <c:pt idx="51">
                  <c:v>9113.51</c:v>
                </c:pt>
                <c:pt idx="52">
                  <c:v>9062.66</c:v>
                </c:pt>
                <c:pt idx="53">
                  <c:v>9009.58</c:v>
                </c:pt>
                <c:pt idx="54">
                  <c:v>8954.39</c:v>
                </c:pt>
                <c:pt idx="55">
                  <c:v>8896.58</c:v>
                </c:pt>
                <c:pt idx="56">
                  <c:v>8836.65</c:v>
                </c:pt>
                <c:pt idx="57">
                  <c:v>8774.1</c:v>
                </c:pt>
                <c:pt idx="58">
                  <c:v>8709.43</c:v>
                </c:pt>
                <c:pt idx="59">
                  <c:v>8642.14</c:v>
                </c:pt>
                <c:pt idx="60">
                  <c:v>8572.33</c:v>
                </c:pt>
                <c:pt idx="61">
                  <c:v>8499.5</c:v>
                </c:pt>
                <c:pt idx="62">
                  <c:v>8424.15</c:v>
                </c:pt>
                <c:pt idx="63">
                  <c:v>8345.7800000000007</c:v>
                </c:pt>
                <c:pt idx="64">
                  <c:v>8264.9</c:v>
                </c:pt>
                <c:pt idx="65">
                  <c:v>8180.99</c:v>
                </c:pt>
                <c:pt idx="66">
                  <c:v>8094.17</c:v>
                </c:pt>
                <c:pt idx="67">
                  <c:v>8004.32</c:v>
                </c:pt>
                <c:pt idx="68">
                  <c:v>7911.56</c:v>
                </c:pt>
                <c:pt idx="69">
                  <c:v>7815.37</c:v>
                </c:pt>
                <c:pt idx="70">
                  <c:v>7716.27</c:v>
                </c:pt>
                <c:pt idx="71">
                  <c:v>7613.74</c:v>
                </c:pt>
                <c:pt idx="72">
                  <c:v>7507.9</c:v>
                </c:pt>
                <c:pt idx="73">
                  <c:v>7398.63</c:v>
                </c:pt>
                <c:pt idx="74">
                  <c:v>7286.05</c:v>
                </c:pt>
                <c:pt idx="75">
                  <c:v>7169.65</c:v>
                </c:pt>
                <c:pt idx="76">
                  <c:v>7049.93</c:v>
                </c:pt>
                <c:pt idx="77">
                  <c:v>6926.39</c:v>
                </c:pt>
                <c:pt idx="78">
                  <c:v>6799.53</c:v>
                </c:pt>
                <c:pt idx="79">
                  <c:v>6668.85</c:v>
                </c:pt>
                <c:pt idx="80">
                  <c:v>6534.45</c:v>
                </c:pt>
                <c:pt idx="81">
                  <c:v>6395.83</c:v>
                </c:pt>
                <c:pt idx="82">
                  <c:v>6253.49</c:v>
                </c:pt>
                <c:pt idx="83">
                  <c:v>6106.93</c:v>
                </c:pt>
                <c:pt idx="84">
                  <c:v>5956.66</c:v>
                </c:pt>
                <c:pt idx="85">
                  <c:v>5802.16</c:v>
                </c:pt>
                <c:pt idx="86">
                  <c:v>5643.55</c:v>
                </c:pt>
                <c:pt idx="87">
                  <c:v>5480.71</c:v>
                </c:pt>
                <c:pt idx="88">
                  <c:v>5313.76</c:v>
                </c:pt>
                <c:pt idx="89">
                  <c:v>5142.18</c:v>
                </c:pt>
                <c:pt idx="90">
                  <c:v>4966.49</c:v>
                </c:pt>
                <c:pt idx="91">
                  <c:v>4786.17</c:v>
                </c:pt>
                <c:pt idx="92">
                  <c:v>4601.34</c:v>
                </c:pt>
                <c:pt idx="93">
                  <c:v>4411.88</c:v>
                </c:pt>
                <c:pt idx="94">
                  <c:v>4217.91</c:v>
                </c:pt>
                <c:pt idx="95">
                  <c:v>4018.92</c:v>
                </c:pt>
                <c:pt idx="96">
                  <c:v>3815.41</c:v>
                </c:pt>
                <c:pt idx="97">
                  <c:v>3606.88</c:v>
                </c:pt>
                <c:pt idx="98">
                  <c:v>3393.83</c:v>
                </c:pt>
                <c:pt idx="99">
                  <c:v>11.98</c:v>
                </c:pt>
              </c:numCache>
            </c:numRef>
          </c:val>
        </c:ser>
        <c:ser>
          <c:idx val="4"/>
          <c:order val="3"/>
          <c:tx>
            <c:v>Прибыль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1x1'!$M$17:$M$116</c:f>
              <c:numCache>
                <c:formatCode>0.0</c:formatCode>
                <c:ptCount val="100"/>
                <c:pt idx="0">
                  <c:v>0.2</c:v>
                </c:pt>
                <c:pt idx="1">
                  <c:v>0.6</c:v>
                </c:pt>
                <c:pt idx="2">
                  <c:v>1.2</c:v>
                </c:pt>
                <c:pt idx="3">
                  <c:v>2</c:v>
                </c:pt>
                <c:pt idx="4">
                  <c:v>3</c:v>
                </c:pt>
                <c:pt idx="5">
                  <c:v>4.2</c:v>
                </c:pt>
                <c:pt idx="6">
                  <c:v>5.6</c:v>
                </c:pt>
                <c:pt idx="7">
                  <c:v>7.2</c:v>
                </c:pt>
                <c:pt idx="8">
                  <c:v>9</c:v>
                </c:pt>
                <c:pt idx="9">
                  <c:v>11</c:v>
                </c:pt>
                <c:pt idx="10">
                  <c:v>13.2</c:v>
                </c:pt>
                <c:pt idx="11">
                  <c:v>15.6</c:v>
                </c:pt>
                <c:pt idx="12">
                  <c:v>18.2</c:v>
                </c:pt>
                <c:pt idx="13">
                  <c:v>21</c:v>
                </c:pt>
                <c:pt idx="14">
                  <c:v>24</c:v>
                </c:pt>
                <c:pt idx="15">
                  <c:v>27.2</c:v>
                </c:pt>
                <c:pt idx="16">
                  <c:v>30.6</c:v>
                </c:pt>
                <c:pt idx="17">
                  <c:v>34.200000000000003</c:v>
                </c:pt>
                <c:pt idx="18">
                  <c:v>38</c:v>
                </c:pt>
                <c:pt idx="19">
                  <c:v>42</c:v>
                </c:pt>
                <c:pt idx="20">
                  <c:v>44</c:v>
                </c:pt>
                <c:pt idx="21">
                  <c:v>48</c:v>
                </c:pt>
                <c:pt idx="22">
                  <c:v>52</c:v>
                </c:pt>
                <c:pt idx="23">
                  <c:v>56</c:v>
                </c:pt>
                <c:pt idx="24">
                  <c:v>60</c:v>
                </c:pt>
                <c:pt idx="25">
                  <c:v>64</c:v>
                </c:pt>
                <c:pt idx="26">
                  <c:v>68</c:v>
                </c:pt>
                <c:pt idx="27">
                  <c:v>72</c:v>
                </c:pt>
                <c:pt idx="28">
                  <c:v>76</c:v>
                </c:pt>
                <c:pt idx="29">
                  <c:v>80</c:v>
                </c:pt>
                <c:pt idx="30">
                  <c:v>84</c:v>
                </c:pt>
                <c:pt idx="31">
                  <c:v>88</c:v>
                </c:pt>
                <c:pt idx="32">
                  <c:v>92</c:v>
                </c:pt>
                <c:pt idx="33">
                  <c:v>96</c:v>
                </c:pt>
                <c:pt idx="34">
                  <c:v>102</c:v>
                </c:pt>
                <c:pt idx="35">
                  <c:v>106</c:v>
                </c:pt>
                <c:pt idx="36">
                  <c:v>112</c:v>
                </c:pt>
                <c:pt idx="37">
                  <c:v>116</c:v>
                </c:pt>
                <c:pt idx="38">
                  <c:v>122</c:v>
                </c:pt>
                <c:pt idx="39">
                  <c:v>128</c:v>
                </c:pt>
                <c:pt idx="40">
                  <c:v>136</c:v>
                </c:pt>
                <c:pt idx="41">
                  <c:v>142</c:v>
                </c:pt>
                <c:pt idx="42">
                  <c:v>150</c:v>
                </c:pt>
                <c:pt idx="43">
                  <c:v>156</c:v>
                </c:pt>
                <c:pt idx="44">
                  <c:v>164</c:v>
                </c:pt>
                <c:pt idx="45">
                  <c:v>172</c:v>
                </c:pt>
                <c:pt idx="46">
                  <c:v>180</c:v>
                </c:pt>
                <c:pt idx="47">
                  <c:v>188</c:v>
                </c:pt>
                <c:pt idx="48">
                  <c:v>198</c:v>
                </c:pt>
                <c:pt idx="49">
                  <c:v>206</c:v>
                </c:pt>
                <c:pt idx="50">
                  <c:v>216</c:v>
                </c:pt>
                <c:pt idx="51">
                  <c:v>226</c:v>
                </c:pt>
                <c:pt idx="52">
                  <c:v>236</c:v>
                </c:pt>
                <c:pt idx="53">
                  <c:v>246</c:v>
                </c:pt>
                <c:pt idx="54">
                  <c:v>258</c:v>
                </c:pt>
                <c:pt idx="55">
                  <c:v>268</c:v>
                </c:pt>
                <c:pt idx="56">
                  <c:v>280</c:v>
                </c:pt>
                <c:pt idx="57">
                  <c:v>290</c:v>
                </c:pt>
                <c:pt idx="58">
                  <c:v>302</c:v>
                </c:pt>
                <c:pt idx="59">
                  <c:v>314</c:v>
                </c:pt>
                <c:pt idx="60">
                  <c:v>328</c:v>
                </c:pt>
                <c:pt idx="61">
                  <c:v>340</c:v>
                </c:pt>
                <c:pt idx="62">
                  <c:v>354</c:v>
                </c:pt>
                <c:pt idx="63">
                  <c:v>366</c:v>
                </c:pt>
                <c:pt idx="64">
                  <c:v>380</c:v>
                </c:pt>
                <c:pt idx="65">
                  <c:v>394</c:v>
                </c:pt>
                <c:pt idx="66">
                  <c:v>408</c:v>
                </c:pt>
                <c:pt idx="67">
                  <c:v>422</c:v>
                </c:pt>
                <c:pt idx="68">
                  <c:v>438</c:v>
                </c:pt>
                <c:pt idx="69">
                  <c:v>452</c:v>
                </c:pt>
                <c:pt idx="70">
                  <c:v>468</c:v>
                </c:pt>
                <c:pt idx="71">
                  <c:v>484</c:v>
                </c:pt>
                <c:pt idx="72">
                  <c:v>500</c:v>
                </c:pt>
                <c:pt idx="73">
                  <c:v>516</c:v>
                </c:pt>
                <c:pt idx="74">
                  <c:v>534</c:v>
                </c:pt>
                <c:pt idx="75">
                  <c:v>550</c:v>
                </c:pt>
                <c:pt idx="76">
                  <c:v>568</c:v>
                </c:pt>
                <c:pt idx="77">
                  <c:v>584</c:v>
                </c:pt>
                <c:pt idx="78">
                  <c:v>602</c:v>
                </c:pt>
                <c:pt idx="79">
                  <c:v>620</c:v>
                </c:pt>
                <c:pt idx="80">
                  <c:v>640</c:v>
                </c:pt>
                <c:pt idx="81">
                  <c:v>658</c:v>
                </c:pt>
                <c:pt idx="82">
                  <c:v>678</c:v>
                </c:pt>
                <c:pt idx="83">
                  <c:v>696</c:v>
                </c:pt>
                <c:pt idx="84">
                  <c:v>716</c:v>
                </c:pt>
                <c:pt idx="85">
                  <c:v>736</c:v>
                </c:pt>
                <c:pt idx="86">
                  <c:v>756</c:v>
                </c:pt>
                <c:pt idx="87">
                  <c:v>776</c:v>
                </c:pt>
                <c:pt idx="88">
                  <c:v>798</c:v>
                </c:pt>
                <c:pt idx="89">
                  <c:v>818</c:v>
                </c:pt>
                <c:pt idx="90">
                  <c:v>840</c:v>
                </c:pt>
                <c:pt idx="91">
                  <c:v>862</c:v>
                </c:pt>
                <c:pt idx="92">
                  <c:v>884</c:v>
                </c:pt>
                <c:pt idx="93">
                  <c:v>906</c:v>
                </c:pt>
                <c:pt idx="94">
                  <c:v>930</c:v>
                </c:pt>
                <c:pt idx="95">
                  <c:v>952</c:v>
                </c:pt>
                <c:pt idx="96">
                  <c:v>976</c:v>
                </c:pt>
                <c:pt idx="97">
                  <c:v>998</c:v>
                </c:pt>
                <c:pt idx="98">
                  <c:v>1022</c:v>
                </c:pt>
                <c:pt idx="99">
                  <c:v>6646</c:v>
                </c:pt>
              </c:numCache>
            </c:numRef>
          </c:val>
        </c:ser>
        <c:marker val="1"/>
        <c:axId val="80062336"/>
        <c:axId val="80063872"/>
      </c:lineChart>
      <c:catAx>
        <c:axId val="8005491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0060800"/>
        <c:crosses val="autoZero"/>
        <c:auto val="1"/>
        <c:lblAlgn val="ctr"/>
        <c:lblOffset val="100"/>
      </c:catAx>
      <c:valAx>
        <c:axId val="80060800"/>
        <c:scaling>
          <c:orientation val="minMax"/>
          <c:max val="1000"/>
          <c:min val="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[Red]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0054912"/>
        <c:crosses val="autoZero"/>
        <c:crossBetween val="between"/>
      </c:valAx>
      <c:catAx>
        <c:axId val="80062336"/>
        <c:scaling>
          <c:orientation val="minMax"/>
        </c:scaling>
        <c:delete val="1"/>
        <c:axPos val="b"/>
        <c:tickLblPos val="none"/>
        <c:crossAx val="80063872"/>
        <c:crosses val="autoZero"/>
        <c:auto val="1"/>
        <c:lblAlgn val="ctr"/>
        <c:lblOffset val="100"/>
      </c:catAx>
      <c:valAx>
        <c:axId val="80063872"/>
        <c:scaling>
          <c:orientation val="minMax"/>
          <c:max val="5000"/>
          <c:min val="0"/>
        </c:scaling>
        <c:axPos val="r"/>
        <c:numFmt formatCode="0_ ;[Red]\-0\ " sourceLinked="1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0062336"/>
        <c:crosses val="max"/>
        <c:crossBetween val="between"/>
      </c:valAx>
      <c:spPr>
        <a:noFill/>
        <a:ln w="25400">
          <a:noFill/>
        </a:ln>
      </c:spPr>
    </c:plotArea>
    <c:legend>
      <c:legendPos val="t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0</xdr:row>
      <xdr:rowOff>0</xdr:rowOff>
    </xdr:from>
    <xdr:to>
      <xdr:col>31</xdr:col>
      <xdr:colOff>0</xdr:colOff>
      <xdr:row>13</xdr:row>
      <xdr:rowOff>200025</xdr:rowOff>
    </xdr:to>
    <xdr:graphicFrame macro="">
      <xdr:nvGraphicFramePr>
        <xdr:cNvPr id="1198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workbookViewId="0">
      <selection activeCell="A13" sqref="A13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33" t="s">
        <v>87</v>
      </c>
      <c r="B1" s="273" t="str">
        <f>IF(C$1=0,"LastOrder",IF(C$1=1,"MinOrder","ОШИБКА"))</f>
        <v>LastOrder</v>
      </c>
      <c r="C1" s="283">
        <v>0</v>
      </c>
      <c r="D1" s="125"/>
      <c r="E1" s="125"/>
      <c r="F1" s="125"/>
      <c r="G1" s="125"/>
      <c r="H1" s="125"/>
      <c r="I1" s="275"/>
      <c r="J1" s="273" t="str">
        <f>IF(K$1=0,"LastOrder",IF(K$1=1,"MinOrder","ОШИБКА"))</f>
        <v>LastOrder</v>
      </c>
      <c r="K1" s="283">
        <v>0</v>
      </c>
      <c r="L1" s="125"/>
      <c r="M1" s="125"/>
      <c r="N1" s="125"/>
      <c r="O1" s="125"/>
      <c r="P1" s="125"/>
    </row>
    <row r="2" spans="1:16" ht="15">
      <c r="A2" s="33" t="s">
        <v>0</v>
      </c>
      <c r="B2" s="256" t="str">
        <f>IF(C$2&lt;0,"д.б. &gt;0","")</f>
        <v/>
      </c>
      <c r="C2" s="1">
        <v>0.01</v>
      </c>
      <c r="D2" s="35"/>
      <c r="E2" s="35"/>
      <c r="F2" s="35"/>
      <c r="G2" s="35"/>
      <c r="H2" s="35"/>
      <c r="I2" s="37"/>
      <c r="J2" s="256" t="str">
        <f>IF(K$2&lt;0,"д.б. &gt;0","")</f>
        <v/>
      </c>
      <c r="K2" s="1">
        <v>0.01</v>
      </c>
      <c r="L2" s="38"/>
      <c r="M2" s="38"/>
      <c r="N2" s="38"/>
      <c r="O2" s="38"/>
      <c r="P2" s="38"/>
    </row>
    <row r="3" spans="1:16" ht="15">
      <c r="A3" s="33" t="s">
        <v>1</v>
      </c>
      <c r="B3" s="256" t="str">
        <f>IF(C$3&lt;0,"д.б. &gt;0","")</f>
        <v/>
      </c>
      <c r="C3" s="2">
        <v>1.4</v>
      </c>
      <c r="D3" s="35"/>
      <c r="E3" s="35"/>
      <c r="F3" s="35"/>
      <c r="G3" s="35"/>
      <c r="H3" s="35"/>
      <c r="I3" s="37"/>
      <c r="J3" s="256" t="str">
        <f>IF(K$3&lt;0,"д.б. &gt;0","")</f>
        <v/>
      </c>
      <c r="K3" s="2">
        <v>1.5</v>
      </c>
      <c r="L3" s="38"/>
      <c r="M3" s="38"/>
      <c r="N3" s="38"/>
      <c r="O3" s="38"/>
      <c r="P3" s="38"/>
    </row>
    <row r="4" spans="1:16" ht="15">
      <c r="A4" s="33"/>
      <c r="B4" s="256"/>
      <c r="C4" s="2"/>
      <c r="D4" s="35"/>
      <c r="E4" s="35"/>
      <c r="F4" s="35"/>
      <c r="G4" s="35"/>
      <c r="H4" s="35"/>
      <c r="I4" s="37"/>
      <c r="J4" s="256"/>
      <c r="K4" s="2"/>
      <c r="L4" s="38"/>
      <c r="M4" s="38"/>
      <c r="N4" s="38"/>
      <c r="O4" s="38"/>
      <c r="P4" s="38"/>
    </row>
    <row r="5" spans="1:16" ht="15">
      <c r="A5" s="40"/>
      <c r="B5" s="256"/>
      <c r="C5" s="3"/>
      <c r="D5" s="41"/>
      <c r="E5" s="41"/>
      <c r="F5" s="41"/>
      <c r="G5" s="41"/>
      <c r="H5" s="41"/>
      <c r="I5" s="43"/>
      <c r="J5" s="256"/>
      <c r="K5" s="8"/>
      <c r="L5" s="38"/>
      <c r="M5" s="38"/>
      <c r="N5" s="38"/>
      <c r="O5" s="38"/>
      <c r="P5" s="38"/>
    </row>
    <row r="6" spans="1:16" ht="15">
      <c r="A6" s="44" t="s">
        <v>2</v>
      </c>
      <c r="B6" s="256" t="str">
        <f>IF(C$6&lt;0,"д.б. &gt;=0","")</f>
        <v/>
      </c>
      <c r="C6" s="4">
        <v>6</v>
      </c>
      <c r="D6" s="46"/>
      <c r="E6" s="46"/>
      <c r="F6" s="46"/>
      <c r="G6" s="46"/>
      <c r="H6" s="46"/>
      <c r="I6" s="48"/>
      <c r="J6" s="256" t="str">
        <f>IF(K$6&lt;0,"д.б. &gt;=0","")</f>
        <v/>
      </c>
      <c r="K6" s="9">
        <v>5</v>
      </c>
      <c r="L6" s="38"/>
      <c r="M6" s="38"/>
      <c r="N6" s="38"/>
      <c r="O6" s="38"/>
      <c r="P6" s="38"/>
    </row>
    <row r="7" spans="1:16" ht="15">
      <c r="A7" s="44" t="s">
        <v>3</v>
      </c>
      <c r="B7" s="257" t="str">
        <f>IF(AND(C$6=0,C$7&lt;&gt;0),"д.б. =0","")</f>
        <v/>
      </c>
      <c r="C7" s="5">
        <v>0.02</v>
      </c>
      <c r="D7" s="46"/>
      <c r="E7" s="46"/>
      <c r="F7" s="46"/>
      <c r="G7" s="46"/>
      <c r="H7" s="46"/>
      <c r="I7" s="48"/>
      <c r="J7" s="257" t="str">
        <f>IF(AND(K$6=0,K$7&lt;&gt;0),"д.б. =0","")</f>
        <v/>
      </c>
      <c r="K7" s="10">
        <v>0.02</v>
      </c>
      <c r="L7" s="38"/>
      <c r="M7" s="38"/>
      <c r="N7" s="38"/>
      <c r="O7" s="38"/>
      <c r="P7" s="38"/>
    </row>
    <row r="8" spans="1:16" ht="15">
      <c r="A8" s="40"/>
      <c r="B8" s="253" t="str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  <v/>
      </c>
      <c r="C8" s="6"/>
      <c r="D8" s="41"/>
      <c r="E8" s="41"/>
      <c r="F8" s="41"/>
      <c r="G8" s="41"/>
      <c r="H8" s="41"/>
      <c r="I8" s="43"/>
      <c r="J8" s="253" t="str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  <v/>
      </c>
      <c r="K8" s="11"/>
      <c r="L8" s="38"/>
      <c r="M8" s="38"/>
      <c r="N8" s="38"/>
      <c r="O8" s="38"/>
      <c r="P8" s="38"/>
    </row>
    <row r="9" spans="1:16" ht="15">
      <c r="A9" s="259" t="s">
        <v>4</v>
      </c>
      <c r="B9" s="256" t="str">
        <f>IF(C$9&lt;0,"д.б. &gt;=0","")</f>
        <v/>
      </c>
      <c r="C9" s="7">
        <v>11</v>
      </c>
      <c r="D9" s="276"/>
      <c r="E9" s="276"/>
      <c r="F9" s="276"/>
      <c r="G9" s="276"/>
      <c r="H9" s="276"/>
      <c r="I9" s="277"/>
      <c r="J9" s="256" t="str">
        <f>IF(K$9&lt;0,"д.б. &gt;=0","")</f>
        <v/>
      </c>
      <c r="K9" s="12">
        <v>10</v>
      </c>
      <c r="L9" s="38"/>
      <c r="M9" s="38"/>
      <c r="N9" s="38"/>
      <c r="O9" s="38"/>
      <c r="P9" s="38"/>
    </row>
    <row r="10" spans="1:16" ht="15">
      <c r="A10" s="259" t="s">
        <v>5</v>
      </c>
      <c r="B10" s="257" t="str">
        <f>IF(AND(C$9=0,C$10&lt;&gt;0),"д.б. =0","")</f>
        <v/>
      </c>
      <c r="C10" s="5">
        <v>-0.05</v>
      </c>
      <c r="D10" s="276"/>
      <c r="E10" s="276"/>
      <c r="F10" s="276"/>
      <c r="G10" s="276"/>
      <c r="H10" s="276"/>
      <c r="I10" s="277"/>
      <c r="J10" s="257" t="str">
        <f>IF(AND(K$9=0,K$10&lt;&gt;0),"д.б. =0","")</f>
        <v/>
      </c>
      <c r="K10" s="10">
        <v>-0.05</v>
      </c>
      <c r="L10" s="38"/>
      <c r="M10" s="38"/>
      <c r="N10" s="38"/>
      <c r="O10" s="38"/>
      <c r="P10" s="38"/>
    </row>
    <row r="11" spans="1:16" ht="15">
      <c r="A11" s="259"/>
      <c r="B11" s="257"/>
      <c r="C11" s="5"/>
      <c r="D11" s="276"/>
      <c r="E11" s="276"/>
      <c r="F11" s="276"/>
      <c r="G11" s="276"/>
      <c r="H11" s="276"/>
      <c r="I11" s="277"/>
      <c r="J11" s="257"/>
      <c r="K11" s="10"/>
      <c r="L11" s="38"/>
      <c r="M11" s="38"/>
      <c r="N11" s="38"/>
      <c r="O11" s="38"/>
      <c r="P11" s="38"/>
    </row>
    <row r="12" spans="1:16" ht="15">
      <c r="A12" s="33" t="s">
        <v>85</v>
      </c>
      <c r="B12" s="256" t="str">
        <f>IF(C$12&lt;0,"д.б. &gt;=0","")</f>
        <v/>
      </c>
      <c r="C12" s="238">
        <v>15</v>
      </c>
      <c r="D12" s="276"/>
      <c r="E12" s="276"/>
      <c r="F12" s="276"/>
      <c r="G12" s="276"/>
      <c r="H12" s="276"/>
      <c r="I12" s="277"/>
      <c r="J12" s="256" t="str">
        <f>IF(K$12&lt;0,"д.б. &gt;=0","")</f>
        <v/>
      </c>
      <c r="K12" s="258">
        <v>12</v>
      </c>
      <c r="L12" s="38"/>
      <c r="M12" s="38"/>
      <c r="N12" s="38"/>
      <c r="O12" s="38"/>
      <c r="P12" s="38"/>
    </row>
    <row r="13" spans="1:16" ht="15">
      <c r="A13" s="44" t="s">
        <v>88</v>
      </c>
      <c r="B13" s="256" t="str">
        <f>IF(C$13&lt;0,"д.б. &gt;=0","")</f>
        <v/>
      </c>
      <c r="C13" s="4">
        <v>110</v>
      </c>
      <c r="D13" s="46"/>
      <c r="E13" s="46"/>
      <c r="F13" s="46"/>
      <c r="G13" s="46"/>
      <c r="H13" s="46"/>
      <c r="I13" s="48"/>
      <c r="J13" s="256" t="str">
        <f>IF(K$13&lt;0,"д.б. &gt;=0","")</f>
        <v/>
      </c>
      <c r="K13" s="95">
        <v>200</v>
      </c>
      <c r="L13" s="38"/>
      <c r="M13" s="38"/>
      <c r="N13" s="38"/>
      <c r="O13" s="38"/>
      <c r="P13" s="38"/>
    </row>
    <row r="14" spans="1:16" ht="15.75" thickBot="1">
      <c r="A14" s="38"/>
      <c r="B14" s="38"/>
      <c r="C14" s="38"/>
      <c r="D14" s="38"/>
      <c r="E14" s="38"/>
      <c r="F14" s="38"/>
      <c r="G14" s="38"/>
      <c r="H14" s="38"/>
      <c r="I14" s="64"/>
      <c r="J14" s="38"/>
      <c r="K14" s="38"/>
      <c r="L14" s="38"/>
      <c r="M14" s="38"/>
      <c r="N14" s="38"/>
      <c r="O14" s="38"/>
      <c r="P14" s="38"/>
    </row>
    <row r="15" spans="1:16" ht="15.75" thickBot="1">
      <c r="A15" s="278" t="s">
        <v>6</v>
      </c>
      <c r="B15" s="382">
        <v>3</v>
      </c>
      <c r="C15" s="383"/>
      <c r="D15" s="384"/>
      <c r="E15" s="279"/>
      <c r="F15" s="379">
        <v>2</v>
      </c>
      <c r="G15" s="379"/>
      <c r="H15" s="379"/>
      <c r="I15" s="280"/>
      <c r="J15" s="380">
        <v>3</v>
      </c>
      <c r="K15" s="380"/>
      <c r="L15" s="380"/>
      <c r="M15" s="279"/>
      <c r="N15" s="380">
        <v>2</v>
      </c>
      <c r="O15" s="380"/>
      <c r="P15" s="381"/>
    </row>
    <row r="16" spans="1:16" ht="15.75" thickBot="1">
      <c r="A16" s="65" t="s">
        <v>7</v>
      </c>
      <c r="B16" s="66" t="s">
        <v>8</v>
      </c>
      <c r="C16" s="67" t="s">
        <v>9</v>
      </c>
      <c r="D16" s="68" t="s">
        <v>10</v>
      </c>
      <c r="E16" s="281"/>
      <c r="F16" s="70" t="s">
        <v>8</v>
      </c>
      <c r="G16" s="67" t="s">
        <v>9</v>
      </c>
      <c r="H16" s="68" t="s">
        <v>10</v>
      </c>
      <c r="I16" s="71"/>
      <c r="J16" s="72" t="s">
        <v>8</v>
      </c>
      <c r="K16" s="67" t="s">
        <v>9</v>
      </c>
      <c r="L16" s="68" t="s">
        <v>10</v>
      </c>
      <c r="M16" s="281"/>
      <c r="N16" s="70" t="s">
        <v>8</v>
      </c>
      <c r="O16" s="67" t="s">
        <v>9</v>
      </c>
      <c r="P16" s="68" t="s">
        <v>10</v>
      </c>
    </row>
    <row r="17" spans="1:16" ht="15">
      <c r="A17" s="74"/>
      <c r="B17" s="75"/>
      <c r="C17" s="76"/>
      <c r="D17" s="77"/>
      <c r="E17" s="282"/>
      <c r="F17" s="79"/>
      <c r="G17" s="76"/>
      <c r="H17" s="77"/>
      <c r="I17" s="80"/>
      <c r="J17" s="81"/>
      <c r="K17" s="76"/>
      <c r="L17" s="77"/>
      <c r="M17" s="282"/>
      <c r="N17" s="79"/>
      <c r="O17" s="76"/>
      <c r="P17" s="77"/>
    </row>
    <row r="18" spans="1:16" ht="15">
      <c r="A18" s="83">
        <v>1</v>
      </c>
      <c r="B18" s="13">
        <f>IF(($A18&lt;B$15),1,IF(AND($A18&gt;$C$12,$C$12&gt;0),B17,IF(AND($A18&gt;=$C$9,$C$9&gt;0),ROUND(B17+$C$10,4),IF(AND($A18&gt;=$C$6,$C$6&gt;0),ROUND(B17+$C$7,4),$C$3))))</f>
        <v>1</v>
      </c>
      <c r="C18" s="121">
        <f>IF($A18&lt;B$15, $C$2, IF($C$1=0,IF($C$13&gt;0,IF($C$2*$C$13&lt;ROUND(C17*B18, 3),$C$2*$C$13,ROUND(C17*B18, 3)),ROUND(C17*B18, 3)),IF($C$13&gt;0,IF($C$2*$C$13&lt;ROUND($C$2*B18, 3),$C$2*$C$13,ROUND($C$2*B18, 3)),ROUND($C$2*B18, 3))))</f>
        <v>0.01</v>
      </c>
      <c r="D18" s="14">
        <f>C18</f>
        <v>0.01</v>
      </c>
      <c r="E18" s="15"/>
      <c r="F18" s="16">
        <f t="shared" ref="F18:F37" si="0">IF(($A18&lt;F$15),1,IF(AND($A18&gt;$C$12,$C$12&gt;0),F17,IF(AND($A18&gt;=$C$9,$C$9&gt;0),ROUND(F17+$C$10,4),IF(AND($A18&gt;=$C$6,$C$6&gt;0),ROUND(F17+$C$7,4),$C$3))))</f>
        <v>1</v>
      </c>
      <c r="G18" s="121">
        <f t="shared" ref="G18:G37" si="1">IF($A18&lt;F$15, $C$2, IF($C$1=0,IF($C$13&gt;0,IF($C$2*$C$13&lt;ROUND(G17*F18, 3),$C$2*$C$13,ROUND(G17*F18, 3)),ROUND(G17*F18, 3)),IF($C$13&gt;0,IF($C$2*$C$13&lt;ROUND($C$2*F18, 3),$C$2*$C$13,ROUND($C$2*F18, 3)),ROUND($C$2*F18, 3))))</f>
        <v>0.01</v>
      </c>
      <c r="H18" s="14">
        <f>G18</f>
        <v>0.01</v>
      </c>
      <c r="I18" s="17"/>
      <c r="J18" s="16">
        <f>IF(($A18&lt;J$15),1,IF(AND($A18&gt;$K$12,$K$12&gt;0),J17,IF(AND($A18&gt;=$K$9,$K$9&gt;0),ROUND(J17+$K$10,4),IF(AND($A18&gt;=$K$6,$K$6&gt;0),ROUND(J17+$K$7,4),$K$3))))</f>
        <v>1</v>
      </c>
      <c r="K18" s="121">
        <f>IF($A18&lt;J$15, $K$2, IF($K$1=0,IF($K$13&gt;0,IF($K$2*$K$13&lt;ROUND(K17*J18, 3),$K$2*$K$13,ROUND(K17*J18, 3)),ROUND(K17*J18, 3)),IF($K$13&gt;0,IF($K$2*$K$13&lt;ROUND($K$2*J18, 3),$K$2*$K$13,ROUND($K$2*J18, 3)),ROUND($K$2*J18, 3))))</f>
        <v>0.01</v>
      </c>
      <c r="L18" s="14">
        <f>K18</f>
        <v>0.01</v>
      </c>
      <c r="M18" s="15"/>
      <c r="N18" s="16">
        <f t="shared" ref="N18:N37" si="2">IF(($A18&lt;N$15),1,IF(AND($A18&gt;$K$12,$K$12&gt;0),N17,IF(AND($A18&gt;=$K$9,$K$9&gt;0),ROUND(N17+$K$10,4),IF(AND($A18&gt;=$K$6,$K$6&gt;0),ROUND(N17+$K$7,4),$K$3))))</f>
        <v>1</v>
      </c>
      <c r="O18" s="121">
        <f t="shared" ref="O18:O37" si="3">IF($A18&lt;N$15, $K$2, IF($K$1=0,IF($K$13&gt;0,IF($K$2*$K$13&lt;ROUND(O17*N18, 3),$K$2*$K$13,ROUND(O17*N18, 3)),ROUND(O17*N18, 3)),IF($K$13&gt;0,IF($K$2*$K$13&lt;ROUND($K$2*N18, 3),$K$2*$K$13,ROUND($K$2*N18, 3)),ROUND($K$2*N18, 3))))</f>
        <v>0.01</v>
      </c>
      <c r="P18" s="14">
        <f>O18</f>
        <v>0.01</v>
      </c>
    </row>
    <row r="19" spans="1:16" ht="15">
      <c r="A19" s="83">
        <v>2</v>
      </c>
      <c r="B19" s="13">
        <f t="shared" ref="B19:B37" si="4">IF(($A19&lt;B$15),1,IF(AND($A19&gt;$C$12,$C$12&gt;0),B18,IF(AND($A19&gt;=$C$9,$C$9&gt;0),ROUND(B18+$C$10,4),IF(AND($A19&gt;=$C$6,$C$6&gt;0),ROUND(B18+$C$7,4),$C$3))))</f>
        <v>1</v>
      </c>
      <c r="C19" s="121">
        <f t="shared" ref="C19:C37" si="5">IF($A19&lt;B$15, $C$2, IF($C$1=0,IF($C$13&gt;0,IF($C$2*$C$13&lt;ROUND(C18*B19, 3),$C$2*$C$13,ROUND(C18*B19, 3)),ROUND(C18*B19, 3)),IF($C$13&gt;0,IF($C$2*$C$13&lt;ROUND($C$2*B19, 3),$C$2*$C$13,ROUND($C$2*B19, 3)),ROUND($C$2*B19, 3))))</f>
        <v>0.01</v>
      </c>
      <c r="D19" s="14">
        <f t="shared" ref="D19:D37" si="6">D18+C19</f>
        <v>0.02</v>
      </c>
      <c r="E19" s="15"/>
      <c r="F19" s="16">
        <f t="shared" si="0"/>
        <v>1.4</v>
      </c>
      <c r="G19" s="121">
        <f t="shared" si="1"/>
        <v>1.4E-2</v>
      </c>
      <c r="H19" s="14">
        <f t="shared" ref="H19:H37" si="7">H18+G19</f>
        <v>2.4E-2</v>
      </c>
      <c r="I19" s="17"/>
      <c r="J19" s="18">
        <f t="shared" ref="J19:J37" si="8">IF(($A19&lt;J$15),1,IF(AND($A19&gt;$K$12,$K$12&gt;0),J18,IF(AND($A19&gt;=$K$9,$K$9&gt;0),ROUND(J18+$K$10,4),IF(AND($A19&gt;=$K$6,$K$6&gt;0),ROUND(J18+$K$7,4),$K$3))))</f>
        <v>1</v>
      </c>
      <c r="K19" s="121">
        <f t="shared" ref="K19:K37" si="9">IF($A19&lt;J$15, $K$2, IF($K$1=0,IF($K$13&gt;0,IF($K$2*$K$13&lt;ROUND(K18*J19, 3),$K$2*$K$13,ROUND(K18*J19, 3)),ROUND(K18*J19, 3)),IF($K$13&gt;0,IF($K$2*$K$13&lt;ROUND($K$2*J19, 3),$K$2*$K$13,ROUND($K$2*J19, 3)),ROUND($K$2*J19, 3))))</f>
        <v>0.01</v>
      </c>
      <c r="L19" s="14">
        <f t="shared" ref="L19:L37" si="10">L18+K19</f>
        <v>0.02</v>
      </c>
      <c r="M19" s="15"/>
      <c r="N19" s="16">
        <f t="shared" si="2"/>
        <v>1.5</v>
      </c>
      <c r="O19" s="121">
        <f t="shared" si="3"/>
        <v>1.4999999999999999E-2</v>
      </c>
      <c r="P19" s="14">
        <f t="shared" ref="P19:P37" si="11">P18+O19</f>
        <v>2.5000000000000001E-2</v>
      </c>
    </row>
    <row r="20" spans="1:16" ht="15">
      <c r="A20" s="83">
        <v>3</v>
      </c>
      <c r="B20" s="13">
        <f t="shared" si="4"/>
        <v>1.4</v>
      </c>
      <c r="C20" s="121">
        <f t="shared" si="5"/>
        <v>1.4E-2</v>
      </c>
      <c r="D20" s="14">
        <f t="shared" si="6"/>
        <v>3.4000000000000002E-2</v>
      </c>
      <c r="E20" s="15"/>
      <c r="F20" s="16">
        <f t="shared" si="0"/>
        <v>1.4</v>
      </c>
      <c r="G20" s="121">
        <f t="shared" si="1"/>
        <v>0.02</v>
      </c>
      <c r="H20" s="14">
        <f t="shared" si="7"/>
        <v>4.3999999999999997E-2</v>
      </c>
      <c r="I20" s="17"/>
      <c r="J20" s="18">
        <f t="shared" si="8"/>
        <v>1.5</v>
      </c>
      <c r="K20" s="121">
        <f t="shared" si="9"/>
        <v>1.4999999999999999E-2</v>
      </c>
      <c r="L20" s="14">
        <f t="shared" si="10"/>
        <v>3.5000000000000003E-2</v>
      </c>
      <c r="M20" s="15"/>
      <c r="N20" s="16">
        <f t="shared" si="2"/>
        <v>1.5</v>
      </c>
      <c r="O20" s="121">
        <f t="shared" si="3"/>
        <v>2.3E-2</v>
      </c>
      <c r="P20" s="14">
        <f t="shared" si="11"/>
        <v>4.8000000000000001E-2</v>
      </c>
    </row>
    <row r="21" spans="1:16" ht="15">
      <c r="A21" s="83">
        <v>4</v>
      </c>
      <c r="B21" s="13">
        <f t="shared" si="4"/>
        <v>1.4</v>
      </c>
      <c r="C21" s="121">
        <f t="shared" si="5"/>
        <v>0.02</v>
      </c>
      <c r="D21" s="14">
        <f t="shared" si="6"/>
        <v>5.4000000000000006E-2</v>
      </c>
      <c r="E21" s="15"/>
      <c r="F21" s="16">
        <f t="shared" si="0"/>
        <v>1.4</v>
      </c>
      <c r="G21" s="121">
        <f t="shared" si="1"/>
        <v>2.8000000000000001E-2</v>
      </c>
      <c r="H21" s="14">
        <f t="shared" si="7"/>
        <v>7.1999999999999995E-2</v>
      </c>
      <c r="I21" s="17"/>
      <c r="J21" s="18">
        <f t="shared" si="8"/>
        <v>1.5</v>
      </c>
      <c r="K21" s="121">
        <f t="shared" si="9"/>
        <v>2.3E-2</v>
      </c>
      <c r="L21" s="14">
        <f t="shared" si="10"/>
        <v>5.8000000000000003E-2</v>
      </c>
      <c r="M21" s="15"/>
      <c r="N21" s="16">
        <f t="shared" si="2"/>
        <v>1.5</v>
      </c>
      <c r="O21" s="121">
        <f t="shared" si="3"/>
        <v>3.5000000000000003E-2</v>
      </c>
      <c r="P21" s="14">
        <f t="shared" si="11"/>
        <v>8.3000000000000004E-2</v>
      </c>
    </row>
    <row r="22" spans="1:16" ht="15">
      <c r="A22" s="83">
        <v>5</v>
      </c>
      <c r="B22" s="19">
        <f t="shared" si="4"/>
        <v>1.4</v>
      </c>
      <c r="C22" s="20">
        <f t="shared" si="5"/>
        <v>2.8000000000000001E-2</v>
      </c>
      <c r="D22" s="21">
        <f t="shared" si="6"/>
        <v>8.2000000000000003E-2</v>
      </c>
      <c r="E22" s="15"/>
      <c r="F22" s="22">
        <f t="shared" si="0"/>
        <v>1.4</v>
      </c>
      <c r="G22" s="20">
        <f t="shared" si="1"/>
        <v>3.9E-2</v>
      </c>
      <c r="H22" s="21">
        <f t="shared" si="7"/>
        <v>0.11099999999999999</v>
      </c>
      <c r="I22" s="17"/>
      <c r="J22" s="22">
        <f t="shared" si="8"/>
        <v>1.52</v>
      </c>
      <c r="K22" s="20">
        <f t="shared" si="9"/>
        <v>3.5000000000000003E-2</v>
      </c>
      <c r="L22" s="21">
        <f t="shared" si="10"/>
        <v>9.2999999999999999E-2</v>
      </c>
      <c r="M22" s="15"/>
      <c r="N22" s="22">
        <f t="shared" si="2"/>
        <v>1.52</v>
      </c>
      <c r="O22" s="20">
        <f t="shared" si="3"/>
        <v>5.2999999999999999E-2</v>
      </c>
      <c r="P22" s="21">
        <f t="shared" si="11"/>
        <v>0.13600000000000001</v>
      </c>
    </row>
    <row r="23" spans="1:16" ht="15">
      <c r="A23" s="83">
        <v>6</v>
      </c>
      <c r="B23" s="13">
        <f t="shared" si="4"/>
        <v>1.42</v>
      </c>
      <c r="C23" s="121">
        <f t="shared" si="5"/>
        <v>0.04</v>
      </c>
      <c r="D23" s="14">
        <f t="shared" si="6"/>
        <v>0.122</v>
      </c>
      <c r="E23" s="15"/>
      <c r="F23" s="16">
        <f t="shared" si="0"/>
        <v>1.42</v>
      </c>
      <c r="G23" s="121">
        <f t="shared" si="1"/>
        <v>5.5E-2</v>
      </c>
      <c r="H23" s="14">
        <f t="shared" si="7"/>
        <v>0.16599999999999998</v>
      </c>
      <c r="I23" s="17"/>
      <c r="J23" s="18">
        <f t="shared" si="8"/>
        <v>1.54</v>
      </c>
      <c r="K23" s="121">
        <f t="shared" si="9"/>
        <v>5.3999999999999999E-2</v>
      </c>
      <c r="L23" s="14">
        <f t="shared" si="10"/>
        <v>0.14699999999999999</v>
      </c>
      <c r="M23" s="15"/>
      <c r="N23" s="16">
        <f t="shared" si="2"/>
        <v>1.54</v>
      </c>
      <c r="O23" s="121">
        <f t="shared" si="3"/>
        <v>8.2000000000000003E-2</v>
      </c>
      <c r="P23" s="14">
        <f t="shared" si="11"/>
        <v>0.21800000000000003</v>
      </c>
    </row>
    <row r="24" spans="1:16" ht="15">
      <c r="A24" s="83">
        <v>7</v>
      </c>
      <c r="B24" s="13">
        <f t="shared" si="4"/>
        <v>1.44</v>
      </c>
      <c r="C24" s="121">
        <f t="shared" si="5"/>
        <v>5.8000000000000003E-2</v>
      </c>
      <c r="D24" s="14">
        <f t="shared" si="6"/>
        <v>0.18</v>
      </c>
      <c r="E24" s="15"/>
      <c r="F24" s="16">
        <f t="shared" si="0"/>
        <v>1.44</v>
      </c>
      <c r="G24" s="121">
        <f t="shared" si="1"/>
        <v>7.9000000000000001E-2</v>
      </c>
      <c r="H24" s="14">
        <f t="shared" si="7"/>
        <v>0.245</v>
      </c>
      <c r="I24" s="17"/>
      <c r="J24" s="18">
        <f t="shared" si="8"/>
        <v>1.56</v>
      </c>
      <c r="K24" s="121">
        <f t="shared" si="9"/>
        <v>8.4000000000000005E-2</v>
      </c>
      <c r="L24" s="14">
        <f t="shared" si="10"/>
        <v>0.23099999999999998</v>
      </c>
      <c r="M24" s="15"/>
      <c r="N24" s="16">
        <f t="shared" si="2"/>
        <v>1.56</v>
      </c>
      <c r="O24" s="121">
        <f t="shared" si="3"/>
        <v>0.128</v>
      </c>
      <c r="P24" s="14">
        <f t="shared" si="11"/>
        <v>0.34600000000000003</v>
      </c>
    </row>
    <row r="25" spans="1:16" ht="15">
      <c r="A25" s="83">
        <v>8</v>
      </c>
      <c r="B25" s="13">
        <f t="shared" si="4"/>
        <v>1.46</v>
      </c>
      <c r="C25" s="121">
        <f t="shared" si="5"/>
        <v>8.5000000000000006E-2</v>
      </c>
      <c r="D25" s="14">
        <f t="shared" si="6"/>
        <v>0.26500000000000001</v>
      </c>
      <c r="E25" s="15"/>
      <c r="F25" s="16">
        <f t="shared" si="0"/>
        <v>1.46</v>
      </c>
      <c r="G25" s="121">
        <f t="shared" si="1"/>
        <v>0.115</v>
      </c>
      <c r="H25" s="14">
        <f t="shared" si="7"/>
        <v>0.36</v>
      </c>
      <c r="I25" s="17"/>
      <c r="J25" s="18">
        <f t="shared" si="8"/>
        <v>1.58</v>
      </c>
      <c r="K25" s="121">
        <f t="shared" si="9"/>
        <v>0.13300000000000001</v>
      </c>
      <c r="L25" s="14">
        <f t="shared" si="10"/>
        <v>0.36399999999999999</v>
      </c>
      <c r="M25" s="15"/>
      <c r="N25" s="16">
        <f t="shared" si="2"/>
        <v>1.58</v>
      </c>
      <c r="O25" s="121">
        <f t="shared" si="3"/>
        <v>0.20200000000000001</v>
      </c>
      <c r="P25" s="14">
        <f t="shared" si="11"/>
        <v>0.54800000000000004</v>
      </c>
    </row>
    <row r="26" spans="1:16" ht="15">
      <c r="A26" s="83">
        <v>9</v>
      </c>
      <c r="B26" s="13">
        <f t="shared" si="4"/>
        <v>1.48</v>
      </c>
      <c r="C26" s="121">
        <f t="shared" si="5"/>
        <v>0.126</v>
      </c>
      <c r="D26" s="14">
        <f t="shared" si="6"/>
        <v>0.39100000000000001</v>
      </c>
      <c r="E26" s="15"/>
      <c r="F26" s="16">
        <f t="shared" si="0"/>
        <v>1.48</v>
      </c>
      <c r="G26" s="121">
        <f t="shared" si="1"/>
        <v>0.17</v>
      </c>
      <c r="H26" s="14">
        <f t="shared" si="7"/>
        <v>0.53</v>
      </c>
      <c r="I26" s="17"/>
      <c r="J26" s="18">
        <f t="shared" si="8"/>
        <v>1.6</v>
      </c>
      <c r="K26" s="121">
        <f t="shared" si="9"/>
        <v>0.21299999999999999</v>
      </c>
      <c r="L26" s="14">
        <f t="shared" si="10"/>
        <v>0.57699999999999996</v>
      </c>
      <c r="M26" s="15"/>
      <c r="N26" s="16">
        <f t="shared" si="2"/>
        <v>1.6</v>
      </c>
      <c r="O26" s="121">
        <f t="shared" si="3"/>
        <v>0.32300000000000001</v>
      </c>
      <c r="P26" s="14">
        <f t="shared" si="11"/>
        <v>0.871</v>
      </c>
    </row>
    <row r="27" spans="1:16" ht="15">
      <c r="A27" s="83">
        <v>10</v>
      </c>
      <c r="B27" s="19">
        <f t="shared" si="4"/>
        <v>1.5</v>
      </c>
      <c r="C27" s="20">
        <f t="shared" si="5"/>
        <v>0.189</v>
      </c>
      <c r="D27" s="21">
        <f t="shared" si="6"/>
        <v>0.58000000000000007</v>
      </c>
      <c r="E27" s="15"/>
      <c r="F27" s="22">
        <f t="shared" si="0"/>
        <v>1.5</v>
      </c>
      <c r="G27" s="20">
        <f t="shared" si="1"/>
        <v>0.255</v>
      </c>
      <c r="H27" s="21">
        <f t="shared" si="7"/>
        <v>0.78500000000000003</v>
      </c>
      <c r="I27" s="17"/>
      <c r="J27" s="22">
        <f t="shared" si="8"/>
        <v>1.55</v>
      </c>
      <c r="K27" s="20">
        <f t="shared" si="9"/>
        <v>0.33</v>
      </c>
      <c r="L27" s="21">
        <f t="shared" si="10"/>
        <v>0.90700000000000003</v>
      </c>
      <c r="M27" s="15"/>
      <c r="N27" s="22">
        <f t="shared" si="2"/>
        <v>1.55</v>
      </c>
      <c r="O27" s="20">
        <f t="shared" si="3"/>
        <v>0.501</v>
      </c>
      <c r="P27" s="21">
        <f t="shared" si="11"/>
        <v>1.3719999999999999</v>
      </c>
    </row>
    <row r="28" spans="1:16" ht="15">
      <c r="A28" s="83">
        <v>11</v>
      </c>
      <c r="B28" s="13">
        <f t="shared" si="4"/>
        <v>1.45</v>
      </c>
      <c r="C28" s="121">
        <f t="shared" si="5"/>
        <v>0.27400000000000002</v>
      </c>
      <c r="D28" s="14">
        <f t="shared" si="6"/>
        <v>0.85400000000000009</v>
      </c>
      <c r="E28" s="15"/>
      <c r="F28" s="16">
        <f t="shared" si="0"/>
        <v>1.45</v>
      </c>
      <c r="G28" s="121">
        <f t="shared" si="1"/>
        <v>0.37</v>
      </c>
      <c r="H28" s="14">
        <f t="shared" si="7"/>
        <v>1.155</v>
      </c>
      <c r="I28" s="17"/>
      <c r="J28" s="18">
        <f t="shared" si="8"/>
        <v>1.5</v>
      </c>
      <c r="K28" s="121">
        <f t="shared" si="9"/>
        <v>0.495</v>
      </c>
      <c r="L28" s="14">
        <f t="shared" si="10"/>
        <v>1.4020000000000001</v>
      </c>
      <c r="M28" s="15"/>
      <c r="N28" s="16">
        <f t="shared" si="2"/>
        <v>1.5</v>
      </c>
      <c r="O28" s="121">
        <f t="shared" si="3"/>
        <v>0.752</v>
      </c>
      <c r="P28" s="14">
        <f t="shared" si="11"/>
        <v>2.1239999999999997</v>
      </c>
    </row>
    <row r="29" spans="1:16" ht="15">
      <c r="A29" s="83">
        <v>12</v>
      </c>
      <c r="B29" s="13">
        <f t="shared" si="4"/>
        <v>1.4</v>
      </c>
      <c r="C29" s="121">
        <f t="shared" si="5"/>
        <v>0.38400000000000001</v>
      </c>
      <c r="D29" s="14">
        <f t="shared" si="6"/>
        <v>1.238</v>
      </c>
      <c r="E29" s="15"/>
      <c r="F29" s="16">
        <f t="shared" si="0"/>
        <v>1.4</v>
      </c>
      <c r="G29" s="121">
        <f t="shared" si="1"/>
        <v>0.51800000000000002</v>
      </c>
      <c r="H29" s="14">
        <f t="shared" si="7"/>
        <v>1.673</v>
      </c>
      <c r="I29" s="17"/>
      <c r="J29" s="18">
        <f t="shared" si="8"/>
        <v>1.45</v>
      </c>
      <c r="K29" s="121">
        <f t="shared" si="9"/>
        <v>0.71799999999999997</v>
      </c>
      <c r="L29" s="14">
        <f t="shared" si="10"/>
        <v>2.12</v>
      </c>
      <c r="M29" s="15"/>
      <c r="N29" s="16">
        <f t="shared" si="2"/>
        <v>1.45</v>
      </c>
      <c r="O29" s="121">
        <f t="shared" si="3"/>
        <v>1.0900000000000001</v>
      </c>
      <c r="P29" s="14">
        <f t="shared" si="11"/>
        <v>3.2139999999999995</v>
      </c>
    </row>
    <row r="30" spans="1:16" ht="15">
      <c r="A30" s="83">
        <v>13</v>
      </c>
      <c r="B30" s="13">
        <f t="shared" si="4"/>
        <v>1.35</v>
      </c>
      <c r="C30" s="121">
        <f t="shared" si="5"/>
        <v>0.51800000000000002</v>
      </c>
      <c r="D30" s="14">
        <f t="shared" si="6"/>
        <v>1.756</v>
      </c>
      <c r="E30" s="15"/>
      <c r="F30" s="16">
        <f t="shared" si="0"/>
        <v>1.35</v>
      </c>
      <c r="G30" s="121">
        <f t="shared" si="1"/>
        <v>0.69899999999999995</v>
      </c>
      <c r="H30" s="14">
        <f t="shared" si="7"/>
        <v>2.3719999999999999</v>
      </c>
      <c r="I30" s="17"/>
      <c r="J30" s="18">
        <f t="shared" si="8"/>
        <v>1.45</v>
      </c>
      <c r="K30" s="121">
        <f t="shared" si="9"/>
        <v>1.0409999999999999</v>
      </c>
      <c r="L30" s="14">
        <f t="shared" si="10"/>
        <v>3.161</v>
      </c>
      <c r="M30" s="15"/>
      <c r="N30" s="16">
        <f t="shared" si="2"/>
        <v>1.45</v>
      </c>
      <c r="O30" s="121">
        <f t="shared" si="3"/>
        <v>1.581</v>
      </c>
      <c r="P30" s="14">
        <f t="shared" si="11"/>
        <v>4.7949999999999999</v>
      </c>
    </row>
    <row r="31" spans="1:16" ht="15">
      <c r="A31" s="83">
        <v>14</v>
      </c>
      <c r="B31" s="13">
        <f t="shared" si="4"/>
        <v>1.3</v>
      </c>
      <c r="C31" s="121">
        <f t="shared" si="5"/>
        <v>0.67300000000000004</v>
      </c>
      <c r="D31" s="14">
        <f t="shared" si="6"/>
        <v>2.4290000000000003</v>
      </c>
      <c r="E31" s="15"/>
      <c r="F31" s="16">
        <f t="shared" si="0"/>
        <v>1.3</v>
      </c>
      <c r="G31" s="121">
        <f t="shared" si="1"/>
        <v>0.90900000000000003</v>
      </c>
      <c r="H31" s="14">
        <f t="shared" si="7"/>
        <v>3.2809999999999997</v>
      </c>
      <c r="I31" s="17"/>
      <c r="J31" s="18">
        <f t="shared" si="8"/>
        <v>1.45</v>
      </c>
      <c r="K31" s="121">
        <f t="shared" si="9"/>
        <v>1.5089999999999999</v>
      </c>
      <c r="L31" s="14">
        <f t="shared" si="10"/>
        <v>4.67</v>
      </c>
      <c r="M31" s="15"/>
      <c r="N31" s="16">
        <f t="shared" si="2"/>
        <v>1.45</v>
      </c>
      <c r="O31" s="121">
        <f t="shared" si="3"/>
        <v>2</v>
      </c>
      <c r="P31" s="14">
        <f t="shared" si="11"/>
        <v>6.7949999999999999</v>
      </c>
    </row>
    <row r="32" spans="1:16" ht="15">
      <c r="A32" s="83">
        <v>15</v>
      </c>
      <c r="B32" s="19">
        <f t="shared" si="4"/>
        <v>1.25</v>
      </c>
      <c r="C32" s="20">
        <f t="shared" si="5"/>
        <v>0.84099999999999997</v>
      </c>
      <c r="D32" s="21">
        <f t="shared" si="6"/>
        <v>3.2700000000000005</v>
      </c>
      <c r="E32" s="15"/>
      <c r="F32" s="22">
        <f t="shared" si="0"/>
        <v>1.25</v>
      </c>
      <c r="G32" s="20">
        <f t="shared" si="1"/>
        <v>1.1000000000000001</v>
      </c>
      <c r="H32" s="21">
        <f t="shared" si="7"/>
        <v>4.3810000000000002</v>
      </c>
      <c r="I32" s="17"/>
      <c r="J32" s="22">
        <f t="shared" si="8"/>
        <v>1.45</v>
      </c>
      <c r="K32" s="20">
        <f t="shared" si="9"/>
        <v>2</v>
      </c>
      <c r="L32" s="21">
        <f t="shared" si="10"/>
        <v>6.67</v>
      </c>
      <c r="M32" s="15"/>
      <c r="N32" s="22">
        <f t="shared" si="2"/>
        <v>1.45</v>
      </c>
      <c r="O32" s="20">
        <f t="shared" si="3"/>
        <v>2</v>
      </c>
      <c r="P32" s="21">
        <f t="shared" si="11"/>
        <v>8.7949999999999999</v>
      </c>
    </row>
    <row r="33" spans="1:16" ht="15">
      <c r="A33" s="83">
        <v>16</v>
      </c>
      <c r="B33" s="13">
        <f t="shared" si="4"/>
        <v>1.25</v>
      </c>
      <c r="C33" s="121">
        <f t="shared" si="5"/>
        <v>1.0509999999999999</v>
      </c>
      <c r="D33" s="14">
        <f t="shared" si="6"/>
        <v>4.3210000000000006</v>
      </c>
      <c r="E33" s="15"/>
      <c r="F33" s="16">
        <f t="shared" si="0"/>
        <v>1.25</v>
      </c>
      <c r="G33" s="121">
        <f t="shared" si="1"/>
        <v>1.1000000000000001</v>
      </c>
      <c r="H33" s="14">
        <f t="shared" si="7"/>
        <v>5.4809999999999999</v>
      </c>
      <c r="I33" s="17"/>
      <c r="J33" s="18">
        <f t="shared" si="8"/>
        <v>1.45</v>
      </c>
      <c r="K33" s="121">
        <f t="shared" si="9"/>
        <v>2</v>
      </c>
      <c r="L33" s="14">
        <f t="shared" si="10"/>
        <v>8.67</v>
      </c>
      <c r="M33" s="15"/>
      <c r="N33" s="16">
        <f t="shared" si="2"/>
        <v>1.45</v>
      </c>
      <c r="O33" s="121">
        <f t="shared" si="3"/>
        <v>2</v>
      </c>
      <c r="P33" s="14">
        <f t="shared" si="11"/>
        <v>10.795</v>
      </c>
    </row>
    <row r="34" spans="1:16" ht="15">
      <c r="A34" s="83">
        <v>17</v>
      </c>
      <c r="B34" s="13">
        <f t="shared" si="4"/>
        <v>1.25</v>
      </c>
      <c r="C34" s="121">
        <f t="shared" si="5"/>
        <v>1.1000000000000001</v>
      </c>
      <c r="D34" s="14">
        <f t="shared" si="6"/>
        <v>5.4210000000000012</v>
      </c>
      <c r="E34" s="15"/>
      <c r="F34" s="16">
        <f t="shared" si="0"/>
        <v>1.25</v>
      </c>
      <c r="G34" s="121">
        <f t="shared" si="1"/>
        <v>1.1000000000000001</v>
      </c>
      <c r="H34" s="14">
        <f t="shared" si="7"/>
        <v>6.5809999999999995</v>
      </c>
      <c r="I34" s="17"/>
      <c r="J34" s="18">
        <f t="shared" si="8"/>
        <v>1.45</v>
      </c>
      <c r="K34" s="121">
        <f t="shared" si="9"/>
        <v>2</v>
      </c>
      <c r="L34" s="14">
        <f t="shared" si="10"/>
        <v>10.67</v>
      </c>
      <c r="M34" s="15"/>
      <c r="N34" s="16">
        <f t="shared" si="2"/>
        <v>1.45</v>
      </c>
      <c r="O34" s="121">
        <f t="shared" si="3"/>
        <v>2</v>
      </c>
      <c r="P34" s="14">
        <f t="shared" si="11"/>
        <v>12.795</v>
      </c>
    </row>
    <row r="35" spans="1:16" ht="15">
      <c r="A35" s="83">
        <v>18</v>
      </c>
      <c r="B35" s="13">
        <f t="shared" si="4"/>
        <v>1.25</v>
      </c>
      <c r="C35" s="121">
        <f t="shared" si="5"/>
        <v>1.1000000000000001</v>
      </c>
      <c r="D35" s="14">
        <f t="shared" si="6"/>
        <v>6.5210000000000008</v>
      </c>
      <c r="E35" s="15"/>
      <c r="F35" s="16">
        <f t="shared" si="0"/>
        <v>1.25</v>
      </c>
      <c r="G35" s="121">
        <f t="shared" si="1"/>
        <v>1.1000000000000001</v>
      </c>
      <c r="H35" s="14">
        <f t="shared" si="7"/>
        <v>7.6809999999999992</v>
      </c>
      <c r="I35" s="17"/>
      <c r="J35" s="18">
        <f t="shared" si="8"/>
        <v>1.45</v>
      </c>
      <c r="K35" s="121">
        <f t="shared" si="9"/>
        <v>2</v>
      </c>
      <c r="L35" s="14">
        <f t="shared" si="10"/>
        <v>12.67</v>
      </c>
      <c r="M35" s="15"/>
      <c r="N35" s="16">
        <f t="shared" si="2"/>
        <v>1.45</v>
      </c>
      <c r="O35" s="121">
        <f t="shared" si="3"/>
        <v>2</v>
      </c>
      <c r="P35" s="14">
        <f t="shared" si="11"/>
        <v>14.795</v>
      </c>
    </row>
    <row r="36" spans="1:16" ht="15">
      <c r="A36" s="83">
        <v>19</v>
      </c>
      <c r="B36" s="13">
        <f t="shared" si="4"/>
        <v>1.25</v>
      </c>
      <c r="C36" s="121">
        <f t="shared" si="5"/>
        <v>1.1000000000000001</v>
      </c>
      <c r="D36" s="14">
        <f t="shared" si="6"/>
        <v>7.6210000000000004</v>
      </c>
      <c r="E36" s="15"/>
      <c r="F36" s="16">
        <f t="shared" si="0"/>
        <v>1.25</v>
      </c>
      <c r="G36" s="121">
        <f t="shared" si="1"/>
        <v>1.1000000000000001</v>
      </c>
      <c r="H36" s="14">
        <f t="shared" si="7"/>
        <v>8.7809999999999988</v>
      </c>
      <c r="I36" s="17"/>
      <c r="J36" s="18">
        <f t="shared" si="8"/>
        <v>1.45</v>
      </c>
      <c r="K36" s="121">
        <f t="shared" si="9"/>
        <v>2</v>
      </c>
      <c r="L36" s="14">
        <f t="shared" si="10"/>
        <v>14.67</v>
      </c>
      <c r="M36" s="15"/>
      <c r="N36" s="16">
        <f t="shared" si="2"/>
        <v>1.45</v>
      </c>
      <c r="O36" s="121">
        <f t="shared" si="3"/>
        <v>2</v>
      </c>
      <c r="P36" s="14">
        <f t="shared" si="11"/>
        <v>16.795000000000002</v>
      </c>
    </row>
    <row r="37" spans="1:16" ht="15.75" thickBot="1">
      <c r="A37" s="86">
        <v>20</v>
      </c>
      <c r="B37" s="23">
        <f t="shared" si="4"/>
        <v>1.25</v>
      </c>
      <c r="C37" s="122">
        <f t="shared" si="5"/>
        <v>1.1000000000000001</v>
      </c>
      <c r="D37" s="24">
        <f t="shared" si="6"/>
        <v>8.7210000000000001</v>
      </c>
      <c r="E37" s="25"/>
      <c r="F37" s="26">
        <f t="shared" si="0"/>
        <v>1.25</v>
      </c>
      <c r="G37" s="122">
        <f t="shared" si="1"/>
        <v>1.1000000000000001</v>
      </c>
      <c r="H37" s="24">
        <f t="shared" si="7"/>
        <v>9.8809999999999985</v>
      </c>
      <c r="I37" s="27"/>
      <c r="J37" s="28">
        <f t="shared" si="8"/>
        <v>1.45</v>
      </c>
      <c r="K37" s="122">
        <f t="shared" si="9"/>
        <v>2</v>
      </c>
      <c r="L37" s="24">
        <f t="shared" si="10"/>
        <v>16.670000000000002</v>
      </c>
      <c r="M37" s="25"/>
      <c r="N37" s="26">
        <f t="shared" si="2"/>
        <v>1.45</v>
      </c>
      <c r="O37" s="122">
        <f t="shared" si="3"/>
        <v>2</v>
      </c>
      <c r="P37" s="24">
        <f t="shared" si="11"/>
        <v>18.795000000000002</v>
      </c>
    </row>
  </sheetData>
  <sheetProtection sheet="1" objects="1" scenarios="1"/>
  <protectedRanges>
    <protectedRange sqref="C2:C4 B15 D15:F15 K2:K4 H15:J15 P15 L15:N15" name="Диапазон1"/>
  </protectedRanges>
  <mergeCells count="4">
    <mergeCell ref="F15:H15"/>
    <mergeCell ref="J15:L15"/>
    <mergeCell ref="N15:P15"/>
    <mergeCell ref="B15:D15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6"/>
  <sheetViews>
    <sheetView workbookViewId="0">
      <selection activeCell="A13" sqref="A13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33" t="s">
        <v>87</v>
      </c>
      <c r="B1" s="273" t="str">
        <f>IF(C$1=0,"LastOrder",IF(C$1=1,"MinOrder","ОШИБКА"))</f>
        <v>LastOrder</v>
      </c>
      <c r="C1" s="274">
        <v>0</v>
      </c>
      <c r="D1" s="125"/>
      <c r="E1" s="284"/>
      <c r="F1" s="273" t="str">
        <f>IF(G$1=0,"LastOrder",IF(G$1=1,"MinOrder","ОШИБКА"))</f>
        <v>LastOrder</v>
      </c>
      <c r="G1" s="274">
        <v>0</v>
      </c>
      <c r="H1" s="125"/>
      <c r="I1" s="275"/>
      <c r="J1" s="273" t="str">
        <f>IF(K$1=0,"LastOrder",IF(K$1=1,"MinOrder","ОШИБКА"))</f>
        <v>LastOrder</v>
      </c>
      <c r="K1" s="274">
        <v>0</v>
      </c>
      <c r="L1" s="125"/>
      <c r="M1" s="285"/>
      <c r="N1" s="273" t="str">
        <f>IF(O$1=0,"LastOrder",IF(O$1=1,"MinOrder","ОШИБКА"))</f>
        <v>MinOrder</v>
      </c>
      <c r="O1" s="274">
        <v>1</v>
      </c>
      <c r="P1" s="125"/>
    </row>
    <row r="2" spans="1:16" ht="15">
      <c r="A2" s="33" t="s">
        <v>0</v>
      </c>
      <c r="B2" s="257" t="str">
        <f>IF(C$2&lt;0,"д.б. &gt;0","")</f>
        <v/>
      </c>
      <c r="C2" s="1">
        <v>0.01</v>
      </c>
      <c r="D2" s="35"/>
      <c r="E2" s="36"/>
      <c r="F2" s="257" t="str">
        <f>IF(G$2&lt;0,"д.б. &gt;0","")</f>
        <v/>
      </c>
      <c r="G2" s="1">
        <v>0.02</v>
      </c>
      <c r="H2" s="35"/>
      <c r="I2" s="37"/>
      <c r="J2" s="257" t="str">
        <f>IF(K$2&lt;0,"д.б. &gt;0","")</f>
        <v/>
      </c>
      <c r="K2" s="1">
        <v>0.03</v>
      </c>
      <c r="L2" s="38"/>
      <c r="M2" s="39"/>
      <c r="N2" s="257" t="str">
        <f>IF(O$2&lt;0,"д.б. &gt;0","")</f>
        <v/>
      </c>
      <c r="O2" s="1">
        <v>0.01</v>
      </c>
      <c r="P2" s="38"/>
    </row>
    <row r="3" spans="1:16" ht="15">
      <c r="A3" s="33" t="s">
        <v>1</v>
      </c>
      <c r="B3" s="257" t="str">
        <f>IF(C$3&lt;0,"д.б. &gt;0","")</f>
        <v/>
      </c>
      <c r="C3" s="2">
        <v>1.4</v>
      </c>
      <c r="D3" s="35"/>
      <c r="E3" s="36"/>
      <c r="F3" s="257" t="str">
        <f>IF(G$3&lt;0,"д.б. &gt;0","")</f>
        <v/>
      </c>
      <c r="G3" s="2">
        <v>1.4</v>
      </c>
      <c r="H3" s="35"/>
      <c r="I3" s="37"/>
      <c r="J3" s="257" t="str">
        <f>IF(K$3&lt;0,"д.б. &gt;0","")</f>
        <v/>
      </c>
      <c r="K3" s="2">
        <v>1.4</v>
      </c>
      <c r="L3" s="38"/>
      <c r="M3" s="39"/>
      <c r="N3" s="257" t="str">
        <f>IF(O$3&lt;0,"д.б. &gt;0","")</f>
        <v/>
      </c>
      <c r="O3" s="2">
        <v>3</v>
      </c>
      <c r="P3" s="38"/>
    </row>
    <row r="4" spans="1:16" ht="15">
      <c r="A4" s="33" t="s">
        <v>6</v>
      </c>
      <c r="B4" s="257" t="str">
        <f>IF(C$4&lt;2,"д.б. &gt;1","")</f>
        <v/>
      </c>
      <c r="C4" s="29">
        <v>2</v>
      </c>
      <c r="D4" s="35"/>
      <c r="E4" s="36"/>
      <c r="F4" s="257" t="str">
        <f>IF(G$4&lt;2,"д.б. &gt;1","")</f>
        <v/>
      </c>
      <c r="G4" s="29">
        <v>3</v>
      </c>
      <c r="H4" s="35"/>
      <c r="I4" s="37"/>
      <c r="J4" s="257" t="str">
        <f>IF(K$4&lt;2,"д.б. &gt;1","")</f>
        <v/>
      </c>
      <c r="K4" s="29">
        <v>4</v>
      </c>
      <c r="L4" s="38"/>
      <c r="M4" s="39"/>
      <c r="N4" s="257" t="str">
        <f>IF(O$4&lt;2,"д.б. &gt;1","")</f>
        <v/>
      </c>
      <c r="O4" s="29">
        <v>2</v>
      </c>
      <c r="P4" s="38"/>
    </row>
    <row r="5" spans="1:16" ht="15">
      <c r="A5" s="40"/>
      <c r="B5" s="257"/>
      <c r="C5" s="3"/>
      <c r="D5" s="41"/>
      <c r="E5" s="42"/>
      <c r="F5" s="257"/>
      <c r="G5" s="8"/>
      <c r="H5" s="41"/>
      <c r="I5" s="43"/>
      <c r="J5" s="257"/>
      <c r="K5" s="8"/>
      <c r="L5" s="38"/>
      <c r="M5" s="39"/>
      <c r="N5" s="257"/>
      <c r="O5" s="89"/>
      <c r="P5" s="38"/>
    </row>
    <row r="6" spans="1:16" ht="16.5">
      <c r="A6" s="262" t="s">
        <v>2</v>
      </c>
      <c r="B6" s="257" t="str">
        <f>IF(C$6&lt;0,"д.б. &gt;=0","")</f>
        <v/>
      </c>
      <c r="C6" s="4">
        <v>6</v>
      </c>
      <c r="D6" s="46"/>
      <c r="E6" s="47"/>
      <c r="F6" s="257" t="str">
        <f>IF(G$6&lt;0,"д.б. &gt;=0","")</f>
        <v/>
      </c>
      <c r="G6" s="4">
        <v>6</v>
      </c>
      <c r="H6" s="46"/>
      <c r="I6" s="48"/>
      <c r="J6" s="257" t="str">
        <f>IF(K$6&lt;0,"д.б. &gt;=0","")</f>
        <v/>
      </c>
      <c r="K6" s="4">
        <v>6</v>
      </c>
      <c r="L6" s="38"/>
      <c r="M6" s="39"/>
      <c r="N6" s="257" t="str">
        <f>IF(O$6&lt;0,"д.б. &gt;=0","")</f>
        <v/>
      </c>
      <c r="O6" s="4">
        <v>4</v>
      </c>
      <c r="P6" s="38"/>
    </row>
    <row r="7" spans="1:16" ht="16.5">
      <c r="A7" s="262" t="s">
        <v>3</v>
      </c>
      <c r="B7" s="257" t="str">
        <f>IF(AND(C$6=0,C$7&lt;&gt;0),"д.б. =0","")</f>
        <v/>
      </c>
      <c r="C7" s="10">
        <v>0.01</v>
      </c>
      <c r="D7" s="49"/>
      <c r="E7" s="50"/>
      <c r="F7" s="257" t="str">
        <f>IF(AND(G$6=0,G$7&lt;&gt;0),"д.б. =0","")</f>
        <v/>
      </c>
      <c r="G7" s="10">
        <v>0.01</v>
      </c>
      <c r="H7" s="49"/>
      <c r="I7" s="51"/>
      <c r="J7" s="257" t="str">
        <f>IF(AND(K$6=0,K$7&lt;&gt;0),"д.б. =0","")</f>
        <v/>
      </c>
      <c r="K7" s="10">
        <v>0.01</v>
      </c>
      <c r="L7" s="52"/>
      <c r="M7" s="53"/>
      <c r="N7" s="257" t="str">
        <f>IF(AND(O$6=0,O$7&lt;&gt;0),"д.б. =0","")</f>
        <v/>
      </c>
      <c r="O7" s="10">
        <v>3</v>
      </c>
      <c r="P7" s="52"/>
    </row>
    <row r="8" spans="1:16" ht="16.5">
      <c r="A8" s="263"/>
      <c r="B8" s="260" t="str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  <v/>
      </c>
      <c r="C8" s="6"/>
      <c r="D8" s="41"/>
      <c r="E8" s="42"/>
      <c r="F8" s="260" t="str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  <v/>
      </c>
      <c r="G8" s="8"/>
      <c r="H8" s="41"/>
      <c r="I8" s="43"/>
      <c r="J8" s="260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1"/>
      <c r="L8" s="38"/>
      <c r="M8" s="39"/>
      <c r="N8" s="260" t="str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  <v/>
      </c>
      <c r="O8" s="89"/>
      <c r="P8" s="38"/>
    </row>
    <row r="9" spans="1:16" ht="16.5">
      <c r="A9" s="261" t="s">
        <v>4</v>
      </c>
      <c r="B9" s="257" t="str">
        <f>IF(C$9&lt;0,"д.б. &gt;=0","")</f>
        <v/>
      </c>
      <c r="C9" s="30">
        <v>0</v>
      </c>
      <c r="D9" s="56" t="s">
        <v>11</v>
      </c>
      <c r="E9" s="57"/>
      <c r="F9" s="257" t="str">
        <f>IF(G$9&lt;0,"д.б. &gt;=0","")</f>
        <v/>
      </c>
      <c r="G9" s="30">
        <v>0</v>
      </c>
      <c r="H9" s="56"/>
      <c r="I9" s="58"/>
      <c r="J9" s="257" t="str">
        <f>IF(K$9&lt;0,"д.б. &gt;=0","")</f>
        <v/>
      </c>
      <c r="K9" s="31">
        <v>0</v>
      </c>
      <c r="L9" s="59"/>
      <c r="M9" s="60"/>
      <c r="N9" s="257" t="str">
        <f>IF(O$9&lt;0,"д.б. &gt;=0","")</f>
        <v/>
      </c>
      <c r="O9" s="31">
        <v>10</v>
      </c>
      <c r="P9" s="59"/>
    </row>
    <row r="10" spans="1:16" ht="16.5">
      <c r="A10" s="261" t="s">
        <v>5</v>
      </c>
      <c r="B10" s="257" t="str">
        <f>IF(AND(C$9=0,C$10&lt;&gt;0),"д.б. =0","")</f>
        <v/>
      </c>
      <c r="C10" s="32">
        <v>0</v>
      </c>
      <c r="D10" s="61"/>
      <c r="E10" s="62"/>
      <c r="F10" s="257" t="str">
        <f>IF(AND(G$9=0,G$10&lt;&gt;0),"д.б. =0","")</f>
        <v/>
      </c>
      <c r="G10" s="32">
        <v>0</v>
      </c>
      <c r="H10" s="56"/>
      <c r="I10" s="58"/>
      <c r="J10" s="257" t="str">
        <f>IF(AND(K$9=0,K$10&lt;&gt;0),"д.б. =0","")</f>
        <v/>
      </c>
      <c r="K10" s="32">
        <v>0</v>
      </c>
      <c r="L10" s="59"/>
      <c r="M10" s="60"/>
      <c r="N10" s="257" t="str">
        <f>IF(AND(O$9=0,O$10&lt;&gt;0),"д.б. =0","")</f>
        <v/>
      </c>
      <c r="O10" s="32">
        <v>5</v>
      </c>
      <c r="P10" s="59"/>
    </row>
    <row r="11" spans="1:16" ht="15">
      <c r="A11" s="54"/>
      <c r="B11" s="257"/>
      <c r="C11" s="32"/>
      <c r="D11" s="61"/>
      <c r="E11" s="62"/>
      <c r="F11" s="257"/>
      <c r="G11" s="32"/>
      <c r="H11" s="56"/>
      <c r="I11" s="58"/>
      <c r="J11" s="257"/>
      <c r="K11" s="32"/>
      <c r="L11" s="59"/>
      <c r="M11" s="60"/>
      <c r="N11" s="257"/>
      <c r="O11" s="32"/>
      <c r="P11" s="59"/>
    </row>
    <row r="12" spans="1:16" ht="15">
      <c r="A12" s="33" t="s">
        <v>85</v>
      </c>
      <c r="B12" s="257" t="str">
        <f>IF(C$12&lt;0,"д.б. &gt;=0","")</f>
        <v/>
      </c>
      <c r="C12" s="238">
        <v>12</v>
      </c>
      <c r="D12" s="239"/>
      <c r="E12" s="240"/>
      <c r="F12" s="257" t="str">
        <f>IF(G$12&lt;0,"д.б. &gt;=0","")</f>
        <v/>
      </c>
      <c r="G12" s="238">
        <v>15</v>
      </c>
      <c r="H12" s="239"/>
      <c r="I12" s="243"/>
      <c r="J12" s="257" t="str">
        <f>IF(K$12&lt;0,"д.б. &gt;=0","")</f>
        <v/>
      </c>
      <c r="K12" s="238">
        <v>0</v>
      </c>
      <c r="L12" s="244"/>
      <c r="M12" s="245"/>
      <c r="N12" s="257" t="str">
        <f>IF(O$12&lt;0,"д.б. &gt;=0","")</f>
        <v/>
      </c>
      <c r="O12" s="238">
        <v>14</v>
      </c>
      <c r="P12" s="237"/>
    </row>
    <row r="13" spans="1:16" ht="15">
      <c r="A13" s="44" t="s">
        <v>88</v>
      </c>
      <c r="B13" s="257" t="str">
        <f>IF(C$13&lt;0,"д.б. &gt;=0","")</f>
        <v/>
      </c>
      <c r="C13" s="4">
        <v>400</v>
      </c>
      <c r="D13" s="266"/>
      <c r="E13" s="267"/>
      <c r="F13" s="257" t="str">
        <f>IF(G$13&lt;0,"д.б. &gt;=0","")</f>
        <v/>
      </c>
      <c r="G13" s="4">
        <v>200</v>
      </c>
      <c r="H13" s="266"/>
      <c r="I13" s="268"/>
      <c r="J13" s="257" t="str">
        <f>IF(K$13&lt;0,"д.б. &gt;=0","")</f>
        <v/>
      </c>
      <c r="K13" s="4">
        <v>200</v>
      </c>
      <c r="L13" s="269"/>
      <c r="M13" s="270"/>
      <c r="N13" s="257" t="str">
        <f>IF(O$13&lt;0,"д.б. &gt;=0","")</f>
        <v/>
      </c>
      <c r="O13" s="4">
        <v>40</v>
      </c>
      <c r="P13" s="237"/>
    </row>
    <row r="14" spans="1:16" ht="15.75" thickBot="1">
      <c r="A14" s="38"/>
      <c r="B14" s="38"/>
      <c r="C14" s="38"/>
      <c r="D14" s="38"/>
      <c r="E14" s="63"/>
      <c r="F14" s="38"/>
      <c r="G14" s="38"/>
      <c r="H14" s="38"/>
      <c r="I14" s="64"/>
      <c r="J14" s="38"/>
      <c r="K14" s="38"/>
      <c r="L14" s="38"/>
      <c r="M14" s="39"/>
      <c r="N14" s="38"/>
      <c r="O14" s="38"/>
      <c r="P14" s="38"/>
    </row>
    <row r="15" spans="1:16" ht="15.75" thickBot="1">
      <c r="A15" s="65" t="s">
        <v>7</v>
      </c>
      <c r="B15" s="66" t="s">
        <v>8</v>
      </c>
      <c r="C15" s="67" t="s">
        <v>9</v>
      </c>
      <c r="D15" s="68" t="s">
        <v>10</v>
      </c>
      <c r="E15" s="69"/>
      <c r="F15" s="70" t="s">
        <v>8</v>
      </c>
      <c r="G15" s="67" t="s">
        <v>9</v>
      </c>
      <c r="H15" s="68" t="s">
        <v>10</v>
      </c>
      <c r="I15" s="71"/>
      <c r="J15" s="72" t="s">
        <v>8</v>
      </c>
      <c r="K15" s="67" t="s">
        <v>9</v>
      </c>
      <c r="L15" s="68" t="s">
        <v>10</v>
      </c>
      <c r="M15" s="73"/>
      <c r="N15" s="70" t="s">
        <v>8</v>
      </c>
      <c r="O15" s="67" t="s">
        <v>9</v>
      </c>
      <c r="P15" s="68" t="s">
        <v>10</v>
      </c>
    </row>
    <row r="16" spans="1:16" ht="15">
      <c r="A16" s="74"/>
      <c r="B16" s="75"/>
      <c r="C16" s="76"/>
      <c r="D16" s="77"/>
      <c r="E16" s="78"/>
      <c r="F16" s="79"/>
      <c r="G16" s="76"/>
      <c r="H16" s="77"/>
      <c r="I16" s="80"/>
      <c r="J16" s="81"/>
      <c r="K16" s="76"/>
      <c r="L16" s="77"/>
      <c r="M16" s="82"/>
      <c r="N16" s="79"/>
      <c r="O16" s="76"/>
      <c r="P16" s="77"/>
    </row>
    <row r="17" spans="1:16" ht="15">
      <c r="A17" s="83">
        <v>1</v>
      </c>
      <c r="B17" s="13">
        <f>IF(($A17&lt;C$4),1,IF(AND($A17&gt;C$12,C$12&gt;0),B16,IF(AND($A17&gt;=C$9,C$9&gt;0),ROUND(B16+C$10,4),IF(AND($A17&gt;=C$6,C$6&gt;0),ROUND(B16+C$7,4),C$3))))</f>
        <v>1</v>
      </c>
      <c r="C17" s="121">
        <f>IF($A17&lt;C$4, C$2, IF(C$1=0,IF(C$13&gt;0,IF(C$2*C$13&lt;ROUND(C16*B17, 3),C$2*C$13,ROUND(C16*B17, 3)),ROUND(C16*B17, 3)),IF(C$13&gt;0,IF(C$2*C$13&lt;ROUND(C$2*B17, 3),C$2*C$13,ROUND(C$2*B17, 3)),ROUND(C$2*B17, 3))))</f>
        <v>0.01</v>
      </c>
      <c r="D17" s="14">
        <f>C17</f>
        <v>0.01</v>
      </c>
      <c r="E17" s="84"/>
      <c r="F17" s="16">
        <f t="shared" ref="F17:F36" si="0">IF(($A17&lt;G$4),1,IF(AND($A17&gt;G$12,G$12&gt;0),F16,IF(AND($A17&gt;=G$9,G$9&gt;0),ROUND(F16+G$10,4),IF(AND($A17&gt;=G$6,G$6&gt;0),ROUND(F16+G$7,4),G$3))))</f>
        <v>1</v>
      </c>
      <c r="G17" s="121">
        <f t="shared" ref="G17:G36" si="1">IF($A17&lt;G$4, G$2, IF(G$1=0,IF(G$13&gt;0,IF(G$2*G$13&lt;ROUND(G16*F17, 3),G$2*G$13,ROUND(G16*F17, 3)),ROUND(G16*F17, 3)),IF(G$13&gt;0,IF(G$2*G$13&lt;ROUND(G$2*F17, 3),G$2*G$13,ROUND(G$2*F17, 3)),ROUND(G$2*F17, 3))))</f>
        <v>0.02</v>
      </c>
      <c r="H17" s="14">
        <f>G17</f>
        <v>0.02</v>
      </c>
      <c r="I17" s="17"/>
      <c r="J17" s="18">
        <f t="shared" ref="J17:J36" si="2">IF(($A17&lt;K$4),1,IF(AND($A17&gt;K$12,K$12&gt;0),J16,IF(AND($A17&gt;=K$9,K$9&gt;0),ROUND(J16+K$10,4),IF(AND($A17&gt;=K$6,K$6&gt;0),ROUND(J16+K$7,4),K$3))))</f>
        <v>1</v>
      </c>
      <c r="K17" s="121">
        <f t="shared" ref="K17:K36" si="3">IF($A17&lt;K$4, K$2, IF(K$1=0,IF(K$13&gt;0,IF(K$2*K$13&lt;ROUND(K16*J17, 3),K$2*K$13,ROUND(K16*J17, 3)),ROUND(K16*J17, 3)),IF(K$13&gt;0,IF(K$2*K$13&lt;ROUND(K$2*J17, 3),K$2*K$13,ROUND(K$2*J17, 3)),ROUND(K$2*J17, 3))))</f>
        <v>0.03</v>
      </c>
      <c r="L17" s="14">
        <f>K17</f>
        <v>0.03</v>
      </c>
      <c r="M17" s="85"/>
      <c r="N17" s="16">
        <f t="shared" ref="N17:N36" si="4">IF(($A17&lt;O$4),1,IF(AND($A17&gt;O$12,O$12&gt;0),N16,IF(AND($A17&gt;=O$9,O$9&gt;0),ROUND(N16+O$10,4),IF(AND($A17&gt;=O$6,O$6&gt;0),ROUND(N16+O$7,4),O$3))))</f>
        <v>1</v>
      </c>
      <c r="O17" s="121">
        <f t="shared" ref="O17:O36" si="5">IF($A17&lt;O$4, O$2, IF(O$1=0,IF(O$13&gt;0,IF(O$2*O$13&lt;ROUND(O16*N17, 3),O$2*O$13,ROUND(O16*N17, 3)),ROUND(O16*N17, 3)),IF(O$13&gt;0,IF(O$2*O$13&lt;ROUND(O$2*N17, 3),O$2*O$13,ROUND(O$2*N17, 3)),ROUND(O$2*N17, 3))))</f>
        <v>0.01</v>
      </c>
      <c r="P17" s="14">
        <f>O17</f>
        <v>0.01</v>
      </c>
    </row>
    <row r="18" spans="1:16" ht="15">
      <c r="A18" s="83">
        <v>2</v>
      </c>
      <c r="B18" s="13">
        <f t="shared" ref="B18:B36" si="6">IF(($A18&lt;C$4),1,IF(AND($A18&gt;C$12,C$12&gt;0),B17,IF(AND($A18&gt;=C$9,C$9&gt;0),ROUND(B17+C$10,4),IF(AND($A18&gt;=C$6,C$6&gt;0),ROUND(B17+C$7,4),C$3))))</f>
        <v>1.4</v>
      </c>
      <c r="C18" s="121">
        <f t="shared" ref="C18:C36" si="7">IF($A18&lt;C$4, C$2, IF(C$1=0,IF(C$13&gt;0,IF(C$2*C$13&lt;ROUND(C17*B18, 3),C$2*C$13,ROUND(C17*B18, 3)),ROUND(C17*B18, 3)),IF(C$13&gt;0,IF(C$2*C$13&lt;ROUND(C$2*B18, 3),C$2*C$13,ROUND(C$2*B18, 3)),ROUND(C$2*B18, 3))))</f>
        <v>1.4E-2</v>
      </c>
      <c r="D18" s="14">
        <f t="shared" ref="D18:D36" si="8">D17+C18</f>
        <v>2.4E-2</v>
      </c>
      <c r="E18" s="84"/>
      <c r="F18" s="16">
        <f t="shared" si="0"/>
        <v>1</v>
      </c>
      <c r="G18" s="121">
        <f t="shared" si="1"/>
        <v>0.02</v>
      </c>
      <c r="H18" s="14">
        <f t="shared" ref="H18:H36" si="9">H17+G18</f>
        <v>0.04</v>
      </c>
      <c r="I18" s="17"/>
      <c r="J18" s="18">
        <f t="shared" si="2"/>
        <v>1</v>
      </c>
      <c r="K18" s="121">
        <f t="shared" si="3"/>
        <v>0.03</v>
      </c>
      <c r="L18" s="14">
        <f t="shared" ref="L18:L36" si="10">L17+K18</f>
        <v>0.06</v>
      </c>
      <c r="M18" s="85"/>
      <c r="N18" s="16">
        <f t="shared" si="4"/>
        <v>3</v>
      </c>
      <c r="O18" s="121">
        <f t="shared" si="5"/>
        <v>0.03</v>
      </c>
      <c r="P18" s="14">
        <f t="shared" ref="P18:P36" si="11">P17+O18</f>
        <v>0.04</v>
      </c>
    </row>
    <row r="19" spans="1:16" ht="15">
      <c r="A19" s="83">
        <v>3</v>
      </c>
      <c r="B19" s="13">
        <f t="shared" si="6"/>
        <v>1.4</v>
      </c>
      <c r="C19" s="121">
        <f t="shared" si="7"/>
        <v>0.02</v>
      </c>
      <c r="D19" s="14">
        <f t="shared" si="8"/>
        <v>4.3999999999999997E-2</v>
      </c>
      <c r="E19" s="84"/>
      <c r="F19" s="16">
        <f t="shared" si="0"/>
        <v>1.4</v>
      </c>
      <c r="G19" s="121">
        <f t="shared" si="1"/>
        <v>2.8000000000000001E-2</v>
      </c>
      <c r="H19" s="14">
        <f t="shared" si="9"/>
        <v>6.8000000000000005E-2</v>
      </c>
      <c r="I19" s="17"/>
      <c r="J19" s="18">
        <f t="shared" si="2"/>
        <v>1</v>
      </c>
      <c r="K19" s="121">
        <f t="shared" si="3"/>
        <v>0.03</v>
      </c>
      <c r="L19" s="14">
        <f t="shared" si="10"/>
        <v>0.09</v>
      </c>
      <c r="M19" s="85"/>
      <c r="N19" s="16">
        <f t="shared" si="4"/>
        <v>3</v>
      </c>
      <c r="O19" s="121">
        <f t="shared" si="5"/>
        <v>0.03</v>
      </c>
      <c r="P19" s="14">
        <f t="shared" si="11"/>
        <v>7.0000000000000007E-2</v>
      </c>
    </row>
    <row r="20" spans="1:16" ht="15">
      <c r="A20" s="83">
        <v>4</v>
      </c>
      <c r="B20" s="13">
        <f t="shared" si="6"/>
        <v>1.4</v>
      </c>
      <c r="C20" s="121">
        <f t="shared" si="7"/>
        <v>2.8000000000000001E-2</v>
      </c>
      <c r="D20" s="14">
        <f t="shared" si="8"/>
        <v>7.1999999999999995E-2</v>
      </c>
      <c r="E20" s="84"/>
      <c r="F20" s="16">
        <f t="shared" si="0"/>
        <v>1.4</v>
      </c>
      <c r="G20" s="121">
        <f t="shared" si="1"/>
        <v>3.9E-2</v>
      </c>
      <c r="H20" s="14">
        <f t="shared" si="9"/>
        <v>0.10700000000000001</v>
      </c>
      <c r="I20" s="17"/>
      <c r="J20" s="18">
        <f t="shared" si="2"/>
        <v>1.4</v>
      </c>
      <c r="K20" s="121">
        <f t="shared" si="3"/>
        <v>4.2000000000000003E-2</v>
      </c>
      <c r="L20" s="14">
        <f t="shared" si="10"/>
        <v>0.13200000000000001</v>
      </c>
      <c r="M20" s="85"/>
      <c r="N20" s="16">
        <f t="shared" si="4"/>
        <v>6</v>
      </c>
      <c r="O20" s="121">
        <f t="shared" si="5"/>
        <v>0.06</v>
      </c>
      <c r="P20" s="14">
        <f t="shared" si="11"/>
        <v>0.13</v>
      </c>
    </row>
    <row r="21" spans="1:16" ht="15">
      <c r="A21" s="83">
        <v>5</v>
      </c>
      <c r="B21" s="19">
        <f t="shared" si="6"/>
        <v>1.4</v>
      </c>
      <c r="C21" s="20">
        <f t="shared" si="7"/>
        <v>3.9E-2</v>
      </c>
      <c r="D21" s="21">
        <f t="shared" si="8"/>
        <v>0.11099999999999999</v>
      </c>
      <c r="E21" s="15"/>
      <c r="F21" s="22">
        <f t="shared" si="0"/>
        <v>1.4</v>
      </c>
      <c r="G21" s="20">
        <f t="shared" si="1"/>
        <v>5.5E-2</v>
      </c>
      <c r="H21" s="21">
        <f t="shared" si="9"/>
        <v>0.16200000000000001</v>
      </c>
      <c r="I21" s="17"/>
      <c r="J21" s="22">
        <f t="shared" si="2"/>
        <v>1.4</v>
      </c>
      <c r="K21" s="20">
        <f t="shared" si="3"/>
        <v>5.8999999999999997E-2</v>
      </c>
      <c r="L21" s="21">
        <f t="shared" si="10"/>
        <v>0.191</v>
      </c>
      <c r="M21" s="15"/>
      <c r="N21" s="22">
        <f t="shared" si="4"/>
        <v>9</v>
      </c>
      <c r="O21" s="20">
        <f t="shared" si="5"/>
        <v>0.09</v>
      </c>
      <c r="P21" s="21">
        <f t="shared" si="11"/>
        <v>0.22</v>
      </c>
    </row>
    <row r="22" spans="1:16" ht="15">
      <c r="A22" s="83">
        <v>6</v>
      </c>
      <c r="B22" s="13">
        <f t="shared" si="6"/>
        <v>1.41</v>
      </c>
      <c r="C22" s="121">
        <f t="shared" si="7"/>
        <v>5.5E-2</v>
      </c>
      <c r="D22" s="14">
        <f t="shared" si="8"/>
        <v>0.16599999999999998</v>
      </c>
      <c r="E22" s="84"/>
      <c r="F22" s="16">
        <f t="shared" si="0"/>
        <v>1.41</v>
      </c>
      <c r="G22" s="121">
        <f t="shared" si="1"/>
        <v>7.8E-2</v>
      </c>
      <c r="H22" s="14">
        <f t="shared" si="9"/>
        <v>0.24</v>
      </c>
      <c r="I22" s="17"/>
      <c r="J22" s="18">
        <f t="shared" si="2"/>
        <v>1.41</v>
      </c>
      <c r="K22" s="121">
        <f t="shared" si="3"/>
        <v>8.3000000000000004E-2</v>
      </c>
      <c r="L22" s="14">
        <f t="shared" si="10"/>
        <v>0.27400000000000002</v>
      </c>
      <c r="M22" s="85"/>
      <c r="N22" s="16">
        <f t="shared" si="4"/>
        <v>12</v>
      </c>
      <c r="O22" s="121">
        <f t="shared" si="5"/>
        <v>0.12</v>
      </c>
      <c r="P22" s="14">
        <f t="shared" si="11"/>
        <v>0.33999999999999997</v>
      </c>
    </row>
    <row r="23" spans="1:16" ht="15">
      <c r="A23" s="83">
        <v>7</v>
      </c>
      <c r="B23" s="13">
        <f t="shared" si="6"/>
        <v>1.42</v>
      </c>
      <c r="C23" s="121">
        <f t="shared" si="7"/>
        <v>7.8E-2</v>
      </c>
      <c r="D23" s="14">
        <f t="shared" si="8"/>
        <v>0.24399999999999999</v>
      </c>
      <c r="E23" s="84"/>
      <c r="F23" s="16">
        <f t="shared" si="0"/>
        <v>1.42</v>
      </c>
      <c r="G23" s="121">
        <f t="shared" si="1"/>
        <v>0.111</v>
      </c>
      <c r="H23" s="14">
        <f t="shared" si="9"/>
        <v>0.35099999999999998</v>
      </c>
      <c r="I23" s="17"/>
      <c r="J23" s="18">
        <f t="shared" si="2"/>
        <v>1.42</v>
      </c>
      <c r="K23" s="121">
        <f t="shared" si="3"/>
        <v>0.11799999999999999</v>
      </c>
      <c r="L23" s="14">
        <f t="shared" si="10"/>
        <v>0.39200000000000002</v>
      </c>
      <c r="M23" s="85"/>
      <c r="N23" s="16">
        <f t="shared" si="4"/>
        <v>15</v>
      </c>
      <c r="O23" s="121">
        <f t="shared" si="5"/>
        <v>0.15</v>
      </c>
      <c r="P23" s="14">
        <f t="shared" si="11"/>
        <v>0.49</v>
      </c>
    </row>
    <row r="24" spans="1:16" ht="15">
      <c r="A24" s="83">
        <v>8</v>
      </c>
      <c r="B24" s="13">
        <f t="shared" si="6"/>
        <v>1.43</v>
      </c>
      <c r="C24" s="121">
        <f t="shared" si="7"/>
        <v>0.112</v>
      </c>
      <c r="D24" s="14">
        <f t="shared" si="8"/>
        <v>0.35599999999999998</v>
      </c>
      <c r="E24" s="84"/>
      <c r="F24" s="16">
        <f t="shared" si="0"/>
        <v>1.43</v>
      </c>
      <c r="G24" s="121">
        <f t="shared" si="1"/>
        <v>0.159</v>
      </c>
      <c r="H24" s="14">
        <f t="shared" si="9"/>
        <v>0.51</v>
      </c>
      <c r="I24" s="17"/>
      <c r="J24" s="18">
        <f t="shared" si="2"/>
        <v>1.43</v>
      </c>
      <c r="K24" s="121">
        <f t="shared" si="3"/>
        <v>0.16900000000000001</v>
      </c>
      <c r="L24" s="14">
        <f t="shared" si="10"/>
        <v>0.56100000000000005</v>
      </c>
      <c r="M24" s="85"/>
      <c r="N24" s="16">
        <f t="shared" si="4"/>
        <v>18</v>
      </c>
      <c r="O24" s="121">
        <f t="shared" si="5"/>
        <v>0.18</v>
      </c>
      <c r="P24" s="14">
        <f t="shared" si="11"/>
        <v>0.66999999999999993</v>
      </c>
    </row>
    <row r="25" spans="1:16" ht="15">
      <c r="A25" s="83">
        <v>9</v>
      </c>
      <c r="B25" s="13">
        <f t="shared" si="6"/>
        <v>1.44</v>
      </c>
      <c r="C25" s="121">
        <f t="shared" si="7"/>
        <v>0.161</v>
      </c>
      <c r="D25" s="14">
        <f t="shared" si="8"/>
        <v>0.51700000000000002</v>
      </c>
      <c r="E25" s="84"/>
      <c r="F25" s="16">
        <f t="shared" si="0"/>
        <v>1.44</v>
      </c>
      <c r="G25" s="121">
        <f t="shared" si="1"/>
        <v>0.22900000000000001</v>
      </c>
      <c r="H25" s="14">
        <f t="shared" si="9"/>
        <v>0.73899999999999999</v>
      </c>
      <c r="I25" s="17"/>
      <c r="J25" s="18">
        <f t="shared" si="2"/>
        <v>1.44</v>
      </c>
      <c r="K25" s="121">
        <f t="shared" si="3"/>
        <v>0.24299999999999999</v>
      </c>
      <c r="L25" s="14">
        <f t="shared" si="10"/>
        <v>0.80400000000000005</v>
      </c>
      <c r="M25" s="85"/>
      <c r="N25" s="16">
        <f t="shared" si="4"/>
        <v>21</v>
      </c>
      <c r="O25" s="121">
        <f t="shared" si="5"/>
        <v>0.21</v>
      </c>
      <c r="P25" s="14">
        <f t="shared" si="11"/>
        <v>0.87999999999999989</v>
      </c>
    </row>
    <row r="26" spans="1:16" ht="15">
      <c r="A26" s="83">
        <v>10</v>
      </c>
      <c r="B26" s="19">
        <f t="shared" si="6"/>
        <v>1.45</v>
      </c>
      <c r="C26" s="20">
        <f t="shared" si="7"/>
        <v>0.23300000000000001</v>
      </c>
      <c r="D26" s="21">
        <f t="shared" si="8"/>
        <v>0.75</v>
      </c>
      <c r="E26" s="15"/>
      <c r="F26" s="22">
        <f t="shared" si="0"/>
        <v>1.45</v>
      </c>
      <c r="G26" s="20">
        <f t="shared" si="1"/>
        <v>0.33200000000000002</v>
      </c>
      <c r="H26" s="21">
        <f t="shared" si="9"/>
        <v>1.071</v>
      </c>
      <c r="I26" s="17"/>
      <c r="J26" s="22">
        <f t="shared" si="2"/>
        <v>1.45</v>
      </c>
      <c r="K26" s="20">
        <f t="shared" si="3"/>
        <v>0.35199999999999998</v>
      </c>
      <c r="L26" s="21">
        <f t="shared" si="10"/>
        <v>1.1560000000000001</v>
      </c>
      <c r="M26" s="15"/>
      <c r="N26" s="22">
        <f t="shared" si="4"/>
        <v>26</v>
      </c>
      <c r="O26" s="20">
        <f t="shared" si="5"/>
        <v>0.26</v>
      </c>
      <c r="P26" s="21">
        <f t="shared" si="11"/>
        <v>1.1399999999999999</v>
      </c>
    </row>
    <row r="27" spans="1:16" ht="15">
      <c r="A27" s="83">
        <v>11</v>
      </c>
      <c r="B27" s="13">
        <f t="shared" si="6"/>
        <v>1.46</v>
      </c>
      <c r="C27" s="121">
        <f t="shared" si="7"/>
        <v>0.34</v>
      </c>
      <c r="D27" s="14">
        <f t="shared" si="8"/>
        <v>1.0900000000000001</v>
      </c>
      <c r="E27" s="84"/>
      <c r="F27" s="16">
        <f t="shared" si="0"/>
        <v>1.46</v>
      </c>
      <c r="G27" s="121">
        <f t="shared" si="1"/>
        <v>0.48499999999999999</v>
      </c>
      <c r="H27" s="14">
        <f t="shared" si="9"/>
        <v>1.556</v>
      </c>
      <c r="I27" s="17"/>
      <c r="J27" s="18">
        <f t="shared" si="2"/>
        <v>1.46</v>
      </c>
      <c r="K27" s="121">
        <f t="shared" si="3"/>
        <v>0.51400000000000001</v>
      </c>
      <c r="L27" s="14">
        <f t="shared" si="10"/>
        <v>1.6700000000000002</v>
      </c>
      <c r="M27" s="85"/>
      <c r="N27" s="16">
        <f t="shared" si="4"/>
        <v>31</v>
      </c>
      <c r="O27" s="121">
        <f t="shared" si="5"/>
        <v>0.31</v>
      </c>
      <c r="P27" s="14">
        <f t="shared" si="11"/>
        <v>1.45</v>
      </c>
    </row>
    <row r="28" spans="1:16" ht="15">
      <c r="A28" s="83">
        <v>12</v>
      </c>
      <c r="B28" s="13">
        <f t="shared" si="6"/>
        <v>1.47</v>
      </c>
      <c r="C28" s="121">
        <f t="shared" si="7"/>
        <v>0.5</v>
      </c>
      <c r="D28" s="14">
        <f t="shared" si="8"/>
        <v>1.59</v>
      </c>
      <c r="E28" s="84"/>
      <c r="F28" s="16">
        <f t="shared" si="0"/>
        <v>1.47</v>
      </c>
      <c r="G28" s="121">
        <f t="shared" si="1"/>
        <v>0.71299999999999997</v>
      </c>
      <c r="H28" s="14">
        <f t="shared" si="9"/>
        <v>2.2690000000000001</v>
      </c>
      <c r="I28" s="17"/>
      <c r="J28" s="18">
        <f t="shared" si="2"/>
        <v>1.47</v>
      </c>
      <c r="K28" s="121">
        <f t="shared" si="3"/>
        <v>0.75600000000000001</v>
      </c>
      <c r="L28" s="14">
        <f t="shared" si="10"/>
        <v>2.4260000000000002</v>
      </c>
      <c r="M28" s="85"/>
      <c r="N28" s="16">
        <f t="shared" si="4"/>
        <v>36</v>
      </c>
      <c r="O28" s="121">
        <f t="shared" si="5"/>
        <v>0.36</v>
      </c>
      <c r="P28" s="14">
        <f t="shared" si="11"/>
        <v>1.81</v>
      </c>
    </row>
    <row r="29" spans="1:16" ht="15">
      <c r="A29" s="83">
        <v>13</v>
      </c>
      <c r="B29" s="13">
        <f t="shared" si="6"/>
        <v>1.47</v>
      </c>
      <c r="C29" s="121">
        <f t="shared" si="7"/>
        <v>0.73499999999999999</v>
      </c>
      <c r="D29" s="14">
        <f t="shared" si="8"/>
        <v>2.3250000000000002</v>
      </c>
      <c r="E29" s="84"/>
      <c r="F29" s="16">
        <f t="shared" si="0"/>
        <v>1.48</v>
      </c>
      <c r="G29" s="121">
        <f t="shared" si="1"/>
        <v>1.0549999999999999</v>
      </c>
      <c r="H29" s="14">
        <f t="shared" si="9"/>
        <v>3.3239999999999998</v>
      </c>
      <c r="I29" s="17"/>
      <c r="J29" s="18">
        <f t="shared" si="2"/>
        <v>1.48</v>
      </c>
      <c r="K29" s="121">
        <f t="shared" si="3"/>
        <v>1.119</v>
      </c>
      <c r="L29" s="14">
        <f t="shared" si="10"/>
        <v>3.5449999999999999</v>
      </c>
      <c r="M29" s="85"/>
      <c r="N29" s="16">
        <f t="shared" si="4"/>
        <v>41</v>
      </c>
      <c r="O29" s="121">
        <f t="shared" si="5"/>
        <v>0.4</v>
      </c>
      <c r="P29" s="14">
        <f t="shared" si="11"/>
        <v>2.21</v>
      </c>
    </row>
    <row r="30" spans="1:16" ht="15">
      <c r="A30" s="83">
        <v>14</v>
      </c>
      <c r="B30" s="13">
        <f t="shared" si="6"/>
        <v>1.47</v>
      </c>
      <c r="C30" s="121">
        <f t="shared" si="7"/>
        <v>1.08</v>
      </c>
      <c r="D30" s="14">
        <f t="shared" si="8"/>
        <v>3.4050000000000002</v>
      </c>
      <c r="E30" s="84"/>
      <c r="F30" s="16">
        <f t="shared" si="0"/>
        <v>1.49</v>
      </c>
      <c r="G30" s="121">
        <f t="shared" si="1"/>
        <v>1.5720000000000001</v>
      </c>
      <c r="H30" s="14">
        <f t="shared" si="9"/>
        <v>4.8959999999999999</v>
      </c>
      <c r="I30" s="17"/>
      <c r="J30" s="18">
        <f t="shared" si="2"/>
        <v>1.49</v>
      </c>
      <c r="K30" s="121">
        <f t="shared" si="3"/>
        <v>1.667</v>
      </c>
      <c r="L30" s="14">
        <f t="shared" si="10"/>
        <v>5.2119999999999997</v>
      </c>
      <c r="M30" s="85"/>
      <c r="N30" s="16">
        <f t="shared" si="4"/>
        <v>46</v>
      </c>
      <c r="O30" s="121">
        <f t="shared" si="5"/>
        <v>0.4</v>
      </c>
      <c r="P30" s="14">
        <f t="shared" si="11"/>
        <v>2.61</v>
      </c>
    </row>
    <row r="31" spans="1:16" ht="15">
      <c r="A31" s="83">
        <v>15</v>
      </c>
      <c r="B31" s="19">
        <f t="shared" si="6"/>
        <v>1.47</v>
      </c>
      <c r="C31" s="20">
        <f t="shared" si="7"/>
        <v>1.5880000000000001</v>
      </c>
      <c r="D31" s="21">
        <f t="shared" si="8"/>
        <v>4.9930000000000003</v>
      </c>
      <c r="E31" s="15"/>
      <c r="F31" s="22">
        <f t="shared" si="0"/>
        <v>1.5</v>
      </c>
      <c r="G31" s="20">
        <f t="shared" si="1"/>
        <v>2.3580000000000001</v>
      </c>
      <c r="H31" s="21">
        <f t="shared" si="9"/>
        <v>7.2539999999999996</v>
      </c>
      <c r="I31" s="17"/>
      <c r="J31" s="22">
        <f t="shared" si="2"/>
        <v>1.5</v>
      </c>
      <c r="K31" s="20">
        <f t="shared" si="3"/>
        <v>2.5009999999999999</v>
      </c>
      <c r="L31" s="21">
        <f t="shared" si="10"/>
        <v>7.7129999999999992</v>
      </c>
      <c r="M31" s="15"/>
      <c r="N31" s="22">
        <f t="shared" si="4"/>
        <v>46</v>
      </c>
      <c r="O31" s="20">
        <f t="shared" si="5"/>
        <v>0.4</v>
      </c>
      <c r="P31" s="21">
        <f t="shared" si="11"/>
        <v>3.01</v>
      </c>
    </row>
    <row r="32" spans="1:16" ht="15">
      <c r="A32" s="83">
        <v>16</v>
      </c>
      <c r="B32" s="13">
        <f t="shared" si="6"/>
        <v>1.47</v>
      </c>
      <c r="C32" s="121">
        <f t="shared" si="7"/>
        <v>2.3340000000000001</v>
      </c>
      <c r="D32" s="14">
        <f t="shared" si="8"/>
        <v>7.327</v>
      </c>
      <c r="E32" s="84"/>
      <c r="F32" s="16">
        <f t="shared" si="0"/>
        <v>1.5</v>
      </c>
      <c r="G32" s="121">
        <f t="shared" si="1"/>
        <v>3.5369999999999999</v>
      </c>
      <c r="H32" s="14">
        <f t="shared" si="9"/>
        <v>10.791</v>
      </c>
      <c r="I32" s="17"/>
      <c r="J32" s="18">
        <f t="shared" si="2"/>
        <v>1.51</v>
      </c>
      <c r="K32" s="121">
        <f t="shared" si="3"/>
        <v>3.7770000000000001</v>
      </c>
      <c r="L32" s="14">
        <f t="shared" si="10"/>
        <v>11.489999999999998</v>
      </c>
      <c r="M32" s="85"/>
      <c r="N32" s="16">
        <f t="shared" si="4"/>
        <v>46</v>
      </c>
      <c r="O32" s="121">
        <f t="shared" si="5"/>
        <v>0.4</v>
      </c>
      <c r="P32" s="14">
        <f t="shared" si="11"/>
        <v>3.4099999999999997</v>
      </c>
    </row>
    <row r="33" spans="1:16" ht="15">
      <c r="A33" s="83">
        <v>17</v>
      </c>
      <c r="B33" s="13">
        <f t="shared" si="6"/>
        <v>1.47</v>
      </c>
      <c r="C33" s="121">
        <f t="shared" si="7"/>
        <v>3.431</v>
      </c>
      <c r="D33" s="14">
        <f t="shared" si="8"/>
        <v>10.757999999999999</v>
      </c>
      <c r="E33" s="84"/>
      <c r="F33" s="16">
        <f t="shared" si="0"/>
        <v>1.5</v>
      </c>
      <c r="G33" s="121">
        <f t="shared" si="1"/>
        <v>4</v>
      </c>
      <c r="H33" s="14">
        <f t="shared" si="9"/>
        <v>14.791</v>
      </c>
      <c r="I33" s="17"/>
      <c r="J33" s="18">
        <f t="shared" si="2"/>
        <v>1.52</v>
      </c>
      <c r="K33" s="121">
        <f t="shared" si="3"/>
        <v>5.7409999999999997</v>
      </c>
      <c r="L33" s="14">
        <f t="shared" si="10"/>
        <v>17.230999999999998</v>
      </c>
      <c r="M33" s="85"/>
      <c r="N33" s="16">
        <f t="shared" si="4"/>
        <v>46</v>
      </c>
      <c r="O33" s="121">
        <f t="shared" si="5"/>
        <v>0.4</v>
      </c>
      <c r="P33" s="14">
        <f t="shared" si="11"/>
        <v>3.8099999999999996</v>
      </c>
    </row>
    <row r="34" spans="1:16" ht="15">
      <c r="A34" s="83">
        <v>18</v>
      </c>
      <c r="B34" s="13">
        <f t="shared" si="6"/>
        <v>1.47</v>
      </c>
      <c r="C34" s="121">
        <f t="shared" si="7"/>
        <v>4</v>
      </c>
      <c r="D34" s="14">
        <f t="shared" si="8"/>
        <v>14.757999999999999</v>
      </c>
      <c r="E34" s="84"/>
      <c r="F34" s="16">
        <f t="shared" si="0"/>
        <v>1.5</v>
      </c>
      <c r="G34" s="121">
        <f t="shared" si="1"/>
        <v>4</v>
      </c>
      <c r="H34" s="14">
        <f t="shared" si="9"/>
        <v>18.791</v>
      </c>
      <c r="I34" s="17"/>
      <c r="J34" s="18">
        <f t="shared" si="2"/>
        <v>1.53</v>
      </c>
      <c r="K34" s="121">
        <f t="shared" si="3"/>
        <v>6</v>
      </c>
      <c r="L34" s="14">
        <f t="shared" si="10"/>
        <v>23.230999999999998</v>
      </c>
      <c r="M34" s="85"/>
      <c r="N34" s="16">
        <f t="shared" si="4"/>
        <v>46</v>
      </c>
      <c r="O34" s="121">
        <f t="shared" si="5"/>
        <v>0.4</v>
      </c>
      <c r="P34" s="14">
        <f t="shared" si="11"/>
        <v>4.21</v>
      </c>
    </row>
    <row r="35" spans="1:16" ht="15">
      <c r="A35" s="83">
        <v>19</v>
      </c>
      <c r="B35" s="13">
        <f t="shared" si="6"/>
        <v>1.47</v>
      </c>
      <c r="C35" s="121">
        <f t="shared" si="7"/>
        <v>4</v>
      </c>
      <c r="D35" s="14">
        <f t="shared" si="8"/>
        <v>18.757999999999999</v>
      </c>
      <c r="E35" s="84"/>
      <c r="F35" s="16">
        <f t="shared" si="0"/>
        <v>1.5</v>
      </c>
      <c r="G35" s="121">
        <f t="shared" si="1"/>
        <v>4</v>
      </c>
      <c r="H35" s="14">
        <f t="shared" si="9"/>
        <v>22.791</v>
      </c>
      <c r="I35" s="17"/>
      <c r="J35" s="18">
        <f t="shared" si="2"/>
        <v>1.54</v>
      </c>
      <c r="K35" s="121">
        <f t="shared" si="3"/>
        <v>6</v>
      </c>
      <c r="L35" s="14">
        <f t="shared" si="10"/>
        <v>29.230999999999998</v>
      </c>
      <c r="M35" s="85"/>
      <c r="N35" s="16">
        <f t="shared" si="4"/>
        <v>46</v>
      </c>
      <c r="O35" s="121">
        <f t="shared" si="5"/>
        <v>0.4</v>
      </c>
      <c r="P35" s="14">
        <f t="shared" si="11"/>
        <v>4.6100000000000003</v>
      </c>
    </row>
    <row r="36" spans="1:16" ht="15.75" thickBot="1">
      <c r="A36" s="86">
        <v>20</v>
      </c>
      <c r="B36" s="23">
        <f t="shared" si="6"/>
        <v>1.47</v>
      </c>
      <c r="C36" s="122">
        <f t="shared" si="7"/>
        <v>4</v>
      </c>
      <c r="D36" s="24">
        <f t="shared" si="8"/>
        <v>22.757999999999999</v>
      </c>
      <c r="E36" s="87"/>
      <c r="F36" s="26">
        <f t="shared" si="0"/>
        <v>1.5</v>
      </c>
      <c r="G36" s="122">
        <f t="shared" si="1"/>
        <v>4</v>
      </c>
      <c r="H36" s="24">
        <f t="shared" si="9"/>
        <v>26.791</v>
      </c>
      <c r="I36" s="27"/>
      <c r="J36" s="28">
        <f t="shared" si="2"/>
        <v>1.55</v>
      </c>
      <c r="K36" s="122">
        <f t="shared" si="3"/>
        <v>6</v>
      </c>
      <c r="L36" s="24">
        <f t="shared" si="10"/>
        <v>35.230999999999995</v>
      </c>
      <c r="M36" s="88"/>
      <c r="N36" s="26">
        <f t="shared" si="4"/>
        <v>46</v>
      </c>
      <c r="O36" s="122">
        <f t="shared" si="5"/>
        <v>0.4</v>
      </c>
      <c r="P36" s="24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5"/>
  <sheetViews>
    <sheetView workbookViewId="0">
      <selection activeCell="O17" sqref="O17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ht="15">
      <c r="A1" s="105" t="s">
        <v>12</v>
      </c>
      <c r="B1" s="256" t="str">
        <f>IF(C$1&lt;2,"д.б. &gt;1","")</f>
        <v/>
      </c>
      <c r="C1" s="90">
        <v>16</v>
      </c>
      <c r="D1" s="91"/>
      <c r="E1" s="92"/>
      <c r="F1" s="256" t="str">
        <f>IF(G$1&lt;2,"д.б. &gt;1","")</f>
        <v/>
      </c>
      <c r="G1" s="90">
        <v>14</v>
      </c>
      <c r="H1" s="91"/>
      <c r="I1" s="93"/>
      <c r="J1" s="256" t="str">
        <f>IF(K$1&lt;2,"д.б. &gt;1","")</f>
        <v/>
      </c>
      <c r="K1" s="90">
        <v>15</v>
      </c>
      <c r="L1" s="91"/>
      <c r="M1" s="94"/>
      <c r="N1" s="256" t="str">
        <f>IF(O$1&lt;2,"д.б. &gt;1","")</f>
        <v/>
      </c>
      <c r="O1" s="90">
        <v>25</v>
      </c>
      <c r="P1" s="91"/>
    </row>
    <row r="2" spans="1:16" ht="6" customHeight="1">
      <c r="A2" s="105"/>
      <c r="B2" s="34"/>
      <c r="C2" s="113"/>
      <c r="D2" s="35"/>
      <c r="E2" s="36"/>
      <c r="F2" s="34"/>
      <c r="G2" s="113"/>
      <c r="H2" s="35"/>
      <c r="I2" s="37"/>
      <c r="J2" s="34"/>
      <c r="K2" s="113"/>
      <c r="L2" s="35"/>
      <c r="M2" s="39"/>
      <c r="N2" s="34"/>
      <c r="O2" s="113"/>
      <c r="P2" s="35"/>
    </row>
    <row r="3" spans="1:16" ht="5.25" customHeight="1">
      <c r="A3" s="105"/>
      <c r="B3" s="34"/>
      <c r="C3" s="114"/>
      <c r="D3" s="35"/>
      <c r="E3" s="36"/>
      <c r="F3" s="34"/>
      <c r="G3" s="114"/>
      <c r="H3" s="35"/>
      <c r="I3" s="37"/>
      <c r="J3" s="34"/>
      <c r="K3" s="114"/>
      <c r="L3" s="35"/>
      <c r="M3" s="39"/>
      <c r="N3" s="34"/>
      <c r="O3" s="114"/>
      <c r="P3" s="35"/>
    </row>
    <row r="4" spans="1:16" ht="6" customHeight="1">
      <c r="A4" s="106"/>
      <c r="B4" s="34"/>
      <c r="C4" s="3"/>
      <c r="D4" s="41"/>
      <c r="E4" s="42"/>
      <c r="F4" s="34"/>
      <c r="G4" s="3"/>
      <c r="H4" s="41"/>
      <c r="I4" s="43"/>
      <c r="J4" s="34"/>
      <c r="K4" s="3"/>
      <c r="L4" s="41"/>
      <c r="M4" s="39"/>
      <c r="N4" s="34"/>
      <c r="O4" s="3"/>
      <c r="P4" s="41"/>
    </row>
    <row r="5" spans="1:16" ht="15">
      <c r="A5" s="107" t="s">
        <v>13</v>
      </c>
      <c r="B5" s="256" t="str">
        <f>IF(C$5&lt;0,"д.б. &gt;=0","")</f>
        <v/>
      </c>
      <c r="C5" s="4">
        <v>6</v>
      </c>
      <c r="D5" s="41"/>
      <c r="E5" s="47"/>
      <c r="F5" s="256" t="str">
        <f>IF(G$5&lt;0,"д.б. &gt;=0","")</f>
        <v/>
      </c>
      <c r="G5" s="4">
        <v>4</v>
      </c>
      <c r="H5" s="46"/>
      <c r="I5" s="48"/>
      <c r="J5" s="256" t="str">
        <f>IF(K$5&lt;0,"д.б. &gt;=0","")</f>
        <v/>
      </c>
      <c r="K5" s="4">
        <v>10</v>
      </c>
      <c r="L5" s="46"/>
      <c r="M5" s="39"/>
      <c r="N5" s="256" t="str">
        <f>IF(O$5&lt;0,"д.б. &gt;=0","")</f>
        <v/>
      </c>
      <c r="O5" s="4">
        <v>5</v>
      </c>
      <c r="P5" s="46"/>
    </row>
    <row r="6" spans="1:16" ht="15">
      <c r="A6" s="107" t="s">
        <v>14</v>
      </c>
      <c r="B6" s="257" t="str">
        <f>IF(AND(C$5=0,C$6&gt;0),"д.б. =0","")</f>
        <v/>
      </c>
      <c r="C6" s="95">
        <v>1</v>
      </c>
      <c r="D6" s="101"/>
      <c r="E6" s="102"/>
      <c r="F6" s="257" t="str">
        <f>IF(AND(G$5=0,G$6&gt;0),"д.б. =0","")</f>
        <v/>
      </c>
      <c r="G6" s="95">
        <v>1</v>
      </c>
      <c r="H6" s="101"/>
      <c r="I6" s="103"/>
      <c r="J6" s="257" t="str">
        <f>IF(AND(K$5=0,K$6&gt;0),"д.б. =0","")</f>
        <v/>
      </c>
      <c r="K6" s="95">
        <v>8</v>
      </c>
      <c r="L6" s="101"/>
      <c r="M6" s="104"/>
      <c r="N6" s="257" t="str">
        <f>IF(AND(O$5=0,O$6&gt;0),"д.б. =0","")</f>
        <v/>
      </c>
      <c r="O6" s="95">
        <v>25</v>
      </c>
      <c r="P6" s="101"/>
    </row>
    <row r="7" spans="1:16" ht="15">
      <c r="A7" s="106"/>
      <c r="B7" s="253" t="str">
        <f>IF(OR(C$5=1,C$5&lt;0,C$8=1,C$8&lt;0,AND(C$5&gt;1,C$8&gt;1,C$5&gt;=C$8),C$11&lt;0,AND(C$5&gt;1,C$11&gt;0,C$5&gt;C$11),AND(C$8&gt;1,C$11&gt;0,C$8&gt;C$11)),"ОШИБКА № колен","")</f>
        <v/>
      </c>
      <c r="C7" s="6"/>
      <c r="D7" s="253"/>
      <c r="E7" s="42"/>
      <c r="F7" s="253" t="str">
        <f>IF(OR(G$5=1,G$5&lt;0,G$8=1,G$8&lt;0,AND(G$5&gt;1,G$8&gt;1,G$5&gt;=G$8),G$11&lt;0,AND(G$5&gt;1,G$11&gt;0,G$5&gt;G$11),AND(G$8&gt;1,G$11&gt;0,G$8&gt;G$11)),"ОШИБКА № колен","")</f>
        <v/>
      </c>
      <c r="G7" s="6"/>
      <c r="H7" s="253"/>
      <c r="I7" s="43"/>
      <c r="J7" s="253" t="str">
        <f>IF(OR(K$5=1,K$5&lt;0,K$8=1,K$8&lt;0,AND(K$5&gt;1,K$8&gt;1,K$5&gt;=K$8),K$11&lt;0,AND(K$5&gt;1,K$11&gt;0,K$5&gt;K$11),AND(K$8&gt;1,K$11&gt;0,K$8&gt;K$11)),"ОШИБКА № колен","")</f>
        <v/>
      </c>
      <c r="K7" s="6"/>
      <c r="L7" s="253"/>
      <c r="M7" s="39"/>
      <c r="N7" s="253" t="str">
        <f>IF(OR(O$5=1,O$5&lt;0,O$8=1,O$8&lt;0,AND(O$5&gt;1,O$8&gt;1,O$5&gt;=O$8),O$11&lt;0,AND(O$5&gt;1,O$11&gt;0,O$5&gt;O$11),AND(O$8&gt;1,O$11&gt;0,O$8&gt;O$11)),"ОШИБКА № колен","")</f>
        <v/>
      </c>
      <c r="O7" s="6"/>
      <c r="P7" s="253"/>
    </row>
    <row r="8" spans="1:16" ht="15">
      <c r="A8" s="108" t="s">
        <v>15</v>
      </c>
      <c r="B8" s="256" t="str">
        <f>IF(C$8&lt;0,"д.б. &gt;=0","")</f>
        <v/>
      </c>
      <c r="C8" s="30">
        <v>11</v>
      </c>
      <c r="D8" s="56" t="s">
        <v>11</v>
      </c>
      <c r="E8" s="57"/>
      <c r="F8" s="256" t="str">
        <f>IF(G$8&lt;0,"д.б. &gt;=0","")</f>
        <v/>
      </c>
      <c r="G8" s="30">
        <v>10</v>
      </c>
      <c r="H8" s="56" t="s">
        <v>11</v>
      </c>
      <c r="I8" s="58"/>
      <c r="J8" s="256" t="str">
        <f>IF(K$8&lt;0,"д.б. &gt;=0","")</f>
        <v/>
      </c>
      <c r="K8" s="30">
        <v>0</v>
      </c>
      <c r="L8" s="56" t="s">
        <v>11</v>
      </c>
      <c r="M8" s="60"/>
      <c r="N8" s="256" t="str">
        <f>IF(O$8&lt;0,"д.б. &gt;=0","")</f>
        <v/>
      </c>
      <c r="O8" s="30">
        <v>0</v>
      </c>
      <c r="P8" s="56" t="s">
        <v>11</v>
      </c>
    </row>
    <row r="9" spans="1:16" ht="15">
      <c r="A9" s="108" t="s">
        <v>16</v>
      </c>
      <c r="B9" s="257" t="str">
        <f>IF(AND(C$8=0,C$9&gt;0),"д.б. =0","")</f>
        <v/>
      </c>
      <c r="C9" s="96">
        <v>6</v>
      </c>
      <c r="D9" s="97"/>
      <c r="E9" s="98"/>
      <c r="F9" s="257" t="str">
        <f>IF(AND(G$8=0,G$9&gt;0),"д.б. =0","")</f>
        <v/>
      </c>
      <c r="G9" s="96">
        <v>7</v>
      </c>
      <c r="H9" s="97"/>
      <c r="I9" s="99"/>
      <c r="J9" s="257" t="str">
        <f>IF(AND(K$8=0,K$9&gt;0),"д.б. =0","")</f>
        <v/>
      </c>
      <c r="K9" s="96">
        <v>0</v>
      </c>
      <c r="L9" s="97"/>
      <c r="M9" s="100"/>
      <c r="N9" s="257" t="str">
        <f>IF(AND(O$8=0,O$9&gt;0),"д.б. =0","")</f>
        <v/>
      </c>
      <c r="O9" s="96">
        <v>0</v>
      </c>
      <c r="P9" s="97"/>
    </row>
    <row r="10" spans="1:16" ht="15">
      <c r="A10" s="108"/>
      <c r="B10" s="55"/>
      <c r="C10" s="96"/>
      <c r="D10" s="97"/>
      <c r="E10" s="98"/>
      <c r="F10" s="55"/>
      <c r="G10" s="96"/>
      <c r="H10" s="97"/>
      <c r="I10" s="99"/>
      <c r="J10" s="55"/>
      <c r="K10" s="96"/>
      <c r="L10" s="97"/>
      <c r="M10" s="100"/>
      <c r="N10" s="55"/>
      <c r="O10" s="96"/>
      <c r="P10" s="97"/>
    </row>
    <row r="11" spans="1:16" ht="15">
      <c r="A11" s="105" t="s">
        <v>84</v>
      </c>
      <c r="B11" s="256" t="str">
        <f>IF(C$11&lt;0,"д.б. &gt;=0","")</f>
        <v/>
      </c>
      <c r="C11" s="235">
        <v>17</v>
      </c>
      <c r="D11" s="241"/>
      <c r="E11" s="242"/>
      <c r="F11" s="256" t="str">
        <f>IF(G$11&lt;0,"д.б. &gt;=0","")</f>
        <v/>
      </c>
      <c r="G11" s="235">
        <v>15</v>
      </c>
      <c r="H11" s="241"/>
      <c r="I11" s="254"/>
      <c r="J11" s="256" t="str">
        <f>IF(K$11&lt;0,"д.б. &gt;=0","")</f>
        <v/>
      </c>
      <c r="K11" s="235">
        <v>16</v>
      </c>
      <c r="L11" s="241"/>
      <c r="M11" s="255"/>
      <c r="N11" s="256" t="str">
        <f>IF(O$11&lt;0,"д.б. &gt;=0","")</f>
        <v/>
      </c>
      <c r="O11" s="235">
        <v>10</v>
      </c>
      <c r="P11" s="97"/>
    </row>
    <row r="12" spans="1:16" ht="15">
      <c r="A12" s="105"/>
      <c r="B12" s="256"/>
      <c r="C12" s="235"/>
      <c r="D12" s="241"/>
      <c r="E12" s="242"/>
      <c r="F12" s="256"/>
      <c r="G12" s="235"/>
      <c r="H12" s="241"/>
      <c r="I12" s="254"/>
      <c r="J12" s="256"/>
      <c r="K12" s="235"/>
      <c r="L12" s="241"/>
      <c r="M12" s="255"/>
      <c r="N12" s="256"/>
      <c r="O12" s="235"/>
      <c r="P12" s="97"/>
    </row>
    <row r="13" spans="1:16" ht="15.75" thickBot="1">
      <c r="A13" s="38"/>
      <c r="B13" s="38"/>
      <c r="C13" s="38"/>
      <c r="D13" s="38"/>
      <c r="E13" s="63"/>
      <c r="F13" s="38"/>
      <c r="G13" s="38"/>
      <c r="H13" s="38"/>
      <c r="I13" s="64"/>
      <c r="J13" s="38"/>
      <c r="K13" s="38"/>
      <c r="L13" s="38"/>
      <c r="M13" s="39"/>
      <c r="N13" s="38"/>
      <c r="O13" s="38"/>
      <c r="P13" s="38"/>
    </row>
    <row r="14" spans="1:16" ht="15.75" thickBot="1">
      <c r="A14" s="65" t="s">
        <v>7</v>
      </c>
      <c r="B14" s="115" t="s">
        <v>17</v>
      </c>
      <c r="C14" s="67" t="s">
        <v>19</v>
      </c>
      <c r="D14" s="68" t="s">
        <v>18</v>
      </c>
      <c r="E14" s="69"/>
      <c r="F14" s="115" t="s">
        <v>17</v>
      </c>
      <c r="G14" s="67" t="s">
        <v>19</v>
      </c>
      <c r="H14" s="68" t="s">
        <v>18</v>
      </c>
      <c r="I14" s="71"/>
      <c r="J14" s="115" t="s">
        <v>17</v>
      </c>
      <c r="K14" s="67" t="s">
        <v>19</v>
      </c>
      <c r="L14" s="68" t="s">
        <v>18</v>
      </c>
      <c r="M14" s="73"/>
      <c r="N14" s="115" t="s">
        <v>17</v>
      </c>
      <c r="O14" s="67" t="s">
        <v>19</v>
      </c>
      <c r="P14" s="68" t="s">
        <v>18</v>
      </c>
    </row>
    <row r="15" spans="1:16" ht="15">
      <c r="A15" s="74"/>
      <c r="B15" s="75"/>
      <c r="C15" s="76"/>
      <c r="D15" s="77"/>
      <c r="E15" s="78"/>
      <c r="F15" s="75"/>
      <c r="G15" s="76"/>
      <c r="H15" s="77"/>
      <c r="I15" s="80"/>
      <c r="J15" s="75"/>
      <c r="K15" s="76"/>
      <c r="L15" s="77"/>
      <c r="M15" s="82"/>
      <c r="N15" s="75"/>
      <c r="O15" s="76"/>
      <c r="P15" s="77"/>
    </row>
    <row r="16" spans="1:16" ht="15">
      <c r="A16" s="83">
        <v>1</v>
      </c>
      <c r="B16" s="118">
        <f>IF(OR($A16&lt;2,AND(C$11&gt;0,$A16&gt;C$11)),0,IF(AND($A16&gt;=C$8,C$8&gt;0),C$9,IF(AND($A16&gt;=C$5,C$5&gt;0),C$6,0)))</f>
        <v>0</v>
      </c>
      <c r="C16" s="116">
        <v>0</v>
      </c>
      <c r="D16" s="109">
        <f>C16</f>
        <v>0</v>
      </c>
      <c r="E16" s="84"/>
      <c r="F16" s="118">
        <f t="shared" ref="F16:F35" si="0">IF(OR($A16&lt;2,AND(G$11&gt;0,$A16&gt;G$11)),0,IF(AND($A16&gt;=G$8,G$8&gt;0),G$9,IF(AND($A16&gt;=G$5,G$5&gt;0),G$6,0)))</f>
        <v>0</v>
      </c>
      <c r="G16" s="116">
        <v>0</v>
      </c>
      <c r="H16" s="109">
        <f>G16</f>
        <v>0</v>
      </c>
      <c r="I16" s="17"/>
      <c r="J16" s="118">
        <f t="shared" ref="J16:J35" si="1">IF(OR($A16&lt;2,AND(K$11&gt;0,$A16&gt;K$11)),0,IF(AND($A16&gt;=K$8,K$8&gt;0),K$9,IF(AND($A16&gt;=K$5,K$5&gt;0),K$6,0)))</f>
        <v>0</v>
      </c>
      <c r="K16" s="116">
        <v>0</v>
      </c>
      <c r="L16" s="109">
        <f>K16</f>
        <v>0</v>
      </c>
      <c r="M16" s="85"/>
      <c r="N16" s="118">
        <f t="shared" ref="N16:N35" si="2">IF(OR($A16&lt;2,AND(O$11&gt;0,$A16&gt;O$11)),0,IF(AND($A16&gt;=O$8,O$8&gt;0),O$9,IF(AND($A16&gt;=O$5,O$5&gt;0),O$6,0)))</f>
        <v>0</v>
      </c>
      <c r="O16" s="116">
        <v>0</v>
      </c>
      <c r="P16" s="109">
        <f>O16</f>
        <v>0</v>
      </c>
    </row>
    <row r="17" spans="1:16" ht="15">
      <c r="A17" s="83">
        <v>2</v>
      </c>
      <c r="B17" s="118">
        <f t="shared" ref="B17:B35" si="3">IF(OR($A17&lt;2,AND(C$11&gt;0,$A17&gt;C$11)),0,IF(AND($A17&gt;=C$8,C$8&gt;0),C$9,IF(AND($A17&gt;=C$5,C$5&gt;0),C$6,0)))</f>
        <v>0</v>
      </c>
      <c r="C17" s="116">
        <f>C$1+B17</f>
        <v>16</v>
      </c>
      <c r="D17" s="109">
        <f t="shared" ref="D17:D35" si="4">D16+C17</f>
        <v>16</v>
      </c>
      <c r="E17" s="84"/>
      <c r="F17" s="118">
        <f t="shared" si="0"/>
        <v>0</v>
      </c>
      <c r="G17" s="116">
        <f>G$1+F17</f>
        <v>14</v>
      </c>
      <c r="H17" s="109">
        <f>H16+G17</f>
        <v>14</v>
      </c>
      <c r="I17" s="17"/>
      <c r="J17" s="118">
        <f t="shared" si="1"/>
        <v>0</v>
      </c>
      <c r="K17" s="116">
        <f>K$1+J17</f>
        <v>15</v>
      </c>
      <c r="L17" s="109">
        <f>L16+K17</f>
        <v>15</v>
      </c>
      <c r="M17" s="85"/>
      <c r="N17" s="118">
        <f t="shared" si="2"/>
        <v>0</v>
      </c>
      <c r="O17" s="116">
        <f>O$1+N17</f>
        <v>25</v>
      </c>
      <c r="P17" s="109">
        <f>P16+O17</f>
        <v>25</v>
      </c>
    </row>
    <row r="18" spans="1:16" ht="15">
      <c r="A18" s="83">
        <v>3</v>
      </c>
      <c r="B18" s="118">
        <f t="shared" si="3"/>
        <v>0</v>
      </c>
      <c r="C18" s="116">
        <f>C17+B18</f>
        <v>16</v>
      </c>
      <c r="D18" s="109">
        <f>D17+C18</f>
        <v>32</v>
      </c>
      <c r="E18" s="84"/>
      <c r="F18" s="118">
        <f t="shared" si="0"/>
        <v>0</v>
      </c>
      <c r="G18" s="116">
        <f>G17+F18</f>
        <v>14</v>
      </c>
      <c r="H18" s="109">
        <f>H17+G18</f>
        <v>28</v>
      </c>
      <c r="I18" s="17"/>
      <c r="J18" s="118">
        <f t="shared" si="1"/>
        <v>0</v>
      </c>
      <c r="K18" s="116">
        <f>K17+J18</f>
        <v>15</v>
      </c>
      <c r="L18" s="109">
        <f>L17+K18</f>
        <v>30</v>
      </c>
      <c r="M18" s="85"/>
      <c r="N18" s="118">
        <f t="shared" si="2"/>
        <v>0</v>
      </c>
      <c r="O18" s="116">
        <f>O17+N18</f>
        <v>25</v>
      </c>
      <c r="P18" s="109">
        <f>P17+O18</f>
        <v>50</v>
      </c>
    </row>
    <row r="19" spans="1:16" ht="15">
      <c r="A19" s="83">
        <v>4</v>
      </c>
      <c r="B19" s="118">
        <f t="shared" si="3"/>
        <v>0</v>
      </c>
      <c r="C19" s="116">
        <f t="shared" ref="C19:C35" si="5">C18+B19</f>
        <v>16</v>
      </c>
      <c r="D19" s="109">
        <f t="shared" si="4"/>
        <v>48</v>
      </c>
      <c r="E19" s="84"/>
      <c r="F19" s="118">
        <f t="shared" si="0"/>
        <v>1</v>
      </c>
      <c r="G19" s="116">
        <f t="shared" ref="G19:G35" si="6">G18+F19</f>
        <v>15</v>
      </c>
      <c r="H19" s="109">
        <f t="shared" ref="H19:H35" si="7">H18+G19</f>
        <v>43</v>
      </c>
      <c r="I19" s="17"/>
      <c r="J19" s="118">
        <f t="shared" si="1"/>
        <v>0</v>
      </c>
      <c r="K19" s="116">
        <f t="shared" ref="K19:K35" si="8">K18+J19</f>
        <v>15</v>
      </c>
      <c r="L19" s="109">
        <f t="shared" ref="L19:L35" si="9">L18+K19</f>
        <v>45</v>
      </c>
      <c r="M19" s="85"/>
      <c r="N19" s="118">
        <f t="shared" si="2"/>
        <v>0</v>
      </c>
      <c r="O19" s="116">
        <f t="shared" ref="O19:O35" si="10">O18+N19</f>
        <v>25</v>
      </c>
      <c r="P19" s="109">
        <f t="shared" ref="P19:P35" si="11">P18+O19</f>
        <v>75</v>
      </c>
    </row>
    <row r="20" spans="1:16" ht="15">
      <c r="A20" s="83">
        <v>5</v>
      </c>
      <c r="B20" s="119">
        <f t="shared" si="3"/>
        <v>0</v>
      </c>
      <c r="C20" s="110">
        <f t="shared" si="5"/>
        <v>16</v>
      </c>
      <c r="D20" s="111">
        <f t="shared" si="4"/>
        <v>64</v>
      </c>
      <c r="E20" s="15"/>
      <c r="F20" s="119">
        <f t="shared" si="0"/>
        <v>1</v>
      </c>
      <c r="G20" s="110">
        <f t="shared" si="6"/>
        <v>16</v>
      </c>
      <c r="H20" s="111">
        <f t="shared" si="7"/>
        <v>59</v>
      </c>
      <c r="I20" s="15"/>
      <c r="J20" s="119">
        <f t="shared" si="1"/>
        <v>0</v>
      </c>
      <c r="K20" s="110">
        <f t="shared" si="8"/>
        <v>15</v>
      </c>
      <c r="L20" s="111">
        <f t="shared" si="9"/>
        <v>60</v>
      </c>
      <c r="M20" s="15"/>
      <c r="N20" s="119">
        <f t="shared" si="2"/>
        <v>25</v>
      </c>
      <c r="O20" s="110">
        <f t="shared" si="10"/>
        <v>50</v>
      </c>
      <c r="P20" s="111">
        <f t="shared" si="11"/>
        <v>125</v>
      </c>
    </row>
    <row r="21" spans="1:16" ht="15">
      <c r="A21" s="83">
        <v>6</v>
      </c>
      <c r="B21" s="118">
        <f t="shared" si="3"/>
        <v>1</v>
      </c>
      <c r="C21" s="116">
        <f t="shared" si="5"/>
        <v>17</v>
      </c>
      <c r="D21" s="109">
        <f t="shared" si="4"/>
        <v>81</v>
      </c>
      <c r="E21" s="84"/>
      <c r="F21" s="118">
        <f t="shared" si="0"/>
        <v>1</v>
      </c>
      <c r="G21" s="116">
        <f t="shared" si="6"/>
        <v>17</v>
      </c>
      <c r="H21" s="109">
        <f t="shared" si="7"/>
        <v>76</v>
      </c>
      <c r="I21" s="17"/>
      <c r="J21" s="118">
        <f t="shared" si="1"/>
        <v>0</v>
      </c>
      <c r="K21" s="116">
        <f t="shared" si="8"/>
        <v>15</v>
      </c>
      <c r="L21" s="109">
        <f t="shared" si="9"/>
        <v>75</v>
      </c>
      <c r="M21" s="85"/>
      <c r="N21" s="118">
        <f t="shared" si="2"/>
        <v>25</v>
      </c>
      <c r="O21" s="116">
        <f t="shared" si="10"/>
        <v>75</v>
      </c>
      <c r="P21" s="109">
        <f t="shared" si="11"/>
        <v>200</v>
      </c>
    </row>
    <row r="22" spans="1:16" ht="15">
      <c r="A22" s="83">
        <v>7</v>
      </c>
      <c r="B22" s="118">
        <f t="shared" si="3"/>
        <v>1</v>
      </c>
      <c r="C22" s="116">
        <f t="shared" si="5"/>
        <v>18</v>
      </c>
      <c r="D22" s="109">
        <f t="shared" si="4"/>
        <v>99</v>
      </c>
      <c r="E22" s="84"/>
      <c r="F22" s="118">
        <f t="shared" si="0"/>
        <v>1</v>
      </c>
      <c r="G22" s="116">
        <f t="shared" si="6"/>
        <v>18</v>
      </c>
      <c r="H22" s="109">
        <f t="shared" si="7"/>
        <v>94</v>
      </c>
      <c r="I22" s="17"/>
      <c r="J22" s="118">
        <f t="shared" si="1"/>
        <v>0</v>
      </c>
      <c r="K22" s="116">
        <f t="shared" si="8"/>
        <v>15</v>
      </c>
      <c r="L22" s="109">
        <f t="shared" si="9"/>
        <v>90</v>
      </c>
      <c r="M22" s="85"/>
      <c r="N22" s="118">
        <f t="shared" si="2"/>
        <v>25</v>
      </c>
      <c r="O22" s="116">
        <f t="shared" si="10"/>
        <v>100</v>
      </c>
      <c r="P22" s="109">
        <f t="shared" si="11"/>
        <v>300</v>
      </c>
    </row>
    <row r="23" spans="1:16" ht="15">
      <c r="A23" s="83">
        <v>8</v>
      </c>
      <c r="B23" s="118">
        <f t="shared" si="3"/>
        <v>1</v>
      </c>
      <c r="C23" s="116">
        <f t="shared" si="5"/>
        <v>19</v>
      </c>
      <c r="D23" s="109">
        <f t="shared" si="4"/>
        <v>118</v>
      </c>
      <c r="E23" s="84"/>
      <c r="F23" s="118">
        <f t="shared" si="0"/>
        <v>1</v>
      </c>
      <c r="G23" s="116">
        <f t="shared" si="6"/>
        <v>19</v>
      </c>
      <c r="H23" s="109">
        <f t="shared" si="7"/>
        <v>113</v>
      </c>
      <c r="I23" s="17"/>
      <c r="J23" s="118">
        <f t="shared" si="1"/>
        <v>0</v>
      </c>
      <c r="K23" s="116">
        <f t="shared" si="8"/>
        <v>15</v>
      </c>
      <c r="L23" s="109">
        <f t="shared" si="9"/>
        <v>105</v>
      </c>
      <c r="M23" s="85"/>
      <c r="N23" s="118">
        <f t="shared" si="2"/>
        <v>25</v>
      </c>
      <c r="O23" s="116">
        <f t="shared" si="10"/>
        <v>125</v>
      </c>
      <c r="P23" s="109">
        <f t="shared" si="11"/>
        <v>425</v>
      </c>
    </row>
    <row r="24" spans="1:16" ht="15">
      <c r="A24" s="83">
        <v>9</v>
      </c>
      <c r="B24" s="118">
        <f t="shared" si="3"/>
        <v>1</v>
      </c>
      <c r="C24" s="116">
        <f t="shared" si="5"/>
        <v>20</v>
      </c>
      <c r="D24" s="109">
        <f t="shared" si="4"/>
        <v>138</v>
      </c>
      <c r="E24" s="84"/>
      <c r="F24" s="118">
        <f t="shared" si="0"/>
        <v>1</v>
      </c>
      <c r="G24" s="116">
        <f t="shared" si="6"/>
        <v>20</v>
      </c>
      <c r="H24" s="109">
        <f t="shared" si="7"/>
        <v>133</v>
      </c>
      <c r="I24" s="17"/>
      <c r="J24" s="118">
        <f t="shared" si="1"/>
        <v>0</v>
      </c>
      <c r="K24" s="116">
        <f t="shared" si="8"/>
        <v>15</v>
      </c>
      <c r="L24" s="109">
        <f t="shared" si="9"/>
        <v>120</v>
      </c>
      <c r="M24" s="85"/>
      <c r="N24" s="118">
        <f t="shared" si="2"/>
        <v>25</v>
      </c>
      <c r="O24" s="116">
        <f t="shared" si="10"/>
        <v>150</v>
      </c>
      <c r="P24" s="109">
        <f t="shared" si="11"/>
        <v>575</v>
      </c>
    </row>
    <row r="25" spans="1:16" ht="15">
      <c r="A25" s="83">
        <v>10</v>
      </c>
      <c r="B25" s="119">
        <f t="shared" si="3"/>
        <v>1</v>
      </c>
      <c r="C25" s="110">
        <f t="shared" si="5"/>
        <v>21</v>
      </c>
      <c r="D25" s="111">
        <f t="shared" si="4"/>
        <v>159</v>
      </c>
      <c r="E25" s="15"/>
      <c r="F25" s="119">
        <f t="shared" si="0"/>
        <v>7</v>
      </c>
      <c r="G25" s="110">
        <f t="shared" si="6"/>
        <v>27</v>
      </c>
      <c r="H25" s="111">
        <f t="shared" si="7"/>
        <v>160</v>
      </c>
      <c r="I25" s="15"/>
      <c r="J25" s="119">
        <f t="shared" si="1"/>
        <v>8</v>
      </c>
      <c r="K25" s="110">
        <f t="shared" si="8"/>
        <v>23</v>
      </c>
      <c r="L25" s="111">
        <f t="shared" si="9"/>
        <v>143</v>
      </c>
      <c r="M25" s="15"/>
      <c r="N25" s="119">
        <f t="shared" si="2"/>
        <v>25</v>
      </c>
      <c r="O25" s="110">
        <f t="shared" si="10"/>
        <v>175</v>
      </c>
      <c r="P25" s="111">
        <f t="shared" si="11"/>
        <v>750</v>
      </c>
    </row>
    <row r="26" spans="1:16" ht="15">
      <c r="A26" s="83">
        <v>11</v>
      </c>
      <c r="B26" s="118">
        <f t="shared" si="3"/>
        <v>6</v>
      </c>
      <c r="C26" s="116">
        <f t="shared" si="5"/>
        <v>27</v>
      </c>
      <c r="D26" s="109">
        <f t="shared" si="4"/>
        <v>186</v>
      </c>
      <c r="E26" s="84"/>
      <c r="F26" s="118">
        <f t="shared" si="0"/>
        <v>7</v>
      </c>
      <c r="G26" s="116">
        <f t="shared" si="6"/>
        <v>34</v>
      </c>
      <c r="H26" s="109">
        <f t="shared" si="7"/>
        <v>194</v>
      </c>
      <c r="I26" s="17"/>
      <c r="J26" s="118">
        <f t="shared" si="1"/>
        <v>8</v>
      </c>
      <c r="K26" s="116">
        <f t="shared" si="8"/>
        <v>31</v>
      </c>
      <c r="L26" s="109">
        <f t="shared" si="9"/>
        <v>174</v>
      </c>
      <c r="M26" s="85"/>
      <c r="N26" s="118">
        <f t="shared" si="2"/>
        <v>0</v>
      </c>
      <c r="O26" s="116">
        <f t="shared" si="10"/>
        <v>175</v>
      </c>
      <c r="P26" s="109">
        <f t="shared" si="11"/>
        <v>925</v>
      </c>
    </row>
    <row r="27" spans="1:16" ht="15">
      <c r="A27" s="83">
        <v>12</v>
      </c>
      <c r="B27" s="118">
        <f t="shared" si="3"/>
        <v>6</v>
      </c>
      <c r="C27" s="116">
        <f t="shared" si="5"/>
        <v>33</v>
      </c>
      <c r="D27" s="109">
        <f t="shared" si="4"/>
        <v>219</v>
      </c>
      <c r="E27" s="84"/>
      <c r="F27" s="118">
        <f t="shared" si="0"/>
        <v>7</v>
      </c>
      <c r="G27" s="116">
        <f t="shared" si="6"/>
        <v>41</v>
      </c>
      <c r="H27" s="109">
        <f t="shared" si="7"/>
        <v>235</v>
      </c>
      <c r="I27" s="17"/>
      <c r="J27" s="118">
        <f t="shared" si="1"/>
        <v>8</v>
      </c>
      <c r="K27" s="116">
        <f t="shared" si="8"/>
        <v>39</v>
      </c>
      <c r="L27" s="109">
        <f t="shared" si="9"/>
        <v>213</v>
      </c>
      <c r="M27" s="85"/>
      <c r="N27" s="118">
        <f t="shared" si="2"/>
        <v>0</v>
      </c>
      <c r="O27" s="116">
        <f t="shared" si="10"/>
        <v>175</v>
      </c>
      <c r="P27" s="109">
        <f t="shared" si="11"/>
        <v>1100</v>
      </c>
    </row>
    <row r="28" spans="1:16" ht="15">
      <c r="A28" s="83">
        <v>13</v>
      </c>
      <c r="B28" s="118">
        <f t="shared" si="3"/>
        <v>6</v>
      </c>
      <c r="C28" s="116">
        <f t="shared" si="5"/>
        <v>39</v>
      </c>
      <c r="D28" s="109">
        <f t="shared" si="4"/>
        <v>258</v>
      </c>
      <c r="E28" s="84"/>
      <c r="F28" s="118">
        <f t="shared" si="0"/>
        <v>7</v>
      </c>
      <c r="G28" s="116">
        <f t="shared" si="6"/>
        <v>48</v>
      </c>
      <c r="H28" s="109">
        <f t="shared" si="7"/>
        <v>283</v>
      </c>
      <c r="I28" s="17"/>
      <c r="J28" s="118">
        <f t="shared" si="1"/>
        <v>8</v>
      </c>
      <c r="K28" s="116">
        <f t="shared" si="8"/>
        <v>47</v>
      </c>
      <c r="L28" s="109">
        <f t="shared" si="9"/>
        <v>260</v>
      </c>
      <c r="M28" s="85"/>
      <c r="N28" s="118">
        <f t="shared" si="2"/>
        <v>0</v>
      </c>
      <c r="O28" s="116">
        <f t="shared" si="10"/>
        <v>175</v>
      </c>
      <c r="P28" s="109">
        <f t="shared" si="11"/>
        <v>1275</v>
      </c>
    </row>
    <row r="29" spans="1:16" ht="15">
      <c r="A29" s="83">
        <v>14</v>
      </c>
      <c r="B29" s="118">
        <f t="shared" si="3"/>
        <v>6</v>
      </c>
      <c r="C29" s="116">
        <f t="shared" si="5"/>
        <v>45</v>
      </c>
      <c r="D29" s="109">
        <f t="shared" si="4"/>
        <v>303</v>
      </c>
      <c r="E29" s="84"/>
      <c r="F29" s="118">
        <f t="shared" si="0"/>
        <v>7</v>
      </c>
      <c r="G29" s="116">
        <f t="shared" si="6"/>
        <v>55</v>
      </c>
      <c r="H29" s="109">
        <f t="shared" si="7"/>
        <v>338</v>
      </c>
      <c r="I29" s="17"/>
      <c r="J29" s="118">
        <f t="shared" si="1"/>
        <v>8</v>
      </c>
      <c r="K29" s="116">
        <f t="shared" si="8"/>
        <v>55</v>
      </c>
      <c r="L29" s="109">
        <f t="shared" si="9"/>
        <v>315</v>
      </c>
      <c r="M29" s="85"/>
      <c r="N29" s="118">
        <f t="shared" si="2"/>
        <v>0</v>
      </c>
      <c r="O29" s="116">
        <f t="shared" si="10"/>
        <v>175</v>
      </c>
      <c r="P29" s="109">
        <f t="shared" si="11"/>
        <v>1450</v>
      </c>
    </row>
    <row r="30" spans="1:16" ht="15">
      <c r="A30" s="83">
        <v>15</v>
      </c>
      <c r="B30" s="119">
        <f t="shared" si="3"/>
        <v>6</v>
      </c>
      <c r="C30" s="110">
        <f t="shared" si="5"/>
        <v>51</v>
      </c>
      <c r="D30" s="111">
        <f t="shared" si="4"/>
        <v>354</v>
      </c>
      <c r="E30" s="15"/>
      <c r="F30" s="119">
        <f t="shared" si="0"/>
        <v>7</v>
      </c>
      <c r="G30" s="110">
        <f t="shared" si="6"/>
        <v>62</v>
      </c>
      <c r="H30" s="111">
        <f t="shared" si="7"/>
        <v>400</v>
      </c>
      <c r="I30" s="15"/>
      <c r="J30" s="119">
        <f t="shared" si="1"/>
        <v>8</v>
      </c>
      <c r="K30" s="110">
        <f t="shared" si="8"/>
        <v>63</v>
      </c>
      <c r="L30" s="111">
        <f t="shared" si="9"/>
        <v>378</v>
      </c>
      <c r="M30" s="15"/>
      <c r="N30" s="119">
        <f t="shared" si="2"/>
        <v>0</v>
      </c>
      <c r="O30" s="110">
        <f t="shared" si="10"/>
        <v>175</v>
      </c>
      <c r="P30" s="111">
        <f t="shared" si="11"/>
        <v>1625</v>
      </c>
    </row>
    <row r="31" spans="1:16" ht="15">
      <c r="A31" s="83">
        <v>16</v>
      </c>
      <c r="B31" s="118">
        <f t="shared" si="3"/>
        <v>6</v>
      </c>
      <c r="C31" s="116">
        <f t="shared" si="5"/>
        <v>57</v>
      </c>
      <c r="D31" s="109">
        <f t="shared" si="4"/>
        <v>411</v>
      </c>
      <c r="E31" s="84"/>
      <c r="F31" s="118">
        <f t="shared" si="0"/>
        <v>0</v>
      </c>
      <c r="G31" s="116">
        <f t="shared" si="6"/>
        <v>62</v>
      </c>
      <c r="H31" s="109">
        <f t="shared" si="7"/>
        <v>462</v>
      </c>
      <c r="I31" s="17"/>
      <c r="J31" s="118">
        <f t="shared" si="1"/>
        <v>8</v>
      </c>
      <c r="K31" s="116">
        <f t="shared" si="8"/>
        <v>71</v>
      </c>
      <c r="L31" s="109">
        <f t="shared" si="9"/>
        <v>449</v>
      </c>
      <c r="M31" s="85"/>
      <c r="N31" s="118">
        <f t="shared" si="2"/>
        <v>0</v>
      </c>
      <c r="O31" s="116">
        <f t="shared" si="10"/>
        <v>175</v>
      </c>
      <c r="P31" s="109">
        <f t="shared" si="11"/>
        <v>1800</v>
      </c>
    </row>
    <row r="32" spans="1:16" ht="15">
      <c r="A32" s="83">
        <v>17</v>
      </c>
      <c r="B32" s="118">
        <f t="shared" si="3"/>
        <v>6</v>
      </c>
      <c r="C32" s="116">
        <f t="shared" si="5"/>
        <v>63</v>
      </c>
      <c r="D32" s="109">
        <f t="shared" si="4"/>
        <v>474</v>
      </c>
      <c r="E32" s="84"/>
      <c r="F32" s="118">
        <f t="shared" si="0"/>
        <v>0</v>
      </c>
      <c r="G32" s="116">
        <f t="shared" si="6"/>
        <v>62</v>
      </c>
      <c r="H32" s="109">
        <f t="shared" si="7"/>
        <v>524</v>
      </c>
      <c r="I32" s="17"/>
      <c r="J32" s="118">
        <f t="shared" si="1"/>
        <v>0</v>
      </c>
      <c r="K32" s="116">
        <f t="shared" si="8"/>
        <v>71</v>
      </c>
      <c r="L32" s="109">
        <f t="shared" si="9"/>
        <v>520</v>
      </c>
      <c r="M32" s="85"/>
      <c r="N32" s="118">
        <f t="shared" si="2"/>
        <v>0</v>
      </c>
      <c r="O32" s="116">
        <f t="shared" si="10"/>
        <v>175</v>
      </c>
      <c r="P32" s="109">
        <f t="shared" si="11"/>
        <v>1975</v>
      </c>
    </row>
    <row r="33" spans="1:16" ht="15">
      <c r="A33" s="83">
        <v>18</v>
      </c>
      <c r="B33" s="118">
        <f t="shared" si="3"/>
        <v>0</v>
      </c>
      <c r="C33" s="116">
        <f t="shared" si="5"/>
        <v>63</v>
      </c>
      <c r="D33" s="109">
        <f t="shared" si="4"/>
        <v>537</v>
      </c>
      <c r="E33" s="84"/>
      <c r="F33" s="118">
        <f t="shared" si="0"/>
        <v>0</v>
      </c>
      <c r="G33" s="116">
        <f t="shared" si="6"/>
        <v>62</v>
      </c>
      <c r="H33" s="109">
        <f t="shared" si="7"/>
        <v>586</v>
      </c>
      <c r="I33" s="17"/>
      <c r="J33" s="118">
        <f t="shared" si="1"/>
        <v>0</v>
      </c>
      <c r="K33" s="116">
        <f t="shared" si="8"/>
        <v>71</v>
      </c>
      <c r="L33" s="109">
        <f t="shared" si="9"/>
        <v>591</v>
      </c>
      <c r="M33" s="85"/>
      <c r="N33" s="118">
        <f t="shared" si="2"/>
        <v>0</v>
      </c>
      <c r="O33" s="116">
        <f t="shared" si="10"/>
        <v>175</v>
      </c>
      <c r="P33" s="109">
        <f t="shared" si="11"/>
        <v>2150</v>
      </c>
    </row>
    <row r="34" spans="1:16" ht="15">
      <c r="A34" s="83">
        <v>19</v>
      </c>
      <c r="B34" s="118">
        <f t="shared" si="3"/>
        <v>0</v>
      </c>
      <c r="C34" s="116">
        <f t="shared" si="5"/>
        <v>63</v>
      </c>
      <c r="D34" s="109">
        <f t="shared" si="4"/>
        <v>600</v>
      </c>
      <c r="E34" s="84"/>
      <c r="F34" s="118">
        <f t="shared" si="0"/>
        <v>0</v>
      </c>
      <c r="G34" s="116">
        <f t="shared" si="6"/>
        <v>62</v>
      </c>
      <c r="H34" s="109">
        <f t="shared" si="7"/>
        <v>648</v>
      </c>
      <c r="I34" s="17"/>
      <c r="J34" s="118">
        <f t="shared" si="1"/>
        <v>0</v>
      </c>
      <c r="K34" s="116">
        <f t="shared" si="8"/>
        <v>71</v>
      </c>
      <c r="L34" s="109">
        <f t="shared" si="9"/>
        <v>662</v>
      </c>
      <c r="M34" s="85"/>
      <c r="N34" s="118">
        <f t="shared" si="2"/>
        <v>0</v>
      </c>
      <c r="O34" s="116">
        <f t="shared" si="10"/>
        <v>175</v>
      </c>
      <c r="P34" s="109">
        <f t="shared" si="11"/>
        <v>2325</v>
      </c>
    </row>
    <row r="35" spans="1:16" ht="15.75" thickBot="1">
      <c r="A35" s="86">
        <v>20</v>
      </c>
      <c r="B35" s="120">
        <f t="shared" si="3"/>
        <v>0</v>
      </c>
      <c r="C35" s="117">
        <f t="shared" si="5"/>
        <v>63</v>
      </c>
      <c r="D35" s="112">
        <f t="shared" si="4"/>
        <v>663</v>
      </c>
      <c r="E35" s="87"/>
      <c r="F35" s="120">
        <f t="shared" si="0"/>
        <v>0</v>
      </c>
      <c r="G35" s="117">
        <f t="shared" si="6"/>
        <v>62</v>
      </c>
      <c r="H35" s="112">
        <f t="shared" si="7"/>
        <v>710</v>
      </c>
      <c r="I35" s="27"/>
      <c r="J35" s="120">
        <f t="shared" si="1"/>
        <v>0</v>
      </c>
      <c r="K35" s="117">
        <f t="shared" si="8"/>
        <v>71</v>
      </c>
      <c r="L35" s="112">
        <f t="shared" si="9"/>
        <v>733</v>
      </c>
      <c r="M35" s="88"/>
      <c r="N35" s="120">
        <f t="shared" si="2"/>
        <v>0</v>
      </c>
      <c r="O35" s="117">
        <f t="shared" si="10"/>
        <v>175</v>
      </c>
      <c r="P35" s="112">
        <f t="shared" si="11"/>
        <v>2500</v>
      </c>
    </row>
  </sheetData>
  <sheetProtection sheet="1" objects="1" scenarios="1"/>
  <protectedRanges>
    <protectedRange sqref="G1:G3 C1:C3 K1:K3 O1:O3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6"/>
  <sheetViews>
    <sheetView workbookViewId="0"/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105" t="s">
        <v>21</v>
      </c>
      <c r="B2" s="256"/>
      <c r="C2" s="90">
        <v>16</v>
      </c>
      <c r="D2" s="92"/>
      <c r="E2" s="34"/>
      <c r="F2" s="90">
        <v>14</v>
      </c>
      <c r="G2" s="93"/>
      <c r="H2" s="34"/>
      <c r="I2" s="90">
        <v>20</v>
      </c>
      <c r="J2" s="94"/>
      <c r="K2" s="34"/>
      <c r="L2" s="90">
        <v>18</v>
      </c>
    </row>
    <row r="3" spans="1:12" ht="6" customHeight="1">
      <c r="A3" s="105"/>
      <c r="B3" s="34"/>
      <c r="C3" s="113"/>
      <c r="D3" s="36"/>
      <c r="E3" s="34"/>
      <c r="F3" s="113"/>
      <c r="G3" s="37"/>
      <c r="H3" s="34"/>
      <c r="I3" s="113"/>
      <c r="J3" s="39"/>
      <c r="K3" s="34"/>
      <c r="L3" s="113"/>
    </row>
    <row r="4" spans="1:12" ht="4.5" customHeight="1">
      <c r="A4" s="105"/>
      <c r="B4" s="34"/>
      <c r="C4" s="114"/>
      <c r="D4" s="36"/>
      <c r="E4" s="34"/>
      <c r="F4" s="114"/>
      <c r="G4" s="37"/>
      <c r="H4" s="34"/>
      <c r="I4" s="114"/>
      <c r="J4" s="39"/>
      <c r="K4" s="34"/>
      <c r="L4" s="114"/>
    </row>
    <row r="5" spans="1:12" ht="5.25" customHeight="1">
      <c r="A5" s="106"/>
      <c r="B5" s="34"/>
      <c r="C5" s="3"/>
      <c r="D5" s="42"/>
      <c r="E5" s="34"/>
      <c r="F5" s="3"/>
      <c r="G5" s="43"/>
      <c r="H5" s="34"/>
      <c r="I5" s="3"/>
      <c r="J5" s="39"/>
      <c r="K5" s="34"/>
      <c r="L5" s="3"/>
    </row>
    <row r="6" spans="1:12" ht="15">
      <c r="A6" s="107" t="s">
        <v>22</v>
      </c>
      <c r="B6" s="256" t="str">
        <f>IF(C$6&lt;0,"д.б. &gt;=0","")</f>
        <v/>
      </c>
      <c r="C6" s="4">
        <v>6</v>
      </c>
      <c r="D6" s="47"/>
      <c r="E6" s="256" t="str">
        <f>IF(F$6&lt;0,"д.б. &gt;=0","")</f>
        <v/>
      </c>
      <c r="F6" s="4">
        <v>4</v>
      </c>
      <c r="G6" s="48"/>
      <c r="H6" s="256" t="str">
        <f>IF(I$6&lt;0,"д.б. &gt;=0","")</f>
        <v/>
      </c>
      <c r="I6" s="4">
        <v>9</v>
      </c>
      <c r="J6" s="39"/>
      <c r="K6" s="256" t="str">
        <f>IF(L$6&lt;0,"д.б. &gt;=0","")</f>
        <v/>
      </c>
      <c r="L6" s="4">
        <v>6</v>
      </c>
    </row>
    <row r="7" spans="1:12" ht="15">
      <c r="A7" s="107" t="s">
        <v>23</v>
      </c>
      <c r="B7" s="257" t="str">
        <f>IF(AND(C$6=0,C$7&lt;&gt;0),"д.б. =0","")</f>
        <v/>
      </c>
      <c r="C7" s="95">
        <v>1</v>
      </c>
      <c r="D7" s="102"/>
      <c r="E7" s="257" t="str">
        <f>IF(AND(F$6=0,F$7&lt;&gt;0),"д.б. =0","")</f>
        <v/>
      </c>
      <c r="F7" s="95">
        <v>1</v>
      </c>
      <c r="G7" s="103"/>
      <c r="H7" s="257" t="str">
        <f>IF(AND(I$6=0,I$7&lt;&gt;0),"д.б. =0","")</f>
        <v/>
      </c>
      <c r="I7" s="95">
        <v>-1</v>
      </c>
      <c r="J7" s="104"/>
      <c r="K7" s="257" t="str">
        <f>IF(AND(L$6=0,L$7&lt;&gt;0),"д.б. =0","")</f>
        <v/>
      </c>
      <c r="L7" s="95">
        <v>-1</v>
      </c>
    </row>
    <row r="8" spans="1:12" ht="15">
      <c r="A8" s="106"/>
      <c r="B8" s="253" t="str">
        <f>IF(OR(C$6=1,C$6&lt;0,C$9=1,C$9&lt;0,AND(C$6&gt;1,C$9&gt;1,C$6&gt;=C$9)),"ОШИБКА № колен","")</f>
        <v/>
      </c>
      <c r="C8" s="6"/>
      <c r="D8" s="42"/>
      <c r="E8" s="253" t="str">
        <f>IF(OR(F$6=1,F$6&lt;0,F$9=1,F$9&lt;0,AND(F$6&gt;1,F$9&gt;1,F$6&gt;=F$9)),"ОШИБКА № колен","")</f>
        <v/>
      </c>
      <c r="F8" s="6"/>
      <c r="G8" s="43"/>
      <c r="H8" s="253" t="str">
        <f>IF(OR(I$6=1,I$6&lt;0,I$9=1,I$9&lt;0,AND(I$6&gt;1,I$9&gt;1,I$6&gt;=I$9)),"ОШИБКА № колен","")</f>
        <v/>
      </c>
      <c r="I8" s="6"/>
      <c r="J8" s="39"/>
      <c r="K8" s="253" t="str">
        <f>IF(OR(L$6=1,L$6&lt;0,L$9=1,L$9&lt;0,AND(L$6&gt;1,L$9&gt;1,L$6&gt;=L$9)),"ОШИБКА № колен","")</f>
        <v/>
      </c>
      <c r="L8" s="6"/>
    </row>
    <row r="9" spans="1:12" ht="15">
      <c r="A9" s="108" t="s">
        <v>24</v>
      </c>
      <c r="B9" s="256" t="str">
        <f>IF(C$9&lt;0,"д.б. &gt;=0","")</f>
        <v/>
      </c>
      <c r="C9" s="30">
        <v>12</v>
      </c>
      <c r="D9" s="57"/>
      <c r="E9" s="256" t="str">
        <f>IF(F$9&lt;0,"д.б. &gt;=0","")</f>
        <v/>
      </c>
      <c r="F9" s="30">
        <v>10</v>
      </c>
      <c r="G9" s="58"/>
      <c r="H9" s="256" t="str">
        <f>IF(I$9&lt;0,"д.б. &gt;=0","")</f>
        <v/>
      </c>
      <c r="I9" s="30">
        <v>14</v>
      </c>
      <c r="J9" s="60"/>
      <c r="K9" s="256" t="str">
        <f>IF(L$9&lt;0,"д.б. &gt;=0","")</f>
        <v/>
      </c>
      <c r="L9" s="30">
        <v>11</v>
      </c>
    </row>
    <row r="10" spans="1:12" ht="15">
      <c r="A10" s="108" t="s">
        <v>25</v>
      </c>
      <c r="B10" s="257" t="str">
        <f>IF(AND(C$9=0,C$10&lt;&gt;0),"д.б. =0","")</f>
        <v/>
      </c>
      <c r="C10" s="96">
        <v>12</v>
      </c>
      <c r="D10" s="98"/>
      <c r="E10" s="257" t="str">
        <f>IF(AND(F$9=0,F$10&lt;&gt;0),"д.б. =0","")</f>
        <v/>
      </c>
      <c r="F10" s="96">
        <v>12</v>
      </c>
      <c r="G10" s="99"/>
      <c r="H10" s="257" t="str">
        <f>IF(AND(I$9=0,I$10&lt;&gt;0),"д.б. =0","")</f>
        <v/>
      </c>
      <c r="I10" s="96">
        <v>10</v>
      </c>
      <c r="J10" s="100"/>
      <c r="K10" s="257" t="str">
        <f>IF(AND(L$9=0,L$10&lt;&gt;0),"д.б. =0","")</f>
        <v/>
      </c>
      <c r="L10" s="96">
        <v>10</v>
      </c>
    </row>
    <row r="11" spans="1:12" ht="7.5" customHeight="1">
      <c r="A11" s="108"/>
      <c r="B11" s="257"/>
      <c r="C11" s="96"/>
      <c r="D11" s="98"/>
      <c r="E11" s="257"/>
      <c r="F11" s="96"/>
      <c r="G11" s="99"/>
      <c r="H11" s="257"/>
      <c r="I11" s="96"/>
      <c r="J11" s="100"/>
      <c r="K11" s="257"/>
      <c r="L11" s="96"/>
    </row>
    <row r="12" spans="1:12" ht="6.75" customHeight="1">
      <c r="A12" s="108"/>
      <c r="B12" s="257"/>
      <c r="C12" s="96"/>
      <c r="D12" s="98"/>
      <c r="E12" s="257"/>
      <c r="F12" s="96"/>
      <c r="G12" s="99"/>
      <c r="H12" s="257"/>
      <c r="I12" s="96"/>
      <c r="J12" s="100"/>
      <c r="K12" s="257"/>
      <c r="L12" s="96"/>
    </row>
    <row r="13" spans="1:12" ht="6.75" customHeight="1">
      <c r="A13" s="108"/>
      <c r="B13" s="257"/>
      <c r="C13" s="96"/>
      <c r="D13" s="98"/>
      <c r="E13" s="257"/>
      <c r="F13" s="96"/>
      <c r="G13" s="99"/>
      <c r="H13" s="257"/>
      <c r="I13" s="96"/>
      <c r="J13" s="100"/>
      <c r="K13" s="257"/>
      <c r="L13" s="96"/>
    </row>
    <row r="14" spans="1:12" ht="15.75" thickBot="1">
      <c r="A14" s="38"/>
      <c r="B14" s="38"/>
      <c r="C14" s="38"/>
      <c r="D14" s="63"/>
      <c r="E14" s="38"/>
      <c r="F14" s="38"/>
      <c r="G14" s="64"/>
      <c r="H14" s="38"/>
      <c r="I14" s="38"/>
      <c r="J14" s="39"/>
      <c r="K14" s="38"/>
      <c r="L14" s="38"/>
    </row>
    <row r="15" spans="1:12" ht="15.75" thickBot="1">
      <c r="A15" s="65" t="s">
        <v>7</v>
      </c>
      <c r="B15" s="115" t="s">
        <v>17</v>
      </c>
      <c r="C15" s="68" t="s">
        <v>20</v>
      </c>
      <c r="D15" s="69"/>
      <c r="E15" s="115" t="s">
        <v>17</v>
      </c>
      <c r="F15" s="68" t="s">
        <v>20</v>
      </c>
      <c r="G15" s="71"/>
      <c r="H15" s="115" t="s">
        <v>17</v>
      </c>
      <c r="I15" s="68" t="s">
        <v>20</v>
      </c>
      <c r="J15" s="73"/>
      <c r="K15" s="115" t="s">
        <v>17</v>
      </c>
      <c r="L15" s="68" t="s">
        <v>20</v>
      </c>
    </row>
    <row r="16" spans="1:12" ht="15">
      <c r="A16" s="74"/>
      <c r="B16" s="75"/>
      <c r="C16" s="77"/>
      <c r="D16" s="78"/>
      <c r="E16" s="75"/>
      <c r="F16" s="77"/>
      <c r="G16" s="80"/>
      <c r="H16" s="75"/>
      <c r="I16" s="77"/>
      <c r="J16" s="82"/>
      <c r="K16" s="75"/>
      <c r="L16" s="77"/>
    </row>
    <row r="17" spans="1:12" ht="15">
      <c r="A17" s="83">
        <v>1</v>
      </c>
      <c r="B17" s="118">
        <v>0</v>
      </c>
      <c r="C17" s="123">
        <f>C$2</f>
        <v>16</v>
      </c>
      <c r="D17" s="84"/>
      <c r="E17" s="118">
        <v>0</v>
      </c>
      <c r="F17" s="123">
        <f>F$2</f>
        <v>14</v>
      </c>
      <c r="G17" s="17"/>
      <c r="H17" s="118">
        <v>0</v>
      </c>
      <c r="I17" s="123">
        <f>I$2</f>
        <v>20</v>
      </c>
      <c r="J17" s="85"/>
      <c r="K17" s="118">
        <v>0</v>
      </c>
      <c r="L17" s="123">
        <f>L$2</f>
        <v>18</v>
      </c>
    </row>
    <row r="18" spans="1:12" ht="15">
      <c r="A18" s="83">
        <v>2</v>
      </c>
      <c r="B18" s="118">
        <f>IF(AND($A18&gt;=C$9,C$9&gt;0),0,IF(AND($A18&gt;=C$6,C$6&gt;0),C$7,0))</f>
        <v>0</v>
      </c>
      <c r="C18" s="123">
        <f>IF(AND($A18&gt;=C$9,C$9&gt;0),C$10,C17+B18)</f>
        <v>16</v>
      </c>
      <c r="D18" s="84"/>
      <c r="E18" s="118">
        <f>IF(AND($A18&gt;=F$9,F$9&gt;0),0,IF(AND($A18&gt;=F$6,F$6&gt;0),F$7,0))</f>
        <v>0</v>
      </c>
      <c r="F18" s="123">
        <f>IF(AND($A18&gt;=F$9,F$9&gt;0),F$10,F17+E18)</f>
        <v>14</v>
      </c>
      <c r="G18" s="17"/>
      <c r="H18" s="118">
        <f>IF(AND($A18&gt;=I$9,I$9&gt;0),0,IF(AND($A18&gt;=I$6,I$6&gt;0),I$7,0))</f>
        <v>0</v>
      </c>
      <c r="I18" s="123">
        <f>IF(AND($A18&gt;=I$9,I$9&gt;0),I$10,I17+H18)</f>
        <v>20</v>
      </c>
      <c r="J18" s="85"/>
      <c r="K18" s="118">
        <f>IF(AND($A18&gt;=L$9,L$9&gt;0),0,IF(AND($A18&gt;=L$6,L$6&gt;0),L$7,0))</f>
        <v>0</v>
      </c>
      <c r="L18" s="123">
        <f>IF(AND($A18&gt;=L$9,L$9&gt;0),L$10,L17+K18)</f>
        <v>18</v>
      </c>
    </row>
    <row r="19" spans="1:12" ht="15">
      <c r="A19" s="83">
        <v>3</v>
      </c>
      <c r="B19" s="118">
        <f t="shared" ref="B19:B36" si="0">IF(AND($A19&gt;=C$9,C$9&gt;0),0,IF(AND($A19&gt;=C$6,C$6&gt;0),C$7,0))</f>
        <v>0</v>
      </c>
      <c r="C19" s="123">
        <f t="shared" ref="C19:C36" si="1">IF(AND($A19&gt;=C$9,C$9&gt;0),C$10,C18+B19)</f>
        <v>16</v>
      </c>
      <c r="D19" s="84"/>
      <c r="E19" s="118">
        <f t="shared" ref="E19:E36" si="2">IF(AND($A19&gt;=F$9,F$9&gt;0),0,IF(AND($A19&gt;=F$6,F$6&gt;0),F$7,0))</f>
        <v>0</v>
      </c>
      <c r="F19" s="123">
        <f t="shared" ref="F19:F36" si="3">IF(AND($A19&gt;=F$9,F$9&gt;0),F$10,F18+E19)</f>
        <v>14</v>
      </c>
      <c r="G19" s="17"/>
      <c r="H19" s="118">
        <f t="shared" ref="H19:H36" si="4">IF(AND($A19&gt;=I$9,I$9&gt;0),0,IF(AND($A19&gt;=I$6,I$6&gt;0),I$7,0))</f>
        <v>0</v>
      </c>
      <c r="I19" s="123">
        <f t="shared" ref="I19:I36" si="5">IF(AND($A19&gt;=I$9,I$9&gt;0),I$10,I18+H19)</f>
        <v>20</v>
      </c>
      <c r="J19" s="85"/>
      <c r="K19" s="118">
        <f t="shared" ref="K19:K36" si="6">IF(AND($A19&gt;=L$9,L$9&gt;0),0,IF(AND($A19&gt;=L$6,L$6&gt;0),L$7,0))</f>
        <v>0</v>
      </c>
      <c r="L19" s="123">
        <f t="shared" ref="L19:L36" si="7">IF(AND($A19&gt;=L$9,L$9&gt;0),L$10,L18+K19)</f>
        <v>18</v>
      </c>
    </row>
    <row r="20" spans="1:12" ht="15">
      <c r="A20" s="83">
        <v>4</v>
      </c>
      <c r="B20" s="118">
        <f t="shared" si="0"/>
        <v>0</v>
      </c>
      <c r="C20" s="123">
        <f t="shared" si="1"/>
        <v>16</v>
      </c>
      <c r="D20" s="84"/>
      <c r="E20" s="118">
        <f t="shared" si="2"/>
        <v>1</v>
      </c>
      <c r="F20" s="123">
        <f t="shared" si="3"/>
        <v>15</v>
      </c>
      <c r="G20" s="17"/>
      <c r="H20" s="118">
        <f t="shared" si="4"/>
        <v>0</v>
      </c>
      <c r="I20" s="123">
        <f t="shared" si="5"/>
        <v>20</v>
      </c>
      <c r="J20" s="85"/>
      <c r="K20" s="118">
        <f t="shared" si="6"/>
        <v>0</v>
      </c>
      <c r="L20" s="123">
        <f t="shared" si="7"/>
        <v>18</v>
      </c>
    </row>
    <row r="21" spans="1:12" ht="15">
      <c r="A21" s="83">
        <v>5</v>
      </c>
      <c r="B21" s="119">
        <f t="shared" si="0"/>
        <v>0</v>
      </c>
      <c r="C21" s="111">
        <f t="shared" si="1"/>
        <v>16</v>
      </c>
      <c r="D21" s="15"/>
      <c r="E21" s="119">
        <f t="shared" si="2"/>
        <v>1</v>
      </c>
      <c r="F21" s="111">
        <f t="shared" si="3"/>
        <v>16</v>
      </c>
      <c r="G21" s="15"/>
      <c r="H21" s="119">
        <f t="shared" si="4"/>
        <v>0</v>
      </c>
      <c r="I21" s="111">
        <f t="shared" si="5"/>
        <v>20</v>
      </c>
      <c r="J21" s="15"/>
      <c r="K21" s="119">
        <f t="shared" si="6"/>
        <v>0</v>
      </c>
      <c r="L21" s="111">
        <f t="shared" si="7"/>
        <v>18</v>
      </c>
    </row>
    <row r="22" spans="1:12" ht="15">
      <c r="A22" s="83">
        <v>6</v>
      </c>
      <c r="B22" s="118">
        <f t="shared" si="0"/>
        <v>1</v>
      </c>
      <c r="C22" s="123">
        <f t="shared" si="1"/>
        <v>17</v>
      </c>
      <c r="D22" s="84"/>
      <c r="E22" s="118">
        <f t="shared" si="2"/>
        <v>1</v>
      </c>
      <c r="F22" s="123">
        <f t="shared" si="3"/>
        <v>17</v>
      </c>
      <c r="G22" s="17"/>
      <c r="H22" s="118">
        <f t="shared" si="4"/>
        <v>0</v>
      </c>
      <c r="I22" s="123">
        <f t="shared" si="5"/>
        <v>20</v>
      </c>
      <c r="J22" s="85"/>
      <c r="K22" s="118">
        <f t="shared" si="6"/>
        <v>-1</v>
      </c>
      <c r="L22" s="123">
        <f t="shared" si="7"/>
        <v>17</v>
      </c>
    </row>
    <row r="23" spans="1:12" ht="15">
      <c r="A23" s="83">
        <v>7</v>
      </c>
      <c r="B23" s="118">
        <f t="shared" si="0"/>
        <v>1</v>
      </c>
      <c r="C23" s="123">
        <f t="shared" si="1"/>
        <v>18</v>
      </c>
      <c r="D23" s="84"/>
      <c r="E23" s="118">
        <f t="shared" si="2"/>
        <v>1</v>
      </c>
      <c r="F23" s="123">
        <f t="shared" si="3"/>
        <v>18</v>
      </c>
      <c r="G23" s="17"/>
      <c r="H23" s="118">
        <f t="shared" si="4"/>
        <v>0</v>
      </c>
      <c r="I23" s="123">
        <f t="shared" si="5"/>
        <v>20</v>
      </c>
      <c r="J23" s="85"/>
      <c r="K23" s="118">
        <f t="shared" si="6"/>
        <v>-1</v>
      </c>
      <c r="L23" s="123">
        <f t="shared" si="7"/>
        <v>16</v>
      </c>
    </row>
    <row r="24" spans="1:12" ht="15">
      <c r="A24" s="83">
        <v>8</v>
      </c>
      <c r="B24" s="118">
        <f t="shared" si="0"/>
        <v>1</v>
      </c>
      <c r="C24" s="123">
        <f t="shared" si="1"/>
        <v>19</v>
      </c>
      <c r="D24" s="84"/>
      <c r="E24" s="118">
        <f t="shared" si="2"/>
        <v>1</v>
      </c>
      <c r="F24" s="123">
        <f t="shared" si="3"/>
        <v>19</v>
      </c>
      <c r="G24" s="17"/>
      <c r="H24" s="118">
        <f t="shared" si="4"/>
        <v>0</v>
      </c>
      <c r="I24" s="123">
        <f t="shared" si="5"/>
        <v>20</v>
      </c>
      <c r="J24" s="85"/>
      <c r="K24" s="118">
        <f t="shared" si="6"/>
        <v>-1</v>
      </c>
      <c r="L24" s="123">
        <f t="shared" si="7"/>
        <v>15</v>
      </c>
    </row>
    <row r="25" spans="1:12" ht="15">
      <c r="A25" s="83">
        <v>9</v>
      </c>
      <c r="B25" s="118">
        <f t="shared" si="0"/>
        <v>1</v>
      </c>
      <c r="C25" s="123">
        <f t="shared" si="1"/>
        <v>20</v>
      </c>
      <c r="D25" s="84"/>
      <c r="E25" s="118">
        <f t="shared" si="2"/>
        <v>1</v>
      </c>
      <c r="F25" s="123">
        <f t="shared" si="3"/>
        <v>20</v>
      </c>
      <c r="G25" s="17"/>
      <c r="H25" s="118">
        <f t="shared" si="4"/>
        <v>-1</v>
      </c>
      <c r="I25" s="123">
        <f t="shared" si="5"/>
        <v>19</v>
      </c>
      <c r="J25" s="85"/>
      <c r="K25" s="118">
        <f t="shared" si="6"/>
        <v>-1</v>
      </c>
      <c r="L25" s="123">
        <f t="shared" si="7"/>
        <v>14</v>
      </c>
    </row>
    <row r="26" spans="1:12" ht="15">
      <c r="A26" s="83">
        <v>10</v>
      </c>
      <c r="B26" s="119">
        <f t="shared" si="0"/>
        <v>1</v>
      </c>
      <c r="C26" s="111">
        <f t="shared" si="1"/>
        <v>21</v>
      </c>
      <c r="D26" s="15"/>
      <c r="E26" s="119">
        <f t="shared" si="2"/>
        <v>0</v>
      </c>
      <c r="F26" s="111">
        <f t="shared" si="3"/>
        <v>12</v>
      </c>
      <c r="G26" s="15"/>
      <c r="H26" s="119">
        <f t="shared" si="4"/>
        <v>-1</v>
      </c>
      <c r="I26" s="111">
        <f t="shared" si="5"/>
        <v>18</v>
      </c>
      <c r="J26" s="15"/>
      <c r="K26" s="119">
        <f t="shared" si="6"/>
        <v>-1</v>
      </c>
      <c r="L26" s="111">
        <f t="shared" si="7"/>
        <v>13</v>
      </c>
    </row>
    <row r="27" spans="1:12" ht="15">
      <c r="A27" s="83">
        <v>11</v>
      </c>
      <c r="B27" s="118">
        <f t="shared" si="0"/>
        <v>1</v>
      </c>
      <c r="C27" s="123">
        <f t="shared" si="1"/>
        <v>22</v>
      </c>
      <c r="D27" s="84"/>
      <c r="E27" s="118">
        <f t="shared" si="2"/>
        <v>0</v>
      </c>
      <c r="F27" s="123">
        <f t="shared" si="3"/>
        <v>12</v>
      </c>
      <c r="G27" s="17"/>
      <c r="H27" s="118">
        <f t="shared" si="4"/>
        <v>-1</v>
      </c>
      <c r="I27" s="123">
        <f t="shared" si="5"/>
        <v>17</v>
      </c>
      <c r="J27" s="85"/>
      <c r="K27" s="118">
        <f t="shared" si="6"/>
        <v>0</v>
      </c>
      <c r="L27" s="123">
        <f t="shared" si="7"/>
        <v>10</v>
      </c>
    </row>
    <row r="28" spans="1:12" ht="15">
      <c r="A28" s="83">
        <v>12</v>
      </c>
      <c r="B28" s="118">
        <f t="shared" si="0"/>
        <v>0</v>
      </c>
      <c r="C28" s="123">
        <f t="shared" si="1"/>
        <v>12</v>
      </c>
      <c r="D28" s="84"/>
      <c r="E28" s="118">
        <f t="shared" si="2"/>
        <v>0</v>
      </c>
      <c r="F28" s="123">
        <f t="shared" si="3"/>
        <v>12</v>
      </c>
      <c r="G28" s="17"/>
      <c r="H28" s="118">
        <f t="shared" si="4"/>
        <v>-1</v>
      </c>
      <c r="I28" s="123">
        <f t="shared" si="5"/>
        <v>16</v>
      </c>
      <c r="J28" s="85"/>
      <c r="K28" s="118">
        <f t="shared" si="6"/>
        <v>0</v>
      </c>
      <c r="L28" s="123">
        <f t="shared" si="7"/>
        <v>10</v>
      </c>
    </row>
    <row r="29" spans="1:12" ht="15">
      <c r="A29" s="83">
        <v>13</v>
      </c>
      <c r="B29" s="118">
        <f t="shared" si="0"/>
        <v>0</v>
      </c>
      <c r="C29" s="123">
        <f t="shared" si="1"/>
        <v>12</v>
      </c>
      <c r="D29" s="84"/>
      <c r="E29" s="118">
        <f t="shared" si="2"/>
        <v>0</v>
      </c>
      <c r="F29" s="123">
        <f t="shared" si="3"/>
        <v>12</v>
      </c>
      <c r="G29" s="17"/>
      <c r="H29" s="118">
        <f t="shared" si="4"/>
        <v>-1</v>
      </c>
      <c r="I29" s="123">
        <f t="shared" si="5"/>
        <v>15</v>
      </c>
      <c r="J29" s="85"/>
      <c r="K29" s="118">
        <f t="shared" si="6"/>
        <v>0</v>
      </c>
      <c r="L29" s="123">
        <f t="shared" si="7"/>
        <v>10</v>
      </c>
    </row>
    <row r="30" spans="1:12" ht="15">
      <c r="A30" s="83">
        <v>14</v>
      </c>
      <c r="B30" s="118">
        <f t="shared" si="0"/>
        <v>0</v>
      </c>
      <c r="C30" s="123">
        <f t="shared" si="1"/>
        <v>12</v>
      </c>
      <c r="D30" s="84"/>
      <c r="E30" s="118">
        <f t="shared" si="2"/>
        <v>0</v>
      </c>
      <c r="F30" s="123">
        <f t="shared" si="3"/>
        <v>12</v>
      </c>
      <c r="G30" s="17"/>
      <c r="H30" s="118">
        <f t="shared" si="4"/>
        <v>0</v>
      </c>
      <c r="I30" s="123">
        <f t="shared" si="5"/>
        <v>10</v>
      </c>
      <c r="J30" s="85"/>
      <c r="K30" s="118">
        <f t="shared" si="6"/>
        <v>0</v>
      </c>
      <c r="L30" s="123">
        <f t="shared" si="7"/>
        <v>10</v>
      </c>
    </row>
    <row r="31" spans="1:12" ht="15">
      <c r="A31" s="83">
        <v>15</v>
      </c>
      <c r="B31" s="119">
        <f t="shared" si="0"/>
        <v>0</v>
      </c>
      <c r="C31" s="111">
        <f t="shared" si="1"/>
        <v>12</v>
      </c>
      <c r="D31" s="15"/>
      <c r="E31" s="119">
        <f t="shared" si="2"/>
        <v>0</v>
      </c>
      <c r="F31" s="111">
        <f t="shared" si="3"/>
        <v>12</v>
      </c>
      <c r="G31" s="15"/>
      <c r="H31" s="119">
        <f t="shared" si="4"/>
        <v>0</v>
      </c>
      <c r="I31" s="111">
        <f t="shared" si="5"/>
        <v>10</v>
      </c>
      <c r="J31" s="15"/>
      <c r="K31" s="119">
        <f t="shared" si="6"/>
        <v>0</v>
      </c>
      <c r="L31" s="111">
        <f t="shared" si="7"/>
        <v>10</v>
      </c>
    </row>
    <row r="32" spans="1:12" ht="15">
      <c r="A32" s="83">
        <v>16</v>
      </c>
      <c r="B32" s="118">
        <f t="shared" si="0"/>
        <v>0</v>
      </c>
      <c r="C32" s="123">
        <f t="shared" si="1"/>
        <v>12</v>
      </c>
      <c r="D32" s="84"/>
      <c r="E32" s="118">
        <f t="shared" si="2"/>
        <v>0</v>
      </c>
      <c r="F32" s="123">
        <f t="shared" si="3"/>
        <v>12</v>
      </c>
      <c r="G32" s="17"/>
      <c r="H32" s="118">
        <f t="shared" si="4"/>
        <v>0</v>
      </c>
      <c r="I32" s="123">
        <f t="shared" si="5"/>
        <v>10</v>
      </c>
      <c r="J32" s="85"/>
      <c r="K32" s="118">
        <f t="shared" si="6"/>
        <v>0</v>
      </c>
      <c r="L32" s="123">
        <f t="shared" si="7"/>
        <v>10</v>
      </c>
    </row>
    <row r="33" spans="1:12" ht="15">
      <c r="A33" s="83">
        <v>17</v>
      </c>
      <c r="B33" s="118">
        <f t="shared" si="0"/>
        <v>0</v>
      </c>
      <c r="C33" s="123">
        <f t="shared" si="1"/>
        <v>12</v>
      </c>
      <c r="D33" s="84"/>
      <c r="E33" s="118">
        <f t="shared" si="2"/>
        <v>0</v>
      </c>
      <c r="F33" s="123">
        <f t="shared" si="3"/>
        <v>12</v>
      </c>
      <c r="G33" s="17"/>
      <c r="H33" s="118">
        <f t="shared" si="4"/>
        <v>0</v>
      </c>
      <c r="I33" s="123">
        <f t="shared" si="5"/>
        <v>10</v>
      </c>
      <c r="J33" s="85"/>
      <c r="K33" s="118">
        <f t="shared" si="6"/>
        <v>0</v>
      </c>
      <c r="L33" s="123">
        <f t="shared" si="7"/>
        <v>10</v>
      </c>
    </row>
    <row r="34" spans="1:12" ht="15">
      <c r="A34" s="83">
        <v>18</v>
      </c>
      <c r="B34" s="118">
        <f t="shared" si="0"/>
        <v>0</v>
      </c>
      <c r="C34" s="123">
        <f t="shared" si="1"/>
        <v>12</v>
      </c>
      <c r="D34" s="84"/>
      <c r="E34" s="118">
        <f t="shared" si="2"/>
        <v>0</v>
      </c>
      <c r="F34" s="123">
        <f t="shared" si="3"/>
        <v>12</v>
      </c>
      <c r="G34" s="17"/>
      <c r="H34" s="118">
        <f t="shared" si="4"/>
        <v>0</v>
      </c>
      <c r="I34" s="123">
        <f t="shared" si="5"/>
        <v>10</v>
      </c>
      <c r="J34" s="85"/>
      <c r="K34" s="118">
        <f t="shared" si="6"/>
        <v>0</v>
      </c>
      <c r="L34" s="123">
        <f t="shared" si="7"/>
        <v>10</v>
      </c>
    </row>
    <row r="35" spans="1:12" ht="15">
      <c r="A35" s="83">
        <v>19</v>
      </c>
      <c r="B35" s="118">
        <f t="shared" si="0"/>
        <v>0</v>
      </c>
      <c r="C35" s="123">
        <f t="shared" si="1"/>
        <v>12</v>
      </c>
      <c r="D35" s="84"/>
      <c r="E35" s="118">
        <f t="shared" si="2"/>
        <v>0</v>
      </c>
      <c r="F35" s="123">
        <f t="shared" si="3"/>
        <v>12</v>
      </c>
      <c r="G35" s="17"/>
      <c r="H35" s="118">
        <f t="shared" si="4"/>
        <v>0</v>
      </c>
      <c r="I35" s="123">
        <f t="shared" si="5"/>
        <v>10</v>
      </c>
      <c r="J35" s="85"/>
      <c r="K35" s="118">
        <f t="shared" si="6"/>
        <v>0</v>
      </c>
      <c r="L35" s="123">
        <f t="shared" si="7"/>
        <v>10</v>
      </c>
    </row>
    <row r="36" spans="1:12" ht="15.75" thickBot="1">
      <c r="A36" s="86">
        <v>20</v>
      </c>
      <c r="B36" s="120">
        <f t="shared" si="0"/>
        <v>0</v>
      </c>
      <c r="C36" s="124">
        <f t="shared" si="1"/>
        <v>12</v>
      </c>
      <c r="D36" s="87"/>
      <c r="E36" s="120">
        <f t="shared" si="2"/>
        <v>0</v>
      </c>
      <c r="F36" s="124">
        <f t="shared" si="3"/>
        <v>12</v>
      </c>
      <c r="G36" s="27"/>
      <c r="H36" s="120">
        <f t="shared" si="4"/>
        <v>0</v>
      </c>
      <c r="I36" s="124">
        <f t="shared" si="5"/>
        <v>10</v>
      </c>
      <c r="J36" s="88"/>
      <c r="K36" s="120">
        <f t="shared" si="6"/>
        <v>0</v>
      </c>
      <c r="L36" s="124">
        <f t="shared" si="7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G399"/>
  <sheetViews>
    <sheetView tabSelected="1" topLeftCell="A4" zoomScaleNormal="100" workbookViewId="0">
      <selection activeCell="K11" sqref="K11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12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85546875" customWidth="1"/>
    <col min="12" max="12" width="1.7109375" customWidth="1"/>
    <col min="13" max="13" width="9.7109375" customWidth="1"/>
    <col min="14" max="14" width="6.7109375" customWidth="1"/>
    <col min="15" max="15" width="10.140625" customWidth="1"/>
    <col min="16" max="16" width="7.42578125" customWidth="1"/>
    <col min="17" max="17" width="6.85546875" customWidth="1"/>
    <col min="18" max="18" width="5.7109375" customWidth="1"/>
    <col min="19" max="19" width="6.7109375" customWidth="1"/>
    <col min="20" max="20" width="5.7109375" customWidth="1"/>
    <col min="21" max="21" width="1.7109375" customWidth="1"/>
    <col min="22" max="22" width="10.140625" customWidth="1"/>
    <col min="23" max="23" width="11.42578125" customWidth="1"/>
    <col min="24" max="24" width="9.5703125" customWidth="1"/>
    <col min="25" max="25" width="7.5703125" customWidth="1"/>
    <col min="26" max="26" width="1.7109375" customWidth="1"/>
    <col min="27" max="27" width="10.42578125" customWidth="1"/>
    <col min="28" max="28" width="9.85546875" customWidth="1"/>
    <col min="30" max="30" width="9.85546875" customWidth="1"/>
    <col min="31" max="31" width="4.42578125" customWidth="1"/>
  </cols>
  <sheetData>
    <row r="1" spans="1:33">
      <c r="D1" s="311"/>
      <c r="H1" s="311"/>
      <c r="I1" s="286" t="s">
        <v>87</v>
      </c>
      <c r="J1" s="273" t="str">
        <f>IF(K$1=0,"LastOrder",IF(K$1=1,"MinOrder","ОШИБКА"))</f>
        <v>MinOrder</v>
      </c>
      <c r="K1" s="287">
        <v>1</v>
      </c>
      <c r="L1" s="311"/>
      <c r="T1" s="288"/>
      <c r="U1" s="288"/>
      <c r="Z1" s="288"/>
    </row>
    <row r="2" spans="1:33" ht="15">
      <c r="A2" s="105" t="s">
        <v>21</v>
      </c>
      <c r="B2" s="34"/>
      <c r="C2" s="148">
        <v>2</v>
      </c>
      <c r="D2" s="312"/>
      <c r="E2" s="105" t="s">
        <v>12</v>
      </c>
      <c r="F2" s="125"/>
      <c r="G2" s="148">
        <v>2</v>
      </c>
      <c r="H2" s="312"/>
      <c r="I2" s="105" t="s">
        <v>0</v>
      </c>
      <c r="J2" s="257" t="str">
        <f>IF(K$2&lt;0,"д.б. &gt;0","")</f>
        <v/>
      </c>
      <c r="K2" s="158">
        <v>0.01</v>
      </c>
      <c r="L2" s="285"/>
      <c r="M2" s="125" t="s">
        <v>27</v>
      </c>
      <c r="N2" s="125"/>
      <c r="O2" s="159" t="s">
        <v>29</v>
      </c>
      <c r="P2" s="222"/>
      <c r="Q2" s="125"/>
      <c r="R2" s="125"/>
      <c r="S2" s="125"/>
      <c r="T2" s="225"/>
      <c r="U2" s="288"/>
      <c r="Z2" s="288"/>
    </row>
    <row r="3" spans="1:33" ht="15">
      <c r="A3" s="105"/>
      <c r="B3" s="34"/>
      <c r="C3" s="114"/>
      <c r="D3" s="313"/>
      <c r="E3" s="105"/>
      <c r="F3" s="125"/>
      <c r="G3" s="113"/>
      <c r="H3" s="313"/>
      <c r="I3" s="105" t="s">
        <v>1</v>
      </c>
      <c r="J3" s="257" t="str">
        <f>IF(K$3&lt;0,"д.б. &gt;0","")</f>
        <v/>
      </c>
      <c r="K3" s="157">
        <v>2</v>
      </c>
      <c r="L3" s="285"/>
      <c r="M3" s="125" t="s">
        <v>28</v>
      </c>
      <c r="N3" s="125"/>
      <c r="O3" s="160">
        <v>4</v>
      </c>
      <c r="P3" s="223"/>
      <c r="Q3" s="125"/>
      <c r="R3" s="125"/>
      <c r="S3" s="125"/>
      <c r="T3" s="225"/>
      <c r="U3" s="288"/>
      <c r="Z3" s="288"/>
    </row>
    <row r="4" spans="1:33" ht="15">
      <c r="A4" s="105"/>
      <c r="B4" s="34"/>
      <c r="C4" s="114"/>
      <c r="D4" s="313"/>
      <c r="E4" s="105"/>
      <c r="F4" s="125"/>
      <c r="G4" s="114"/>
      <c r="H4" s="313"/>
      <c r="I4" s="105" t="s">
        <v>6</v>
      </c>
      <c r="J4" s="257" t="str">
        <f>IF(K$4&lt;2,"д.б. &gt;1","")</f>
        <v/>
      </c>
      <c r="K4" s="148">
        <v>21</v>
      </c>
      <c r="L4" s="285"/>
      <c r="M4" s="176" t="s">
        <v>30</v>
      </c>
      <c r="N4" s="125"/>
      <c r="O4" s="165">
        <v>10</v>
      </c>
      <c r="P4" s="224"/>
      <c r="Q4" s="125"/>
      <c r="R4" s="125"/>
      <c r="S4" s="125"/>
      <c r="T4" s="225"/>
      <c r="U4" s="288"/>
      <c r="Z4" s="288"/>
    </row>
    <row r="5" spans="1:33" ht="15" customHeight="1">
      <c r="A5" s="106"/>
      <c r="B5" s="34"/>
      <c r="C5" s="151"/>
      <c r="D5" s="314"/>
      <c r="E5" s="106"/>
      <c r="F5" s="125"/>
      <c r="G5" s="3"/>
      <c r="H5" s="314"/>
      <c r="I5" s="106"/>
      <c r="J5" s="257"/>
      <c r="K5" s="3"/>
      <c r="L5" s="285"/>
      <c r="M5" s="125"/>
      <c r="N5" s="125"/>
      <c r="O5" s="133"/>
      <c r="P5" s="225"/>
      <c r="Q5" s="125"/>
      <c r="R5" s="125"/>
      <c r="S5" s="125"/>
      <c r="T5" s="225"/>
      <c r="U5" s="288"/>
      <c r="Z5" s="288"/>
      <c r="AG5" s="346"/>
    </row>
    <row r="6" spans="1:33" ht="15" customHeight="1">
      <c r="A6" s="264" t="s">
        <v>22</v>
      </c>
      <c r="B6" s="45"/>
      <c r="C6" s="154">
        <v>2</v>
      </c>
      <c r="D6" s="315"/>
      <c r="E6" s="264" t="s">
        <v>13</v>
      </c>
      <c r="F6" s="138"/>
      <c r="G6" s="154">
        <v>21</v>
      </c>
      <c r="H6" s="315"/>
      <c r="I6" s="264" t="s">
        <v>2</v>
      </c>
      <c r="J6" s="257" t="str">
        <f>IF(K$6&lt;0,"д.б. &gt;=0","")</f>
        <v/>
      </c>
      <c r="K6" s="156">
        <v>34</v>
      </c>
      <c r="L6" s="324"/>
      <c r="M6" s="139" t="s">
        <v>36</v>
      </c>
      <c r="N6" s="138"/>
      <c r="O6" s="162">
        <v>0</v>
      </c>
      <c r="P6" s="226"/>
      <c r="Q6" s="125"/>
      <c r="R6" s="125"/>
      <c r="S6" s="125"/>
      <c r="T6" s="225"/>
      <c r="U6" s="288"/>
      <c r="Z6" s="288"/>
      <c r="AG6" s="346"/>
    </row>
    <row r="7" spans="1:33" ht="15">
      <c r="A7" s="264" t="s">
        <v>23</v>
      </c>
      <c r="B7" s="45"/>
      <c r="C7" s="150">
        <v>1</v>
      </c>
      <c r="D7" s="316"/>
      <c r="E7" s="264" t="s">
        <v>14</v>
      </c>
      <c r="F7" s="138"/>
      <c r="G7" s="150">
        <v>1</v>
      </c>
      <c r="H7" s="316"/>
      <c r="I7" s="264" t="s">
        <v>3</v>
      </c>
      <c r="J7" s="257" t="str">
        <f>IF(AND(K$6=0,K$7&lt;&gt;0),"д.б. =0","")</f>
        <v/>
      </c>
      <c r="K7" s="146">
        <v>0.15</v>
      </c>
      <c r="L7" s="324"/>
      <c r="M7" s="139" t="s">
        <v>35</v>
      </c>
      <c r="N7" s="138"/>
      <c r="O7" s="163">
        <v>113</v>
      </c>
      <c r="P7" s="226"/>
      <c r="Q7" s="125"/>
      <c r="R7" s="125"/>
      <c r="S7" s="125"/>
      <c r="T7" s="225"/>
      <c r="U7" s="288"/>
      <c r="Z7" s="288"/>
      <c r="AG7" s="233"/>
    </row>
    <row r="8" spans="1:33" ht="15">
      <c r="A8" s="264"/>
      <c r="B8" s="45"/>
      <c r="C8" s="152"/>
      <c r="D8" s="315"/>
      <c r="E8" s="264"/>
      <c r="F8" s="138"/>
      <c r="G8" s="140"/>
      <c r="H8" s="315"/>
      <c r="I8" s="264"/>
      <c r="J8" s="260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40"/>
      <c r="L8" s="324"/>
      <c r="M8" s="139" t="s">
        <v>37</v>
      </c>
      <c r="N8" s="138"/>
      <c r="O8" s="164">
        <v>0.1</v>
      </c>
      <c r="P8" s="227"/>
      <c r="Q8" s="125"/>
      <c r="R8" s="125"/>
      <c r="S8" s="125"/>
      <c r="T8" s="225"/>
      <c r="U8" s="288"/>
      <c r="Z8" s="288"/>
      <c r="AG8" s="233"/>
    </row>
    <row r="9" spans="1:33" ht="15">
      <c r="A9" s="265" t="s">
        <v>24</v>
      </c>
      <c r="B9" s="144"/>
      <c r="C9" s="153">
        <v>21</v>
      </c>
      <c r="D9" s="317"/>
      <c r="E9" s="265" t="s">
        <v>15</v>
      </c>
      <c r="F9" s="142"/>
      <c r="G9" s="153">
        <v>0</v>
      </c>
      <c r="H9" s="317"/>
      <c r="I9" s="265" t="s">
        <v>4</v>
      </c>
      <c r="J9" s="257" t="str">
        <f>IF(K$9&lt;0,"д.б. &gt;=0","")</f>
        <v/>
      </c>
      <c r="K9" s="155">
        <v>100</v>
      </c>
      <c r="L9" s="325"/>
      <c r="M9" s="142"/>
      <c r="N9" s="142"/>
      <c r="O9" s="145"/>
      <c r="P9" s="228"/>
      <c r="Q9" s="125"/>
      <c r="R9" s="125"/>
      <c r="S9" s="125"/>
      <c r="T9" s="225"/>
      <c r="U9" s="288"/>
      <c r="Z9" s="288"/>
      <c r="AG9" s="233"/>
    </row>
    <row r="10" spans="1:33" ht="15">
      <c r="A10" s="265" t="s">
        <v>25</v>
      </c>
      <c r="B10" s="144"/>
      <c r="C10" s="149">
        <v>20</v>
      </c>
      <c r="D10" s="318"/>
      <c r="E10" s="265" t="s">
        <v>16</v>
      </c>
      <c r="F10" s="142"/>
      <c r="G10" s="149">
        <v>0</v>
      </c>
      <c r="H10" s="318"/>
      <c r="I10" s="265" t="s">
        <v>5</v>
      </c>
      <c r="J10" s="257" t="str">
        <f>IF(AND(K$9=0,K$10&lt;&gt;0),"д.б. =0","")</f>
        <v/>
      </c>
      <c r="K10" s="147">
        <v>2800</v>
      </c>
      <c r="L10" s="325"/>
      <c r="M10" s="141" t="s">
        <v>38</v>
      </c>
      <c r="N10" s="142"/>
      <c r="O10" s="161">
        <v>10000</v>
      </c>
      <c r="P10" s="229"/>
      <c r="Q10" s="125"/>
      <c r="R10" s="125"/>
      <c r="S10" s="125"/>
      <c r="T10" s="125"/>
      <c r="U10" s="288"/>
      <c r="Z10" s="288"/>
      <c r="AG10" s="233"/>
    </row>
    <row r="11" spans="1:33" ht="15">
      <c r="A11" s="143"/>
      <c r="B11" s="144"/>
      <c r="C11" s="246"/>
      <c r="D11" s="318"/>
      <c r="E11" s="143"/>
      <c r="F11" s="142"/>
      <c r="G11" s="246"/>
      <c r="H11" s="318"/>
      <c r="I11" s="143"/>
      <c r="J11" s="257"/>
      <c r="K11" s="247"/>
      <c r="L11" s="325"/>
      <c r="M11" s="141"/>
      <c r="N11" s="142"/>
      <c r="O11" s="248"/>
      <c r="P11" s="229"/>
      <c r="Q11" s="125"/>
      <c r="R11" s="125"/>
      <c r="S11" s="125"/>
      <c r="T11" s="125"/>
      <c r="U11" s="288"/>
      <c r="Z11" s="288"/>
      <c r="AG11" s="233"/>
    </row>
    <row r="12" spans="1:33" ht="15">
      <c r="A12" s="105"/>
      <c r="B12" s="236"/>
      <c r="C12" s="251"/>
      <c r="D12" s="319"/>
      <c r="E12" s="105" t="s">
        <v>84</v>
      </c>
      <c r="F12" s="250"/>
      <c r="G12" s="249">
        <v>22</v>
      </c>
      <c r="H12" s="319"/>
      <c r="I12" s="105" t="s">
        <v>85</v>
      </c>
      <c r="J12" s="257" t="str">
        <f>IF(K$12&lt;0,"д.б. &gt;=0","")</f>
        <v/>
      </c>
      <c r="K12" s="272">
        <v>0</v>
      </c>
      <c r="L12" s="326"/>
      <c r="M12" s="176"/>
      <c r="N12" s="250"/>
      <c r="O12" s="252"/>
      <c r="P12" s="229"/>
      <c r="Q12" s="125"/>
      <c r="R12" s="125"/>
      <c r="S12" s="125"/>
      <c r="T12" s="125"/>
      <c r="U12" s="288"/>
      <c r="Z12" s="288"/>
      <c r="AG12" s="233"/>
    </row>
    <row r="13" spans="1:33" ht="15">
      <c r="A13" s="105"/>
      <c r="B13" s="236"/>
      <c r="C13" s="251"/>
      <c r="D13" s="319"/>
      <c r="E13" s="105"/>
      <c r="F13" s="250"/>
      <c r="G13" s="251"/>
      <c r="H13" s="319"/>
      <c r="I13" s="107" t="s">
        <v>88</v>
      </c>
      <c r="J13" s="257" t="str">
        <f>IF(K$13&lt;0,"д.б. &gt;=0","")</f>
        <v/>
      </c>
      <c r="K13" s="271">
        <v>0</v>
      </c>
      <c r="L13" s="326"/>
      <c r="M13" s="176"/>
      <c r="N13" s="250"/>
      <c r="O13" s="252"/>
      <c r="P13" s="229"/>
      <c r="Q13" s="125"/>
      <c r="R13" s="125"/>
      <c r="S13" s="125"/>
      <c r="T13" s="125"/>
      <c r="U13" s="288"/>
      <c r="Z13" s="288"/>
      <c r="AG13" s="233"/>
    </row>
    <row r="14" spans="1:33" ht="17.25" customHeight="1" thickBot="1">
      <c r="A14" s="38"/>
      <c r="B14" s="38"/>
      <c r="C14" s="38"/>
      <c r="D14" s="320"/>
      <c r="E14" s="38"/>
      <c r="F14" s="38"/>
      <c r="G14" s="38"/>
      <c r="H14" s="320"/>
      <c r="I14" s="38"/>
      <c r="J14" s="38"/>
      <c r="K14" s="38"/>
      <c r="L14" s="285"/>
      <c r="M14" s="125"/>
      <c r="N14" s="125"/>
      <c r="O14" s="133"/>
      <c r="P14" s="133"/>
      <c r="Q14" s="125"/>
      <c r="R14" s="125"/>
      <c r="S14" s="125"/>
      <c r="T14" s="125"/>
      <c r="U14" s="288"/>
      <c r="Z14" s="288"/>
      <c r="AG14" s="233"/>
    </row>
    <row r="15" spans="1:33" ht="65.25" customHeight="1" thickBot="1">
      <c r="A15" s="333" t="s">
        <v>7</v>
      </c>
      <c r="B15" s="334" t="s">
        <v>86</v>
      </c>
      <c r="C15" s="335" t="s">
        <v>20</v>
      </c>
      <c r="D15" s="321"/>
      <c r="E15" s="336" t="s">
        <v>17</v>
      </c>
      <c r="F15" s="337" t="s">
        <v>48</v>
      </c>
      <c r="G15" s="335" t="s">
        <v>47</v>
      </c>
      <c r="H15" s="321"/>
      <c r="I15" s="338" t="s">
        <v>8</v>
      </c>
      <c r="J15" s="337" t="s">
        <v>9</v>
      </c>
      <c r="K15" s="335" t="s">
        <v>49</v>
      </c>
      <c r="L15" s="327"/>
      <c r="M15" s="339" t="s">
        <v>39</v>
      </c>
      <c r="N15" s="340" t="s">
        <v>26</v>
      </c>
      <c r="O15" s="385" t="s">
        <v>83</v>
      </c>
      <c r="P15" s="386"/>
      <c r="Q15" s="392" t="s">
        <v>31</v>
      </c>
      <c r="R15" s="393"/>
      <c r="S15" s="388" t="s">
        <v>34</v>
      </c>
      <c r="T15" s="389"/>
      <c r="U15" s="329"/>
      <c r="V15" s="341" t="s">
        <v>40</v>
      </c>
      <c r="W15" s="342" t="s">
        <v>43</v>
      </c>
      <c r="X15" s="343" t="s">
        <v>44</v>
      </c>
      <c r="Y15" s="344" t="s">
        <v>42</v>
      </c>
      <c r="Z15" s="331"/>
      <c r="AA15" s="345" t="s">
        <v>64</v>
      </c>
      <c r="AB15" s="341" t="s">
        <v>41</v>
      </c>
      <c r="AC15" s="390" t="s">
        <v>50</v>
      </c>
      <c r="AD15" s="391"/>
      <c r="AE15" s="341" t="s">
        <v>51</v>
      </c>
      <c r="AF15" s="137"/>
      <c r="AG15" s="234"/>
    </row>
    <row r="16" spans="1:33" ht="15">
      <c r="A16" s="74"/>
      <c r="B16" s="75"/>
      <c r="C16" s="289"/>
      <c r="D16" s="322"/>
      <c r="E16" s="292"/>
      <c r="F16" s="76"/>
      <c r="G16" s="289"/>
      <c r="H16" s="322"/>
      <c r="I16" s="292"/>
      <c r="J16" s="76"/>
      <c r="K16" s="289"/>
      <c r="L16" s="328"/>
      <c r="M16" s="126"/>
      <c r="N16" s="126"/>
      <c r="O16" s="230" t="s">
        <v>81</v>
      </c>
      <c r="P16" s="221" t="s">
        <v>82</v>
      </c>
      <c r="Q16" s="127" t="s">
        <v>32</v>
      </c>
      <c r="R16" s="128" t="s">
        <v>33</v>
      </c>
      <c r="S16" s="127" t="s">
        <v>32</v>
      </c>
      <c r="T16" s="300" t="s">
        <v>33</v>
      </c>
      <c r="U16" s="330"/>
      <c r="V16" s="166"/>
      <c r="W16" s="166"/>
      <c r="X16" s="167"/>
      <c r="Y16" s="306"/>
      <c r="Z16" s="330"/>
      <c r="AA16" s="166"/>
      <c r="AB16" s="166"/>
      <c r="AC16" s="167" t="s">
        <v>45</v>
      </c>
      <c r="AD16" s="168" t="s">
        <v>46</v>
      </c>
      <c r="AE16" s="175"/>
      <c r="AG16" s="233"/>
    </row>
    <row r="17" spans="1:33" ht="15">
      <c r="A17" s="173">
        <v>1</v>
      </c>
      <c r="B17" s="118">
        <v>0</v>
      </c>
      <c r="C17" s="290">
        <f>C$2</f>
        <v>2</v>
      </c>
      <c r="D17" s="323"/>
      <c r="E17" s="293">
        <f>IF(OR($A17&lt;2,AND(G$12&gt;0,$A17&gt;G$12)),0,IF(AND($A17&gt;=G$9,G$9&gt;0),G$10,IF(AND($A17&gt;=G$6,G$6&gt;0),G$7,0)))</f>
        <v>0</v>
      </c>
      <c r="F17" s="116">
        <v>0</v>
      </c>
      <c r="G17" s="295">
        <f>F17</f>
        <v>0</v>
      </c>
      <c r="H17" s="323"/>
      <c r="I17" s="296">
        <f>IF(($A17&lt;K$4),1,IF(AND($A17&gt;K$12,K$12&gt;0),I16,IF(AND($A17&gt;=K$9,K$9&gt;0),ROUND(I16+K$10,4),IF(AND($A17&gt;=K$6,K$6&gt;0),ROUND(I16+K$7,4),K$3))))</f>
        <v>1</v>
      </c>
      <c r="J17" s="121">
        <f>IF($A17&lt;K$4, K$2, IF(K$1=0,IF(K$13&gt;0,IF(K$2*K$13&lt;ROUND(J16*I17, 3),K$2*K$13,ROUND(J16*I17, 3)),ROUND(J16*I17, 3)),IF(K$13&gt;0,IF(K$2*K$13&lt;ROUND(K$2*I17, 3),K$2*K$13,ROUND(K$2*I17, 3)),ROUND(K$2*I17, 3))))</f>
        <v>0.01</v>
      </c>
      <c r="K17" s="298">
        <f>J17</f>
        <v>0.01</v>
      </c>
      <c r="L17" s="328"/>
      <c r="M17" s="169">
        <f>ROUND(C17*N17-K17*$O$6,2)</f>
        <v>0.2</v>
      </c>
      <c r="N17" s="169">
        <f>ROUND(ROUND(K17,2)*$O$4,2)</f>
        <v>0.1</v>
      </c>
      <c r="O17" s="219">
        <f>ROUND(J17*$O$6,2)</f>
        <v>0</v>
      </c>
      <c r="P17" s="232">
        <f>O17/$O$10</f>
        <v>0</v>
      </c>
      <c r="Q17" s="129">
        <f>ROUND(O17/N17,0)</f>
        <v>0</v>
      </c>
      <c r="R17" s="130">
        <v>0</v>
      </c>
      <c r="S17" s="134">
        <f>Q17+C17</f>
        <v>2</v>
      </c>
      <c r="T17" s="301">
        <v>0</v>
      </c>
      <c r="U17" s="330"/>
      <c r="V17" s="304">
        <f>ROUND(K17*$O$7,2)</f>
        <v>1.1299999999999999</v>
      </c>
      <c r="W17" s="171">
        <f>ROUND(O17+V17,2)</f>
        <v>1.1299999999999999</v>
      </c>
      <c r="X17" s="197">
        <f>IF(O17&gt;0,ROUND(V17/O17,2),0)</f>
        <v>0</v>
      </c>
      <c r="Y17" s="307">
        <f>IF($O$10&gt;0,ROUND(V17/$O$10,2),0)</f>
        <v>0</v>
      </c>
      <c r="Z17" s="332"/>
      <c r="AA17" s="309">
        <f>IF($O$10&gt;0,ROUND($O$10-W17,2),0)</f>
        <v>9998.8700000000008</v>
      </c>
      <c r="AB17" s="195">
        <f>IF($O$10&gt;0,ROUND(W17/$O$10,2),0)</f>
        <v>0</v>
      </c>
      <c r="AC17" s="191">
        <f>IF(AND(AA17&gt;0,$O$4&gt;0),($O$10-O17-V17*$O$8)/N17,0)</f>
        <v>99998.87</v>
      </c>
      <c r="AD17" s="192">
        <f>IF(AC17&gt;0,AC17+G17,0)</f>
        <v>99998.87</v>
      </c>
      <c r="AE17" s="174">
        <v>1</v>
      </c>
      <c r="AG17" s="233"/>
    </row>
    <row r="18" spans="1:33" ht="15">
      <c r="A18" s="173">
        <v>2</v>
      </c>
      <c r="B18" s="118">
        <f>IF(AND($A18&gt;=C$9,C$9&gt;0),0,IF(AND($A18&gt;=C$6,C$6&gt;0),C$7,0))</f>
        <v>1</v>
      </c>
      <c r="C18" s="290">
        <f>IF(AND($A18&gt;=C$9,C$9&gt;0),C$10,C17+B18)</f>
        <v>3</v>
      </c>
      <c r="D18" s="323"/>
      <c r="E18" s="293">
        <f t="shared" ref="E18:E36" si="0">IF(OR($A18&lt;2,AND(G$12&gt;0,$A18&gt;G$12)),0,IF(AND($A18&gt;=G$9,G$9&gt;0),G$10,IF(AND($A18&gt;=G$6,G$6&gt;0),G$7,0)))</f>
        <v>0</v>
      </c>
      <c r="F18" s="116">
        <f>G$2+E18</f>
        <v>2</v>
      </c>
      <c r="G18" s="295">
        <f t="shared" ref="G18:G36" si="1">G17+F18</f>
        <v>2</v>
      </c>
      <c r="H18" s="323"/>
      <c r="I18" s="296">
        <f t="shared" ref="I18:I36" si="2">IF(($A18&lt;K$4),1,IF(AND($A18&gt;K$12,K$12&gt;0),I17,IF(AND($A18&gt;=K$9,K$9&gt;0),ROUND(I17+K$10,4),IF(AND($A18&gt;=K$6,K$6&gt;0),ROUND(I17+K$7,4),K$3))))</f>
        <v>1</v>
      </c>
      <c r="J18" s="121">
        <f t="shared" ref="J18:J36" si="3">IF($A18&lt;K$4, K$2, IF(K$1=0,IF(K$13&gt;0,IF(K$2*K$13&lt;ROUND(J17*I18, 3),K$2*K$13,ROUND(J17*I18, 3)),ROUND(J17*I18, 3)),IF(K$13&gt;0,IF(K$2*K$13&lt;ROUND(K$2*I18, 3),K$2*K$13,ROUND(K$2*I18, 3)),ROUND(K$2*I18, 3))))</f>
        <v>0.01</v>
      </c>
      <c r="K18" s="298">
        <f t="shared" ref="K18:K36" si="4">K17+J18</f>
        <v>0.02</v>
      </c>
      <c r="L18" s="328"/>
      <c r="M18" s="169">
        <f t="shared" ref="M18:M36" si="5">ROUND(C18*N18-K18*$O$6,2)</f>
        <v>0.6</v>
      </c>
      <c r="N18" s="169">
        <f t="shared" ref="N18:N36" si="6">ROUND(ROUND(K18,2)*$O$4,2)</f>
        <v>0.2</v>
      </c>
      <c r="O18" s="219">
        <f>ROUND((ROUND(K17,2)*(G18-G17)*$O$4+O17+J18*$O$6),2)</f>
        <v>0.2</v>
      </c>
      <c r="P18" s="232">
        <f t="shared" ref="P18:P36" si="7">O18/$O$10</f>
        <v>2.0000000000000002E-5</v>
      </c>
      <c r="Q18" s="129">
        <f>ROUND(O18/N18,0)</f>
        <v>1</v>
      </c>
      <c r="R18" s="130">
        <f>ROUND(Q18/G18,2)</f>
        <v>0.5</v>
      </c>
      <c r="S18" s="134">
        <f t="shared" ref="S18:S36" si="8">Q18+C18</f>
        <v>4</v>
      </c>
      <c r="T18" s="301">
        <f>ROUND(S18/G18,2)</f>
        <v>2</v>
      </c>
      <c r="U18" s="330"/>
      <c r="V18" s="304">
        <f t="shared" ref="V18:V36" si="9">ROUND(K18*$O$7,2)</f>
        <v>2.2599999999999998</v>
      </c>
      <c r="W18" s="171">
        <f t="shared" ref="W18:W36" si="10">ROUND(O18+V18,2)</f>
        <v>2.46</v>
      </c>
      <c r="X18" s="197">
        <f t="shared" ref="X18:X36" si="11">IF(O18&gt;0,ROUND(V18/O18,2),0)</f>
        <v>11.3</v>
      </c>
      <c r="Y18" s="307">
        <f t="shared" ref="Y18:Y36" si="12">IF($O$10&gt;0,ROUND(V18/$O$10,2),0)</f>
        <v>0</v>
      </c>
      <c r="Z18" s="332"/>
      <c r="AA18" s="309">
        <f t="shared" ref="AA18:AA36" si="13">IF($O$10&gt;0,ROUND($O$10-W18,2),0)</f>
        <v>9997.5400000000009</v>
      </c>
      <c r="AB18" s="195">
        <f t="shared" ref="AB18:AB36" si="14">IF($O$10&gt;0,ROUND(W18/$O$10,2),0)</f>
        <v>0</v>
      </c>
      <c r="AC18" s="191">
        <f t="shared" ref="AC18:AC36" si="15">IF(AND(AA18&gt;0,$O$4&gt;0),($O$10-O18-V18*$O$8)/N18,0)</f>
        <v>49997.869999999988</v>
      </c>
      <c r="AD18" s="192">
        <f t="shared" ref="AD18:AD36" si="16">IF(AC18&gt;0,AC18+G18,0)</f>
        <v>49999.869999999988</v>
      </c>
      <c r="AE18" s="174">
        <v>2</v>
      </c>
      <c r="AG18" s="233"/>
    </row>
    <row r="19" spans="1:33" ht="15">
      <c r="A19" s="173">
        <v>3</v>
      </c>
      <c r="B19" s="118">
        <f t="shared" ref="B19:B36" si="17">IF(AND($A19&gt;=C$9,C$9&gt;0),0,IF(AND($A19&gt;=C$6,C$6&gt;0),C$7,0))</f>
        <v>1</v>
      </c>
      <c r="C19" s="290">
        <f t="shared" ref="C19:C36" si="18">IF(AND($A19&gt;=C$9,C$9&gt;0),C$10,C18+B19)</f>
        <v>4</v>
      </c>
      <c r="D19" s="323"/>
      <c r="E19" s="293">
        <f t="shared" si="0"/>
        <v>0</v>
      </c>
      <c r="F19" s="116">
        <f>F18+E19</f>
        <v>2</v>
      </c>
      <c r="G19" s="295">
        <f>G18+F19</f>
        <v>4</v>
      </c>
      <c r="H19" s="323"/>
      <c r="I19" s="296">
        <f t="shared" si="2"/>
        <v>1</v>
      </c>
      <c r="J19" s="121">
        <f t="shared" si="3"/>
        <v>0.01</v>
      </c>
      <c r="K19" s="298">
        <f t="shared" si="4"/>
        <v>0.03</v>
      </c>
      <c r="L19" s="328"/>
      <c r="M19" s="169">
        <f t="shared" si="5"/>
        <v>1.2</v>
      </c>
      <c r="N19" s="169">
        <f t="shared" si="6"/>
        <v>0.3</v>
      </c>
      <c r="O19" s="219">
        <f t="shared" ref="O19:O36" si="19">ROUND((ROUND(K18,2)*(G19-G18)*$O$4+O18+J19*$O$6),2)</f>
        <v>0.6</v>
      </c>
      <c r="P19" s="232">
        <f t="shared" si="7"/>
        <v>5.9999999999999995E-5</v>
      </c>
      <c r="Q19" s="129">
        <f t="shared" ref="Q19:Q36" si="20">ROUND(O19/N19,0)</f>
        <v>2</v>
      </c>
      <c r="R19" s="130">
        <f t="shared" ref="R19:R36" si="21">ROUND(Q19/G19,2)</f>
        <v>0.5</v>
      </c>
      <c r="S19" s="134">
        <f t="shared" si="8"/>
        <v>6</v>
      </c>
      <c r="T19" s="301">
        <f t="shared" ref="T19:T36" si="22">ROUND(S19/G19,2)</f>
        <v>1.5</v>
      </c>
      <c r="U19" s="330"/>
      <c r="V19" s="304">
        <f t="shared" si="9"/>
        <v>3.39</v>
      </c>
      <c r="W19" s="171">
        <f t="shared" si="10"/>
        <v>3.99</v>
      </c>
      <c r="X19" s="197">
        <f t="shared" si="11"/>
        <v>5.65</v>
      </c>
      <c r="Y19" s="307">
        <f t="shared" si="12"/>
        <v>0</v>
      </c>
      <c r="Z19" s="332"/>
      <c r="AA19" s="309">
        <f t="shared" si="13"/>
        <v>9996.01</v>
      </c>
      <c r="AB19" s="195">
        <f t="shared" si="14"/>
        <v>0</v>
      </c>
      <c r="AC19" s="191">
        <f t="shared" si="15"/>
        <v>33330.203333333331</v>
      </c>
      <c r="AD19" s="192">
        <f t="shared" si="16"/>
        <v>33334.203333333331</v>
      </c>
      <c r="AE19" s="174">
        <v>3</v>
      </c>
      <c r="AG19" s="233"/>
    </row>
    <row r="20" spans="1:33" ht="15">
      <c r="A20" s="173">
        <v>4</v>
      </c>
      <c r="B20" s="118">
        <f t="shared" si="17"/>
        <v>1</v>
      </c>
      <c r="C20" s="290">
        <f t="shared" si="18"/>
        <v>5</v>
      </c>
      <c r="D20" s="323"/>
      <c r="E20" s="293">
        <f t="shared" si="0"/>
        <v>0</v>
      </c>
      <c r="F20" s="116">
        <f t="shared" ref="F20:F36" si="23">F19+E20</f>
        <v>2</v>
      </c>
      <c r="G20" s="295">
        <f t="shared" si="1"/>
        <v>6</v>
      </c>
      <c r="H20" s="323"/>
      <c r="I20" s="296">
        <f t="shared" si="2"/>
        <v>1</v>
      </c>
      <c r="J20" s="121">
        <f t="shared" si="3"/>
        <v>0.01</v>
      </c>
      <c r="K20" s="298">
        <f t="shared" si="4"/>
        <v>0.04</v>
      </c>
      <c r="L20" s="328"/>
      <c r="M20" s="169">
        <f t="shared" si="5"/>
        <v>2</v>
      </c>
      <c r="N20" s="169">
        <f t="shared" si="6"/>
        <v>0.4</v>
      </c>
      <c r="O20" s="219">
        <f t="shared" si="19"/>
        <v>1.2</v>
      </c>
      <c r="P20" s="232">
        <f t="shared" si="7"/>
        <v>1.1999999999999999E-4</v>
      </c>
      <c r="Q20" s="129">
        <f t="shared" si="20"/>
        <v>3</v>
      </c>
      <c r="R20" s="130">
        <f t="shared" si="21"/>
        <v>0.5</v>
      </c>
      <c r="S20" s="134">
        <f t="shared" si="8"/>
        <v>8</v>
      </c>
      <c r="T20" s="301">
        <f t="shared" si="22"/>
        <v>1.33</v>
      </c>
      <c r="U20" s="330"/>
      <c r="V20" s="304">
        <f t="shared" si="9"/>
        <v>4.5199999999999996</v>
      </c>
      <c r="W20" s="171">
        <f t="shared" si="10"/>
        <v>5.72</v>
      </c>
      <c r="X20" s="197">
        <f t="shared" si="11"/>
        <v>3.77</v>
      </c>
      <c r="Y20" s="307">
        <f t="shared" si="12"/>
        <v>0</v>
      </c>
      <c r="Z20" s="332"/>
      <c r="AA20" s="309">
        <f t="shared" si="13"/>
        <v>9994.2800000000007</v>
      </c>
      <c r="AB20" s="195">
        <f t="shared" si="14"/>
        <v>0</v>
      </c>
      <c r="AC20" s="191">
        <f t="shared" si="15"/>
        <v>24995.87</v>
      </c>
      <c r="AD20" s="192">
        <f t="shared" si="16"/>
        <v>25001.87</v>
      </c>
      <c r="AE20" s="174">
        <v>4</v>
      </c>
      <c r="AG20" s="233"/>
    </row>
    <row r="21" spans="1:33" ht="15">
      <c r="A21" s="173">
        <v>5</v>
      </c>
      <c r="B21" s="119">
        <f t="shared" si="17"/>
        <v>1</v>
      </c>
      <c r="C21" s="291">
        <f t="shared" si="18"/>
        <v>6</v>
      </c>
      <c r="D21" s="323"/>
      <c r="E21" s="294">
        <f t="shared" si="0"/>
        <v>0</v>
      </c>
      <c r="F21" s="110">
        <f t="shared" si="23"/>
        <v>2</v>
      </c>
      <c r="G21" s="291">
        <f t="shared" si="1"/>
        <v>8</v>
      </c>
      <c r="H21" s="323"/>
      <c r="I21" s="297">
        <f t="shared" si="2"/>
        <v>1</v>
      </c>
      <c r="J21" s="20">
        <f t="shared" si="3"/>
        <v>0.01</v>
      </c>
      <c r="K21" s="299">
        <f t="shared" si="4"/>
        <v>0.05</v>
      </c>
      <c r="L21" s="328"/>
      <c r="M21" s="170">
        <f t="shared" si="5"/>
        <v>3</v>
      </c>
      <c r="N21" s="170">
        <f t="shared" si="6"/>
        <v>0.5</v>
      </c>
      <c r="O21" s="220">
        <f t="shared" si="19"/>
        <v>2</v>
      </c>
      <c r="P21" s="231">
        <f t="shared" si="7"/>
        <v>2.0000000000000001E-4</v>
      </c>
      <c r="Q21" s="131">
        <f t="shared" si="20"/>
        <v>4</v>
      </c>
      <c r="R21" s="132">
        <f t="shared" si="21"/>
        <v>0.5</v>
      </c>
      <c r="S21" s="136">
        <f t="shared" si="8"/>
        <v>10</v>
      </c>
      <c r="T21" s="302">
        <f t="shared" si="22"/>
        <v>1.25</v>
      </c>
      <c r="U21" s="330"/>
      <c r="V21" s="305">
        <f t="shared" si="9"/>
        <v>5.65</v>
      </c>
      <c r="W21" s="172">
        <f t="shared" si="10"/>
        <v>7.65</v>
      </c>
      <c r="X21" s="198">
        <f t="shared" si="11"/>
        <v>2.83</v>
      </c>
      <c r="Y21" s="308">
        <f t="shared" si="12"/>
        <v>0</v>
      </c>
      <c r="Z21" s="332"/>
      <c r="AA21" s="310">
        <f t="shared" si="13"/>
        <v>9992.35</v>
      </c>
      <c r="AB21" s="196">
        <f t="shared" si="14"/>
        <v>0</v>
      </c>
      <c r="AC21" s="193">
        <f t="shared" si="15"/>
        <v>19994.87</v>
      </c>
      <c r="AD21" s="194">
        <f t="shared" si="16"/>
        <v>20002.87</v>
      </c>
      <c r="AE21" s="174">
        <v>5</v>
      </c>
      <c r="AG21" s="233"/>
    </row>
    <row r="22" spans="1:33" ht="15">
      <c r="A22" s="173">
        <v>6</v>
      </c>
      <c r="B22" s="118">
        <f t="shared" si="17"/>
        <v>1</v>
      </c>
      <c r="C22" s="290">
        <f t="shared" si="18"/>
        <v>7</v>
      </c>
      <c r="D22" s="323"/>
      <c r="E22" s="293">
        <f t="shared" si="0"/>
        <v>0</v>
      </c>
      <c r="F22" s="116">
        <f t="shared" si="23"/>
        <v>2</v>
      </c>
      <c r="G22" s="295">
        <f t="shared" si="1"/>
        <v>10</v>
      </c>
      <c r="H22" s="323"/>
      <c r="I22" s="296">
        <f t="shared" si="2"/>
        <v>1</v>
      </c>
      <c r="J22" s="121">
        <f t="shared" si="3"/>
        <v>0.01</v>
      </c>
      <c r="K22" s="298">
        <f t="shared" si="4"/>
        <v>6.0000000000000005E-2</v>
      </c>
      <c r="L22" s="328"/>
      <c r="M22" s="169">
        <f t="shared" si="5"/>
        <v>4.2</v>
      </c>
      <c r="N22" s="169">
        <f t="shared" si="6"/>
        <v>0.6</v>
      </c>
      <c r="O22" s="219">
        <f t="shared" si="19"/>
        <v>3</v>
      </c>
      <c r="P22" s="232">
        <f t="shared" si="7"/>
        <v>2.9999999999999997E-4</v>
      </c>
      <c r="Q22" s="129">
        <f t="shared" si="20"/>
        <v>5</v>
      </c>
      <c r="R22" s="130">
        <f t="shared" si="21"/>
        <v>0.5</v>
      </c>
      <c r="S22" s="134">
        <f t="shared" si="8"/>
        <v>12</v>
      </c>
      <c r="T22" s="301">
        <f t="shared" si="22"/>
        <v>1.2</v>
      </c>
      <c r="U22" s="330"/>
      <c r="V22" s="304">
        <f t="shared" si="9"/>
        <v>6.78</v>
      </c>
      <c r="W22" s="171">
        <f t="shared" si="10"/>
        <v>9.7799999999999994</v>
      </c>
      <c r="X22" s="197">
        <f t="shared" si="11"/>
        <v>2.2599999999999998</v>
      </c>
      <c r="Y22" s="307">
        <f t="shared" si="12"/>
        <v>0</v>
      </c>
      <c r="Z22" s="332"/>
      <c r="AA22" s="309">
        <f t="shared" si="13"/>
        <v>9990.2199999999993</v>
      </c>
      <c r="AB22" s="195">
        <f t="shared" si="14"/>
        <v>0</v>
      </c>
      <c r="AC22" s="191">
        <f t="shared" si="15"/>
        <v>16660.536666666667</v>
      </c>
      <c r="AD22" s="192">
        <f t="shared" si="16"/>
        <v>16670.536666666667</v>
      </c>
      <c r="AE22" s="174">
        <v>6</v>
      </c>
      <c r="AG22" s="233"/>
    </row>
    <row r="23" spans="1:33" ht="15" customHeight="1">
      <c r="A23" s="173">
        <v>7</v>
      </c>
      <c r="B23" s="118">
        <f t="shared" si="17"/>
        <v>1</v>
      </c>
      <c r="C23" s="290">
        <f t="shared" si="18"/>
        <v>8</v>
      </c>
      <c r="D23" s="323"/>
      <c r="E23" s="293">
        <f t="shared" si="0"/>
        <v>0</v>
      </c>
      <c r="F23" s="116">
        <f t="shared" si="23"/>
        <v>2</v>
      </c>
      <c r="G23" s="295">
        <f t="shared" si="1"/>
        <v>12</v>
      </c>
      <c r="H23" s="323"/>
      <c r="I23" s="296">
        <f t="shared" si="2"/>
        <v>1</v>
      </c>
      <c r="J23" s="121">
        <f t="shared" si="3"/>
        <v>0.01</v>
      </c>
      <c r="K23" s="298">
        <f t="shared" si="4"/>
        <v>7.0000000000000007E-2</v>
      </c>
      <c r="L23" s="328"/>
      <c r="M23" s="169">
        <f t="shared" si="5"/>
        <v>5.6</v>
      </c>
      <c r="N23" s="169">
        <f t="shared" si="6"/>
        <v>0.7</v>
      </c>
      <c r="O23" s="219">
        <f t="shared" si="19"/>
        <v>4.2</v>
      </c>
      <c r="P23" s="232">
        <f t="shared" si="7"/>
        <v>4.2000000000000002E-4</v>
      </c>
      <c r="Q23" s="129">
        <f t="shared" si="20"/>
        <v>6</v>
      </c>
      <c r="R23" s="130">
        <f t="shared" si="21"/>
        <v>0.5</v>
      </c>
      <c r="S23" s="134">
        <f t="shared" si="8"/>
        <v>14</v>
      </c>
      <c r="T23" s="301">
        <f t="shared" si="22"/>
        <v>1.17</v>
      </c>
      <c r="U23" s="330"/>
      <c r="V23" s="304">
        <f t="shared" si="9"/>
        <v>7.91</v>
      </c>
      <c r="W23" s="171">
        <f t="shared" si="10"/>
        <v>12.11</v>
      </c>
      <c r="X23" s="197">
        <f t="shared" si="11"/>
        <v>1.88</v>
      </c>
      <c r="Y23" s="307">
        <f t="shared" si="12"/>
        <v>0</v>
      </c>
      <c r="Z23" s="332"/>
      <c r="AA23" s="309">
        <f t="shared" si="13"/>
        <v>9987.89</v>
      </c>
      <c r="AB23" s="195">
        <f t="shared" si="14"/>
        <v>0</v>
      </c>
      <c r="AC23" s="191">
        <f t="shared" si="15"/>
        <v>14278.584285714287</v>
      </c>
      <c r="AD23" s="192">
        <f t="shared" si="16"/>
        <v>14290.584285714287</v>
      </c>
      <c r="AE23" s="174">
        <v>7</v>
      </c>
      <c r="AG23" s="387"/>
    </row>
    <row r="24" spans="1:33" ht="15" customHeight="1">
      <c r="A24" s="173">
        <v>8</v>
      </c>
      <c r="B24" s="118">
        <f t="shared" si="17"/>
        <v>1</v>
      </c>
      <c r="C24" s="290">
        <f t="shared" si="18"/>
        <v>9</v>
      </c>
      <c r="D24" s="323"/>
      <c r="E24" s="293">
        <f t="shared" si="0"/>
        <v>0</v>
      </c>
      <c r="F24" s="116">
        <f t="shared" si="23"/>
        <v>2</v>
      </c>
      <c r="G24" s="295">
        <f t="shared" si="1"/>
        <v>14</v>
      </c>
      <c r="H24" s="323"/>
      <c r="I24" s="296">
        <f t="shared" si="2"/>
        <v>1</v>
      </c>
      <c r="J24" s="121">
        <f t="shared" si="3"/>
        <v>0.01</v>
      </c>
      <c r="K24" s="298">
        <f t="shared" si="4"/>
        <v>0.08</v>
      </c>
      <c r="L24" s="328"/>
      <c r="M24" s="169">
        <f t="shared" si="5"/>
        <v>7.2</v>
      </c>
      <c r="N24" s="169">
        <f t="shared" si="6"/>
        <v>0.8</v>
      </c>
      <c r="O24" s="219">
        <f t="shared" si="19"/>
        <v>5.6</v>
      </c>
      <c r="P24" s="232">
        <f t="shared" si="7"/>
        <v>5.5999999999999995E-4</v>
      </c>
      <c r="Q24" s="129">
        <f t="shared" si="20"/>
        <v>7</v>
      </c>
      <c r="R24" s="130">
        <f t="shared" si="21"/>
        <v>0.5</v>
      </c>
      <c r="S24" s="134">
        <f t="shared" si="8"/>
        <v>16</v>
      </c>
      <c r="T24" s="301">
        <f t="shared" si="22"/>
        <v>1.1399999999999999</v>
      </c>
      <c r="U24" s="330"/>
      <c r="V24" s="304">
        <f t="shared" si="9"/>
        <v>9.0399999999999991</v>
      </c>
      <c r="W24" s="171">
        <f t="shared" si="10"/>
        <v>14.64</v>
      </c>
      <c r="X24" s="197">
        <f t="shared" si="11"/>
        <v>1.61</v>
      </c>
      <c r="Y24" s="307">
        <f t="shared" si="12"/>
        <v>0</v>
      </c>
      <c r="Z24" s="332"/>
      <c r="AA24" s="309">
        <f t="shared" si="13"/>
        <v>9985.36</v>
      </c>
      <c r="AB24" s="195">
        <f t="shared" si="14"/>
        <v>0</v>
      </c>
      <c r="AC24" s="191">
        <f t="shared" si="15"/>
        <v>12491.869999999999</v>
      </c>
      <c r="AD24" s="192">
        <f t="shared" si="16"/>
        <v>12505.869999999999</v>
      </c>
      <c r="AE24" s="174">
        <v>8</v>
      </c>
      <c r="AG24" s="387"/>
    </row>
    <row r="25" spans="1:33" ht="17.25" customHeight="1">
      <c r="A25" s="173">
        <v>9</v>
      </c>
      <c r="B25" s="118">
        <f t="shared" si="17"/>
        <v>1</v>
      </c>
      <c r="C25" s="290">
        <f t="shared" si="18"/>
        <v>10</v>
      </c>
      <c r="D25" s="323"/>
      <c r="E25" s="293">
        <f t="shared" si="0"/>
        <v>0</v>
      </c>
      <c r="F25" s="116">
        <f t="shared" si="23"/>
        <v>2</v>
      </c>
      <c r="G25" s="295">
        <f t="shared" si="1"/>
        <v>16</v>
      </c>
      <c r="H25" s="323"/>
      <c r="I25" s="296">
        <f t="shared" si="2"/>
        <v>1</v>
      </c>
      <c r="J25" s="121">
        <f t="shared" si="3"/>
        <v>0.01</v>
      </c>
      <c r="K25" s="298">
        <f t="shared" si="4"/>
        <v>0.09</v>
      </c>
      <c r="L25" s="328"/>
      <c r="M25" s="169">
        <f t="shared" si="5"/>
        <v>9</v>
      </c>
      <c r="N25" s="169">
        <f t="shared" si="6"/>
        <v>0.9</v>
      </c>
      <c r="O25" s="219">
        <f t="shared" si="19"/>
        <v>7.2</v>
      </c>
      <c r="P25" s="232">
        <f t="shared" si="7"/>
        <v>7.2000000000000005E-4</v>
      </c>
      <c r="Q25" s="129">
        <f t="shared" si="20"/>
        <v>8</v>
      </c>
      <c r="R25" s="130">
        <f t="shared" si="21"/>
        <v>0.5</v>
      </c>
      <c r="S25" s="134">
        <f t="shared" si="8"/>
        <v>18</v>
      </c>
      <c r="T25" s="301">
        <f t="shared" si="22"/>
        <v>1.1299999999999999</v>
      </c>
      <c r="U25" s="330"/>
      <c r="V25" s="304">
        <f t="shared" si="9"/>
        <v>10.17</v>
      </c>
      <c r="W25" s="171">
        <f t="shared" si="10"/>
        <v>17.37</v>
      </c>
      <c r="X25" s="197">
        <f t="shared" si="11"/>
        <v>1.41</v>
      </c>
      <c r="Y25" s="307">
        <f t="shared" si="12"/>
        <v>0</v>
      </c>
      <c r="Z25" s="332"/>
      <c r="AA25" s="309">
        <f t="shared" si="13"/>
        <v>9982.6299999999992</v>
      </c>
      <c r="AB25" s="195">
        <f t="shared" si="14"/>
        <v>0</v>
      </c>
      <c r="AC25" s="191">
        <f t="shared" si="15"/>
        <v>11101.98111111111</v>
      </c>
      <c r="AD25" s="192">
        <f t="shared" si="16"/>
        <v>11117.98111111111</v>
      </c>
      <c r="AE25" s="174">
        <v>9</v>
      </c>
      <c r="AG25" s="181"/>
    </row>
    <row r="26" spans="1:33" ht="15">
      <c r="A26" s="173">
        <v>10</v>
      </c>
      <c r="B26" s="119">
        <f t="shared" si="17"/>
        <v>1</v>
      </c>
      <c r="C26" s="291">
        <f t="shared" si="18"/>
        <v>11</v>
      </c>
      <c r="D26" s="323"/>
      <c r="E26" s="294">
        <f t="shared" si="0"/>
        <v>0</v>
      </c>
      <c r="F26" s="110">
        <f t="shared" si="23"/>
        <v>2</v>
      </c>
      <c r="G26" s="291">
        <f t="shared" si="1"/>
        <v>18</v>
      </c>
      <c r="H26" s="323"/>
      <c r="I26" s="297">
        <f t="shared" si="2"/>
        <v>1</v>
      </c>
      <c r="J26" s="20">
        <f t="shared" si="3"/>
        <v>0.01</v>
      </c>
      <c r="K26" s="299">
        <f t="shared" si="4"/>
        <v>9.9999999999999992E-2</v>
      </c>
      <c r="L26" s="328"/>
      <c r="M26" s="170">
        <f t="shared" si="5"/>
        <v>11</v>
      </c>
      <c r="N26" s="170">
        <f t="shared" si="6"/>
        <v>1</v>
      </c>
      <c r="O26" s="220">
        <f t="shared" si="19"/>
        <v>9</v>
      </c>
      <c r="P26" s="231">
        <f t="shared" si="7"/>
        <v>8.9999999999999998E-4</v>
      </c>
      <c r="Q26" s="131">
        <f t="shared" si="20"/>
        <v>9</v>
      </c>
      <c r="R26" s="132">
        <f t="shared" si="21"/>
        <v>0.5</v>
      </c>
      <c r="S26" s="136">
        <f t="shared" si="8"/>
        <v>20</v>
      </c>
      <c r="T26" s="302">
        <f t="shared" si="22"/>
        <v>1.1100000000000001</v>
      </c>
      <c r="U26" s="330"/>
      <c r="V26" s="305">
        <f t="shared" si="9"/>
        <v>11.3</v>
      </c>
      <c r="W26" s="172">
        <f t="shared" si="10"/>
        <v>20.3</v>
      </c>
      <c r="X26" s="198">
        <f t="shared" si="11"/>
        <v>1.26</v>
      </c>
      <c r="Y26" s="308">
        <f t="shared" si="12"/>
        <v>0</v>
      </c>
      <c r="Z26" s="332"/>
      <c r="AA26" s="310">
        <f t="shared" si="13"/>
        <v>9979.7000000000007</v>
      </c>
      <c r="AB26" s="196">
        <f t="shared" si="14"/>
        <v>0</v>
      </c>
      <c r="AC26" s="193">
        <f t="shared" si="15"/>
        <v>9989.8700000000008</v>
      </c>
      <c r="AD26" s="194">
        <f t="shared" si="16"/>
        <v>10007.870000000001</v>
      </c>
      <c r="AE26" s="174">
        <v>10</v>
      </c>
    </row>
    <row r="27" spans="1:33" ht="15">
      <c r="A27" s="173">
        <v>11</v>
      </c>
      <c r="B27" s="118">
        <f t="shared" si="17"/>
        <v>1</v>
      </c>
      <c r="C27" s="290">
        <f t="shared" si="18"/>
        <v>12</v>
      </c>
      <c r="D27" s="323"/>
      <c r="E27" s="293">
        <f t="shared" si="0"/>
        <v>0</v>
      </c>
      <c r="F27" s="116">
        <f t="shared" si="23"/>
        <v>2</v>
      </c>
      <c r="G27" s="295">
        <f t="shared" si="1"/>
        <v>20</v>
      </c>
      <c r="H27" s="323"/>
      <c r="I27" s="296">
        <f t="shared" si="2"/>
        <v>1</v>
      </c>
      <c r="J27" s="121">
        <f t="shared" si="3"/>
        <v>0.01</v>
      </c>
      <c r="K27" s="298">
        <f t="shared" si="4"/>
        <v>0.10999999999999999</v>
      </c>
      <c r="L27" s="328"/>
      <c r="M27" s="169">
        <f t="shared" si="5"/>
        <v>13.2</v>
      </c>
      <c r="N27" s="169">
        <f t="shared" si="6"/>
        <v>1.1000000000000001</v>
      </c>
      <c r="O27" s="219">
        <f t="shared" si="19"/>
        <v>11</v>
      </c>
      <c r="P27" s="232">
        <f t="shared" si="7"/>
        <v>1.1000000000000001E-3</v>
      </c>
      <c r="Q27" s="129">
        <f t="shared" si="20"/>
        <v>10</v>
      </c>
      <c r="R27" s="130">
        <f t="shared" si="21"/>
        <v>0.5</v>
      </c>
      <c r="S27" s="134">
        <f t="shared" si="8"/>
        <v>22</v>
      </c>
      <c r="T27" s="301">
        <f t="shared" si="22"/>
        <v>1.1000000000000001</v>
      </c>
      <c r="U27" s="330"/>
      <c r="V27" s="304">
        <f t="shared" si="9"/>
        <v>12.43</v>
      </c>
      <c r="W27" s="171">
        <f t="shared" si="10"/>
        <v>23.43</v>
      </c>
      <c r="X27" s="197">
        <f t="shared" si="11"/>
        <v>1.1299999999999999</v>
      </c>
      <c r="Y27" s="307">
        <f t="shared" si="12"/>
        <v>0</v>
      </c>
      <c r="Z27" s="332"/>
      <c r="AA27" s="309">
        <f t="shared" si="13"/>
        <v>9976.57</v>
      </c>
      <c r="AB27" s="195">
        <f t="shared" si="14"/>
        <v>0</v>
      </c>
      <c r="AC27" s="191">
        <f t="shared" si="15"/>
        <v>9079.7790909090891</v>
      </c>
      <c r="AD27" s="192">
        <f t="shared" si="16"/>
        <v>9099.7790909090891</v>
      </c>
      <c r="AE27" s="174">
        <v>11</v>
      </c>
    </row>
    <row r="28" spans="1:33" ht="15">
      <c r="A28" s="173">
        <v>12</v>
      </c>
      <c r="B28" s="118">
        <f t="shared" si="17"/>
        <v>1</v>
      </c>
      <c r="C28" s="290">
        <f t="shared" si="18"/>
        <v>13</v>
      </c>
      <c r="D28" s="323"/>
      <c r="E28" s="293">
        <f t="shared" si="0"/>
        <v>0</v>
      </c>
      <c r="F28" s="116">
        <f t="shared" si="23"/>
        <v>2</v>
      </c>
      <c r="G28" s="295">
        <f t="shared" si="1"/>
        <v>22</v>
      </c>
      <c r="H28" s="323"/>
      <c r="I28" s="296">
        <f t="shared" si="2"/>
        <v>1</v>
      </c>
      <c r="J28" s="121">
        <f t="shared" si="3"/>
        <v>0.01</v>
      </c>
      <c r="K28" s="298">
        <f t="shared" si="4"/>
        <v>0.11999999999999998</v>
      </c>
      <c r="L28" s="328"/>
      <c r="M28" s="169">
        <f t="shared" si="5"/>
        <v>15.6</v>
      </c>
      <c r="N28" s="169">
        <f t="shared" si="6"/>
        <v>1.2</v>
      </c>
      <c r="O28" s="219">
        <f t="shared" si="19"/>
        <v>13.2</v>
      </c>
      <c r="P28" s="232">
        <f t="shared" si="7"/>
        <v>1.32E-3</v>
      </c>
      <c r="Q28" s="129">
        <f t="shared" si="20"/>
        <v>11</v>
      </c>
      <c r="R28" s="130">
        <f t="shared" si="21"/>
        <v>0.5</v>
      </c>
      <c r="S28" s="134">
        <f t="shared" si="8"/>
        <v>24</v>
      </c>
      <c r="T28" s="301">
        <f t="shared" si="22"/>
        <v>1.0900000000000001</v>
      </c>
      <c r="U28" s="330"/>
      <c r="V28" s="304">
        <f t="shared" si="9"/>
        <v>13.56</v>
      </c>
      <c r="W28" s="171">
        <f t="shared" si="10"/>
        <v>26.76</v>
      </c>
      <c r="X28" s="197">
        <f t="shared" si="11"/>
        <v>1.03</v>
      </c>
      <c r="Y28" s="307">
        <f t="shared" si="12"/>
        <v>0</v>
      </c>
      <c r="Z28" s="332"/>
      <c r="AA28" s="309">
        <f t="shared" si="13"/>
        <v>9973.24</v>
      </c>
      <c r="AB28" s="195">
        <f t="shared" si="14"/>
        <v>0</v>
      </c>
      <c r="AC28" s="191">
        <f t="shared" si="15"/>
        <v>8321.2033333333329</v>
      </c>
      <c r="AD28" s="192">
        <f t="shared" si="16"/>
        <v>8343.2033333333329</v>
      </c>
      <c r="AE28" s="174">
        <v>12</v>
      </c>
    </row>
    <row r="29" spans="1:33" ht="15">
      <c r="A29" s="173">
        <v>13</v>
      </c>
      <c r="B29" s="118">
        <f t="shared" si="17"/>
        <v>1</v>
      </c>
      <c r="C29" s="290">
        <f t="shared" si="18"/>
        <v>14</v>
      </c>
      <c r="D29" s="323"/>
      <c r="E29" s="293">
        <f t="shared" si="0"/>
        <v>0</v>
      </c>
      <c r="F29" s="116">
        <f t="shared" si="23"/>
        <v>2</v>
      </c>
      <c r="G29" s="295">
        <f t="shared" si="1"/>
        <v>24</v>
      </c>
      <c r="H29" s="323"/>
      <c r="I29" s="296">
        <f t="shared" si="2"/>
        <v>1</v>
      </c>
      <c r="J29" s="121">
        <f t="shared" si="3"/>
        <v>0.01</v>
      </c>
      <c r="K29" s="298">
        <f t="shared" si="4"/>
        <v>0.12999999999999998</v>
      </c>
      <c r="L29" s="328"/>
      <c r="M29" s="169">
        <f t="shared" si="5"/>
        <v>18.2</v>
      </c>
      <c r="N29" s="169">
        <f t="shared" si="6"/>
        <v>1.3</v>
      </c>
      <c r="O29" s="219">
        <f t="shared" si="19"/>
        <v>15.6</v>
      </c>
      <c r="P29" s="232">
        <f t="shared" si="7"/>
        <v>1.56E-3</v>
      </c>
      <c r="Q29" s="129">
        <f t="shared" si="20"/>
        <v>12</v>
      </c>
      <c r="R29" s="130">
        <f t="shared" si="21"/>
        <v>0.5</v>
      </c>
      <c r="S29" s="134">
        <f t="shared" si="8"/>
        <v>26</v>
      </c>
      <c r="T29" s="301">
        <f t="shared" si="22"/>
        <v>1.08</v>
      </c>
      <c r="U29" s="330"/>
      <c r="V29" s="304">
        <f t="shared" si="9"/>
        <v>14.69</v>
      </c>
      <c r="W29" s="171">
        <f t="shared" si="10"/>
        <v>30.29</v>
      </c>
      <c r="X29" s="197">
        <f t="shared" si="11"/>
        <v>0.94</v>
      </c>
      <c r="Y29" s="307">
        <f t="shared" si="12"/>
        <v>0</v>
      </c>
      <c r="Z29" s="332"/>
      <c r="AA29" s="309">
        <f t="shared" si="13"/>
        <v>9969.7099999999991</v>
      </c>
      <c r="AB29" s="195">
        <f t="shared" si="14"/>
        <v>0</v>
      </c>
      <c r="AC29" s="191">
        <f t="shared" si="15"/>
        <v>7679.1776923076923</v>
      </c>
      <c r="AD29" s="192">
        <f t="shared" si="16"/>
        <v>7703.1776923076923</v>
      </c>
      <c r="AE29" s="174">
        <v>13</v>
      </c>
    </row>
    <row r="30" spans="1:33" ht="15">
      <c r="A30" s="173">
        <v>14</v>
      </c>
      <c r="B30" s="118">
        <f t="shared" si="17"/>
        <v>1</v>
      </c>
      <c r="C30" s="290">
        <f t="shared" si="18"/>
        <v>15</v>
      </c>
      <c r="D30" s="323"/>
      <c r="E30" s="293">
        <f t="shared" si="0"/>
        <v>0</v>
      </c>
      <c r="F30" s="116">
        <f t="shared" si="23"/>
        <v>2</v>
      </c>
      <c r="G30" s="295">
        <f t="shared" si="1"/>
        <v>26</v>
      </c>
      <c r="H30" s="323"/>
      <c r="I30" s="296">
        <f t="shared" si="2"/>
        <v>1</v>
      </c>
      <c r="J30" s="121">
        <f t="shared" si="3"/>
        <v>0.01</v>
      </c>
      <c r="K30" s="298">
        <f t="shared" si="4"/>
        <v>0.13999999999999999</v>
      </c>
      <c r="L30" s="328"/>
      <c r="M30" s="169">
        <f t="shared" si="5"/>
        <v>21</v>
      </c>
      <c r="N30" s="169">
        <f t="shared" si="6"/>
        <v>1.4</v>
      </c>
      <c r="O30" s="219">
        <f t="shared" si="19"/>
        <v>18.2</v>
      </c>
      <c r="P30" s="232">
        <f t="shared" si="7"/>
        <v>1.82E-3</v>
      </c>
      <c r="Q30" s="129">
        <f t="shared" si="20"/>
        <v>13</v>
      </c>
      <c r="R30" s="130">
        <f t="shared" si="21"/>
        <v>0.5</v>
      </c>
      <c r="S30" s="134">
        <f t="shared" si="8"/>
        <v>28</v>
      </c>
      <c r="T30" s="301">
        <f t="shared" si="22"/>
        <v>1.08</v>
      </c>
      <c r="U30" s="330"/>
      <c r="V30" s="304">
        <f t="shared" si="9"/>
        <v>15.82</v>
      </c>
      <c r="W30" s="171">
        <f t="shared" si="10"/>
        <v>34.020000000000003</v>
      </c>
      <c r="X30" s="197">
        <f t="shared" si="11"/>
        <v>0.87</v>
      </c>
      <c r="Y30" s="307">
        <f t="shared" si="12"/>
        <v>0</v>
      </c>
      <c r="Z30" s="332"/>
      <c r="AA30" s="309">
        <f t="shared" si="13"/>
        <v>9965.98</v>
      </c>
      <c r="AB30" s="195">
        <f t="shared" si="14"/>
        <v>0</v>
      </c>
      <c r="AC30" s="191">
        <f t="shared" si="15"/>
        <v>7128.7271428571421</v>
      </c>
      <c r="AD30" s="192">
        <f t="shared" si="16"/>
        <v>7154.7271428571421</v>
      </c>
      <c r="AE30" s="174">
        <v>14</v>
      </c>
    </row>
    <row r="31" spans="1:33" ht="15">
      <c r="A31" s="173">
        <v>15</v>
      </c>
      <c r="B31" s="119">
        <f t="shared" si="17"/>
        <v>1</v>
      </c>
      <c r="C31" s="291">
        <f t="shared" si="18"/>
        <v>16</v>
      </c>
      <c r="D31" s="323"/>
      <c r="E31" s="294">
        <f t="shared" si="0"/>
        <v>0</v>
      </c>
      <c r="F31" s="110">
        <f t="shared" si="23"/>
        <v>2</v>
      </c>
      <c r="G31" s="291">
        <f t="shared" si="1"/>
        <v>28</v>
      </c>
      <c r="H31" s="323"/>
      <c r="I31" s="297">
        <f t="shared" si="2"/>
        <v>1</v>
      </c>
      <c r="J31" s="20">
        <f t="shared" si="3"/>
        <v>0.01</v>
      </c>
      <c r="K31" s="299">
        <f t="shared" si="4"/>
        <v>0.15</v>
      </c>
      <c r="L31" s="328"/>
      <c r="M31" s="170">
        <f t="shared" si="5"/>
        <v>24</v>
      </c>
      <c r="N31" s="170">
        <f t="shared" si="6"/>
        <v>1.5</v>
      </c>
      <c r="O31" s="220">
        <f t="shared" si="19"/>
        <v>21</v>
      </c>
      <c r="P31" s="231">
        <f t="shared" si="7"/>
        <v>2.0999999999999999E-3</v>
      </c>
      <c r="Q31" s="131">
        <f t="shared" si="20"/>
        <v>14</v>
      </c>
      <c r="R31" s="132">
        <f t="shared" si="21"/>
        <v>0.5</v>
      </c>
      <c r="S31" s="135">
        <f t="shared" si="8"/>
        <v>30</v>
      </c>
      <c r="T31" s="303">
        <f t="shared" si="22"/>
        <v>1.07</v>
      </c>
      <c r="U31" s="330"/>
      <c r="V31" s="305">
        <f t="shared" si="9"/>
        <v>16.95</v>
      </c>
      <c r="W31" s="172">
        <f t="shared" si="10"/>
        <v>37.950000000000003</v>
      </c>
      <c r="X31" s="198">
        <f t="shared" si="11"/>
        <v>0.81</v>
      </c>
      <c r="Y31" s="308">
        <f t="shared" si="12"/>
        <v>0</v>
      </c>
      <c r="Z31" s="332"/>
      <c r="AA31" s="310">
        <f t="shared" si="13"/>
        <v>9962.0499999999993</v>
      </c>
      <c r="AB31" s="196">
        <f t="shared" si="14"/>
        <v>0</v>
      </c>
      <c r="AC31" s="193">
        <f t="shared" si="15"/>
        <v>6651.5366666666669</v>
      </c>
      <c r="AD31" s="194">
        <f t="shared" si="16"/>
        <v>6679.5366666666669</v>
      </c>
      <c r="AE31" s="174">
        <v>15</v>
      </c>
    </row>
    <row r="32" spans="1:33" ht="15">
      <c r="A32" s="173">
        <v>16</v>
      </c>
      <c r="B32" s="118">
        <f t="shared" si="17"/>
        <v>1</v>
      </c>
      <c r="C32" s="290">
        <f t="shared" si="18"/>
        <v>17</v>
      </c>
      <c r="D32" s="323"/>
      <c r="E32" s="293">
        <f t="shared" si="0"/>
        <v>0</v>
      </c>
      <c r="F32" s="116">
        <f t="shared" si="23"/>
        <v>2</v>
      </c>
      <c r="G32" s="295">
        <f t="shared" si="1"/>
        <v>30</v>
      </c>
      <c r="H32" s="323"/>
      <c r="I32" s="296">
        <f t="shared" si="2"/>
        <v>1</v>
      </c>
      <c r="J32" s="121">
        <f t="shared" si="3"/>
        <v>0.01</v>
      </c>
      <c r="K32" s="298">
        <f t="shared" si="4"/>
        <v>0.16</v>
      </c>
      <c r="L32" s="328"/>
      <c r="M32" s="169">
        <f t="shared" si="5"/>
        <v>27.2</v>
      </c>
      <c r="N32" s="169">
        <f t="shared" si="6"/>
        <v>1.6</v>
      </c>
      <c r="O32" s="219">
        <f t="shared" si="19"/>
        <v>24</v>
      </c>
      <c r="P32" s="232">
        <f t="shared" si="7"/>
        <v>2.3999999999999998E-3</v>
      </c>
      <c r="Q32" s="129">
        <f t="shared" si="20"/>
        <v>15</v>
      </c>
      <c r="R32" s="130">
        <f t="shared" si="21"/>
        <v>0.5</v>
      </c>
      <c r="S32" s="134">
        <f t="shared" si="8"/>
        <v>32</v>
      </c>
      <c r="T32" s="301">
        <f t="shared" si="22"/>
        <v>1.07</v>
      </c>
      <c r="U32" s="330"/>
      <c r="V32" s="304">
        <f t="shared" si="9"/>
        <v>18.079999999999998</v>
      </c>
      <c r="W32" s="171">
        <f t="shared" si="10"/>
        <v>42.08</v>
      </c>
      <c r="X32" s="197">
        <f t="shared" si="11"/>
        <v>0.75</v>
      </c>
      <c r="Y32" s="307">
        <f t="shared" si="12"/>
        <v>0</v>
      </c>
      <c r="Z32" s="332"/>
      <c r="AA32" s="309">
        <f t="shared" si="13"/>
        <v>9957.92</v>
      </c>
      <c r="AB32" s="195">
        <f t="shared" si="14"/>
        <v>0</v>
      </c>
      <c r="AC32" s="191">
        <f t="shared" si="15"/>
        <v>6233.869999999999</v>
      </c>
      <c r="AD32" s="192">
        <f t="shared" si="16"/>
        <v>6263.869999999999</v>
      </c>
      <c r="AE32" s="174">
        <v>16</v>
      </c>
    </row>
    <row r="33" spans="1:31" ht="15">
      <c r="A33" s="173">
        <v>17</v>
      </c>
      <c r="B33" s="118">
        <f t="shared" si="17"/>
        <v>1</v>
      </c>
      <c r="C33" s="290">
        <f t="shared" si="18"/>
        <v>18</v>
      </c>
      <c r="D33" s="323"/>
      <c r="E33" s="293">
        <f t="shared" si="0"/>
        <v>0</v>
      </c>
      <c r="F33" s="116">
        <f t="shared" si="23"/>
        <v>2</v>
      </c>
      <c r="G33" s="295">
        <f t="shared" si="1"/>
        <v>32</v>
      </c>
      <c r="H33" s="323"/>
      <c r="I33" s="296">
        <f t="shared" si="2"/>
        <v>1</v>
      </c>
      <c r="J33" s="121">
        <f t="shared" si="3"/>
        <v>0.01</v>
      </c>
      <c r="K33" s="298">
        <f t="shared" si="4"/>
        <v>0.17</v>
      </c>
      <c r="L33" s="328"/>
      <c r="M33" s="169">
        <f t="shared" si="5"/>
        <v>30.6</v>
      </c>
      <c r="N33" s="169">
        <f t="shared" si="6"/>
        <v>1.7</v>
      </c>
      <c r="O33" s="219">
        <f t="shared" si="19"/>
        <v>27.2</v>
      </c>
      <c r="P33" s="232">
        <f t="shared" si="7"/>
        <v>2.7199999999999998E-3</v>
      </c>
      <c r="Q33" s="129">
        <f t="shared" si="20"/>
        <v>16</v>
      </c>
      <c r="R33" s="130">
        <f t="shared" si="21"/>
        <v>0.5</v>
      </c>
      <c r="S33" s="134">
        <f t="shared" si="8"/>
        <v>34</v>
      </c>
      <c r="T33" s="301">
        <f t="shared" si="22"/>
        <v>1.06</v>
      </c>
      <c r="U33" s="330"/>
      <c r="V33" s="304">
        <f t="shared" si="9"/>
        <v>19.21</v>
      </c>
      <c r="W33" s="171">
        <f t="shared" si="10"/>
        <v>46.41</v>
      </c>
      <c r="X33" s="197">
        <f t="shared" si="11"/>
        <v>0.71</v>
      </c>
      <c r="Y33" s="307">
        <f t="shared" si="12"/>
        <v>0</v>
      </c>
      <c r="Z33" s="332"/>
      <c r="AA33" s="309">
        <f t="shared" si="13"/>
        <v>9953.59</v>
      </c>
      <c r="AB33" s="195">
        <f t="shared" si="14"/>
        <v>0</v>
      </c>
      <c r="AC33" s="191">
        <f t="shared" si="15"/>
        <v>5865.2229411764702</v>
      </c>
      <c r="AD33" s="192">
        <f t="shared" si="16"/>
        <v>5897.2229411764702</v>
      </c>
      <c r="AE33" s="174">
        <v>17</v>
      </c>
    </row>
    <row r="34" spans="1:31" ht="15">
      <c r="A34" s="173">
        <v>18</v>
      </c>
      <c r="B34" s="118">
        <f t="shared" si="17"/>
        <v>1</v>
      </c>
      <c r="C34" s="290">
        <f t="shared" si="18"/>
        <v>19</v>
      </c>
      <c r="D34" s="323"/>
      <c r="E34" s="293">
        <f t="shared" si="0"/>
        <v>0</v>
      </c>
      <c r="F34" s="116">
        <f t="shared" si="23"/>
        <v>2</v>
      </c>
      <c r="G34" s="295">
        <f t="shared" si="1"/>
        <v>34</v>
      </c>
      <c r="H34" s="323"/>
      <c r="I34" s="296">
        <f t="shared" si="2"/>
        <v>1</v>
      </c>
      <c r="J34" s="121">
        <f t="shared" si="3"/>
        <v>0.01</v>
      </c>
      <c r="K34" s="298">
        <f t="shared" si="4"/>
        <v>0.18000000000000002</v>
      </c>
      <c r="L34" s="328"/>
      <c r="M34" s="169">
        <f t="shared" si="5"/>
        <v>34.200000000000003</v>
      </c>
      <c r="N34" s="169">
        <f t="shared" si="6"/>
        <v>1.8</v>
      </c>
      <c r="O34" s="219">
        <f t="shared" si="19"/>
        <v>30.6</v>
      </c>
      <c r="P34" s="232">
        <f t="shared" si="7"/>
        <v>3.0600000000000002E-3</v>
      </c>
      <c r="Q34" s="129">
        <f t="shared" si="20"/>
        <v>17</v>
      </c>
      <c r="R34" s="130">
        <f t="shared" si="21"/>
        <v>0.5</v>
      </c>
      <c r="S34" s="134">
        <f t="shared" si="8"/>
        <v>36</v>
      </c>
      <c r="T34" s="301">
        <f t="shared" si="22"/>
        <v>1.06</v>
      </c>
      <c r="U34" s="330"/>
      <c r="V34" s="304">
        <f t="shared" si="9"/>
        <v>20.34</v>
      </c>
      <c r="W34" s="171">
        <f t="shared" si="10"/>
        <v>50.94</v>
      </c>
      <c r="X34" s="197">
        <f t="shared" si="11"/>
        <v>0.66</v>
      </c>
      <c r="Y34" s="307">
        <f t="shared" si="12"/>
        <v>0</v>
      </c>
      <c r="Z34" s="332"/>
      <c r="AA34" s="309">
        <f t="shared" si="13"/>
        <v>9949.06</v>
      </c>
      <c r="AB34" s="195">
        <f t="shared" si="14"/>
        <v>0.01</v>
      </c>
      <c r="AC34" s="191">
        <f t="shared" si="15"/>
        <v>5537.4255555555555</v>
      </c>
      <c r="AD34" s="192">
        <f t="shared" si="16"/>
        <v>5571.4255555555555</v>
      </c>
      <c r="AE34" s="174">
        <v>18</v>
      </c>
    </row>
    <row r="35" spans="1:31" ht="15">
      <c r="A35" s="173">
        <v>19</v>
      </c>
      <c r="B35" s="118">
        <f t="shared" si="17"/>
        <v>1</v>
      </c>
      <c r="C35" s="290">
        <f t="shared" si="18"/>
        <v>20</v>
      </c>
      <c r="D35" s="323"/>
      <c r="E35" s="293">
        <f t="shared" si="0"/>
        <v>0</v>
      </c>
      <c r="F35" s="116">
        <f t="shared" si="23"/>
        <v>2</v>
      </c>
      <c r="G35" s="295">
        <f t="shared" si="1"/>
        <v>36</v>
      </c>
      <c r="H35" s="323"/>
      <c r="I35" s="296">
        <f t="shared" si="2"/>
        <v>1</v>
      </c>
      <c r="J35" s="121">
        <f t="shared" si="3"/>
        <v>0.01</v>
      </c>
      <c r="K35" s="298">
        <f t="shared" si="4"/>
        <v>0.19000000000000003</v>
      </c>
      <c r="L35" s="328"/>
      <c r="M35" s="169">
        <f t="shared" si="5"/>
        <v>38</v>
      </c>
      <c r="N35" s="169">
        <f t="shared" si="6"/>
        <v>1.9</v>
      </c>
      <c r="O35" s="219">
        <f t="shared" si="19"/>
        <v>34.200000000000003</v>
      </c>
      <c r="P35" s="232">
        <f t="shared" si="7"/>
        <v>3.4200000000000003E-3</v>
      </c>
      <c r="Q35" s="129">
        <f t="shared" si="20"/>
        <v>18</v>
      </c>
      <c r="R35" s="130">
        <f t="shared" si="21"/>
        <v>0.5</v>
      </c>
      <c r="S35" s="134">
        <f t="shared" si="8"/>
        <v>38</v>
      </c>
      <c r="T35" s="301">
        <f t="shared" si="22"/>
        <v>1.06</v>
      </c>
      <c r="U35" s="330"/>
      <c r="V35" s="304">
        <f t="shared" si="9"/>
        <v>21.47</v>
      </c>
      <c r="W35" s="171">
        <f t="shared" si="10"/>
        <v>55.67</v>
      </c>
      <c r="X35" s="197">
        <f t="shared" si="11"/>
        <v>0.63</v>
      </c>
      <c r="Y35" s="307">
        <f t="shared" si="12"/>
        <v>0</v>
      </c>
      <c r="Z35" s="332"/>
      <c r="AA35" s="309">
        <f t="shared" si="13"/>
        <v>9944.33</v>
      </c>
      <c r="AB35" s="195">
        <f t="shared" si="14"/>
        <v>0.01</v>
      </c>
      <c r="AC35" s="191">
        <f t="shared" si="15"/>
        <v>5244.0278947368415</v>
      </c>
      <c r="AD35" s="192">
        <f t="shared" si="16"/>
        <v>5280.0278947368415</v>
      </c>
      <c r="AE35" s="174">
        <v>19</v>
      </c>
    </row>
    <row r="36" spans="1:31" ht="15">
      <c r="A36" s="173">
        <v>20</v>
      </c>
      <c r="B36" s="119">
        <f t="shared" si="17"/>
        <v>1</v>
      </c>
      <c r="C36" s="291">
        <f t="shared" si="18"/>
        <v>21</v>
      </c>
      <c r="D36" s="323"/>
      <c r="E36" s="294">
        <f t="shared" si="0"/>
        <v>0</v>
      </c>
      <c r="F36" s="110">
        <f t="shared" si="23"/>
        <v>2</v>
      </c>
      <c r="G36" s="291">
        <f t="shared" si="1"/>
        <v>38</v>
      </c>
      <c r="H36" s="323"/>
      <c r="I36" s="297">
        <f t="shared" si="2"/>
        <v>1</v>
      </c>
      <c r="J36" s="20">
        <f t="shared" si="3"/>
        <v>0.01</v>
      </c>
      <c r="K36" s="299">
        <f t="shared" si="4"/>
        <v>0.20000000000000004</v>
      </c>
      <c r="L36" s="328"/>
      <c r="M36" s="170">
        <f t="shared" si="5"/>
        <v>42</v>
      </c>
      <c r="N36" s="170">
        <f t="shared" si="6"/>
        <v>2</v>
      </c>
      <c r="O36" s="220">
        <f t="shared" si="19"/>
        <v>38</v>
      </c>
      <c r="P36" s="231">
        <f t="shared" si="7"/>
        <v>3.8E-3</v>
      </c>
      <c r="Q36" s="131">
        <f t="shared" si="20"/>
        <v>19</v>
      </c>
      <c r="R36" s="132">
        <f t="shared" si="21"/>
        <v>0.5</v>
      </c>
      <c r="S36" s="136">
        <f t="shared" si="8"/>
        <v>40</v>
      </c>
      <c r="T36" s="302">
        <f t="shared" si="22"/>
        <v>1.05</v>
      </c>
      <c r="U36" s="330"/>
      <c r="V36" s="305">
        <f t="shared" si="9"/>
        <v>22.6</v>
      </c>
      <c r="W36" s="172">
        <f t="shared" si="10"/>
        <v>60.6</v>
      </c>
      <c r="X36" s="198">
        <f t="shared" si="11"/>
        <v>0.59</v>
      </c>
      <c r="Y36" s="308">
        <f t="shared" si="12"/>
        <v>0</v>
      </c>
      <c r="Z36" s="332"/>
      <c r="AA36" s="310">
        <f t="shared" si="13"/>
        <v>9939.4</v>
      </c>
      <c r="AB36" s="196">
        <f t="shared" si="14"/>
        <v>0.01</v>
      </c>
      <c r="AC36" s="193">
        <f t="shared" si="15"/>
        <v>4979.87</v>
      </c>
      <c r="AD36" s="194">
        <f t="shared" si="16"/>
        <v>5017.87</v>
      </c>
      <c r="AE36" s="174">
        <v>20</v>
      </c>
    </row>
    <row r="37" spans="1:31" ht="15" customHeight="1">
      <c r="A37" s="173">
        <v>21</v>
      </c>
      <c r="B37" s="118">
        <f>IF(AND($A37&gt;=C$9,C$9&gt;0),0,IF(AND($A37&gt;=C$6,C$6&gt;0),C$7,0))</f>
        <v>0</v>
      </c>
      <c r="C37" s="290">
        <f>IF(AND($A37&gt;=C$9,C$9&gt;0),C$10,C36+B37)</f>
        <v>20</v>
      </c>
      <c r="D37" s="323"/>
      <c r="E37" s="293">
        <f>IF(OR($A37&lt;2,AND(G$12&gt;0,$A37&gt;G$12)),0,IF(AND($A37&gt;=G$9,G$9&gt;0),G$10,IF(AND($A37&gt;=G$6,G$6&gt;0),G$7,0)))</f>
        <v>1</v>
      </c>
      <c r="F37" s="116">
        <f t="shared" ref="F37:G39" si="24">F36+E37</f>
        <v>3</v>
      </c>
      <c r="G37" s="295">
        <f t="shared" si="24"/>
        <v>41</v>
      </c>
      <c r="H37" s="323"/>
      <c r="I37" s="296">
        <f>IF(($A37&lt;K$4),1,IF(AND($A37&gt;K$12,K$12&gt;0),I36,IF(AND($A37&gt;=K$9,K$9&gt;0),ROUND(I36+K$10,4),IF(AND($A37&gt;=K$6,K$6&gt;0),ROUND(I36+K$7,4),K$3))))</f>
        <v>2</v>
      </c>
      <c r="J37" s="121">
        <f>IF($A37&lt;K$4, K$2, IF(K$1=0,IF(K$13&gt;0,IF(K$2*K$13&lt;ROUND(J36*I37, 3),K$2*K$13,ROUND(J36*I37, 3)),ROUND(J36*I37, 3)),IF(K$13&gt;0,IF(K$2*K$13&lt;ROUND(K$2*I37, 3),K$2*K$13,ROUND(K$2*I37, 3)),ROUND(K$2*I37, 3))))</f>
        <v>0.02</v>
      </c>
      <c r="K37" s="298">
        <f>K36+J37</f>
        <v>0.22000000000000003</v>
      </c>
      <c r="L37" s="328"/>
      <c r="M37" s="169">
        <f>ROUND(C37*N37-K37*$O$6,2)</f>
        <v>44</v>
      </c>
      <c r="N37" s="169">
        <f>ROUND(ROUND(K37,2)*$O$4,2)</f>
        <v>2.2000000000000002</v>
      </c>
      <c r="O37" s="219">
        <f>ROUND((ROUND(K36,2)*(G37-G36)*$O$4+O36+J37*$O$6),2)</f>
        <v>44</v>
      </c>
      <c r="P37" s="232">
        <f>O37/$O$10</f>
        <v>4.4000000000000003E-3</v>
      </c>
      <c r="Q37" s="129">
        <f>ROUND(O37/N37,0)</f>
        <v>20</v>
      </c>
      <c r="R37" s="130">
        <f>ROUND(Q37/G37,2)</f>
        <v>0.49</v>
      </c>
      <c r="S37" s="134">
        <f>Q37+C37</f>
        <v>40</v>
      </c>
      <c r="T37" s="301">
        <f>ROUND(S37/G37,2)</f>
        <v>0.98</v>
      </c>
      <c r="U37" s="330"/>
      <c r="V37" s="304">
        <f>ROUND(K37*$O$7,2)</f>
        <v>24.86</v>
      </c>
      <c r="W37" s="171">
        <f>ROUND(O37+V37,2)</f>
        <v>68.86</v>
      </c>
      <c r="X37" s="197">
        <f>IF(O37&gt;0,ROUND(V37/O37,2),0)</f>
        <v>0.56999999999999995</v>
      </c>
      <c r="Y37" s="307">
        <f>IF($O$10&gt;0,ROUND(V37/$O$10,2),0)</f>
        <v>0</v>
      </c>
      <c r="Z37" s="332"/>
      <c r="AA37" s="309">
        <f>IF($O$10&gt;0,ROUND($O$10-W37,2),0)</f>
        <v>9931.14</v>
      </c>
      <c r="AB37" s="195">
        <f>IF($O$10&gt;0,ROUND(W37/$O$10,2),0)</f>
        <v>0.01</v>
      </c>
      <c r="AC37" s="191">
        <f>IF(AND(AA37&gt;0,$O$4&gt;0),($O$10-O37-V37*$O$8)/N37,0)</f>
        <v>4524.3245454545449</v>
      </c>
      <c r="AD37" s="192">
        <f>IF(AC37&gt;0,AC37+G37,0)</f>
        <v>4565.3245454545449</v>
      </c>
      <c r="AE37" s="174">
        <v>21</v>
      </c>
    </row>
    <row r="38" spans="1:31" ht="15">
      <c r="A38" s="173">
        <v>22</v>
      </c>
      <c r="B38" s="118">
        <f>IF(AND($A38&gt;=C$9,C$9&gt;0),0,IF(AND($A38&gt;=C$6,C$6&gt;0),C$7,0))</f>
        <v>0</v>
      </c>
      <c r="C38" s="290">
        <f>IF(AND($A38&gt;=C$9,C$9&gt;0),C$10,C37+B38)</f>
        <v>20</v>
      </c>
      <c r="D38" s="323"/>
      <c r="E38" s="293">
        <f>IF(OR($A38&lt;2,AND(G$12&gt;0,$A38&gt;G$12)),0,IF(AND($A38&gt;=G$9,G$9&gt;0),G$10,IF(AND($A38&gt;=G$6,G$6&gt;0),G$7,0)))</f>
        <v>1</v>
      </c>
      <c r="F38" s="116">
        <f t="shared" si="24"/>
        <v>4</v>
      </c>
      <c r="G38" s="295">
        <f t="shared" si="24"/>
        <v>45</v>
      </c>
      <c r="H38" s="323"/>
      <c r="I38" s="296">
        <f>IF(($A38&lt;K$4),1,IF(AND($A38&gt;K$12,K$12&gt;0),I37,IF(AND($A38&gt;=K$9,K$9&gt;0),ROUND(I37+K$10,4),IF(AND($A38&gt;=K$6,K$6&gt;0),ROUND(I37+K$7,4),K$3))))</f>
        <v>2</v>
      </c>
      <c r="J38" s="121">
        <f>IF($A38&lt;K$4, K$2, IF(K$1=0,IF(K$13&gt;0,IF(K$2*K$13&lt;ROUND(J37*I38, 3),K$2*K$13,ROUND(J37*I38, 3)),ROUND(J37*I38, 3)),IF(K$13&gt;0,IF(K$2*K$13&lt;ROUND(K$2*I38, 3),K$2*K$13,ROUND(K$2*I38, 3)),ROUND(K$2*I38, 3))))</f>
        <v>0.02</v>
      </c>
      <c r="K38" s="298">
        <f>K37+J38</f>
        <v>0.24000000000000002</v>
      </c>
      <c r="L38" s="328"/>
      <c r="M38" s="169">
        <f>ROUND(C38*N38-K38*$O$6,2)</f>
        <v>48</v>
      </c>
      <c r="N38" s="169">
        <f>ROUND(ROUND(K38,2)*$O$4,2)</f>
        <v>2.4</v>
      </c>
      <c r="O38" s="219">
        <f>ROUND((ROUND(K37,2)*(G38-G37)*$O$4+O37+J38*$O$6),2)</f>
        <v>52.8</v>
      </c>
      <c r="P38" s="232">
        <f>O38/$O$10</f>
        <v>5.28E-3</v>
      </c>
      <c r="Q38" s="129">
        <f>ROUND(O38/N38,0)</f>
        <v>22</v>
      </c>
      <c r="R38" s="130">
        <f>ROUND(Q38/G38,2)</f>
        <v>0.49</v>
      </c>
      <c r="S38" s="134">
        <f>Q38+C38</f>
        <v>42</v>
      </c>
      <c r="T38" s="301">
        <f>ROUND(S38/G38,2)</f>
        <v>0.93</v>
      </c>
      <c r="U38" s="330"/>
      <c r="V38" s="304">
        <f>ROUND(K38*$O$7,2)</f>
        <v>27.12</v>
      </c>
      <c r="W38" s="171">
        <f>ROUND(O38+V38,2)</f>
        <v>79.92</v>
      </c>
      <c r="X38" s="197">
        <f>IF(O38&gt;0,ROUND(V38/O38,2),0)</f>
        <v>0.51</v>
      </c>
      <c r="Y38" s="307">
        <f>IF($O$10&gt;0,ROUND(V38/$O$10,2),0)</f>
        <v>0</v>
      </c>
      <c r="Z38" s="332"/>
      <c r="AA38" s="309">
        <f>IF($O$10&gt;0,ROUND($O$10-W38,2),0)</f>
        <v>9920.08</v>
      </c>
      <c r="AB38" s="195">
        <f>IF($O$10&gt;0,ROUND(W38/$O$10,2),0)</f>
        <v>0.01</v>
      </c>
      <c r="AC38" s="191">
        <f>IF(AND(AA38&gt;0,$O$4&gt;0),($O$10-O38-V38*$O$8)/N38,0)</f>
        <v>4143.5366666666678</v>
      </c>
      <c r="AD38" s="192">
        <f>IF(AC38&gt;0,AC38+G38,0)</f>
        <v>4188.5366666666678</v>
      </c>
      <c r="AE38" s="174">
        <v>22</v>
      </c>
    </row>
    <row r="39" spans="1:31" ht="15">
      <c r="A39" s="173">
        <v>23</v>
      </c>
      <c r="B39" s="118">
        <f>IF(AND($A39&gt;=C$9,C$9&gt;0),0,IF(AND($A39&gt;=C$6,C$6&gt;0),C$7,0))</f>
        <v>0</v>
      </c>
      <c r="C39" s="290">
        <f>IF(AND($A39&gt;=C$9,C$9&gt;0),C$10,C38+B39)</f>
        <v>20</v>
      </c>
      <c r="D39" s="323"/>
      <c r="E39" s="293">
        <f>IF(OR($A39&lt;2,AND(G$12&gt;0,$A39&gt;G$12)),0,IF(AND($A39&gt;=G$9,G$9&gt;0),G$10,IF(AND($A39&gt;=G$6,G$6&gt;0),G$7,0)))</f>
        <v>0</v>
      </c>
      <c r="F39" s="116">
        <f t="shared" si="24"/>
        <v>4</v>
      </c>
      <c r="G39" s="295">
        <f t="shared" si="24"/>
        <v>49</v>
      </c>
      <c r="H39" s="323"/>
      <c r="I39" s="296">
        <f>IF(($A39&lt;K$4),1,IF(AND($A39&gt;K$12,K$12&gt;0),I38,IF(AND($A39&gt;=K$9,K$9&gt;0),ROUND(I38+K$10,4),IF(AND($A39&gt;=K$6,K$6&gt;0),ROUND(I38+K$7,4),K$3))))</f>
        <v>2</v>
      </c>
      <c r="J39" s="121">
        <f>IF($A39&lt;K$4, K$2, IF(K$1=0,IF(K$13&gt;0,IF(K$2*K$13&lt;ROUND(J38*I39, 3),K$2*K$13,ROUND(J38*I39, 3)),ROUND(J38*I39, 3)),IF(K$13&gt;0,IF(K$2*K$13&lt;ROUND(K$2*I39, 3),K$2*K$13,ROUND(K$2*I39, 3)),ROUND(K$2*I39, 3))))</f>
        <v>0.02</v>
      </c>
      <c r="K39" s="298">
        <f>K38+J39</f>
        <v>0.26</v>
      </c>
      <c r="L39" s="328"/>
      <c r="M39" s="169">
        <f>ROUND(C39*N39-K39*$O$6,2)</f>
        <v>52</v>
      </c>
      <c r="N39" s="169">
        <f>ROUND(ROUND(K39,2)*$O$4,2)</f>
        <v>2.6</v>
      </c>
      <c r="O39" s="219">
        <f>ROUND((ROUND(K38,2)*(G39-G38)*$O$4+O38+J39*$O$6),2)</f>
        <v>62.4</v>
      </c>
      <c r="P39" s="232">
        <f>O39/$O$10</f>
        <v>6.2399999999999999E-3</v>
      </c>
      <c r="Q39" s="129">
        <f>ROUND(O39/N39,0)</f>
        <v>24</v>
      </c>
      <c r="R39" s="130">
        <f>ROUND(Q39/G39,2)</f>
        <v>0.49</v>
      </c>
      <c r="S39" s="134">
        <f>Q39+C39</f>
        <v>44</v>
      </c>
      <c r="T39" s="301">
        <f>ROUND(S39/G39,2)</f>
        <v>0.9</v>
      </c>
      <c r="U39" s="330"/>
      <c r="V39" s="304">
        <f>ROUND(K39*$O$7,2)</f>
        <v>29.38</v>
      </c>
      <c r="W39" s="171">
        <f>ROUND(O39+V39,2)</f>
        <v>91.78</v>
      </c>
      <c r="X39" s="197">
        <f>IF(O39&gt;0,ROUND(V39/O39,2),0)</f>
        <v>0.47</v>
      </c>
      <c r="Y39" s="307">
        <f>IF($O$10&gt;0,ROUND(V39/$O$10,2),0)</f>
        <v>0</v>
      </c>
      <c r="Z39" s="332"/>
      <c r="AA39" s="309">
        <f>IF($O$10&gt;0,ROUND($O$10-W39,2),0)</f>
        <v>9908.2199999999993</v>
      </c>
      <c r="AB39" s="195">
        <f>IF($O$10&gt;0,ROUND(W39/$O$10,2),0)</f>
        <v>0.01</v>
      </c>
      <c r="AC39" s="191">
        <f>IF(AND(AA39&gt;0,$O$4&gt;0),($O$10-O39-V39*$O$8)/N39,0)</f>
        <v>3821.0238461538461</v>
      </c>
      <c r="AD39" s="192">
        <f>IF(AC39&gt;0,AC39+G39,0)</f>
        <v>3870.0238461538461</v>
      </c>
      <c r="AE39" s="174">
        <v>23</v>
      </c>
    </row>
    <row r="40" spans="1:31" ht="15" customHeight="1">
      <c r="A40" s="173">
        <v>24</v>
      </c>
      <c r="B40" s="118">
        <f t="shared" ref="B40:B65" si="25">IF(AND($A40&gt;=C$9,C$9&gt;0),0,IF(AND($A40&gt;=C$6,C$6&gt;0),C$7,0))</f>
        <v>0</v>
      </c>
      <c r="C40" s="290">
        <f t="shared" ref="C40:C65" si="26">IF(AND($A40&gt;=C$9,C$9&gt;0),C$10,C39+B40)</f>
        <v>20</v>
      </c>
      <c r="D40" s="323"/>
      <c r="E40" s="293">
        <f t="shared" ref="E40:E65" si="27">IF(OR($A40&lt;2,AND(G$12&gt;0,$A40&gt;G$12)),0,IF(AND($A40&gt;=G$9,G$9&gt;0),G$10,IF(AND($A40&gt;=G$6,G$6&gt;0),G$7,0)))</f>
        <v>0</v>
      </c>
      <c r="F40" s="116">
        <f t="shared" ref="F40:F65" si="28">F39+E40</f>
        <v>4</v>
      </c>
      <c r="G40" s="295">
        <f t="shared" ref="G40:G65" si="29">G39+F40</f>
        <v>53</v>
      </c>
      <c r="H40" s="323"/>
      <c r="I40" s="296">
        <f t="shared" ref="I40:I65" si="30">IF(($A40&lt;K$4),1,IF(AND($A40&gt;K$12,K$12&gt;0),I39,IF(AND($A40&gt;=K$9,K$9&gt;0),ROUND(I39+K$10,4),IF(AND($A40&gt;=K$6,K$6&gt;0),ROUND(I39+K$7,4),K$3))))</f>
        <v>2</v>
      </c>
      <c r="J40" s="121">
        <f t="shared" ref="J40:J65" si="31">IF($A40&lt;K$4, K$2, IF(K$1=0,IF(K$13&gt;0,IF(K$2*K$13&lt;ROUND(J39*I40, 3),K$2*K$13,ROUND(J39*I40, 3)),ROUND(J39*I40, 3)),IF(K$13&gt;0,IF(K$2*K$13&lt;ROUND(K$2*I40, 3),K$2*K$13,ROUND(K$2*I40, 3)),ROUND(K$2*I40, 3))))</f>
        <v>0.02</v>
      </c>
      <c r="K40" s="298">
        <f t="shared" ref="K40:K65" si="32">K39+J40</f>
        <v>0.28000000000000003</v>
      </c>
      <c r="L40" s="328"/>
      <c r="M40" s="169">
        <f t="shared" ref="M40:M65" si="33">ROUND(C40*N40-K40*$O$6,2)</f>
        <v>56</v>
      </c>
      <c r="N40" s="169">
        <f t="shared" ref="N40:N65" si="34">ROUND(ROUND(K40,2)*$O$4,2)</f>
        <v>2.8</v>
      </c>
      <c r="O40" s="219">
        <f t="shared" ref="O40:O65" si="35">ROUND((ROUND(K39,2)*(G40-G39)*$O$4+O39+J40*$O$6),2)</f>
        <v>72.8</v>
      </c>
      <c r="P40" s="232">
        <f t="shared" ref="P40:P65" si="36">O40/$O$10</f>
        <v>7.28E-3</v>
      </c>
      <c r="Q40" s="129">
        <f t="shared" ref="Q40:Q65" si="37">ROUND(O40/N40,0)</f>
        <v>26</v>
      </c>
      <c r="R40" s="130">
        <f t="shared" ref="R40:R65" si="38">ROUND(Q40/G40,2)</f>
        <v>0.49</v>
      </c>
      <c r="S40" s="134">
        <f t="shared" ref="S40:S65" si="39">Q40+C40</f>
        <v>46</v>
      </c>
      <c r="T40" s="301">
        <f t="shared" ref="T40:T65" si="40">ROUND(S40/G40,2)</f>
        <v>0.87</v>
      </c>
      <c r="U40" s="330"/>
      <c r="V40" s="304">
        <f t="shared" ref="V40:V65" si="41">ROUND(K40*$O$7,2)</f>
        <v>31.64</v>
      </c>
      <c r="W40" s="171">
        <f t="shared" ref="W40:W65" si="42">ROUND(O40+V40,2)</f>
        <v>104.44</v>
      </c>
      <c r="X40" s="197">
        <f t="shared" ref="X40:X65" si="43">IF(O40&gt;0,ROUND(V40/O40,2),0)</f>
        <v>0.43</v>
      </c>
      <c r="Y40" s="307">
        <f t="shared" ref="Y40:Y65" si="44">IF($O$10&gt;0,ROUND(V40/$O$10,2),0)</f>
        <v>0</v>
      </c>
      <c r="Z40" s="332"/>
      <c r="AA40" s="309">
        <f t="shared" ref="AA40:AA65" si="45">IF($O$10&gt;0,ROUND($O$10-W40,2),0)</f>
        <v>9895.56</v>
      </c>
      <c r="AB40" s="195">
        <f t="shared" ref="AB40:AB65" si="46">IF($O$10&gt;0,ROUND(W40/$O$10,2),0)</f>
        <v>0.01</v>
      </c>
      <c r="AC40" s="191">
        <f t="shared" ref="AC40:AC65" si="47">IF(AND(AA40&gt;0,$O$4&gt;0),($O$10-O40-V40*$O$8)/N40,0)</f>
        <v>3544.2985714285714</v>
      </c>
      <c r="AD40" s="192">
        <f t="shared" ref="AD40:AD65" si="48">IF(AC40&gt;0,AC40+G40,0)</f>
        <v>3597.2985714285714</v>
      </c>
      <c r="AE40" s="174">
        <v>24</v>
      </c>
    </row>
    <row r="41" spans="1:31" ht="15">
      <c r="A41" s="173">
        <v>25</v>
      </c>
      <c r="B41" s="119">
        <f t="shared" si="25"/>
        <v>0</v>
      </c>
      <c r="C41" s="291">
        <f t="shared" si="26"/>
        <v>20</v>
      </c>
      <c r="D41" s="323"/>
      <c r="E41" s="294">
        <f t="shared" si="27"/>
        <v>0</v>
      </c>
      <c r="F41" s="110">
        <f t="shared" si="28"/>
        <v>4</v>
      </c>
      <c r="G41" s="291">
        <f t="shared" si="29"/>
        <v>57</v>
      </c>
      <c r="H41" s="323"/>
      <c r="I41" s="297">
        <f t="shared" si="30"/>
        <v>2</v>
      </c>
      <c r="J41" s="20">
        <f t="shared" si="31"/>
        <v>0.02</v>
      </c>
      <c r="K41" s="299">
        <f t="shared" si="32"/>
        <v>0.30000000000000004</v>
      </c>
      <c r="L41" s="328"/>
      <c r="M41" s="170">
        <f t="shared" si="33"/>
        <v>60</v>
      </c>
      <c r="N41" s="170">
        <f t="shared" si="34"/>
        <v>3</v>
      </c>
      <c r="O41" s="220">
        <f t="shared" si="35"/>
        <v>84</v>
      </c>
      <c r="P41" s="231">
        <f t="shared" si="36"/>
        <v>8.3999999999999995E-3</v>
      </c>
      <c r="Q41" s="131">
        <f t="shared" si="37"/>
        <v>28</v>
      </c>
      <c r="R41" s="132">
        <f t="shared" si="38"/>
        <v>0.49</v>
      </c>
      <c r="S41" s="136">
        <f t="shared" si="39"/>
        <v>48</v>
      </c>
      <c r="T41" s="302">
        <f t="shared" si="40"/>
        <v>0.84</v>
      </c>
      <c r="U41" s="330"/>
      <c r="V41" s="305">
        <f t="shared" si="41"/>
        <v>33.9</v>
      </c>
      <c r="W41" s="172">
        <f t="shared" si="42"/>
        <v>117.9</v>
      </c>
      <c r="X41" s="198">
        <f t="shared" si="43"/>
        <v>0.4</v>
      </c>
      <c r="Y41" s="308">
        <f t="shared" si="44"/>
        <v>0</v>
      </c>
      <c r="Z41" s="332"/>
      <c r="AA41" s="310">
        <f t="shared" si="45"/>
        <v>9882.1</v>
      </c>
      <c r="AB41" s="196">
        <f t="shared" si="46"/>
        <v>0.01</v>
      </c>
      <c r="AC41" s="193">
        <f t="shared" si="47"/>
        <v>3304.2033333333334</v>
      </c>
      <c r="AD41" s="194">
        <f t="shared" si="48"/>
        <v>3361.2033333333334</v>
      </c>
      <c r="AE41" s="174">
        <v>25</v>
      </c>
    </row>
    <row r="42" spans="1:31" ht="15">
      <c r="A42" s="173">
        <v>26</v>
      </c>
      <c r="B42" s="118">
        <f t="shared" si="25"/>
        <v>0</v>
      </c>
      <c r="C42" s="290">
        <f t="shared" si="26"/>
        <v>20</v>
      </c>
      <c r="D42" s="323"/>
      <c r="E42" s="293">
        <f t="shared" si="27"/>
        <v>0</v>
      </c>
      <c r="F42" s="116">
        <f t="shared" si="28"/>
        <v>4</v>
      </c>
      <c r="G42" s="295">
        <f t="shared" si="29"/>
        <v>61</v>
      </c>
      <c r="H42" s="323"/>
      <c r="I42" s="296">
        <f t="shared" si="30"/>
        <v>2</v>
      </c>
      <c r="J42" s="121">
        <f t="shared" si="31"/>
        <v>0.02</v>
      </c>
      <c r="K42" s="298">
        <f t="shared" si="32"/>
        <v>0.32000000000000006</v>
      </c>
      <c r="L42" s="328"/>
      <c r="M42" s="169">
        <f t="shared" si="33"/>
        <v>64</v>
      </c>
      <c r="N42" s="169">
        <f t="shared" si="34"/>
        <v>3.2</v>
      </c>
      <c r="O42" s="219">
        <f t="shared" si="35"/>
        <v>96</v>
      </c>
      <c r="P42" s="232">
        <f t="shared" si="36"/>
        <v>9.5999999999999992E-3</v>
      </c>
      <c r="Q42" s="129">
        <f t="shared" si="37"/>
        <v>30</v>
      </c>
      <c r="R42" s="130">
        <f t="shared" si="38"/>
        <v>0.49</v>
      </c>
      <c r="S42" s="134">
        <f t="shared" si="39"/>
        <v>50</v>
      </c>
      <c r="T42" s="301">
        <f t="shared" si="40"/>
        <v>0.82</v>
      </c>
      <c r="U42" s="330"/>
      <c r="V42" s="304">
        <f t="shared" si="41"/>
        <v>36.159999999999997</v>
      </c>
      <c r="W42" s="171">
        <f t="shared" si="42"/>
        <v>132.16</v>
      </c>
      <c r="X42" s="197">
        <f t="shared" si="43"/>
        <v>0.38</v>
      </c>
      <c r="Y42" s="307">
        <f t="shared" si="44"/>
        <v>0</v>
      </c>
      <c r="Z42" s="332"/>
      <c r="AA42" s="309">
        <f t="shared" si="45"/>
        <v>9867.84</v>
      </c>
      <c r="AB42" s="195">
        <f t="shared" si="46"/>
        <v>0.01</v>
      </c>
      <c r="AC42" s="191">
        <f t="shared" si="47"/>
        <v>3093.87</v>
      </c>
      <c r="AD42" s="192">
        <f t="shared" si="48"/>
        <v>3154.87</v>
      </c>
      <c r="AE42" s="174">
        <v>26</v>
      </c>
    </row>
    <row r="43" spans="1:31" ht="15">
      <c r="A43" s="173">
        <v>27</v>
      </c>
      <c r="B43" s="118">
        <f t="shared" si="25"/>
        <v>0</v>
      </c>
      <c r="C43" s="290">
        <f t="shared" si="26"/>
        <v>20</v>
      </c>
      <c r="D43" s="323"/>
      <c r="E43" s="293">
        <f t="shared" si="27"/>
        <v>0</v>
      </c>
      <c r="F43" s="116">
        <f t="shared" si="28"/>
        <v>4</v>
      </c>
      <c r="G43" s="295">
        <f t="shared" si="29"/>
        <v>65</v>
      </c>
      <c r="H43" s="323"/>
      <c r="I43" s="296">
        <f t="shared" si="30"/>
        <v>2</v>
      </c>
      <c r="J43" s="121">
        <f t="shared" si="31"/>
        <v>0.02</v>
      </c>
      <c r="K43" s="298">
        <f t="shared" si="32"/>
        <v>0.34000000000000008</v>
      </c>
      <c r="L43" s="328"/>
      <c r="M43" s="169">
        <f t="shared" si="33"/>
        <v>68</v>
      </c>
      <c r="N43" s="169">
        <f t="shared" si="34"/>
        <v>3.4</v>
      </c>
      <c r="O43" s="219">
        <f t="shared" si="35"/>
        <v>108.8</v>
      </c>
      <c r="P43" s="232">
        <f t="shared" si="36"/>
        <v>1.0879999999999999E-2</v>
      </c>
      <c r="Q43" s="129">
        <f t="shared" si="37"/>
        <v>32</v>
      </c>
      <c r="R43" s="130">
        <f t="shared" si="38"/>
        <v>0.49</v>
      </c>
      <c r="S43" s="134">
        <f t="shared" si="39"/>
        <v>52</v>
      </c>
      <c r="T43" s="301">
        <f t="shared" si="40"/>
        <v>0.8</v>
      </c>
      <c r="U43" s="330"/>
      <c r="V43" s="304">
        <f t="shared" si="41"/>
        <v>38.42</v>
      </c>
      <c r="W43" s="171">
        <f t="shared" si="42"/>
        <v>147.22</v>
      </c>
      <c r="X43" s="197">
        <f t="shared" si="43"/>
        <v>0.35</v>
      </c>
      <c r="Y43" s="307">
        <f t="shared" si="44"/>
        <v>0</v>
      </c>
      <c r="Z43" s="332"/>
      <c r="AA43" s="309">
        <f t="shared" si="45"/>
        <v>9852.7800000000007</v>
      </c>
      <c r="AB43" s="195">
        <f t="shared" si="46"/>
        <v>0.01</v>
      </c>
      <c r="AC43" s="191">
        <f t="shared" si="47"/>
        <v>2908.0464705882355</v>
      </c>
      <c r="AD43" s="192">
        <f t="shared" si="48"/>
        <v>2973.0464705882355</v>
      </c>
      <c r="AE43" s="174">
        <v>27</v>
      </c>
    </row>
    <row r="44" spans="1:31" ht="15">
      <c r="A44" s="173">
        <v>28</v>
      </c>
      <c r="B44" s="118">
        <f t="shared" si="25"/>
        <v>0</v>
      </c>
      <c r="C44" s="290">
        <f t="shared" si="26"/>
        <v>20</v>
      </c>
      <c r="D44" s="323"/>
      <c r="E44" s="293">
        <f t="shared" si="27"/>
        <v>0</v>
      </c>
      <c r="F44" s="116">
        <f t="shared" si="28"/>
        <v>4</v>
      </c>
      <c r="G44" s="295">
        <f t="shared" si="29"/>
        <v>69</v>
      </c>
      <c r="H44" s="323"/>
      <c r="I44" s="296">
        <f t="shared" si="30"/>
        <v>2</v>
      </c>
      <c r="J44" s="121">
        <f t="shared" si="31"/>
        <v>0.02</v>
      </c>
      <c r="K44" s="298">
        <f t="shared" si="32"/>
        <v>0.3600000000000001</v>
      </c>
      <c r="L44" s="328"/>
      <c r="M44" s="169">
        <f t="shared" si="33"/>
        <v>72</v>
      </c>
      <c r="N44" s="169">
        <f t="shared" si="34"/>
        <v>3.6</v>
      </c>
      <c r="O44" s="219">
        <f t="shared" si="35"/>
        <v>122.4</v>
      </c>
      <c r="P44" s="232">
        <f t="shared" si="36"/>
        <v>1.2240000000000001E-2</v>
      </c>
      <c r="Q44" s="129">
        <f t="shared" si="37"/>
        <v>34</v>
      </c>
      <c r="R44" s="130">
        <f t="shared" si="38"/>
        <v>0.49</v>
      </c>
      <c r="S44" s="134">
        <f t="shared" si="39"/>
        <v>54</v>
      </c>
      <c r="T44" s="301">
        <f t="shared" si="40"/>
        <v>0.78</v>
      </c>
      <c r="U44" s="330"/>
      <c r="V44" s="304">
        <f t="shared" si="41"/>
        <v>40.68</v>
      </c>
      <c r="W44" s="171">
        <f t="shared" si="42"/>
        <v>163.08000000000001</v>
      </c>
      <c r="X44" s="197">
        <f t="shared" si="43"/>
        <v>0.33</v>
      </c>
      <c r="Y44" s="307">
        <f t="shared" si="44"/>
        <v>0</v>
      </c>
      <c r="Z44" s="332"/>
      <c r="AA44" s="309">
        <f t="shared" si="45"/>
        <v>9836.92</v>
      </c>
      <c r="AB44" s="195">
        <f t="shared" si="46"/>
        <v>0.02</v>
      </c>
      <c r="AC44" s="191">
        <f t="shared" si="47"/>
        <v>2742.6477777777782</v>
      </c>
      <c r="AD44" s="192">
        <f t="shared" si="48"/>
        <v>2811.6477777777782</v>
      </c>
      <c r="AE44" s="174">
        <v>28</v>
      </c>
    </row>
    <row r="45" spans="1:31" ht="15">
      <c r="A45" s="173">
        <v>29</v>
      </c>
      <c r="B45" s="118">
        <f t="shared" si="25"/>
        <v>0</v>
      </c>
      <c r="C45" s="290">
        <f t="shared" si="26"/>
        <v>20</v>
      </c>
      <c r="D45" s="323"/>
      <c r="E45" s="293">
        <f t="shared" si="27"/>
        <v>0</v>
      </c>
      <c r="F45" s="116">
        <f t="shared" si="28"/>
        <v>4</v>
      </c>
      <c r="G45" s="295">
        <f t="shared" si="29"/>
        <v>73</v>
      </c>
      <c r="H45" s="323"/>
      <c r="I45" s="296">
        <f t="shared" si="30"/>
        <v>2</v>
      </c>
      <c r="J45" s="121">
        <f t="shared" si="31"/>
        <v>0.02</v>
      </c>
      <c r="K45" s="298">
        <f t="shared" si="32"/>
        <v>0.38000000000000012</v>
      </c>
      <c r="L45" s="328"/>
      <c r="M45" s="169">
        <f t="shared" si="33"/>
        <v>76</v>
      </c>
      <c r="N45" s="169">
        <f t="shared" si="34"/>
        <v>3.8</v>
      </c>
      <c r="O45" s="219">
        <f t="shared" si="35"/>
        <v>136.80000000000001</v>
      </c>
      <c r="P45" s="232">
        <f t="shared" si="36"/>
        <v>1.3680000000000001E-2</v>
      </c>
      <c r="Q45" s="129">
        <f t="shared" si="37"/>
        <v>36</v>
      </c>
      <c r="R45" s="130">
        <f t="shared" si="38"/>
        <v>0.49</v>
      </c>
      <c r="S45" s="134">
        <f t="shared" si="39"/>
        <v>56</v>
      </c>
      <c r="T45" s="301">
        <f t="shared" si="40"/>
        <v>0.77</v>
      </c>
      <c r="U45" s="330"/>
      <c r="V45" s="304">
        <f t="shared" si="41"/>
        <v>42.94</v>
      </c>
      <c r="W45" s="171">
        <f t="shared" si="42"/>
        <v>179.74</v>
      </c>
      <c r="X45" s="197">
        <f t="shared" si="43"/>
        <v>0.31</v>
      </c>
      <c r="Y45" s="307">
        <f t="shared" si="44"/>
        <v>0</v>
      </c>
      <c r="Z45" s="332"/>
      <c r="AA45" s="309">
        <f t="shared" si="45"/>
        <v>9820.26</v>
      </c>
      <c r="AB45" s="195">
        <f t="shared" si="46"/>
        <v>0.02</v>
      </c>
      <c r="AC45" s="191">
        <f t="shared" si="47"/>
        <v>2594.4489473684216</v>
      </c>
      <c r="AD45" s="192">
        <f t="shared" si="48"/>
        <v>2667.4489473684216</v>
      </c>
      <c r="AE45" s="174">
        <v>29</v>
      </c>
    </row>
    <row r="46" spans="1:31" ht="15">
      <c r="A46" s="173">
        <v>30</v>
      </c>
      <c r="B46" s="119">
        <f t="shared" si="25"/>
        <v>0</v>
      </c>
      <c r="C46" s="291">
        <f t="shared" si="26"/>
        <v>20</v>
      </c>
      <c r="D46" s="323"/>
      <c r="E46" s="294">
        <f t="shared" si="27"/>
        <v>0</v>
      </c>
      <c r="F46" s="110">
        <f t="shared" si="28"/>
        <v>4</v>
      </c>
      <c r="G46" s="291">
        <f t="shared" si="29"/>
        <v>77</v>
      </c>
      <c r="H46" s="323"/>
      <c r="I46" s="297">
        <f t="shared" si="30"/>
        <v>2</v>
      </c>
      <c r="J46" s="20">
        <f t="shared" si="31"/>
        <v>0.02</v>
      </c>
      <c r="K46" s="299">
        <f t="shared" si="32"/>
        <v>0.40000000000000013</v>
      </c>
      <c r="L46" s="328"/>
      <c r="M46" s="170">
        <f t="shared" si="33"/>
        <v>80</v>
      </c>
      <c r="N46" s="170">
        <f t="shared" si="34"/>
        <v>4</v>
      </c>
      <c r="O46" s="220">
        <f t="shared" si="35"/>
        <v>152</v>
      </c>
      <c r="P46" s="231">
        <f t="shared" si="36"/>
        <v>1.52E-2</v>
      </c>
      <c r="Q46" s="131">
        <f t="shared" si="37"/>
        <v>38</v>
      </c>
      <c r="R46" s="132">
        <f t="shared" si="38"/>
        <v>0.49</v>
      </c>
      <c r="S46" s="136">
        <f t="shared" si="39"/>
        <v>58</v>
      </c>
      <c r="T46" s="302">
        <f t="shared" si="40"/>
        <v>0.75</v>
      </c>
      <c r="U46" s="330"/>
      <c r="V46" s="305">
        <f t="shared" si="41"/>
        <v>45.2</v>
      </c>
      <c r="W46" s="172">
        <f t="shared" si="42"/>
        <v>197.2</v>
      </c>
      <c r="X46" s="198">
        <f t="shared" si="43"/>
        <v>0.3</v>
      </c>
      <c r="Y46" s="308">
        <f t="shared" si="44"/>
        <v>0</v>
      </c>
      <c r="Z46" s="332"/>
      <c r="AA46" s="310">
        <f t="shared" si="45"/>
        <v>9802.7999999999993</v>
      </c>
      <c r="AB46" s="196">
        <f t="shared" si="46"/>
        <v>0.02</v>
      </c>
      <c r="AC46" s="193">
        <f t="shared" si="47"/>
        <v>2460.87</v>
      </c>
      <c r="AD46" s="194">
        <f t="shared" si="48"/>
        <v>2537.87</v>
      </c>
      <c r="AE46" s="174">
        <v>30</v>
      </c>
    </row>
    <row r="47" spans="1:31" ht="15">
      <c r="A47" s="173">
        <v>31</v>
      </c>
      <c r="B47" s="118">
        <f t="shared" si="25"/>
        <v>0</v>
      </c>
      <c r="C47" s="290">
        <f t="shared" si="26"/>
        <v>20</v>
      </c>
      <c r="D47" s="323"/>
      <c r="E47" s="293">
        <f t="shared" si="27"/>
        <v>0</v>
      </c>
      <c r="F47" s="116">
        <f t="shared" si="28"/>
        <v>4</v>
      </c>
      <c r="G47" s="295">
        <f t="shared" si="29"/>
        <v>81</v>
      </c>
      <c r="H47" s="323"/>
      <c r="I47" s="296">
        <f t="shared" si="30"/>
        <v>2</v>
      </c>
      <c r="J47" s="121">
        <f t="shared" si="31"/>
        <v>0.02</v>
      </c>
      <c r="K47" s="298">
        <f t="shared" si="32"/>
        <v>0.42000000000000015</v>
      </c>
      <c r="L47" s="328"/>
      <c r="M47" s="169">
        <f t="shared" si="33"/>
        <v>84</v>
      </c>
      <c r="N47" s="169">
        <f t="shared" si="34"/>
        <v>4.2</v>
      </c>
      <c r="O47" s="219">
        <f t="shared" si="35"/>
        <v>168</v>
      </c>
      <c r="P47" s="232">
        <f t="shared" si="36"/>
        <v>1.6799999999999999E-2</v>
      </c>
      <c r="Q47" s="129">
        <f t="shared" si="37"/>
        <v>40</v>
      </c>
      <c r="R47" s="130">
        <f t="shared" si="38"/>
        <v>0.49</v>
      </c>
      <c r="S47" s="134">
        <f t="shared" si="39"/>
        <v>60</v>
      </c>
      <c r="T47" s="301">
        <f t="shared" si="40"/>
        <v>0.74</v>
      </c>
      <c r="U47" s="330"/>
      <c r="V47" s="304">
        <f t="shared" si="41"/>
        <v>47.46</v>
      </c>
      <c r="W47" s="171">
        <f t="shared" si="42"/>
        <v>215.46</v>
      </c>
      <c r="X47" s="197">
        <f t="shared" si="43"/>
        <v>0.28000000000000003</v>
      </c>
      <c r="Y47" s="307">
        <f t="shared" si="44"/>
        <v>0</v>
      </c>
      <c r="Z47" s="332"/>
      <c r="AA47" s="309">
        <f t="shared" si="45"/>
        <v>9784.5400000000009</v>
      </c>
      <c r="AB47" s="195">
        <f t="shared" si="46"/>
        <v>0.02</v>
      </c>
      <c r="AC47" s="191">
        <f t="shared" si="47"/>
        <v>2339.8223809523811</v>
      </c>
      <c r="AD47" s="192">
        <f t="shared" si="48"/>
        <v>2420.8223809523811</v>
      </c>
      <c r="AE47" s="174">
        <v>31</v>
      </c>
    </row>
    <row r="48" spans="1:31" ht="15">
      <c r="A48" s="173">
        <v>32</v>
      </c>
      <c r="B48" s="118">
        <f t="shared" si="25"/>
        <v>0</v>
      </c>
      <c r="C48" s="290">
        <f t="shared" si="26"/>
        <v>20</v>
      </c>
      <c r="D48" s="323"/>
      <c r="E48" s="293">
        <f t="shared" si="27"/>
        <v>0</v>
      </c>
      <c r="F48" s="116">
        <f t="shared" si="28"/>
        <v>4</v>
      </c>
      <c r="G48" s="295">
        <f t="shared" si="29"/>
        <v>85</v>
      </c>
      <c r="H48" s="323"/>
      <c r="I48" s="296">
        <f t="shared" si="30"/>
        <v>2</v>
      </c>
      <c r="J48" s="121">
        <f t="shared" si="31"/>
        <v>0.02</v>
      </c>
      <c r="K48" s="298">
        <f t="shared" si="32"/>
        <v>0.44000000000000017</v>
      </c>
      <c r="L48" s="328"/>
      <c r="M48" s="169">
        <f t="shared" si="33"/>
        <v>88</v>
      </c>
      <c r="N48" s="169">
        <f t="shared" si="34"/>
        <v>4.4000000000000004</v>
      </c>
      <c r="O48" s="219">
        <f t="shared" si="35"/>
        <v>184.8</v>
      </c>
      <c r="P48" s="232">
        <f t="shared" si="36"/>
        <v>1.848E-2</v>
      </c>
      <c r="Q48" s="129">
        <f t="shared" si="37"/>
        <v>42</v>
      </c>
      <c r="R48" s="130">
        <f t="shared" si="38"/>
        <v>0.49</v>
      </c>
      <c r="S48" s="134">
        <f t="shared" si="39"/>
        <v>62</v>
      </c>
      <c r="T48" s="301">
        <f t="shared" si="40"/>
        <v>0.73</v>
      </c>
      <c r="U48" s="330"/>
      <c r="V48" s="304">
        <f t="shared" si="41"/>
        <v>49.72</v>
      </c>
      <c r="W48" s="171">
        <f t="shared" si="42"/>
        <v>234.52</v>
      </c>
      <c r="X48" s="197">
        <f t="shared" si="43"/>
        <v>0.27</v>
      </c>
      <c r="Y48" s="307">
        <f t="shared" si="44"/>
        <v>0</v>
      </c>
      <c r="Z48" s="332"/>
      <c r="AA48" s="309">
        <f t="shared" si="45"/>
        <v>9765.48</v>
      </c>
      <c r="AB48" s="195">
        <f t="shared" si="46"/>
        <v>0.02</v>
      </c>
      <c r="AC48" s="191">
        <f t="shared" si="47"/>
        <v>2229.5972727272729</v>
      </c>
      <c r="AD48" s="192">
        <f t="shared" si="48"/>
        <v>2314.5972727272729</v>
      </c>
      <c r="AE48" s="174">
        <v>32</v>
      </c>
    </row>
    <row r="49" spans="1:31" ht="15">
      <c r="A49" s="173">
        <v>33</v>
      </c>
      <c r="B49" s="118">
        <f t="shared" si="25"/>
        <v>0</v>
      </c>
      <c r="C49" s="290">
        <f t="shared" si="26"/>
        <v>20</v>
      </c>
      <c r="D49" s="323"/>
      <c r="E49" s="293">
        <f t="shared" si="27"/>
        <v>0</v>
      </c>
      <c r="F49" s="116">
        <f t="shared" si="28"/>
        <v>4</v>
      </c>
      <c r="G49" s="295">
        <f t="shared" si="29"/>
        <v>89</v>
      </c>
      <c r="H49" s="323"/>
      <c r="I49" s="296">
        <f t="shared" si="30"/>
        <v>2</v>
      </c>
      <c r="J49" s="121">
        <f t="shared" si="31"/>
        <v>0.02</v>
      </c>
      <c r="K49" s="298">
        <f t="shared" si="32"/>
        <v>0.46000000000000019</v>
      </c>
      <c r="L49" s="328"/>
      <c r="M49" s="169">
        <f t="shared" si="33"/>
        <v>92</v>
      </c>
      <c r="N49" s="169">
        <f t="shared" si="34"/>
        <v>4.5999999999999996</v>
      </c>
      <c r="O49" s="219">
        <f t="shared" si="35"/>
        <v>202.4</v>
      </c>
      <c r="P49" s="232">
        <f t="shared" si="36"/>
        <v>2.0240000000000001E-2</v>
      </c>
      <c r="Q49" s="129">
        <f t="shared" si="37"/>
        <v>44</v>
      </c>
      <c r="R49" s="130">
        <f t="shared" si="38"/>
        <v>0.49</v>
      </c>
      <c r="S49" s="134">
        <f t="shared" si="39"/>
        <v>64</v>
      </c>
      <c r="T49" s="301">
        <f t="shared" si="40"/>
        <v>0.72</v>
      </c>
      <c r="U49" s="330"/>
      <c r="V49" s="304">
        <f t="shared" si="41"/>
        <v>51.98</v>
      </c>
      <c r="W49" s="171">
        <f t="shared" si="42"/>
        <v>254.38</v>
      </c>
      <c r="X49" s="197">
        <f t="shared" si="43"/>
        <v>0.26</v>
      </c>
      <c r="Y49" s="307">
        <f t="shared" si="44"/>
        <v>0.01</v>
      </c>
      <c r="Z49" s="332"/>
      <c r="AA49" s="309">
        <f t="shared" si="45"/>
        <v>9745.6200000000008</v>
      </c>
      <c r="AB49" s="195">
        <f t="shared" si="46"/>
        <v>0.03</v>
      </c>
      <c r="AC49" s="191">
        <f t="shared" si="47"/>
        <v>2128.7830434782609</v>
      </c>
      <c r="AD49" s="192">
        <f t="shared" si="48"/>
        <v>2217.7830434782609</v>
      </c>
      <c r="AE49" s="174">
        <v>33</v>
      </c>
    </row>
    <row r="50" spans="1:31" ht="15">
      <c r="A50" s="173">
        <v>34</v>
      </c>
      <c r="B50" s="118">
        <f t="shared" si="25"/>
        <v>0</v>
      </c>
      <c r="C50" s="290">
        <f t="shared" si="26"/>
        <v>20</v>
      </c>
      <c r="D50" s="323"/>
      <c r="E50" s="293">
        <f t="shared" si="27"/>
        <v>0</v>
      </c>
      <c r="F50" s="116">
        <f t="shared" si="28"/>
        <v>4</v>
      </c>
      <c r="G50" s="295">
        <f t="shared" si="29"/>
        <v>93</v>
      </c>
      <c r="H50" s="323"/>
      <c r="I50" s="296">
        <f t="shared" si="30"/>
        <v>2.15</v>
      </c>
      <c r="J50" s="121">
        <f t="shared" si="31"/>
        <v>2.1999999999999999E-2</v>
      </c>
      <c r="K50" s="298">
        <f t="shared" si="32"/>
        <v>0.48200000000000021</v>
      </c>
      <c r="L50" s="328"/>
      <c r="M50" s="169">
        <f t="shared" si="33"/>
        <v>96</v>
      </c>
      <c r="N50" s="169">
        <f t="shared" si="34"/>
        <v>4.8</v>
      </c>
      <c r="O50" s="219">
        <f t="shared" si="35"/>
        <v>220.8</v>
      </c>
      <c r="P50" s="232">
        <f t="shared" si="36"/>
        <v>2.2080000000000002E-2</v>
      </c>
      <c r="Q50" s="129">
        <f t="shared" si="37"/>
        <v>46</v>
      </c>
      <c r="R50" s="130">
        <f t="shared" si="38"/>
        <v>0.49</v>
      </c>
      <c r="S50" s="134">
        <f t="shared" si="39"/>
        <v>66</v>
      </c>
      <c r="T50" s="301">
        <f t="shared" si="40"/>
        <v>0.71</v>
      </c>
      <c r="U50" s="330"/>
      <c r="V50" s="304">
        <f t="shared" si="41"/>
        <v>54.47</v>
      </c>
      <c r="W50" s="171">
        <f t="shared" si="42"/>
        <v>275.27</v>
      </c>
      <c r="X50" s="197">
        <f t="shared" si="43"/>
        <v>0.25</v>
      </c>
      <c r="Y50" s="307">
        <f t="shared" si="44"/>
        <v>0.01</v>
      </c>
      <c r="Z50" s="332"/>
      <c r="AA50" s="309">
        <f t="shared" si="45"/>
        <v>9724.73</v>
      </c>
      <c r="AB50" s="195">
        <f t="shared" si="46"/>
        <v>0.03</v>
      </c>
      <c r="AC50" s="191">
        <f t="shared" si="47"/>
        <v>2036.1985416666669</v>
      </c>
      <c r="AD50" s="192">
        <f t="shared" si="48"/>
        <v>2129.1985416666666</v>
      </c>
      <c r="AE50" s="174">
        <v>34</v>
      </c>
    </row>
    <row r="51" spans="1:31" ht="15">
      <c r="A51" s="173">
        <v>35</v>
      </c>
      <c r="B51" s="119">
        <f t="shared" si="25"/>
        <v>0</v>
      </c>
      <c r="C51" s="291">
        <f t="shared" si="26"/>
        <v>20</v>
      </c>
      <c r="D51" s="323"/>
      <c r="E51" s="294">
        <f t="shared" si="27"/>
        <v>0</v>
      </c>
      <c r="F51" s="110">
        <f t="shared" si="28"/>
        <v>4</v>
      </c>
      <c r="G51" s="291">
        <f t="shared" si="29"/>
        <v>97</v>
      </c>
      <c r="H51" s="323"/>
      <c r="I51" s="297">
        <f t="shared" si="30"/>
        <v>2.2999999999999998</v>
      </c>
      <c r="J51" s="20">
        <f t="shared" si="31"/>
        <v>2.3E-2</v>
      </c>
      <c r="K51" s="299">
        <f t="shared" si="32"/>
        <v>0.50500000000000023</v>
      </c>
      <c r="L51" s="328"/>
      <c r="M51" s="170">
        <f t="shared" si="33"/>
        <v>102</v>
      </c>
      <c r="N51" s="170">
        <f t="shared" si="34"/>
        <v>5.0999999999999996</v>
      </c>
      <c r="O51" s="220">
        <f t="shared" si="35"/>
        <v>240</v>
      </c>
      <c r="P51" s="231">
        <f t="shared" si="36"/>
        <v>2.4E-2</v>
      </c>
      <c r="Q51" s="131">
        <f t="shared" si="37"/>
        <v>47</v>
      </c>
      <c r="R51" s="132">
        <f t="shared" si="38"/>
        <v>0.48</v>
      </c>
      <c r="S51" s="136">
        <f t="shared" si="39"/>
        <v>67</v>
      </c>
      <c r="T51" s="302">
        <f t="shared" si="40"/>
        <v>0.69</v>
      </c>
      <c r="U51" s="330"/>
      <c r="V51" s="305">
        <f t="shared" si="41"/>
        <v>57.07</v>
      </c>
      <c r="W51" s="172">
        <f t="shared" si="42"/>
        <v>297.07</v>
      </c>
      <c r="X51" s="198">
        <f t="shared" si="43"/>
        <v>0.24</v>
      </c>
      <c r="Y51" s="308">
        <f t="shared" si="44"/>
        <v>0.01</v>
      </c>
      <c r="Z51" s="332"/>
      <c r="AA51" s="310">
        <f t="shared" si="45"/>
        <v>9702.93</v>
      </c>
      <c r="AB51" s="196">
        <f t="shared" si="46"/>
        <v>0.03</v>
      </c>
      <c r="AC51" s="193">
        <f t="shared" si="47"/>
        <v>1912.6064705882354</v>
      </c>
      <c r="AD51" s="194">
        <f t="shared" si="48"/>
        <v>2009.6064705882354</v>
      </c>
      <c r="AE51" s="174">
        <v>35</v>
      </c>
    </row>
    <row r="52" spans="1:31" ht="15">
      <c r="A52" s="173">
        <v>36</v>
      </c>
      <c r="B52" s="118">
        <f t="shared" si="25"/>
        <v>0</v>
      </c>
      <c r="C52" s="290">
        <f t="shared" si="26"/>
        <v>20</v>
      </c>
      <c r="D52" s="323"/>
      <c r="E52" s="293">
        <f t="shared" si="27"/>
        <v>0</v>
      </c>
      <c r="F52" s="116">
        <f t="shared" si="28"/>
        <v>4</v>
      </c>
      <c r="G52" s="295">
        <f t="shared" si="29"/>
        <v>101</v>
      </c>
      <c r="H52" s="323"/>
      <c r="I52" s="296">
        <f t="shared" si="30"/>
        <v>2.4500000000000002</v>
      </c>
      <c r="J52" s="121">
        <f t="shared" si="31"/>
        <v>2.5000000000000001E-2</v>
      </c>
      <c r="K52" s="298">
        <f t="shared" si="32"/>
        <v>0.53000000000000025</v>
      </c>
      <c r="L52" s="328"/>
      <c r="M52" s="169">
        <f t="shared" si="33"/>
        <v>106</v>
      </c>
      <c r="N52" s="169">
        <f t="shared" si="34"/>
        <v>5.3</v>
      </c>
      <c r="O52" s="219">
        <f t="shared" si="35"/>
        <v>260.39999999999998</v>
      </c>
      <c r="P52" s="232">
        <f t="shared" si="36"/>
        <v>2.6039999999999997E-2</v>
      </c>
      <c r="Q52" s="129">
        <f t="shared" si="37"/>
        <v>49</v>
      </c>
      <c r="R52" s="130">
        <f t="shared" si="38"/>
        <v>0.49</v>
      </c>
      <c r="S52" s="134">
        <f t="shared" si="39"/>
        <v>69</v>
      </c>
      <c r="T52" s="301">
        <f t="shared" si="40"/>
        <v>0.68</v>
      </c>
      <c r="U52" s="330"/>
      <c r="V52" s="304">
        <f t="shared" si="41"/>
        <v>59.89</v>
      </c>
      <c r="W52" s="171">
        <f t="shared" si="42"/>
        <v>320.29000000000002</v>
      </c>
      <c r="X52" s="197">
        <f t="shared" si="43"/>
        <v>0.23</v>
      </c>
      <c r="Y52" s="307">
        <f t="shared" si="44"/>
        <v>0.01</v>
      </c>
      <c r="Z52" s="332"/>
      <c r="AA52" s="309">
        <f t="shared" si="45"/>
        <v>9679.7099999999991</v>
      </c>
      <c r="AB52" s="195">
        <f t="shared" si="46"/>
        <v>0.03</v>
      </c>
      <c r="AC52" s="191">
        <f t="shared" si="47"/>
        <v>1836.5303773584908</v>
      </c>
      <c r="AD52" s="192">
        <f t="shared" si="48"/>
        <v>1937.5303773584908</v>
      </c>
      <c r="AE52" s="174">
        <v>36</v>
      </c>
    </row>
    <row r="53" spans="1:31" ht="15">
      <c r="A53" s="173">
        <v>37</v>
      </c>
      <c r="B53" s="118">
        <f t="shared" si="25"/>
        <v>0</v>
      </c>
      <c r="C53" s="290">
        <f t="shared" si="26"/>
        <v>20</v>
      </c>
      <c r="D53" s="323"/>
      <c r="E53" s="293">
        <f t="shared" si="27"/>
        <v>0</v>
      </c>
      <c r="F53" s="116">
        <f t="shared" si="28"/>
        <v>4</v>
      </c>
      <c r="G53" s="295">
        <f t="shared" si="29"/>
        <v>105</v>
      </c>
      <c r="H53" s="323"/>
      <c r="I53" s="296">
        <f t="shared" si="30"/>
        <v>2.6</v>
      </c>
      <c r="J53" s="121">
        <f t="shared" si="31"/>
        <v>2.5999999999999999E-2</v>
      </c>
      <c r="K53" s="298">
        <f t="shared" si="32"/>
        <v>0.55600000000000027</v>
      </c>
      <c r="L53" s="328"/>
      <c r="M53" s="169">
        <f t="shared" si="33"/>
        <v>112</v>
      </c>
      <c r="N53" s="169">
        <f t="shared" si="34"/>
        <v>5.6</v>
      </c>
      <c r="O53" s="219">
        <f t="shared" si="35"/>
        <v>281.60000000000002</v>
      </c>
      <c r="P53" s="232">
        <f t="shared" si="36"/>
        <v>2.8160000000000001E-2</v>
      </c>
      <c r="Q53" s="129">
        <f t="shared" si="37"/>
        <v>50</v>
      </c>
      <c r="R53" s="130">
        <f t="shared" si="38"/>
        <v>0.48</v>
      </c>
      <c r="S53" s="134">
        <f t="shared" si="39"/>
        <v>70</v>
      </c>
      <c r="T53" s="301">
        <f t="shared" si="40"/>
        <v>0.67</v>
      </c>
      <c r="U53" s="330"/>
      <c r="V53" s="304">
        <f t="shared" si="41"/>
        <v>62.83</v>
      </c>
      <c r="W53" s="171">
        <f t="shared" si="42"/>
        <v>344.43</v>
      </c>
      <c r="X53" s="197">
        <f t="shared" si="43"/>
        <v>0.22</v>
      </c>
      <c r="Y53" s="307">
        <f t="shared" si="44"/>
        <v>0.01</v>
      </c>
      <c r="Z53" s="332"/>
      <c r="AA53" s="309">
        <f t="shared" si="45"/>
        <v>9655.57</v>
      </c>
      <c r="AB53" s="195">
        <f t="shared" si="46"/>
        <v>0.03</v>
      </c>
      <c r="AC53" s="191">
        <f t="shared" si="47"/>
        <v>1734.3066071428573</v>
      </c>
      <c r="AD53" s="192">
        <f t="shared" si="48"/>
        <v>1839.3066071428573</v>
      </c>
      <c r="AE53" s="174">
        <v>37</v>
      </c>
    </row>
    <row r="54" spans="1:31" ht="15">
      <c r="A54" s="173">
        <v>38</v>
      </c>
      <c r="B54" s="118">
        <f t="shared" si="25"/>
        <v>0</v>
      </c>
      <c r="C54" s="290">
        <f t="shared" si="26"/>
        <v>20</v>
      </c>
      <c r="D54" s="323"/>
      <c r="E54" s="293">
        <f t="shared" si="27"/>
        <v>0</v>
      </c>
      <c r="F54" s="116">
        <f t="shared" si="28"/>
        <v>4</v>
      </c>
      <c r="G54" s="295">
        <f t="shared" si="29"/>
        <v>109</v>
      </c>
      <c r="H54" s="323"/>
      <c r="I54" s="296">
        <f t="shared" si="30"/>
        <v>2.75</v>
      </c>
      <c r="J54" s="121">
        <f t="shared" si="31"/>
        <v>2.8000000000000001E-2</v>
      </c>
      <c r="K54" s="298">
        <f t="shared" si="32"/>
        <v>0.5840000000000003</v>
      </c>
      <c r="L54" s="328"/>
      <c r="M54" s="169">
        <f t="shared" si="33"/>
        <v>116</v>
      </c>
      <c r="N54" s="169">
        <f t="shared" si="34"/>
        <v>5.8</v>
      </c>
      <c r="O54" s="219">
        <f t="shared" si="35"/>
        <v>304</v>
      </c>
      <c r="P54" s="232">
        <f t="shared" si="36"/>
        <v>3.04E-2</v>
      </c>
      <c r="Q54" s="129">
        <f t="shared" si="37"/>
        <v>52</v>
      </c>
      <c r="R54" s="130">
        <f t="shared" si="38"/>
        <v>0.48</v>
      </c>
      <c r="S54" s="134">
        <f t="shared" si="39"/>
        <v>72</v>
      </c>
      <c r="T54" s="301">
        <f t="shared" si="40"/>
        <v>0.66</v>
      </c>
      <c r="U54" s="330"/>
      <c r="V54" s="304">
        <f t="shared" si="41"/>
        <v>65.989999999999995</v>
      </c>
      <c r="W54" s="171">
        <f t="shared" si="42"/>
        <v>369.99</v>
      </c>
      <c r="X54" s="197">
        <f t="shared" si="43"/>
        <v>0.22</v>
      </c>
      <c r="Y54" s="307">
        <f t="shared" si="44"/>
        <v>0.01</v>
      </c>
      <c r="Z54" s="332"/>
      <c r="AA54" s="309">
        <f t="shared" si="45"/>
        <v>9630.01</v>
      </c>
      <c r="AB54" s="195">
        <f t="shared" si="46"/>
        <v>0.04</v>
      </c>
      <c r="AC54" s="191">
        <f t="shared" si="47"/>
        <v>1670.5863793103449</v>
      </c>
      <c r="AD54" s="192">
        <f t="shared" si="48"/>
        <v>1779.5863793103449</v>
      </c>
      <c r="AE54" s="174">
        <v>38</v>
      </c>
    </row>
    <row r="55" spans="1:31" ht="15">
      <c r="A55" s="173">
        <v>39</v>
      </c>
      <c r="B55" s="118">
        <f t="shared" si="25"/>
        <v>0</v>
      </c>
      <c r="C55" s="290">
        <f t="shared" si="26"/>
        <v>20</v>
      </c>
      <c r="D55" s="323"/>
      <c r="E55" s="293">
        <f t="shared" si="27"/>
        <v>0</v>
      </c>
      <c r="F55" s="116">
        <f t="shared" si="28"/>
        <v>4</v>
      </c>
      <c r="G55" s="295">
        <f t="shared" si="29"/>
        <v>113</v>
      </c>
      <c r="H55" s="323"/>
      <c r="I55" s="296">
        <f t="shared" si="30"/>
        <v>2.9</v>
      </c>
      <c r="J55" s="121">
        <f t="shared" si="31"/>
        <v>2.9000000000000001E-2</v>
      </c>
      <c r="K55" s="298">
        <f t="shared" si="32"/>
        <v>0.61300000000000032</v>
      </c>
      <c r="L55" s="328"/>
      <c r="M55" s="169">
        <f t="shared" si="33"/>
        <v>122</v>
      </c>
      <c r="N55" s="169">
        <f t="shared" si="34"/>
        <v>6.1</v>
      </c>
      <c r="O55" s="219">
        <f t="shared" si="35"/>
        <v>327.2</v>
      </c>
      <c r="P55" s="232">
        <f t="shared" si="36"/>
        <v>3.2719999999999999E-2</v>
      </c>
      <c r="Q55" s="129">
        <f t="shared" si="37"/>
        <v>54</v>
      </c>
      <c r="R55" s="130">
        <f t="shared" si="38"/>
        <v>0.48</v>
      </c>
      <c r="S55" s="134">
        <f t="shared" si="39"/>
        <v>74</v>
      </c>
      <c r="T55" s="301">
        <f t="shared" si="40"/>
        <v>0.65</v>
      </c>
      <c r="U55" s="330"/>
      <c r="V55" s="304">
        <f t="shared" si="41"/>
        <v>69.27</v>
      </c>
      <c r="W55" s="171">
        <f t="shared" si="42"/>
        <v>396.47</v>
      </c>
      <c r="X55" s="197">
        <f t="shared" si="43"/>
        <v>0.21</v>
      </c>
      <c r="Y55" s="307">
        <f t="shared" si="44"/>
        <v>0.01</v>
      </c>
      <c r="Z55" s="332"/>
      <c r="AA55" s="309">
        <f t="shared" si="45"/>
        <v>9603.5300000000007</v>
      </c>
      <c r="AB55" s="195">
        <f t="shared" si="46"/>
        <v>0.04</v>
      </c>
      <c r="AC55" s="191">
        <f t="shared" si="47"/>
        <v>1584.5693442622951</v>
      </c>
      <c r="AD55" s="192">
        <f t="shared" si="48"/>
        <v>1697.5693442622951</v>
      </c>
      <c r="AE55" s="174">
        <v>39</v>
      </c>
    </row>
    <row r="56" spans="1:31" ht="15">
      <c r="A56" s="173">
        <v>40</v>
      </c>
      <c r="B56" s="119">
        <f t="shared" si="25"/>
        <v>0</v>
      </c>
      <c r="C56" s="291">
        <f t="shared" si="26"/>
        <v>20</v>
      </c>
      <c r="D56" s="323"/>
      <c r="E56" s="294">
        <f t="shared" si="27"/>
        <v>0</v>
      </c>
      <c r="F56" s="110">
        <f t="shared" si="28"/>
        <v>4</v>
      </c>
      <c r="G56" s="291">
        <f t="shared" si="29"/>
        <v>117</v>
      </c>
      <c r="H56" s="323"/>
      <c r="I56" s="297">
        <f t="shared" si="30"/>
        <v>3.05</v>
      </c>
      <c r="J56" s="20">
        <f t="shared" si="31"/>
        <v>3.1E-2</v>
      </c>
      <c r="K56" s="299">
        <f t="shared" si="32"/>
        <v>0.64400000000000035</v>
      </c>
      <c r="L56" s="328"/>
      <c r="M56" s="170">
        <f t="shared" si="33"/>
        <v>128</v>
      </c>
      <c r="N56" s="170">
        <f t="shared" si="34"/>
        <v>6.4</v>
      </c>
      <c r="O56" s="220">
        <f t="shared" si="35"/>
        <v>351.6</v>
      </c>
      <c r="P56" s="231">
        <f t="shared" si="36"/>
        <v>3.5160000000000004E-2</v>
      </c>
      <c r="Q56" s="131">
        <f t="shared" si="37"/>
        <v>55</v>
      </c>
      <c r="R56" s="132">
        <f t="shared" si="38"/>
        <v>0.47</v>
      </c>
      <c r="S56" s="136">
        <f t="shared" si="39"/>
        <v>75</v>
      </c>
      <c r="T56" s="302">
        <f t="shared" si="40"/>
        <v>0.64</v>
      </c>
      <c r="U56" s="330"/>
      <c r="V56" s="305">
        <f t="shared" si="41"/>
        <v>72.77</v>
      </c>
      <c r="W56" s="172">
        <f t="shared" si="42"/>
        <v>424.37</v>
      </c>
      <c r="X56" s="198">
        <f t="shared" si="43"/>
        <v>0.21</v>
      </c>
      <c r="Y56" s="308">
        <f t="shared" si="44"/>
        <v>0.01</v>
      </c>
      <c r="Z56" s="332"/>
      <c r="AA56" s="310">
        <f t="shared" si="45"/>
        <v>9575.6299999999992</v>
      </c>
      <c r="AB56" s="196">
        <f t="shared" si="46"/>
        <v>0.04</v>
      </c>
      <c r="AC56" s="193">
        <f t="shared" si="47"/>
        <v>1506.4254687499999</v>
      </c>
      <c r="AD56" s="194">
        <f t="shared" si="48"/>
        <v>1623.4254687499999</v>
      </c>
      <c r="AE56" s="174">
        <v>40</v>
      </c>
    </row>
    <row r="57" spans="1:31" ht="15">
      <c r="A57" s="173">
        <v>41</v>
      </c>
      <c r="B57" s="118">
        <f t="shared" si="25"/>
        <v>0</v>
      </c>
      <c r="C57" s="290">
        <f t="shared" si="26"/>
        <v>20</v>
      </c>
      <c r="D57" s="323"/>
      <c r="E57" s="293">
        <f t="shared" si="27"/>
        <v>0</v>
      </c>
      <c r="F57" s="116">
        <f t="shared" si="28"/>
        <v>4</v>
      </c>
      <c r="G57" s="295">
        <f t="shared" si="29"/>
        <v>121</v>
      </c>
      <c r="H57" s="323"/>
      <c r="I57" s="296">
        <f t="shared" si="30"/>
        <v>3.2</v>
      </c>
      <c r="J57" s="121">
        <f t="shared" si="31"/>
        <v>3.2000000000000001E-2</v>
      </c>
      <c r="K57" s="298">
        <f t="shared" si="32"/>
        <v>0.67600000000000038</v>
      </c>
      <c r="L57" s="328"/>
      <c r="M57" s="169">
        <f t="shared" si="33"/>
        <v>136</v>
      </c>
      <c r="N57" s="169">
        <f t="shared" si="34"/>
        <v>6.8</v>
      </c>
      <c r="O57" s="219">
        <f t="shared" si="35"/>
        <v>377.2</v>
      </c>
      <c r="P57" s="232">
        <f t="shared" si="36"/>
        <v>3.7719999999999997E-2</v>
      </c>
      <c r="Q57" s="129">
        <f t="shared" si="37"/>
        <v>55</v>
      </c>
      <c r="R57" s="130">
        <f t="shared" si="38"/>
        <v>0.45</v>
      </c>
      <c r="S57" s="134">
        <f t="shared" si="39"/>
        <v>75</v>
      </c>
      <c r="T57" s="301">
        <f t="shared" si="40"/>
        <v>0.62</v>
      </c>
      <c r="U57" s="330"/>
      <c r="V57" s="304">
        <f t="shared" si="41"/>
        <v>76.39</v>
      </c>
      <c r="W57" s="171">
        <f t="shared" si="42"/>
        <v>453.59</v>
      </c>
      <c r="X57" s="197">
        <f t="shared" si="43"/>
        <v>0.2</v>
      </c>
      <c r="Y57" s="307">
        <f t="shared" si="44"/>
        <v>0.01</v>
      </c>
      <c r="Z57" s="332"/>
      <c r="AA57" s="309">
        <f t="shared" si="45"/>
        <v>9546.41</v>
      </c>
      <c r="AB57" s="195">
        <f t="shared" si="46"/>
        <v>0.05</v>
      </c>
      <c r="AC57" s="191">
        <f t="shared" si="47"/>
        <v>1413.9942647058824</v>
      </c>
      <c r="AD57" s="192">
        <f t="shared" si="48"/>
        <v>1534.9942647058824</v>
      </c>
      <c r="AE57" s="174">
        <v>41</v>
      </c>
    </row>
    <row r="58" spans="1:31" ht="15">
      <c r="A58" s="173">
        <v>42</v>
      </c>
      <c r="B58" s="118">
        <f t="shared" si="25"/>
        <v>0</v>
      </c>
      <c r="C58" s="290">
        <f t="shared" si="26"/>
        <v>20</v>
      </c>
      <c r="D58" s="323"/>
      <c r="E58" s="293">
        <f t="shared" si="27"/>
        <v>0</v>
      </c>
      <c r="F58" s="116">
        <f t="shared" si="28"/>
        <v>4</v>
      </c>
      <c r="G58" s="295">
        <f t="shared" si="29"/>
        <v>125</v>
      </c>
      <c r="H58" s="323"/>
      <c r="I58" s="296">
        <f t="shared" si="30"/>
        <v>3.35</v>
      </c>
      <c r="J58" s="121">
        <f t="shared" si="31"/>
        <v>3.4000000000000002E-2</v>
      </c>
      <c r="K58" s="298">
        <f t="shared" si="32"/>
        <v>0.71000000000000041</v>
      </c>
      <c r="L58" s="328"/>
      <c r="M58" s="169">
        <f t="shared" si="33"/>
        <v>142</v>
      </c>
      <c r="N58" s="169">
        <f t="shared" si="34"/>
        <v>7.1</v>
      </c>
      <c r="O58" s="219">
        <f t="shared" si="35"/>
        <v>404.4</v>
      </c>
      <c r="P58" s="232">
        <f t="shared" si="36"/>
        <v>4.0439999999999997E-2</v>
      </c>
      <c r="Q58" s="129">
        <f t="shared" si="37"/>
        <v>57</v>
      </c>
      <c r="R58" s="130">
        <f t="shared" si="38"/>
        <v>0.46</v>
      </c>
      <c r="S58" s="134">
        <f t="shared" si="39"/>
        <v>77</v>
      </c>
      <c r="T58" s="301">
        <f t="shared" si="40"/>
        <v>0.62</v>
      </c>
      <c r="U58" s="330"/>
      <c r="V58" s="304">
        <f t="shared" si="41"/>
        <v>80.23</v>
      </c>
      <c r="W58" s="171">
        <f t="shared" si="42"/>
        <v>484.63</v>
      </c>
      <c r="X58" s="197">
        <f t="shared" si="43"/>
        <v>0.2</v>
      </c>
      <c r="Y58" s="307">
        <f t="shared" si="44"/>
        <v>0.01</v>
      </c>
      <c r="Z58" s="332"/>
      <c r="AA58" s="309">
        <f t="shared" si="45"/>
        <v>9515.3700000000008</v>
      </c>
      <c r="AB58" s="195">
        <f t="shared" si="46"/>
        <v>0.05</v>
      </c>
      <c r="AC58" s="191">
        <f t="shared" si="47"/>
        <v>1350.3629577464792</v>
      </c>
      <c r="AD58" s="192">
        <f t="shared" si="48"/>
        <v>1475.3629577464792</v>
      </c>
      <c r="AE58" s="174">
        <v>42</v>
      </c>
    </row>
    <row r="59" spans="1:31" ht="15">
      <c r="A59" s="173">
        <v>43</v>
      </c>
      <c r="B59" s="118">
        <f t="shared" si="25"/>
        <v>0</v>
      </c>
      <c r="C59" s="290">
        <f t="shared" si="26"/>
        <v>20</v>
      </c>
      <c r="D59" s="323"/>
      <c r="E59" s="293">
        <f t="shared" si="27"/>
        <v>0</v>
      </c>
      <c r="F59" s="116">
        <f t="shared" si="28"/>
        <v>4</v>
      </c>
      <c r="G59" s="295">
        <f t="shared" si="29"/>
        <v>129</v>
      </c>
      <c r="H59" s="323"/>
      <c r="I59" s="296">
        <f t="shared" si="30"/>
        <v>3.5</v>
      </c>
      <c r="J59" s="121">
        <f t="shared" si="31"/>
        <v>3.5000000000000003E-2</v>
      </c>
      <c r="K59" s="298">
        <f t="shared" si="32"/>
        <v>0.74500000000000044</v>
      </c>
      <c r="L59" s="328"/>
      <c r="M59" s="169">
        <f t="shared" si="33"/>
        <v>150</v>
      </c>
      <c r="N59" s="169">
        <f t="shared" si="34"/>
        <v>7.5</v>
      </c>
      <c r="O59" s="219">
        <f t="shared" si="35"/>
        <v>432.8</v>
      </c>
      <c r="P59" s="232">
        <f t="shared" si="36"/>
        <v>4.3279999999999999E-2</v>
      </c>
      <c r="Q59" s="129">
        <f t="shared" si="37"/>
        <v>58</v>
      </c>
      <c r="R59" s="130">
        <f t="shared" si="38"/>
        <v>0.45</v>
      </c>
      <c r="S59" s="134">
        <f t="shared" si="39"/>
        <v>78</v>
      </c>
      <c r="T59" s="301">
        <f t="shared" si="40"/>
        <v>0.6</v>
      </c>
      <c r="U59" s="330"/>
      <c r="V59" s="304">
        <f t="shared" si="41"/>
        <v>84.19</v>
      </c>
      <c r="W59" s="171">
        <f t="shared" si="42"/>
        <v>516.99</v>
      </c>
      <c r="X59" s="197">
        <f t="shared" si="43"/>
        <v>0.19</v>
      </c>
      <c r="Y59" s="307">
        <f t="shared" si="44"/>
        <v>0.01</v>
      </c>
      <c r="Z59" s="332"/>
      <c r="AA59" s="309">
        <f t="shared" si="45"/>
        <v>9483.01</v>
      </c>
      <c r="AB59" s="195">
        <f t="shared" si="46"/>
        <v>0.05</v>
      </c>
      <c r="AC59" s="191">
        <f t="shared" si="47"/>
        <v>1274.5041333333334</v>
      </c>
      <c r="AD59" s="192">
        <f t="shared" si="48"/>
        <v>1403.5041333333334</v>
      </c>
      <c r="AE59" s="174">
        <v>43</v>
      </c>
    </row>
    <row r="60" spans="1:31" ht="15">
      <c r="A60" s="173">
        <v>44</v>
      </c>
      <c r="B60" s="118">
        <f t="shared" si="25"/>
        <v>0</v>
      </c>
      <c r="C60" s="290">
        <f t="shared" si="26"/>
        <v>20</v>
      </c>
      <c r="D60" s="323"/>
      <c r="E60" s="293">
        <f t="shared" si="27"/>
        <v>0</v>
      </c>
      <c r="F60" s="116">
        <f t="shared" si="28"/>
        <v>4</v>
      </c>
      <c r="G60" s="295">
        <f t="shared" si="29"/>
        <v>133</v>
      </c>
      <c r="H60" s="323"/>
      <c r="I60" s="296">
        <f t="shared" si="30"/>
        <v>3.65</v>
      </c>
      <c r="J60" s="121">
        <f t="shared" si="31"/>
        <v>3.6999999999999998E-2</v>
      </c>
      <c r="K60" s="298">
        <f t="shared" si="32"/>
        <v>0.78200000000000047</v>
      </c>
      <c r="L60" s="328"/>
      <c r="M60" s="169">
        <f t="shared" si="33"/>
        <v>156</v>
      </c>
      <c r="N60" s="169">
        <f t="shared" si="34"/>
        <v>7.8</v>
      </c>
      <c r="O60" s="219">
        <f t="shared" si="35"/>
        <v>462.8</v>
      </c>
      <c r="P60" s="232">
        <f t="shared" si="36"/>
        <v>4.6280000000000002E-2</v>
      </c>
      <c r="Q60" s="129">
        <f t="shared" si="37"/>
        <v>59</v>
      </c>
      <c r="R60" s="130">
        <f t="shared" si="38"/>
        <v>0.44</v>
      </c>
      <c r="S60" s="134">
        <f t="shared" si="39"/>
        <v>79</v>
      </c>
      <c r="T60" s="301">
        <f t="shared" si="40"/>
        <v>0.59</v>
      </c>
      <c r="U60" s="330"/>
      <c r="V60" s="304">
        <f t="shared" si="41"/>
        <v>88.37</v>
      </c>
      <c r="W60" s="171">
        <f t="shared" si="42"/>
        <v>551.16999999999996</v>
      </c>
      <c r="X60" s="197">
        <f t="shared" si="43"/>
        <v>0.19</v>
      </c>
      <c r="Y60" s="307">
        <f t="shared" si="44"/>
        <v>0.01</v>
      </c>
      <c r="Z60" s="332"/>
      <c r="AA60" s="309">
        <f t="shared" si="45"/>
        <v>9448.83</v>
      </c>
      <c r="AB60" s="195">
        <f t="shared" si="46"/>
        <v>0.06</v>
      </c>
      <c r="AC60" s="191">
        <f t="shared" si="47"/>
        <v>1221.5850000000003</v>
      </c>
      <c r="AD60" s="192">
        <f t="shared" si="48"/>
        <v>1354.5850000000003</v>
      </c>
      <c r="AE60" s="174">
        <v>44</v>
      </c>
    </row>
    <row r="61" spans="1:31" ht="15">
      <c r="A61" s="173">
        <v>45</v>
      </c>
      <c r="B61" s="119">
        <f t="shared" si="25"/>
        <v>0</v>
      </c>
      <c r="C61" s="291">
        <f t="shared" si="26"/>
        <v>20</v>
      </c>
      <c r="D61" s="323"/>
      <c r="E61" s="294">
        <f t="shared" si="27"/>
        <v>0</v>
      </c>
      <c r="F61" s="110">
        <f t="shared" si="28"/>
        <v>4</v>
      </c>
      <c r="G61" s="291">
        <f t="shared" si="29"/>
        <v>137</v>
      </c>
      <c r="H61" s="323"/>
      <c r="I61" s="297">
        <f t="shared" si="30"/>
        <v>3.8</v>
      </c>
      <c r="J61" s="20">
        <f t="shared" si="31"/>
        <v>3.7999999999999999E-2</v>
      </c>
      <c r="K61" s="299">
        <f t="shared" si="32"/>
        <v>0.82000000000000051</v>
      </c>
      <c r="L61" s="328"/>
      <c r="M61" s="170">
        <f t="shared" si="33"/>
        <v>164</v>
      </c>
      <c r="N61" s="170">
        <f t="shared" si="34"/>
        <v>8.1999999999999993</v>
      </c>
      <c r="O61" s="220">
        <f t="shared" si="35"/>
        <v>494</v>
      </c>
      <c r="P61" s="231">
        <f t="shared" si="36"/>
        <v>4.9399999999999999E-2</v>
      </c>
      <c r="Q61" s="131">
        <f t="shared" si="37"/>
        <v>60</v>
      </c>
      <c r="R61" s="132">
        <f t="shared" si="38"/>
        <v>0.44</v>
      </c>
      <c r="S61" s="136">
        <f t="shared" si="39"/>
        <v>80</v>
      </c>
      <c r="T61" s="302">
        <f t="shared" si="40"/>
        <v>0.57999999999999996</v>
      </c>
      <c r="U61" s="330"/>
      <c r="V61" s="305">
        <f t="shared" si="41"/>
        <v>92.66</v>
      </c>
      <c r="W61" s="172">
        <f t="shared" si="42"/>
        <v>586.66</v>
      </c>
      <c r="X61" s="198">
        <f t="shared" si="43"/>
        <v>0.19</v>
      </c>
      <c r="Y61" s="308">
        <f t="shared" si="44"/>
        <v>0.01</v>
      </c>
      <c r="Z61" s="332"/>
      <c r="AA61" s="310">
        <f t="shared" si="45"/>
        <v>9413.34</v>
      </c>
      <c r="AB61" s="196">
        <f t="shared" si="46"/>
        <v>0.06</v>
      </c>
      <c r="AC61" s="193">
        <f t="shared" si="47"/>
        <v>1158.1382926829269</v>
      </c>
      <c r="AD61" s="194">
        <f t="shared" si="48"/>
        <v>1295.1382926829269</v>
      </c>
      <c r="AE61" s="174">
        <v>45</v>
      </c>
    </row>
    <row r="62" spans="1:31" ht="15">
      <c r="A62" s="173">
        <v>46</v>
      </c>
      <c r="B62" s="118">
        <f t="shared" si="25"/>
        <v>0</v>
      </c>
      <c r="C62" s="290">
        <f t="shared" si="26"/>
        <v>20</v>
      </c>
      <c r="D62" s="323"/>
      <c r="E62" s="293">
        <f t="shared" si="27"/>
        <v>0</v>
      </c>
      <c r="F62" s="116">
        <f t="shared" si="28"/>
        <v>4</v>
      </c>
      <c r="G62" s="295">
        <f t="shared" si="29"/>
        <v>141</v>
      </c>
      <c r="H62" s="323"/>
      <c r="I62" s="296">
        <f t="shared" si="30"/>
        <v>3.95</v>
      </c>
      <c r="J62" s="121">
        <f t="shared" si="31"/>
        <v>0.04</v>
      </c>
      <c r="K62" s="298">
        <f t="shared" si="32"/>
        <v>0.86000000000000054</v>
      </c>
      <c r="L62" s="328"/>
      <c r="M62" s="169">
        <f t="shared" si="33"/>
        <v>172</v>
      </c>
      <c r="N62" s="169">
        <f t="shared" si="34"/>
        <v>8.6</v>
      </c>
      <c r="O62" s="219">
        <f t="shared" si="35"/>
        <v>526.79999999999995</v>
      </c>
      <c r="P62" s="232">
        <f t="shared" si="36"/>
        <v>5.2679999999999998E-2</v>
      </c>
      <c r="Q62" s="129">
        <f t="shared" si="37"/>
        <v>61</v>
      </c>
      <c r="R62" s="130">
        <f t="shared" si="38"/>
        <v>0.43</v>
      </c>
      <c r="S62" s="134">
        <f t="shared" si="39"/>
        <v>81</v>
      </c>
      <c r="T62" s="301">
        <f t="shared" si="40"/>
        <v>0.56999999999999995</v>
      </c>
      <c r="U62" s="330"/>
      <c r="V62" s="304">
        <f t="shared" si="41"/>
        <v>97.18</v>
      </c>
      <c r="W62" s="171">
        <f t="shared" si="42"/>
        <v>623.98</v>
      </c>
      <c r="X62" s="197">
        <f t="shared" si="43"/>
        <v>0.18</v>
      </c>
      <c r="Y62" s="307">
        <f t="shared" si="44"/>
        <v>0.01</v>
      </c>
      <c r="Z62" s="332"/>
      <c r="AA62" s="309">
        <f t="shared" si="45"/>
        <v>9376.02</v>
      </c>
      <c r="AB62" s="195">
        <f t="shared" si="46"/>
        <v>0.06</v>
      </c>
      <c r="AC62" s="191">
        <f t="shared" si="47"/>
        <v>1100.4048837209302</v>
      </c>
      <c r="AD62" s="192">
        <f t="shared" si="48"/>
        <v>1241.4048837209302</v>
      </c>
      <c r="AE62" s="174">
        <v>46</v>
      </c>
    </row>
    <row r="63" spans="1:31" ht="15">
      <c r="A63" s="173">
        <v>47</v>
      </c>
      <c r="B63" s="118">
        <f t="shared" si="25"/>
        <v>0</v>
      </c>
      <c r="C63" s="290">
        <f t="shared" si="26"/>
        <v>20</v>
      </c>
      <c r="D63" s="323"/>
      <c r="E63" s="293">
        <f t="shared" si="27"/>
        <v>0</v>
      </c>
      <c r="F63" s="116">
        <f t="shared" si="28"/>
        <v>4</v>
      </c>
      <c r="G63" s="295">
        <f t="shared" si="29"/>
        <v>145</v>
      </c>
      <c r="H63" s="323"/>
      <c r="I63" s="296">
        <f t="shared" si="30"/>
        <v>4.0999999999999996</v>
      </c>
      <c r="J63" s="121">
        <f t="shared" si="31"/>
        <v>4.1000000000000002E-2</v>
      </c>
      <c r="K63" s="298">
        <f t="shared" si="32"/>
        <v>0.90100000000000058</v>
      </c>
      <c r="L63" s="328"/>
      <c r="M63" s="169">
        <f t="shared" si="33"/>
        <v>180</v>
      </c>
      <c r="N63" s="169">
        <f t="shared" si="34"/>
        <v>9</v>
      </c>
      <c r="O63" s="219">
        <f t="shared" si="35"/>
        <v>561.20000000000005</v>
      </c>
      <c r="P63" s="232">
        <f t="shared" si="36"/>
        <v>5.6120000000000003E-2</v>
      </c>
      <c r="Q63" s="129">
        <f t="shared" si="37"/>
        <v>62</v>
      </c>
      <c r="R63" s="130">
        <f t="shared" si="38"/>
        <v>0.43</v>
      </c>
      <c r="S63" s="134">
        <f t="shared" si="39"/>
        <v>82</v>
      </c>
      <c r="T63" s="301">
        <f t="shared" si="40"/>
        <v>0.56999999999999995</v>
      </c>
      <c r="U63" s="330"/>
      <c r="V63" s="304">
        <f t="shared" si="41"/>
        <v>101.81</v>
      </c>
      <c r="W63" s="171">
        <f t="shared" si="42"/>
        <v>663.01</v>
      </c>
      <c r="X63" s="197">
        <f t="shared" si="43"/>
        <v>0.18</v>
      </c>
      <c r="Y63" s="307">
        <f t="shared" si="44"/>
        <v>0.01</v>
      </c>
      <c r="Z63" s="332"/>
      <c r="AA63" s="309">
        <f t="shared" si="45"/>
        <v>9336.99</v>
      </c>
      <c r="AB63" s="195">
        <f t="shared" si="46"/>
        <v>7.0000000000000007E-2</v>
      </c>
      <c r="AC63" s="191">
        <f t="shared" si="47"/>
        <v>1047.6243333333332</v>
      </c>
      <c r="AD63" s="192">
        <f t="shared" si="48"/>
        <v>1192.6243333333332</v>
      </c>
      <c r="AE63" s="174">
        <v>47</v>
      </c>
    </row>
    <row r="64" spans="1:31" ht="15">
      <c r="A64" s="173">
        <v>48</v>
      </c>
      <c r="B64" s="118">
        <f t="shared" si="25"/>
        <v>0</v>
      </c>
      <c r="C64" s="290">
        <f t="shared" si="26"/>
        <v>20</v>
      </c>
      <c r="D64" s="323"/>
      <c r="E64" s="293">
        <f t="shared" si="27"/>
        <v>0</v>
      </c>
      <c r="F64" s="116">
        <f t="shared" si="28"/>
        <v>4</v>
      </c>
      <c r="G64" s="295">
        <f t="shared" si="29"/>
        <v>149</v>
      </c>
      <c r="H64" s="323"/>
      <c r="I64" s="296">
        <f t="shared" si="30"/>
        <v>4.25</v>
      </c>
      <c r="J64" s="121">
        <f t="shared" si="31"/>
        <v>4.2999999999999997E-2</v>
      </c>
      <c r="K64" s="298">
        <f t="shared" si="32"/>
        <v>0.94400000000000062</v>
      </c>
      <c r="L64" s="328"/>
      <c r="M64" s="169">
        <f t="shared" si="33"/>
        <v>188</v>
      </c>
      <c r="N64" s="169">
        <f t="shared" si="34"/>
        <v>9.4</v>
      </c>
      <c r="O64" s="219">
        <f t="shared" si="35"/>
        <v>597.20000000000005</v>
      </c>
      <c r="P64" s="232">
        <f t="shared" si="36"/>
        <v>5.9720000000000002E-2</v>
      </c>
      <c r="Q64" s="129">
        <f t="shared" si="37"/>
        <v>64</v>
      </c>
      <c r="R64" s="130">
        <f t="shared" si="38"/>
        <v>0.43</v>
      </c>
      <c r="S64" s="134">
        <f t="shared" si="39"/>
        <v>84</v>
      </c>
      <c r="T64" s="301">
        <f t="shared" si="40"/>
        <v>0.56000000000000005</v>
      </c>
      <c r="U64" s="330"/>
      <c r="V64" s="304">
        <f t="shared" si="41"/>
        <v>106.67</v>
      </c>
      <c r="W64" s="171">
        <f t="shared" si="42"/>
        <v>703.87</v>
      </c>
      <c r="X64" s="197">
        <f t="shared" si="43"/>
        <v>0.18</v>
      </c>
      <c r="Y64" s="307">
        <f t="shared" si="44"/>
        <v>0.01</v>
      </c>
      <c r="Z64" s="332"/>
      <c r="AA64" s="309">
        <f t="shared" si="45"/>
        <v>9296.1299999999992</v>
      </c>
      <c r="AB64" s="195">
        <f t="shared" si="46"/>
        <v>7.0000000000000007E-2</v>
      </c>
      <c r="AC64" s="191">
        <f t="shared" si="47"/>
        <v>999.16308510638294</v>
      </c>
      <c r="AD64" s="192">
        <f t="shared" si="48"/>
        <v>1148.1630851063828</v>
      </c>
      <c r="AE64" s="174">
        <v>48</v>
      </c>
    </row>
    <row r="65" spans="1:31" ht="15">
      <c r="A65" s="173">
        <v>49</v>
      </c>
      <c r="B65" s="118">
        <f t="shared" si="25"/>
        <v>0</v>
      </c>
      <c r="C65" s="290">
        <f t="shared" si="26"/>
        <v>20</v>
      </c>
      <c r="D65" s="323"/>
      <c r="E65" s="293">
        <f t="shared" si="27"/>
        <v>0</v>
      </c>
      <c r="F65" s="116">
        <f t="shared" si="28"/>
        <v>4</v>
      </c>
      <c r="G65" s="295">
        <f t="shared" si="29"/>
        <v>153</v>
      </c>
      <c r="H65" s="323"/>
      <c r="I65" s="296">
        <f t="shared" si="30"/>
        <v>4.4000000000000004</v>
      </c>
      <c r="J65" s="121">
        <f t="shared" si="31"/>
        <v>4.3999999999999997E-2</v>
      </c>
      <c r="K65" s="298">
        <f t="shared" si="32"/>
        <v>0.98800000000000066</v>
      </c>
      <c r="L65" s="328"/>
      <c r="M65" s="169">
        <f t="shared" si="33"/>
        <v>198</v>
      </c>
      <c r="N65" s="169">
        <f t="shared" si="34"/>
        <v>9.9</v>
      </c>
      <c r="O65" s="219">
        <f t="shared" si="35"/>
        <v>634.79999999999995</v>
      </c>
      <c r="P65" s="232">
        <f t="shared" si="36"/>
        <v>6.3479999999999995E-2</v>
      </c>
      <c r="Q65" s="129">
        <f t="shared" si="37"/>
        <v>64</v>
      </c>
      <c r="R65" s="130">
        <f t="shared" si="38"/>
        <v>0.42</v>
      </c>
      <c r="S65" s="134">
        <f t="shared" si="39"/>
        <v>84</v>
      </c>
      <c r="T65" s="301">
        <f t="shared" si="40"/>
        <v>0.55000000000000004</v>
      </c>
      <c r="U65" s="330"/>
      <c r="V65" s="304">
        <f t="shared" si="41"/>
        <v>111.64</v>
      </c>
      <c r="W65" s="171">
        <f t="shared" si="42"/>
        <v>746.44</v>
      </c>
      <c r="X65" s="197">
        <f t="shared" si="43"/>
        <v>0.18</v>
      </c>
      <c r="Y65" s="307">
        <f t="shared" si="44"/>
        <v>0.01</v>
      </c>
      <c r="Z65" s="332"/>
      <c r="AA65" s="309">
        <f t="shared" si="45"/>
        <v>9253.56</v>
      </c>
      <c r="AB65" s="195">
        <f t="shared" si="46"/>
        <v>7.0000000000000007E-2</v>
      </c>
      <c r="AC65" s="191">
        <f t="shared" si="47"/>
        <v>944.85212121212123</v>
      </c>
      <c r="AD65" s="192">
        <f t="shared" si="48"/>
        <v>1097.8521212121213</v>
      </c>
      <c r="AE65" s="174">
        <v>49</v>
      </c>
    </row>
    <row r="66" spans="1:31" ht="15">
      <c r="A66" s="173">
        <v>50</v>
      </c>
      <c r="B66" s="119">
        <f t="shared" ref="B66:B72" si="49">IF(AND($A66&gt;=C$9,C$9&gt;0),0,IF(AND($A66&gt;=C$6,C$6&gt;0),C$7,0))</f>
        <v>0</v>
      </c>
      <c r="C66" s="291">
        <f t="shared" ref="C66:C72" si="50">IF(AND($A66&gt;=C$9,C$9&gt;0),C$10,C65+B66)</f>
        <v>20</v>
      </c>
      <c r="D66" s="323"/>
      <c r="E66" s="294">
        <f t="shared" ref="E66:E72" si="51">IF(OR($A66&lt;2,AND(G$12&gt;0,$A66&gt;G$12)),0,IF(AND($A66&gt;=G$9,G$9&gt;0),G$10,IF(AND($A66&gt;=G$6,G$6&gt;0),G$7,0)))</f>
        <v>0</v>
      </c>
      <c r="F66" s="110">
        <f t="shared" ref="F66:F72" si="52">F65+E66</f>
        <v>4</v>
      </c>
      <c r="G66" s="291">
        <f t="shared" ref="G66:G72" si="53">G65+F66</f>
        <v>157</v>
      </c>
      <c r="H66" s="323"/>
      <c r="I66" s="297">
        <f t="shared" ref="I66:I72" si="54">IF(($A66&lt;K$4),1,IF(AND($A66&gt;K$12,K$12&gt;0),I65,IF(AND($A66&gt;=K$9,K$9&gt;0),ROUND(I65+K$10,4),IF(AND($A66&gt;=K$6,K$6&gt;0),ROUND(I65+K$7,4),K$3))))</f>
        <v>4.55</v>
      </c>
      <c r="J66" s="20">
        <f t="shared" ref="J66:J72" si="55">IF($A66&lt;K$4, K$2, IF(K$1=0,IF(K$13&gt;0,IF(K$2*K$13&lt;ROUND(J65*I66, 3),K$2*K$13,ROUND(J65*I66, 3)),ROUND(J65*I66, 3)),IF(K$13&gt;0,IF(K$2*K$13&lt;ROUND(K$2*I66, 3),K$2*K$13,ROUND(K$2*I66, 3)),ROUND(K$2*I66, 3))))</f>
        <v>4.5999999999999999E-2</v>
      </c>
      <c r="K66" s="299">
        <f t="shared" ref="K66:K72" si="56">K65+J66</f>
        <v>1.0340000000000007</v>
      </c>
      <c r="L66" s="328"/>
      <c r="M66" s="170">
        <f t="shared" ref="M66:M72" si="57">ROUND(C66*N66-K66*$O$6,2)</f>
        <v>206</v>
      </c>
      <c r="N66" s="170">
        <f t="shared" ref="N66:N72" si="58">ROUND(ROUND(K66,2)*$O$4,2)</f>
        <v>10.3</v>
      </c>
      <c r="O66" s="220">
        <f t="shared" ref="O66:O72" si="59">ROUND((ROUND(K65,2)*(G66-G65)*$O$4+O65+J66*$O$6),2)</f>
        <v>674.4</v>
      </c>
      <c r="P66" s="231">
        <f t="shared" ref="P66:P72" si="60">O66/$O$10</f>
        <v>6.744E-2</v>
      </c>
      <c r="Q66" s="131">
        <f t="shared" ref="Q66:Q72" si="61">ROUND(O66/N66,0)</f>
        <v>65</v>
      </c>
      <c r="R66" s="132">
        <f t="shared" ref="R66:R72" si="62">ROUND(Q66/G66,2)</f>
        <v>0.41</v>
      </c>
      <c r="S66" s="136">
        <f t="shared" ref="S66:S72" si="63">Q66+C66</f>
        <v>85</v>
      </c>
      <c r="T66" s="302">
        <f t="shared" ref="T66:T72" si="64">ROUND(S66/G66,2)</f>
        <v>0.54</v>
      </c>
      <c r="U66" s="330"/>
      <c r="V66" s="305">
        <f t="shared" ref="V66:V72" si="65">ROUND(K66*$O$7,2)</f>
        <v>116.84</v>
      </c>
      <c r="W66" s="172">
        <f t="shared" ref="W66:W72" si="66">ROUND(O66+V66,2)</f>
        <v>791.24</v>
      </c>
      <c r="X66" s="198">
        <f t="shared" ref="X66:X72" si="67">IF(O66&gt;0,ROUND(V66/O66,2),0)</f>
        <v>0.17</v>
      </c>
      <c r="Y66" s="308">
        <f t="shared" ref="Y66:Y72" si="68">IF($O$10&gt;0,ROUND(V66/$O$10,2),0)</f>
        <v>0.01</v>
      </c>
      <c r="Z66" s="332"/>
      <c r="AA66" s="310">
        <f t="shared" ref="AA66:AA72" si="69">IF($O$10&gt;0,ROUND($O$10-W66,2),0)</f>
        <v>9208.76</v>
      </c>
      <c r="AB66" s="196">
        <f t="shared" ref="AB66:AB72" si="70">IF($O$10&gt;0,ROUND(W66/$O$10,2),0)</f>
        <v>0.08</v>
      </c>
      <c r="AC66" s="193">
        <f t="shared" ref="AC66:AC72" si="71">IF(AND(AA66&gt;0,$O$4&gt;0),($O$10-O66-V66*$O$8)/N66,0)</f>
        <v>904.26368932038838</v>
      </c>
      <c r="AD66" s="194">
        <f t="shared" ref="AD66:AD72" si="72">IF(AC66&gt;0,AC66+G66,0)</f>
        <v>1061.2636893203885</v>
      </c>
      <c r="AE66" s="174">
        <v>50</v>
      </c>
    </row>
    <row r="67" spans="1:31" ht="15">
      <c r="A67" s="173">
        <v>51</v>
      </c>
      <c r="B67" s="118">
        <f t="shared" si="49"/>
        <v>0</v>
      </c>
      <c r="C67" s="290">
        <f t="shared" si="50"/>
        <v>20</v>
      </c>
      <c r="D67" s="323"/>
      <c r="E67" s="293">
        <f t="shared" si="51"/>
        <v>0</v>
      </c>
      <c r="F67" s="116">
        <f t="shared" si="52"/>
        <v>4</v>
      </c>
      <c r="G67" s="295">
        <f t="shared" si="53"/>
        <v>161</v>
      </c>
      <c r="H67" s="323"/>
      <c r="I67" s="296">
        <f t="shared" si="54"/>
        <v>4.7</v>
      </c>
      <c r="J67" s="121">
        <f t="shared" si="55"/>
        <v>4.7E-2</v>
      </c>
      <c r="K67" s="298">
        <f t="shared" si="56"/>
        <v>1.0810000000000006</v>
      </c>
      <c r="L67" s="328"/>
      <c r="M67" s="169">
        <f t="shared" si="57"/>
        <v>216</v>
      </c>
      <c r="N67" s="169">
        <f t="shared" si="58"/>
        <v>10.8</v>
      </c>
      <c r="O67" s="219">
        <f t="shared" si="59"/>
        <v>715.6</v>
      </c>
      <c r="P67" s="232">
        <f t="shared" si="60"/>
        <v>7.1559999999999999E-2</v>
      </c>
      <c r="Q67" s="129">
        <f t="shared" si="61"/>
        <v>66</v>
      </c>
      <c r="R67" s="130">
        <f t="shared" si="62"/>
        <v>0.41</v>
      </c>
      <c r="S67" s="134">
        <f t="shared" si="63"/>
        <v>86</v>
      </c>
      <c r="T67" s="301">
        <f t="shared" si="64"/>
        <v>0.53</v>
      </c>
      <c r="U67" s="330"/>
      <c r="V67" s="304">
        <f t="shared" si="65"/>
        <v>122.15</v>
      </c>
      <c r="W67" s="171">
        <f t="shared" si="66"/>
        <v>837.75</v>
      </c>
      <c r="X67" s="197">
        <f t="shared" si="67"/>
        <v>0.17</v>
      </c>
      <c r="Y67" s="307">
        <f t="shared" si="68"/>
        <v>0.01</v>
      </c>
      <c r="Z67" s="332"/>
      <c r="AA67" s="309">
        <f t="shared" si="69"/>
        <v>9162.25</v>
      </c>
      <c r="AB67" s="195">
        <f t="shared" si="70"/>
        <v>0.08</v>
      </c>
      <c r="AC67" s="191">
        <f t="shared" si="71"/>
        <v>858.53564814814808</v>
      </c>
      <c r="AD67" s="192">
        <f t="shared" si="72"/>
        <v>1019.5356481481481</v>
      </c>
      <c r="AE67" s="174">
        <v>51</v>
      </c>
    </row>
    <row r="68" spans="1:31" ht="15">
      <c r="A68" s="173">
        <v>52</v>
      </c>
      <c r="B68" s="118">
        <f t="shared" si="49"/>
        <v>0</v>
      </c>
      <c r="C68" s="290">
        <f t="shared" si="50"/>
        <v>20</v>
      </c>
      <c r="D68" s="323"/>
      <c r="E68" s="293">
        <f t="shared" si="51"/>
        <v>0</v>
      </c>
      <c r="F68" s="116">
        <f t="shared" si="52"/>
        <v>4</v>
      </c>
      <c r="G68" s="295">
        <f t="shared" si="53"/>
        <v>165</v>
      </c>
      <c r="H68" s="323"/>
      <c r="I68" s="296">
        <f t="shared" si="54"/>
        <v>4.8499999999999996</v>
      </c>
      <c r="J68" s="121">
        <f t="shared" si="55"/>
        <v>4.9000000000000002E-2</v>
      </c>
      <c r="K68" s="298">
        <f t="shared" si="56"/>
        <v>1.1300000000000006</v>
      </c>
      <c r="L68" s="328"/>
      <c r="M68" s="169">
        <f t="shared" si="57"/>
        <v>226</v>
      </c>
      <c r="N68" s="169">
        <f t="shared" si="58"/>
        <v>11.3</v>
      </c>
      <c r="O68" s="219">
        <f t="shared" si="59"/>
        <v>758.8</v>
      </c>
      <c r="P68" s="232">
        <f t="shared" si="60"/>
        <v>7.5879999999999989E-2</v>
      </c>
      <c r="Q68" s="129">
        <f t="shared" si="61"/>
        <v>67</v>
      </c>
      <c r="R68" s="130">
        <f t="shared" si="62"/>
        <v>0.41</v>
      </c>
      <c r="S68" s="134">
        <f t="shared" si="63"/>
        <v>87</v>
      </c>
      <c r="T68" s="301">
        <f t="shared" si="64"/>
        <v>0.53</v>
      </c>
      <c r="U68" s="330"/>
      <c r="V68" s="304">
        <f t="shared" si="65"/>
        <v>127.69</v>
      </c>
      <c r="W68" s="171">
        <f t="shared" si="66"/>
        <v>886.49</v>
      </c>
      <c r="X68" s="197">
        <f t="shared" si="67"/>
        <v>0.17</v>
      </c>
      <c r="Y68" s="307">
        <f t="shared" si="68"/>
        <v>0.01</v>
      </c>
      <c r="Z68" s="332"/>
      <c r="AA68" s="309">
        <f t="shared" si="69"/>
        <v>9113.51</v>
      </c>
      <c r="AB68" s="195">
        <f t="shared" si="70"/>
        <v>0.09</v>
      </c>
      <c r="AC68" s="191">
        <f t="shared" si="71"/>
        <v>816.67530973451323</v>
      </c>
      <c r="AD68" s="192">
        <f t="shared" si="72"/>
        <v>981.67530973451323</v>
      </c>
      <c r="AE68" s="174">
        <v>52</v>
      </c>
    </row>
    <row r="69" spans="1:31" ht="15">
      <c r="A69" s="173">
        <v>53</v>
      </c>
      <c r="B69" s="118">
        <f t="shared" si="49"/>
        <v>0</v>
      </c>
      <c r="C69" s="290">
        <f t="shared" si="50"/>
        <v>20</v>
      </c>
      <c r="D69" s="323"/>
      <c r="E69" s="293">
        <f t="shared" si="51"/>
        <v>0</v>
      </c>
      <c r="F69" s="116">
        <f t="shared" si="52"/>
        <v>4</v>
      </c>
      <c r="G69" s="295">
        <f t="shared" si="53"/>
        <v>169</v>
      </c>
      <c r="H69" s="323"/>
      <c r="I69" s="296">
        <f t="shared" si="54"/>
        <v>5</v>
      </c>
      <c r="J69" s="121">
        <f t="shared" si="55"/>
        <v>0.05</v>
      </c>
      <c r="K69" s="298">
        <f t="shared" si="56"/>
        <v>1.1800000000000006</v>
      </c>
      <c r="L69" s="328"/>
      <c r="M69" s="169">
        <f t="shared" si="57"/>
        <v>236</v>
      </c>
      <c r="N69" s="169">
        <f t="shared" si="58"/>
        <v>11.8</v>
      </c>
      <c r="O69" s="219">
        <f t="shared" si="59"/>
        <v>804</v>
      </c>
      <c r="P69" s="232">
        <f t="shared" si="60"/>
        <v>8.0399999999999999E-2</v>
      </c>
      <c r="Q69" s="129">
        <f t="shared" si="61"/>
        <v>68</v>
      </c>
      <c r="R69" s="130">
        <f t="shared" si="62"/>
        <v>0.4</v>
      </c>
      <c r="S69" s="134">
        <f t="shared" si="63"/>
        <v>88</v>
      </c>
      <c r="T69" s="301">
        <f t="shared" si="64"/>
        <v>0.52</v>
      </c>
      <c r="U69" s="330"/>
      <c r="V69" s="304">
        <f t="shared" si="65"/>
        <v>133.34</v>
      </c>
      <c r="W69" s="171">
        <f t="shared" si="66"/>
        <v>937.34</v>
      </c>
      <c r="X69" s="197">
        <f t="shared" si="67"/>
        <v>0.17</v>
      </c>
      <c r="Y69" s="307">
        <f t="shared" si="68"/>
        <v>0.01</v>
      </c>
      <c r="Z69" s="332"/>
      <c r="AA69" s="309">
        <f t="shared" si="69"/>
        <v>9062.66</v>
      </c>
      <c r="AB69" s="195">
        <f t="shared" si="70"/>
        <v>0.09</v>
      </c>
      <c r="AC69" s="191">
        <f t="shared" si="71"/>
        <v>778.192033898305</v>
      </c>
      <c r="AD69" s="192">
        <f t="shared" si="72"/>
        <v>947.192033898305</v>
      </c>
      <c r="AE69" s="174">
        <v>53</v>
      </c>
    </row>
    <row r="70" spans="1:31" ht="15">
      <c r="A70" s="173">
        <v>54</v>
      </c>
      <c r="B70" s="118">
        <f t="shared" si="49"/>
        <v>0</v>
      </c>
      <c r="C70" s="290">
        <f t="shared" si="50"/>
        <v>20</v>
      </c>
      <c r="D70" s="323"/>
      <c r="E70" s="293">
        <f t="shared" si="51"/>
        <v>0</v>
      </c>
      <c r="F70" s="116">
        <f t="shared" si="52"/>
        <v>4</v>
      </c>
      <c r="G70" s="295">
        <f t="shared" si="53"/>
        <v>173</v>
      </c>
      <c r="H70" s="323"/>
      <c r="I70" s="296">
        <f t="shared" si="54"/>
        <v>5.15</v>
      </c>
      <c r="J70" s="121">
        <f t="shared" si="55"/>
        <v>5.1999999999999998E-2</v>
      </c>
      <c r="K70" s="298">
        <f t="shared" si="56"/>
        <v>1.2320000000000007</v>
      </c>
      <c r="L70" s="328"/>
      <c r="M70" s="169">
        <f t="shared" si="57"/>
        <v>246</v>
      </c>
      <c r="N70" s="169">
        <f t="shared" si="58"/>
        <v>12.3</v>
      </c>
      <c r="O70" s="219">
        <f t="shared" si="59"/>
        <v>851.2</v>
      </c>
      <c r="P70" s="232">
        <f t="shared" si="60"/>
        <v>8.5120000000000001E-2</v>
      </c>
      <c r="Q70" s="129">
        <f t="shared" si="61"/>
        <v>69</v>
      </c>
      <c r="R70" s="130">
        <f t="shared" si="62"/>
        <v>0.4</v>
      </c>
      <c r="S70" s="134">
        <f t="shared" si="63"/>
        <v>89</v>
      </c>
      <c r="T70" s="301">
        <f t="shared" si="64"/>
        <v>0.51</v>
      </c>
      <c r="U70" s="330"/>
      <c r="V70" s="304">
        <f t="shared" si="65"/>
        <v>139.22</v>
      </c>
      <c r="W70" s="171">
        <f t="shared" si="66"/>
        <v>990.42</v>
      </c>
      <c r="X70" s="197">
        <f t="shared" si="67"/>
        <v>0.16</v>
      </c>
      <c r="Y70" s="307">
        <f t="shared" si="68"/>
        <v>0.01</v>
      </c>
      <c r="Z70" s="332"/>
      <c r="AA70" s="309">
        <f t="shared" si="69"/>
        <v>9009.58</v>
      </c>
      <c r="AB70" s="195">
        <f t="shared" si="70"/>
        <v>0.1</v>
      </c>
      <c r="AC70" s="191">
        <f t="shared" si="71"/>
        <v>742.67300813008114</v>
      </c>
      <c r="AD70" s="192">
        <f t="shared" si="72"/>
        <v>915.67300813008114</v>
      </c>
      <c r="AE70" s="174">
        <v>54</v>
      </c>
    </row>
    <row r="71" spans="1:31" ht="15">
      <c r="A71" s="173">
        <v>55</v>
      </c>
      <c r="B71" s="119">
        <f t="shared" si="49"/>
        <v>0</v>
      </c>
      <c r="C71" s="291">
        <f t="shared" si="50"/>
        <v>20</v>
      </c>
      <c r="D71" s="323"/>
      <c r="E71" s="294">
        <f t="shared" si="51"/>
        <v>0</v>
      </c>
      <c r="F71" s="110">
        <f t="shared" si="52"/>
        <v>4</v>
      </c>
      <c r="G71" s="291">
        <f t="shared" si="53"/>
        <v>177</v>
      </c>
      <c r="H71" s="323"/>
      <c r="I71" s="297">
        <f t="shared" si="54"/>
        <v>5.3</v>
      </c>
      <c r="J71" s="20">
        <f t="shared" si="55"/>
        <v>5.2999999999999999E-2</v>
      </c>
      <c r="K71" s="299">
        <f t="shared" si="56"/>
        <v>1.2850000000000006</v>
      </c>
      <c r="L71" s="328"/>
      <c r="M71" s="170">
        <f t="shared" si="57"/>
        <v>258</v>
      </c>
      <c r="N71" s="170">
        <f t="shared" si="58"/>
        <v>12.9</v>
      </c>
      <c r="O71" s="220">
        <f t="shared" si="59"/>
        <v>900.4</v>
      </c>
      <c r="P71" s="231">
        <f t="shared" si="60"/>
        <v>9.0039999999999995E-2</v>
      </c>
      <c r="Q71" s="131">
        <f t="shared" si="61"/>
        <v>70</v>
      </c>
      <c r="R71" s="132">
        <f t="shared" si="62"/>
        <v>0.4</v>
      </c>
      <c r="S71" s="136">
        <f t="shared" si="63"/>
        <v>90</v>
      </c>
      <c r="T71" s="302">
        <f t="shared" si="64"/>
        <v>0.51</v>
      </c>
      <c r="U71" s="330"/>
      <c r="V71" s="305">
        <f t="shared" si="65"/>
        <v>145.21</v>
      </c>
      <c r="W71" s="172">
        <f t="shared" si="66"/>
        <v>1045.6099999999999</v>
      </c>
      <c r="X71" s="198">
        <f t="shared" si="67"/>
        <v>0.16</v>
      </c>
      <c r="Y71" s="308">
        <f t="shared" si="68"/>
        <v>0.01</v>
      </c>
      <c r="Z71" s="332"/>
      <c r="AA71" s="310">
        <f t="shared" si="69"/>
        <v>8954.39</v>
      </c>
      <c r="AB71" s="196">
        <f t="shared" si="70"/>
        <v>0.1</v>
      </c>
      <c r="AC71" s="193">
        <f t="shared" si="71"/>
        <v>704.26968992248055</v>
      </c>
      <c r="AD71" s="194">
        <f t="shared" si="72"/>
        <v>881.26968992248055</v>
      </c>
      <c r="AE71" s="174">
        <v>55</v>
      </c>
    </row>
    <row r="72" spans="1:31" ht="15">
      <c r="A72" s="173">
        <v>56</v>
      </c>
      <c r="B72" s="118">
        <f t="shared" si="49"/>
        <v>0</v>
      </c>
      <c r="C72" s="290">
        <f t="shared" si="50"/>
        <v>20</v>
      </c>
      <c r="D72" s="323"/>
      <c r="E72" s="293">
        <f t="shared" si="51"/>
        <v>0</v>
      </c>
      <c r="F72" s="116">
        <f t="shared" si="52"/>
        <v>4</v>
      </c>
      <c r="G72" s="295">
        <f t="shared" si="53"/>
        <v>181</v>
      </c>
      <c r="H72" s="323"/>
      <c r="I72" s="296">
        <f t="shared" si="54"/>
        <v>5.45</v>
      </c>
      <c r="J72" s="121">
        <f t="shared" si="55"/>
        <v>5.5E-2</v>
      </c>
      <c r="K72" s="298">
        <f t="shared" si="56"/>
        <v>1.3400000000000005</v>
      </c>
      <c r="L72" s="328"/>
      <c r="M72" s="169">
        <f t="shared" si="57"/>
        <v>268</v>
      </c>
      <c r="N72" s="169">
        <f t="shared" si="58"/>
        <v>13.4</v>
      </c>
      <c r="O72" s="219">
        <f t="shared" si="59"/>
        <v>952</v>
      </c>
      <c r="P72" s="232">
        <f t="shared" si="60"/>
        <v>9.5200000000000007E-2</v>
      </c>
      <c r="Q72" s="129">
        <f t="shared" si="61"/>
        <v>71</v>
      </c>
      <c r="R72" s="130">
        <f t="shared" si="62"/>
        <v>0.39</v>
      </c>
      <c r="S72" s="134">
        <f t="shared" si="63"/>
        <v>91</v>
      </c>
      <c r="T72" s="301">
        <f t="shared" si="64"/>
        <v>0.5</v>
      </c>
      <c r="U72" s="330"/>
      <c r="V72" s="304">
        <f t="shared" si="65"/>
        <v>151.41999999999999</v>
      </c>
      <c r="W72" s="171">
        <f t="shared" si="66"/>
        <v>1103.42</v>
      </c>
      <c r="X72" s="197">
        <f t="shared" si="67"/>
        <v>0.16</v>
      </c>
      <c r="Y72" s="307">
        <f t="shared" si="68"/>
        <v>0.02</v>
      </c>
      <c r="Z72" s="332"/>
      <c r="AA72" s="309">
        <f t="shared" si="69"/>
        <v>8896.58</v>
      </c>
      <c r="AB72" s="195">
        <f t="shared" si="70"/>
        <v>0.11</v>
      </c>
      <c r="AC72" s="191">
        <f t="shared" si="71"/>
        <v>674.09388059701496</v>
      </c>
      <c r="AD72" s="192">
        <f t="shared" si="72"/>
        <v>855.09388059701496</v>
      </c>
      <c r="AE72" s="174">
        <v>56</v>
      </c>
    </row>
    <row r="73" spans="1:31" ht="15">
      <c r="A73" s="173">
        <v>57</v>
      </c>
      <c r="B73" s="118">
        <f t="shared" ref="B73:B104" si="73">IF(AND($A73&gt;=C$9,C$9&gt;0),0,IF(AND($A73&gt;=C$6,C$6&gt;0),C$7,0))</f>
        <v>0</v>
      </c>
      <c r="C73" s="290">
        <f t="shared" ref="C73:C104" si="74">IF(AND($A73&gt;=C$9,C$9&gt;0),C$10,C72+B73)</f>
        <v>20</v>
      </c>
      <c r="D73" s="323"/>
      <c r="E73" s="293">
        <f t="shared" ref="E73:E104" si="75">IF(OR($A73&lt;2,AND(G$12&gt;0,$A73&gt;G$12)),0,IF(AND($A73&gt;=G$9,G$9&gt;0),G$10,IF(AND($A73&gt;=G$6,G$6&gt;0),G$7,0)))</f>
        <v>0</v>
      </c>
      <c r="F73" s="116">
        <f t="shared" ref="F73:F104" si="76">F72+E73</f>
        <v>4</v>
      </c>
      <c r="G73" s="295">
        <f t="shared" ref="G73:G104" si="77">G72+F73</f>
        <v>185</v>
      </c>
      <c r="H73" s="323"/>
      <c r="I73" s="296">
        <f t="shared" ref="I73:I104" si="78">IF(($A73&lt;K$4),1,IF(AND($A73&gt;K$12,K$12&gt;0),I72,IF(AND($A73&gt;=K$9,K$9&gt;0),ROUND(I72+K$10,4),IF(AND($A73&gt;=K$6,K$6&gt;0),ROUND(I72+K$7,4),K$3))))</f>
        <v>5.6</v>
      </c>
      <c r="J73" s="121">
        <f t="shared" ref="J73:J104" si="79">IF($A73&lt;K$4, K$2, IF(K$1=0,IF(K$13&gt;0,IF(K$2*K$13&lt;ROUND(J72*I73, 3),K$2*K$13,ROUND(J72*I73, 3)),ROUND(J72*I73, 3)),IF(K$13&gt;0,IF(K$2*K$13&lt;ROUND(K$2*I73, 3),K$2*K$13,ROUND(K$2*I73, 3)),ROUND(K$2*I73, 3))))</f>
        <v>5.6000000000000001E-2</v>
      </c>
      <c r="K73" s="298">
        <f t="shared" ref="K73:K104" si="80">K72+J73</f>
        <v>1.3960000000000006</v>
      </c>
      <c r="L73" s="328"/>
      <c r="M73" s="169">
        <f t="shared" ref="M73:M104" si="81">ROUND(C73*N73-K73*$O$6,2)</f>
        <v>280</v>
      </c>
      <c r="N73" s="169">
        <f t="shared" ref="N73:N104" si="82">ROUND(ROUND(K73,2)*$O$4,2)</f>
        <v>14</v>
      </c>
      <c r="O73" s="219">
        <f t="shared" ref="O73:O104" si="83">ROUND((ROUND(K72,2)*(G73-G72)*$O$4+O72+J73*$O$6),2)</f>
        <v>1005.6</v>
      </c>
      <c r="P73" s="232">
        <f t="shared" ref="P73:P104" si="84">O73/$O$10</f>
        <v>0.10056</v>
      </c>
      <c r="Q73" s="129">
        <f t="shared" ref="Q73:Q104" si="85">ROUND(O73/N73,0)</f>
        <v>72</v>
      </c>
      <c r="R73" s="130">
        <f t="shared" ref="R73:R104" si="86">ROUND(Q73/G73,2)</f>
        <v>0.39</v>
      </c>
      <c r="S73" s="134">
        <f t="shared" ref="S73:S104" si="87">Q73+C73</f>
        <v>92</v>
      </c>
      <c r="T73" s="301">
        <f t="shared" ref="T73:T104" si="88">ROUND(S73/G73,2)</f>
        <v>0.5</v>
      </c>
      <c r="U73" s="330"/>
      <c r="V73" s="304">
        <f t="shared" ref="V73:V104" si="89">ROUND(K73*$O$7,2)</f>
        <v>157.75</v>
      </c>
      <c r="W73" s="171">
        <f t="shared" ref="W73:W104" si="90">ROUND(O73+V73,2)</f>
        <v>1163.3499999999999</v>
      </c>
      <c r="X73" s="197">
        <f t="shared" ref="X73:X104" si="91">IF(O73&gt;0,ROUND(V73/O73,2),0)</f>
        <v>0.16</v>
      </c>
      <c r="Y73" s="307">
        <f t="shared" ref="Y73:Y104" si="92">IF($O$10&gt;0,ROUND(V73/$O$10,2),0)</f>
        <v>0.02</v>
      </c>
      <c r="Z73" s="332"/>
      <c r="AA73" s="309">
        <f t="shared" ref="AA73:AA104" si="93">IF($O$10&gt;0,ROUND($O$10-W73,2),0)</f>
        <v>8836.65</v>
      </c>
      <c r="AB73" s="195">
        <f t="shared" ref="AB73:AB104" si="94">IF($O$10&gt;0,ROUND(W73/$O$10,2),0)</f>
        <v>0.12</v>
      </c>
      <c r="AC73" s="191">
        <f t="shared" ref="AC73:AC104" si="95">IF(AND(AA73&gt;0,$O$4&gt;0),($O$10-O73-V73*$O$8)/N73,0)</f>
        <v>641.33035714285711</v>
      </c>
      <c r="AD73" s="192">
        <f t="shared" ref="AD73:AD104" si="96">IF(AC73&gt;0,AC73+G73,0)</f>
        <v>826.33035714285711</v>
      </c>
      <c r="AE73" s="174">
        <v>57</v>
      </c>
    </row>
    <row r="74" spans="1:31" ht="15">
      <c r="A74" s="173">
        <v>58</v>
      </c>
      <c r="B74" s="118">
        <f t="shared" si="73"/>
        <v>0</v>
      </c>
      <c r="C74" s="290">
        <f t="shared" si="74"/>
        <v>20</v>
      </c>
      <c r="D74" s="323"/>
      <c r="E74" s="293">
        <f t="shared" si="75"/>
        <v>0</v>
      </c>
      <c r="F74" s="116">
        <f t="shared" si="76"/>
        <v>4</v>
      </c>
      <c r="G74" s="295">
        <f t="shared" si="77"/>
        <v>189</v>
      </c>
      <c r="H74" s="323"/>
      <c r="I74" s="296">
        <f t="shared" si="78"/>
        <v>5.75</v>
      </c>
      <c r="J74" s="121">
        <f t="shared" si="79"/>
        <v>5.8000000000000003E-2</v>
      </c>
      <c r="K74" s="298">
        <f t="shared" si="80"/>
        <v>1.4540000000000006</v>
      </c>
      <c r="L74" s="328"/>
      <c r="M74" s="169">
        <f t="shared" si="81"/>
        <v>290</v>
      </c>
      <c r="N74" s="169">
        <f t="shared" si="82"/>
        <v>14.5</v>
      </c>
      <c r="O74" s="219">
        <f t="shared" si="83"/>
        <v>1061.5999999999999</v>
      </c>
      <c r="P74" s="232">
        <f t="shared" si="84"/>
        <v>0.10615999999999999</v>
      </c>
      <c r="Q74" s="129">
        <f t="shared" si="85"/>
        <v>73</v>
      </c>
      <c r="R74" s="130">
        <f t="shared" si="86"/>
        <v>0.39</v>
      </c>
      <c r="S74" s="134">
        <f t="shared" si="87"/>
        <v>93</v>
      </c>
      <c r="T74" s="301">
        <f t="shared" si="88"/>
        <v>0.49</v>
      </c>
      <c r="U74" s="330"/>
      <c r="V74" s="304">
        <f t="shared" si="89"/>
        <v>164.3</v>
      </c>
      <c r="W74" s="171">
        <f t="shared" si="90"/>
        <v>1225.9000000000001</v>
      </c>
      <c r="X74" s="197">
        <f t="shared" si="91"/>
        <v>0.15</v>
      </c>
      <c r="Y74" s="307">
        <f t="shared" si="92"/>
        <v>0.02</v>
      </c>
      <c r="Z74" s="332"/>
      <c r="AA74" s="309">
        <f t="shared" si="93"/>
        <v>8774.1</v>
      </c>
      <c r="AB74" s="195">
        <f t="shared" si="94"/>
        <v>0.12</v>
      </c>
      <c r="AC74" s="191">
        <f t="shared" si="95"/>
        <v>615.30827586206897</v>
      </c>
      <c r="AD74" s="192">
        <f t="shared" si="96"/>
        <v>804.30827586206897</v>
      </c>
      <c r="AE74" s="174">
        <v>58</v>
      </c>
    </row>
    <row r="75" spans="1:31" ht="15">
      <c r="A75" s="173">
        <v>59</v>
      </c>
      <c r="B75" s="118">
        <f t="shared" si="73"/>
        <v>0</v>
      </c>
      <c r="C75" s="290">
        <f t="shared" si="74"/>
        <v>20</v>
      </c>
      <c r="D75" s="323"/>
      <c r="E75" s="293">
        <f t="shared" si="75"/>
        <v>0</v>
      </c>
      <c r="F75" s="116">
        <f t="shared" si="76"/>
        <v>4</v>
      </c>
      <c r="G75" s="295">
        <f t="shared" si="77"/>
        <v>193</v>
      </c>
      <c r="H75" s="323"/>
      <c r="I75" s="296">
        <f t="shared" si="78"/>
        <v>5.9</v>
      </c>
      <c r="J75" s="121">
        <f t="shared" si="79"/>
        <v>5.8999999999999997E-2</v>
      </c>
      <c r="K75" s="298">
        <f t="shared" si="80"/>
        <v>1.5130000000000006</v>
      </c>
      <c r="L75" s="328"/>
      <c r="M75" s="169">
        <f t="shared" si="81"/>
        <v>302</v>
      </c>
      <c r="N75" s="169">
        <f t="shared" si="82"/>
        <v>15.1</v>
      </c>
      <c r="O75" s="219">
        <f t="shared" si="83"/>
        <v>1119.5999999999999</v>
      </c>
      <c r="P75" s="232">
        <f t="shared" si="84"/>
        <v>0.11195999999999999</v>
      </c>
      <c r="Q75" s="129">
        <f t="shared" si="85"/>
        <v>74</v>
      </c>
      <c r="R75" s="130">
        <f t="shared" si="86"/>
        <v>0.38</v>
      </c>
      <c r="S75" s="134">
        <f t="shared" si="87"/>
        <v>94</v>
      </c>
      <c r="T75" s="301">
        <f t="shared" si="88"/>
        <v>0.49</v>
      </c>
      <c r="U75" s="330"/>
      <c r="V75" s="304">
        <f t="shared" si="89"/>
        <v>170.97</v>
      </c>
      <c r="W75" s="171">
        <f t="shared" si="90"/>
        <v>1290.57</v>
      </c>
      <c r="X75" s="197">
        <f t="shared" si="91"/>
        <v>0.15</v>
      </c>
      <c r="Y75" s="307">
        <f t="shared" si="92"/>
        <v>0.02</v>
      </c>
      <c r="Z75" s="332"/>
      <c r="AA75" s="309">
        <f t="shared" si="93"/>
        <v>8709.43</v>
      </c>
      <c r="AB75" s="195">
        <f t="shared" si="94"/>
        <v>0.13</v>
      </c>
      <c r="AC75" s="191">
        <f t="shared" si="95"/>
        <v>586.97370860927151</v>
      </c>
      <c r="AD75" s="192">
        <f t="shared" si="96"/>
        <v>779.97370860927151</v>
      </c>
      <c r="AE75" s="174">
        <v>59</v>
      </c>
    </row>
    <row r="76" spans="1:31" ht="15">
      <c r="A76" s="173">
        <v>60</v>
      </c>
      <c r="B76" s="119">
        <f t="shared" si="73"/>
        <v>0</v>
      </c>
      <c r="C76" s="291">
        <f t="shared" si="74"/>
        <v>20</v>
      </c>
      <c r="D76" s="323"/>
      <c r="E76" s="294">
        <f t="shared" si="75"/>
        <v>0</v>
      </c>
      <c r="F76" s="110">
        <f t="shared" si="76"/>
        <v>4</v>
      </c>
      <c r="G76" s="291">
        <f t="shared" si="77"/>
        <v>197</v>
      </c>
      <c r="H76" s="323"/>
      <c r="I76" s="297">
        <f t="shared" si="78"/>
        <v>6.05</v>
      </c>
      <c r="J76" s="20">
        <f t="shared" si="79"/>
        <v>6.0999999999999999E-2</v>
      </c>
      <c r="K76" s="299">
        <f t="shared" si="80"/>
        <v>1.5740000000000005</v>
      </c>
      <c r="L76" s="328"/>
      <c r="M76" s="170">
        <f t="shared" si="81"/>
        <v>314</v>
      </c>
      <c r="N76" s="170">
        <f t="shared" si="82"/>
        <v>15.7</v>
      </c>
      <c r="O76" s="220">
        <f t="shared" si="83"/>
        <v>1180</v>
      </c>
      <c r="P76" s="231">
        <f t="shared" si="84"/>
        <v>0.11799999999999999</v>
      </c>
      <c r="Q76" s="131">
        <f t="shared" si="85"/>
        <v>75</v>
      </c>
      <c r="R76" s="132">
        <f t="shared" si="86"/>
        <v>0.38</v>
      </c>
      <c r="S76" s="136">
        <f t="shared" si="87"/>
        <v>95</v>
      </c>
      <c r="T76" s="302">
        <f t="shared" si="88"/>
        <v>0.48</v>
      </c>
      <c r="U76" s="330"/>
      <c r="V76" s="305">
        <f t="shared" si="89"/>
        <v>177.86</v>
      </c>
      <c r="W76" s="172">
        <f t="shared" si="90"/>
        <v>1357.86</v>
      </c>
      <c r="X76" s="198">
        <f t="shared" si="91"/>
        <v>0.15</v>
      </c>
      <c r="Y76" s="308">
        <f t="shared" si="92"/>
        <v>0.02</v>
      </c>
      <c r="Z76" s="332"/>
      <c r="AA76" s="310">
        <f t="shared" si="93"/>
        <v>8642.14</v>
      </c>
      <c r="AB76" s="196">
        <f t="shared" si="94"/>
        <v>0.14000000000000001</v>
      </c>
      <c r="AC76" s="193">
        <f t="shared" si="95"/>
        <v>560.65057324840768</v>
      </c>
      <c r="AD76" s="194">
        <f t="shared" si="96"/>
        <v>757.65057324840768</v>
      </c>
      <c r="AE76" s="174">
        <v>60</v>
      </c>
    </row>
    <row r="77" spans="1:31" ht="15">
      <c r="A77" s="173">
        <v>61</v>
      </c>
      <c r="B77" s="118">
        <f t="shared" si="73"/>
        <v>0</v>
      </c>
      <c r="C77" s="290">
        <f t="shared" si="74"/>
        <v>20</v>
      </c>
      <c r="D77" s="323"/>
      <c r="E77" s="293">
        <f t="shared" si="75"/>
        <v>0</v>
      </c>
      <c r="F77" s="116">
        <f t="shared" si="76"/>
        <v>4</v>
      </c>
      <c r="G77" s="295">
        <f t="shared" si="77"/>
        <v>201</v>
      </c>
      <c r="H77" s="323"/>
      <c r="I77" s="296">
        <f t="shared" si="78"/>
        <v>6.2</v>
      </c>
      <c r="J77" s="121">
        <f t="shared" si="79"/>
        <v>6.2E-2</v>
      </c>
      <c r="K77" s="298">
        <f t="shared" si="80"/>
        <v>1.6360000000000006</v>
      </c>
      <c r="L77" s="328"/>
      <c r="M77" s="169">
        <f t="shared" si="81"/>
        <v>328</v>
      </c>
      <c r="N77" s="169">
        <f t="shared" si="82"/>
        <v>16.399999999999999</v>
      </c>
      <c r="O77" s="219">
        <f t="shared" si="83"/>
        <v>1242.8</v>
      </c>
      <c r="P77" s="232">
        <f t="shared" si="84"/>
        <v>0.12428</v>
      </c>
      <c r="Q77" s="129">
        <f t="shared" si="85"/>
        <v>76</v>
      </c>
      <c r="R77" s="130">
        <f t="shared" si="86"/>
        <v>0.38</v>
      </c>
      <c r="S77" s="134">
        <f t="shared" si="87"/>
        <v>96</v>
      </c>
      <c r="T77" s="301">
        <f t="shared" si="88"/>
        <v>0.48</v>
      </c>
      <c r="U77" s="330"/>
      <c r="V77" s="304">
        <f t="shared" si="89"/>
        <v>184.87</v>
      </c>
      <c r="W77" s="171">
        <f t="shared" si="90"/>
        <v>1427.67</v>
      </c>
      <c r="X77" s="197">
        <f t="shared" si="91"/>
        <v>0.15</v>
      </c>
      <c r="Y77" s="307">
        <f t="shared" si="92"/>
        <v>0.02</v>
      </c>
      <c r="Z77" s="332"/>
      <c r="AA77" s="309">
        <f t="shared" si="93"/>
        <v>8572.33</v>
      </c>
      <c r="AB77" s="195">
        <f t="shared" si="94"/>
        <v>0.14000000000000001</v>
      </c>
      <c r="AC77" s="191">
        <f t="shared" si="95"/>
        <v>532.84835365853678</v>
      </c>
      <c r="AD77" s="192">
        <f t="shared" si="96"/>
        <v>733.84835365853678</v>
      </c>
      <c r="AE77" s="174">
        <v>61</v>
      </c>
    </row>
    <row r="78" spans="1:31" ht="15">
      <c r="A78" s="173">
        <v>62</v>
      </c>
      <c r="B78" s="118">
        <f t="shared" si="73"/>
        <v>0</v>
      </c>
      <c r="C78" s="290">
        <f t="shared" si="74"/>
        <v>20</v>
      </c>
      <c r="D78" s="323"/>
      <c r="E78" s="293">
        <f t="shared" si="75"/>
        <v>0</v>
      </c>
      <c r="F78" s="116">
        <f t="shared" si="76"/>
        <v>4</v>
      </c>
      <c r="G78" s="295">
        <f t="shared" si="77"/>
        <v>205</v>
      </c>
      <c r="H78" s="323"/>
      <c r="I78" s="296">
        <f t="shared" si="78"/>
        <v>6.35</v>
      </c>
      <c r="J78" s="121">
        <f t="shared" si="79"/>
        <v>6.4000000000000001E-2</v>
      </c>
      <c r="K78" s="298">
        <f t="shared" si="80"/>
        <v>1.7000000000000006</v>
      </c>
      <c r="L78" s="328"/>
      <c r="M78" s="169">
        <f t="shared" si="81"/>
        <v>340</v>
      </c>
      <c r="N78" s="169">
        <f t="shared" si="82"/>
        <v>17</v>
      </c>
      <c r="O78" s="219">
        <f t="shared" si="83"/>
        <v>1308.4000000000001</v>
      </c>
      <c r="P78" s="232">
        <f t="shared" si="84"/>
        <v>0.13084000000000001</v>
      </c>
      <c r="Q78" s="129">
        <f t="shared" si="85"/>
        <v>77</v>
      </c>
      <c r="R78" s="130">
        <f t="shared" si="86"/>
        <v>0.38</v>
      </c>
      <c r="S78" s="134">
        <f t="shared" si="87"/>
        <v>97</v>
      </c>
      <c r="T78" s="301">
        <f t="shared" si="88"/>
        <v>0.47</v>
      </c>
      <c r="U78" s="330"/>
      <c r="V78" s="304">
        <f t="shared" si="89"/>
        <v>192.1</v>
      </c>
      <c r="W78" s="171">
        <f t="shared" si="90"/>
        <v>1500.5</v>
      </c>
      <c r="X78" s="197">
        <f t="shared" si="91"/>
        <v>0.15</v>
      </c>
      <c r="Y78" s="307">
        <f t="shared" si="92"/>
        <v>0.02</v>
      </c>
      <c r="Z78" s="332"/>
      <c r="AA78" s="309">
        <f t="shared" si="93"/>
        <v>8499.5</v>
      </c>
      <c r="AB78" s="195">
        <f t="shared" si="94"/>
        <v>0.15</v>
      </c>
      <c r="AC78" s="191">
        <f t="shared" si="95"/>
        <v>510.14058823529422</v>
      </c>
      <c r="AD78" s="192">
        <f t="shared" si="96"/>
        <v>715.14058823529422</v>
      </c>
      <c r="AE78" s="174">
        <v>62</v>
      </c>
    </row>
    <row r="79" spans="1:31" ht="15">
      <c r="A79" s="173">
        <v>63</v>
      </c>
      <c r="B79" s="118">
        <f t="shared" si="73"/>
        <v>0</v>
      </c>
      <c r="C79" s="290">
        <f t="shared" si="74"/>
        <v>20</v>
      </c>
      <c r="D79" s="323"/>
      <c r="E79" s="293">
        <f t="shared" si="75"/>
        <v>0</v>
      </c>
      <c r="F79" s="116">
        <f t="shared" si="76"/>
        <v>4</v>
      </c>
      <c r="G79" s="295">
        <f t="shared" si="77"/>
        <v>209</v>
      </c>
      <c r="H79" s="323"/>
      <c r="I79" s="296">
        <f t="shared" si="78"/>
        <v>6.5</v>
      </c>
      <c r="J79" s="121">
        <f t="shared" si="79"/>
        <v>6.5000000000000002E-2</v>
      </c>
      <c r="K79" s="298">
        <f t="shared" si="80"/>
        <v>1.7650000000000006</v>
      </c>
      <c r="L79" s="328"/>
      <c r="M79" s="169">
        <f t="shared" si="81"/>
        <v>354</v>
      </c>
      <c r="N79" s="169">
        <f t="shared" si="82"/>
        <v>17.7</v>
      </c>
      <c r="O79" s="219">
        <f t="shared" si="83"/>
        <v>1376.4</v>
      </c>
      <c r="P79" s="232">
        <f t="shared" si="84"/>
        <v>0.13764000000000001</v>
      </c>
      <c r="Q79" s="129">
        <f t="shared" si="85"/>
        <v>78</v>
      </c>
      <c r="R79" s="130">
        <f t="shared" si="86"/>
        <v>0.37</v>
      </c>
      <c r="S79" s="134">
        <f t="shared" si="87"/>
        <v>98</v>
      </c>
      <c r="T79" s="301">
        <f t="shared" si="88"/>
        <v>0.47</v>
      </c>
      <c r="U79" s="330"/>
      <c r="V79" s="304">
        <f t="shared" si="89"/>
        <v>199.45</v>
      </c>
      <c r="W79" s="171">
        <f t="shared" si="90"/>
        <v>1575.85</v>
      </c>
      <c r="X79" s="197">
        <f t="shared" si="91"/>
        <v>0.14000000000000001</v>
      </c>
      <c r="Y79" s="307">
        <f t="shared" si="92"/>
        <v>0.02</v>
      </c>
      <c r="Z79" s="332"/>
      <c r="AA79" s="309">
        <f t="shared" si="93"/>
        <v>8424.15</v>
      </c>
      <c r="AB79" s="195">
        <f t="shared" si="94"/>
        <v>0.16</v>
      </c>
      <c r="AC79" s="191">
        <f t="shared" si="95"/>
        <v>486.08220338983057</v>
      </c>
      <c r="AD79" s="192">
        <f t="shared" si="96"/>
        <v>695.08220338983051</v>
      </c>
      <c r="AE79" s="174">
        <v>63</v>
      </c>
    </row>
    <row r="80" spans="1:31" ht="15">
      <c r="A80" s="173">
        <v>64</v>
      </c>
      <c r="B80" s="118">
        <f t="shared" si="73"/>
        <v>0</v>
      </c>
      <c r="C80" s="290">
        <f t="shared" si="74"/>
        <v>20</v>
      </c>
      <c r="D80" s="323"/>
      <c r="E80" s="293">
        <f t="shared" si="75"/>
        <v>0</v>
      </c>
      <c r="F80" s="116">
        <f t="shared" si="76"/>
        <v>4</v>
      </c>
      <c r="G80" s="295">
        <f t="shared" si="77"/>
        <v>213</v>
      </c>
      <c r="H80" s="323"/>
      <c r="I80" s="296">
        <f t="shared" si="78"/>
        <v>6.65</v>
      </c>
      <c r="J80" s="121">
        <f t="shared" si="79"/>
        <v>6.7000000000000004E-2</v>
      </c>
      <c r="K80" s="298">
        <f t="shared" si="80"/>
        <v>1.8320000000000005</v>
      </c>
      <c r="L80" s="328"/>
      <c r="M80" s="169">
        <f t="shared" si="81"/>
        <v>366</v>
      </c>
      <c r="N80" s="169">
        <f t="shared" si="82"/>
        <v>18.3</v>
      </c>
      <c r="O80" s="219">
        <f t="shared" si="83"/>
        <v>1447.2</v>
      </c>
      <c r="P80" s="232">
        <f t="shared" si="84"/>
        <v>0.14472000000000002</v>
      </c>
      <c r="Q80" s="129">
        <f t="shared" si="85"/>
        <v>79</v>
      </c>
      <c r="R80" s="130">
        <f t="shared" si="86"/>
        <v>0.37</v>
      </c>
      <c r="S80" s="134">
        <f t="shared" si="87"/>
        <v>99</v>
      </c>
      <c r="T80" s="301">
        <f t="shared" si="88"/>
        <v>0.46</v>
      </c>
      <c r="U80" s="330"/>
      <c r="V80" s="304">
        <f t="shared" si="89"/>
        <v>207.02</v>
      </c>
      <c r="W80" s="171">
        <f t="shared" si="90"/>
        <v>1654.22</v>
      </c>
      <c r="X80" s="197">
        <f t="shared" si="91"/>
        <v>0.14000000000000001</v>
      </c>
      <c r="Y80" s="307">
        <f t="shared" si="92"/>
        <v>0.02</v>
      </c>
      <c r="Z80" s="332"/>
      <c r="AA80" s="309">
        <f t="shared" si="93"/>
        <v>8345.7800000000007</v>
      </c>
      <c r="AB80" s="195">
        <f t="shared" si="94"/>
        <v>0.17</v>
      </c>
      <c r="AC80" s="191">
        <f t="shared" si="95"/>
        <v>466.23486338797812</v>
      </c>
      <c r="AD80" s="192">
        <f t="shared" si="96"/>
        <v>679.23486338797807</v>
      </c>
      <c r="AE80" s="174">
        <v>64</v>
      </c>
    </row>
    <row r="81" spans="1:31" ht="15">
      <c r="A81" s="173">
        <v>65</v>
      </c>
      <c r="B81" s="119">
        <f t="shared" si="73"/>
        <v>0</v>
      </c>
      <c r="C81" s="291">
        <f t="shared" si="74"/>
        <v>20</v>
      </c>
      <c r="D81" s="323"/>
      <c r="E81" s="294">
        <f t="shared" si="75"/>
        <v>0</v>
      </c>
      <c r="F81" s="110">
        <f t="shared" si="76"/>
        <v>4</v>
      </c>
      <c r="G81" s="291">
        <f t="shared" si="77"/>
        <v>217</v>
      </c>
      <c r="H81" s="323"/>
      <c r="I81" s="297">
        <f t="shared" si="78"/>
        <v>6.8</v>
      </c>
      <c r="J81" s="20">
        <f t="shared" si="79"/>
        <v>6.8000000000000005E-2</v>
      </c>
      <c r="K81" s="299">
        <f t="shared" si="80"/>
        <v>1.9000000000000006</v>
      </c>
      <c r="L81" s="328"/>
      <c r="M81" s="170">
        <f t="shared" si="81"/>
        <v>380</v>
      </c>
      <c r="N81" s="170">
        <f t="shared" si="82"/>
        <v>19</v>
      </c>
      <c r="O81" s="220">
        <f t="shared" si="83"/>
        <v>1520.4</v>
      </c>
      <c r="P81" s="231">
        <f t="shared" si="84"/>
        <v>0.15204000000000001</v>
      </c>
      <c r="Q81" s="131">
        <f t="shared" si="85"/>
        <v>80</v>
      </c>
      <c r="R81" s="132">
        <f t="shared" si="86"/>
        <v>0.37</v>
      </c>
      <c r="S81" s="136">
        <f t="shared" si="87"/>
        <v>100</v>
      </c>
      <c r="T81" s="302">
        <f t="shared" si="88"/>
        <v>0.46</v>
      </c>
      <c r="U81" s="330"/>
      <c r="V81" s="305">
        <f t="shared" si="89"/>
        <v>214.7</v>
      </c>
      <c r="W81" s="172">
        <f t="shared" si="90"/>
        <v>1735.1</v>
      </c>
      <c r="X81" s="198">
        <f t="shared" si="91"/>
        <v>0.14000000000000001</v>
      </c>
      <c r="Y81" s="308">
        <f t="shared" si="92"/>
        <v>0.02</v>
      </c>
      <c r="Z81" s="332"/>
      <c r="AA81" s="310">
        <f t="shared" si="93"/>
        <v>8264.9</v>
      </c>
      <c r="AB81" s="196">
        <f t="shared" si="94"/>
        <v>0.17</v>
      </c>
      <c r="AC81" s="193">
        <f t="shared" si="95"/>
        <v>445.1647368421053</v>
      </c>
      <c r="AD81" s="194">
        <f t="shared" si="96"/>
        <v>662.1647368421053</v>
      </c>
      <c r="AE81" s="174">
        <v>65</v>
      </c>
    </row>
    <row r="82" spans="1:31" ht="15">
      <c r="A82" s="173">
        <v>66</v>
      </c>
      <c r="B82" s="118">
        <f t="shared" si="73"/>
        <v>0</v>
      </c>
      <c r="C82" s="290">
        <f t="shared" si="74"/>
        <v>20</v>
      </c>
      <c r="D82" s="323"/>
      <c r="E82" s="293">
        <f t="shared" si="75"/>
        <v>0</v>
      </c>
      <c r="F82" s="116">
        <f t="shared" si="76"/>
        <v>4</v>
      </c>
      <c r="G82" s="295">
        <f t="shared" si="77"/>
        <v>221</v>
      </c>
      <c r="H82" s="323"/>
      <c r="I82" s="296">
        <f t="shared" si="78"/>
        <v>6.95</v>
      </c>
      <c r="J82" s="121">
        <f t="shared" si="79"/>
        <v>7.0000000000000007E-2</v>
      </c>
      <c r="K82" s="298">
        <f t="shared" si="80"/>
        <v>1.9700000000000006</v>
      </c>
      <c r="L82" s="328"/>
      <c r="M82" s="169">
        <f t="shared" si="81"/>
        <v>394</v>
      </c>
      <c r="N82" s="169">
        <f t="shared" si="82"/>
        <v>19.7</v>
      </c>
      <c r="O82" s="219">
        <f t="shared" si="83"/>
        <v>1596.4</v>
      </c>
      <c r="P82" s="232">
        <f t="shared" si="84"/>
        <v>0.15964</v>
      </c>
      <c r="Q82" s="129">
        <f t="shared" si="85"/>
        <v>81</v>
      </c>
      <c r="R82" s="130">
        <f t="shared" si="86"/>
        <v>0.37</v>
      </c>
      <c r="S82" s="134">
        <f t="shared" si="87"/>
        <v>101</v>
      </c>
      <c r="T82" s="301">
        <f t="shared" si="88"/>
        <v>0.46</v>
      </c>
      <c r="U82" s="330"/>
      <c r="V82" s="304">
        <f t="shared" si="89"/>
        <v>222.61</v>
      </c>
      <c r="W82" s="171">
        <f t="shared" si="90"/>
        <v>1819.01</v>
      </c>
      <c r="X82" s="197">
        <f t="shared" si="91"/>
        <v>0.14000000000000001</v>
      </c>
      <c r="Y82" s="307">
        <f t="shared" si="92"/>
        <v>0.02</v>
      </c>
      <c r="Z82" s="332"/>
      <c r="AA82" s="309">
        <f t="shared" si="93"/>
        <v>8180.99</v>
      </c>
      <c r="AB82" s="195">
        <f t="shared" si="94"/>
        <v>0.18</v>
      </c>
      <c r="AC82" s="191">
        <f t="shared" si="95"/>
        <v>425.44868020304568</v>
      </c>
      <c r="AD82" s="192">
        <f t="shared" si="96"/>
        <v>646.44868020304568</v>
      </c>
      <c r="AE82" s="174">
        <v>66</v>
      </c>
    </row>
    <row r="83" spans="1:31" ht="15">
      <c r="A83" s="173">
        <v>67</v>
      </c>
      <c r="B83" s="118">
        <f t="shared" si="73"/>
        <v>0</v>
      </c>
      <c r="C83" s="290">
        <f t="shared" si="74"/>
        <v>20</v>
      </c>
      <c r="D83" s="323"/>
      <c r="E83" s="293">
        <f t="shared" si="75"/>
        <v>0</v>
      </c>
      <c r="F83" s="116">
        <f t="shared" si="76"/>
        <v>4</v>
      </c>
      <c r="G83" s="295">
        <f t="shared" si="77"/>
        <v>225</v>
      </c>
      <c r="H83" s="323"/>
      <c r="I83" s="296">
        <f t="shared" si="78"/>
        <v>7.1</v>
      </c>
      <c r="J83" s="121">
        <f t="shared" si="79"/>
        <v>7.0999999999999994E-2</v>
      </c>
      <c r="K83" s="298">
        <f t="shared" si="80"/>
        <v>2.0410000000000008</v>
      </c>
      <c r="L83" s="328"/>
      <c r="M83" s="169">
        <f t="shared" si="81"/>
        <v>408</v>
      </c>
      <c r="N83" s="169">
        <f t="shared" si="82"/>
        <v>20.399999999999999</v>
      </c>
      <c r="O83" s="219">
        <f t="shared" si="83"/>
        <v>1675.2</v>
      </c>
      <c r="P83" s="232">
        <f t="shared" si="84"/>
        <v>0.16752</v>
      </c>
      <c r="Q83" s="129">
        <f t="shared" si="85"/>
        <v>82</v>
      </c>
      <c r="R83" s="130">
        <f t="shared" si="86"/>
        <v>0.36</v>
      </c>
      <c r="S83" s="134">
        <f t="shared" si="87"/>
        <v>102</v>
      </c>
      <c r="T83" s="301">
        <f t="shared" si="88"/>
        <v>0.45</v>
      </c>
      <c r="U83" s="330"/>
      <c r="V83" s="304">
        <f t="shared" si="89"/>
        <v>230.63</v>
      </c>
      <c r="W83" s="171">
        <f t="shared" si="90"/>
        <v>1905.83</v>
      </c>
      <c r="X83" s="197">
        <f t="shared" si="91"/>
        <v>0.14000000000000001</v>
      </c>
      <c r="Y83" s="307">
        <f t="shared" si="92"/>
        <v>0.02</v>
      </c>
      <c r="Z83" s="332"/>
      <c r="AA83" s="309">
        <f t="shared" si="93"/>
        <v>8094.17</v>
      </c>
      <c r="AB83" s="195">
        <f t="shared" si="94"/>
        <v>0.19</v>
      </c>
      <c r="AC83" s="191">
        <f t="shared" si="95"/>
        <v>406.94789215686274</v>
      </c>
      <c r="AD83" s="192">
        <f t="shared" si="96"/>
        <v>631.94789215686274</v>
      </c>
      <c r="AE83" s="174">
        <v>67</v>
      </c>
    </row>
    <row r="84" spans="1:31" ht="15">
      <c r="A84" s="173">
        <v>68</v>
      </c>
      <c r="B84" s="118">
        <f t="shared" si="73"/>
        <v>0</v>
      </c>
      <c r="C84" s="290">
        <f t="shared" si="74"/>
        <v>20</v>
      </c>
      <c r="D84" s="323"/>
      <c r="E84" s="293">
        <f t="shared" si="75"/>
        <v>0</v>
      </c>
      <c r="F84" s="116">
        <f t="shared" si="76"/>
        <v>4</v>
      </c>
      <c r="G84" s="295">
        <f t="shared" si="77"/>
        <v>229</v>
      </c>
      <c r="H84" s="323"/>
      <c r="I84" s="296">
        <f t="shared" si="78"/>
        <v>7.25</v>
      </c>
      <c r="J84" s="121">
        <f t="shared" si="79"/>
        <v>7.2999999999999995E-2</v>
      </c>
      <c r="K84" s="298">
        <f t="shared" si="80"/>
        <v>2.1140000000000008</v>
      </c>
      <c r="L84" s="328"/>
      <c r="M84" s="169">
        <f t="shared" si="81"/>
        <v>422</v>
      </c>
      <c r="N84" s="169">
        <f t="shared" si="82"/>
        <v>21.1</v>
      </c>
      <c r="O84" s="219">
        <f t="shared" si="83"/>
        <v>1756.8</v>
      </c>
      <c r="P84" s="232">
        <f t="shared" si="84"/>
        <v>0.17568</v>
      </c>
      <c r="Q84" s="129">
        <f t="shared" si="85"/>
        <v>83</v>
      </c>
      <c r="R84" s="130">
        <f t="shared" si="86"/>
        <v>0.36</v>
      </c>
      <c r="S84" s="134">
        <f t="shared" si="87"/>
        <v>103</v>
      </c>
      <c r="T84" s="301">
        <f t="shared" si="88"/>
        <v>0.45</v>
      </c>
      <c r="U84" s="330"/>
      <c r="V84" s="304">
        <f t="shared" si="89"/>
        <v>238.88</v>
      </c>
      <c r="W84" s="171">
        <f t="shared" si="90"/>
        <v>1995.68</v>
      </c>
      <c r="X84" s="197">
        <f t="shared" si="91"/>
        <v>0.14000000000000001</v>
      </c>
      <c r="Y84" s="307">
        <f t="shared" si="92"/>
        <v>0.02</v>
      </c>
      <c r="Z84" s="332"/>
      <c r="AA84" s="309">
        <f t="shared" si="93"/>
        <v>8004.32</v>
      </c>
      <c r="AB84" s="195">
        <f t="shared" si="94"/>
        <v>0.2</v>
      </c>
      <c r="AC84" s="191">
        <f t="shared" si="95"/>
        <v>389.5408530805687</v>
      </c>
      <c r="AD84" s="192">
        <f t="shared" si="96"/>
        <v>618.5408530805687</v>
      </c>
      <c r="AE84" s="174">
        <v>68</v>
      </c>
    </row>
    <row r="85" spans="1:31" ht="15">
      <c r="A85" s="173">
        <v>69</v>
      </c>
      <c r="B85" s="118">
        <f t="shared" si="73"/>
        <v>0</v>
      </c>
      <c r="C85" s="290">
        <f t="shared" si="74"/>
        <v>20</v>
      </c>
      <c r="D85" s="323"/>
      <c r="E85" s="293">
        <f t="shared" si="75"/>
        <v>0</v>
      </c>
      <c r="F85" s="116">
        <f t="shared" si="76"/>
        <v>4</v>
      </c>
      <c r="G85" s="295">
        <f t="shared" si="77"/>
        <v>233</v>
      </c>
      <c r="H85" s="323"/>
      <c r="I85" s="296">
        <f t="shared" si="78"/>
        <v>7.4</v>
      </c>
      <c r="J85" s="121">
        <f t="shared" si="79"/>
        <v>7.3999999999999996E-2</v>
      </c>
      <c r="K85" s="298">
        <f t="shared" si="80"/>
        <v>2.1880000000000006</v>
      </c>
      <c r="L85" s="328"/>
      <c r="M85" s="169">
        <f t="shared" si="81"/>
        <v>438</v>
      </c>
      <c r="N85" s="169">
        <f t="shared" si="82"/>
        <v>21.9</v>
      </c>
      <c r="O85" s="219">
        <f t="shared" si="83"/>
        <v>1841.2</v>
      </c>
      <c r="P85" s="232">
        <f t="shared" si="84"/>
        <v>0.18412000000000001</v>
      </c>
      <c r="Q85" s="129">
        <f t="shared" si="85"/>
        <v>84</v>
      </c>
      <c r="R85" s="130">
        <f t="shared" si="86"/>
        <v>0.36</v>
      </c>
      <c r="S85" s="134">
        <f t="shared" si="87"/>
        <v>104</v>
      </c>
      <c r="T85" s="301">
        <f t="shared" si="88"/>
        <v>0.45</v>
      </c>
      <c r="U85" s="330"/>
      <c r="V85" s="304">
        <f t="shared" si="89"/>
        <v>247.24</v>
      </c>
      <c r="W85" s="171">
        <f t="shared" si="90"/>
        <v>2088.44</v>
      </c>
      <c r="X85" s="197">
        <f t="shared" si="91"/>
        <v>0.13</v>
      </c>
      <c r="Y85" s="307">
        <f t="shared" si="92"/>
        <v>0.02</v>
      </c>
      <c r="Z85" s="332"/>
      <c r="AA85" s="309">
        <f t="shared" si="93"/>
        <v>7911.56</v>
      </c>
      <c r="AB85" s="195">
        <f t="shared" si="94"/>
        <v>0.21</v>
      </c>
      <c r="AC85" s="191">
        <f t="shared" si="95"/>
        <v>371.41899543378997</v>
      </c>
      <c r="AD85" s="192">
        <f t="shared" si="96"/>
        <v>604.41899543378997</v>
      </c>
      <c r="AE85" s="174">
        <v>69</v>
      </c>
    </row>
    <row r="86" spans="1:31" ht="15">
      <c r="A86" s="173">
        <v>70</v>
      </c>
      <c r="B86" s="119">
        <f t="shared" si="73"/>
        <v>0</v>
      </c>
      <c r="C86" s="291">
        <f t="shared" si="74"/>
        <v>20</v>
      </c>
      <c r="D86" s="323"/>
      <c r="E86" s="294">
        <f t="shared" si="75"/>
        <v>0</v>
      </c>
      <c r="F86" s="110">
        <f t="shared" si="76"/>
        <v>4</v>
      </c>
      <c r="G86" s="291">
        <f t="shared" si="77"/>
        <v>237</v>
      </c>
      <c r="H86" s="323"/>
      <c r="I86" s="297">
        <f t="shared" si="78"/>
        <v>7.55</v>
      </c>
      <c r="J86" s="20">
        <f t="shared" si="79"/>
        <v>7.5999999999999998E-2</v>
      </c>
      <c r="K86" s="299">
        <f t="shared" si="80"/>
        <v>2.2640000000000007</v>
      </c>
      <c r="L86" s="328"/>
      <c r="M86" s="170">
        <f t="shared" si="81"/>
        <v>452</v>
      </c>
      <c r="N86" s="170">
        <f t="shared" si="82"/>
        <v>22.6</v>
      </c>
      <c r="O86" s="220">
        <f t="shared" si="83"/>
        <v>1928.8</v>
      </c>
      <c r="P86" s="231">
        <f t="shared" si="84"/>
        <v>0.19288</v>
      </c>
      <c r="Q86" s="131">
        <f t="shared" si="85"/>
        <v>85</v>
      </c>
      <c r="R86" s="132">
        <f t="shared" si="86"/>
        <v>0.36</v>
      </c>
      <c r="S86" s="136">
        <f t="shared" si="87"/>
        <v>105</v>
      </c>
      <c r="T86" s="302">
        <f t="shared" si="88"/>
        <v>0.44</v>
      </c>
      <c r="U86" s="330"/>
      <c r="V86" s="305">
        <f t="shared" si="89"/>
        <v>255.83</v>
      </c>
      <c r="W86" s="172">
        <f t="shared" si="90"/>
        <v>2184.63</v>
      </c>
      <c r="X86" s="198">
        <f t="shared" si="91"/>
        <v>0.13</v>
      </c>
      <c r="Y86" s="308">
        <f t="shared" si="92"/>
        <v>0.03</v>
      </c>
      <c r="Z86" s="332"/>
      <c r="AA86" s="310">
        <f t="shared" si="93"/>
        <v>7815.37</v>
      </c>
      <c r="AB86" s="196">
        <f t="shared" si="94"/>
        <v>0.22</v>
      </c>
      <c r="AC86" s="193">
        <f t="shared" si="95"/>
        <v>356.00075221238939</v>
      </c>
      <c r="AD86" s="194">
        <f t="shared" si="96"/>
        <v>593.00075221238944</v>
      </c>
      <c r="AE86" s="174">
        <v>70</v>
      </c>
    </row>
    <row r="87" spans="1:31" ht="15">
      <c r="A87" s="173">
        <v>71</v>
      </c>
      <c r="B87" s="118">
        <f t="shared" si="73"/>
        <v>0</v>
      </c>
      <c r="C87" s="290">
        <f t="shared" si="74"/>
        <v>20</v>
      </c>
      <c r="D87" s="323"/>
      <c r="E87" s="293">
        <f t="shared" si="75"/>
        <v>0</v>
      </c>
      <c r="F87" s="116">
        <f t="shared" si="76"/>
        <v>4</v>
      </c>
      <c r="G87" s="295">
        <f t="shared" si="77"/>
        <v>241</v>
      </c>
      <c r="H87" s="323"/>
      <c r="I87" s="296">
        <f t="shared" si="78"/>
        <v>7.7</v>
      </c>
      <c r="J87" s="121">
        <f t="shared" si="79"/>
        <v>7.6999999999999999E-2</v>
      </c>
      <c r="K87" s="298">
        <f t="shared" si="80"/>
        <v>2.3410000000000006</v>
      </c>
      <c r="L87" s="328"/>
      <c r="M87" s="169">
        <f t="shared" si="81"/>
        <v>468</v>
      </c>
      <c r="N87" s="169">
        <f t="shared" si="82"/>
        <v>23.4</v>
      </c>
      <c r="O87" s="219">
        <f t="shared" si="83"/>
        <v>2019.2</v>
      </c>
      <c r="P87" s="232">
        <f t="shared" si="84"/>
        <v>0.20192000000000002</v>
      </c>
      <c r="Q87" s="129">
        <f t="shared" si="85"/>
        <v>86</v>
      </c>
      <c r="R87" s="130">
        <f t="shared" si="86"/>
        <v>0.36</v>
      </c>
      <c r="S87" s="134">
        <f t="shared" si="87"/>
        <v>106</v>
      </c>
      <c r="T87" s="301">
        <f t="shared" si="88"/>
        <v>0.44</v>
      </c>
      <c r="U87" s="330"/>
      <c r="V87" s="304">
        <f t="shared" si="89"/>
        <v>264.52999999999997</v>
      </c>
      <c r="W87" s="171">
        <f t="shared" si="90"/>
        <v>2283.73</v>
      </c>
      <c r="X87" s="197">
        <f t="shared" si="91"/>
        <v>0.13</v>
      </c>
      <c r="Y87" s="307">
        <f t="shared" si="92"/>
        <v>0.03</v>
      </c>
      <c r="Z87" s="332"/>
      <c r="AA87" s="309">
        <f t="shared" si="93"/>
        <v>7716.27</v>
      </c>
      <c r="AB87" s="195">
        <f t="shared" si="94"/>
        <v>0.23</v>
      </c>
      <c r="AC87" s="191">
        <f t="shared" si="95"/>
        <v>339.92935897435899</v>
      </c>
      <c r="AD87" s="192">
        <f t="shared" si="96"/>
        <v>580.92935897435905</v>
      </c>
      <c r="AE87" s="174">
        <v>71</v>
      </c>
    </row>
    <row r="88" spans="1:31" ht="15">
      <c r="A88" s="173">
        <v>72</v>
      </c>
      <c r="B88" s="118">
        <f t="shared" si="73"/>
        <v>0</v>
      </c>
      <c r="C88" s="290">
        <f t="shared" si="74"/>
        <v>20</v>
      </c>
      <c r="D88" s="323"/>
      <c r="E88" s="293">
        <f t="shared" si="75"/>
        <v>0</v>
      </c>
      <c r="F88" s="116">
        <f t="shared" si="76"/>
        <v>4</v>
      </c>
      <c r="G88" s="295">
        <f t="shared" si="77"/>
        <v>245</v>
      </c>
      <c r="H88" s="323"/>
      <c r="I88" s="296">
        <f t="shared" si="78"/>
        <v>7.85</v>
      </c>
      <c r="J88" s="121">
        <f t="shared" si="79"/>
        <v>7.9000000000000001E-2</v>
      </c>
      <c r="K88" s="298">
        <f t="shared" si="80"/>
        <v>2.4200000000000008</v>
      </c>
      <c r="L88" s="328"/>
      <c r="M88" s="169">
        <f t="shared" si="81"/>
        <v>484</v>
      </c>
      <c r="N88" s="169">
        <f t="shared" si="82"/>
        <v>24.2</v>
      </c>
      <c r="O88" s="219">
        <f t="shared" si="83"/>
        <v>2112.8000000000002</v>
      </c>
      <c r="P88" s="232">
        <f t="shared" si="84"/>
        <v>0.21128000000000002</v>
      </c>
      <c r="Q88" s="129">
        <f t="shared" si="85"/>
        <v>87</v>
      </c>
      <c r="R88" s="130">
        <f t="shared" si="86"/>
        <v>0.36</v>
      </c>
      <c r="S88" s="134">
        <f t="shared" si="87"/>
        <v>107</v>
      </c>
      <c r="T88" s="301">
        <f t="shared" si="88"/>
        <v>0.44</v>
      </c>
      <c r="U88" s="330"/>
      <c r="V88" s="304">
        <f t="shared" si="89"/>
        <v>273.45999999999998</v>
      </c>
      <c r="W88" s="171">
        <f t="shared" si="90"/>
        <v>2386.2600000000002</v>
      </c>
      <c r="X88" s="197">
        <f t="shared" si="91"/>
        <v>0.13</v>
      </c>
      <c r="Y88" s="307">
        <f t="shared" si="92"/>
        <v>0.03</v>
      </c>
      <c r="Z88" s="332"/>
      <c r="AA88" s="309">
        <f t="shared" si="93"/>
        <v>7613.74</v>
      </c>
      <c r="AB88" s="195">
        <f t="shared" si="94"/>
        <v>0.24</v>
      </c>
      <c r="AC88" s="191">
        <f t="shared" si="95"/>
        <v>324.78735537190084</v>
      </c>
      <c r="AD88" s="192">
        <f t="shared" si="96"/>
        <v>569.78735537190084</v>
      </c>
      <c r="AE88" s="174">
        <v>72</v>
      </c>
    </row>
    <row r="89" spans="1:31" ht="15">
      <c r="A89" s="173">
        <v>73</v>
      </c>
      <c r="B89" s="118">
        <f t="shared" si="73"/>
        <v>0</v>
      </c>
      <c r="C89" s="290">
        <f t="shared" si="74"/>
        <v>20</v>
      </c>
      <c r="D89" s="323"/>
      <c r="E89" s="293">
        <f t="shared" si="75"/>
        <v>0</v>
      </c>
      <c r="F89" s="116">
        <f t="shared" si="76"/>
        <v>4</v>
      </c>
      <c r="G89" s="295">
        <f t="shared" si="77"/>
        <v>249</v>
      </c>
      <c r="H89" s="323"/>
      <c r="I89" s="296">
        <f t="shared" si="78"/>
        <v>8</v>
      </c>
      <c r="J89" s="121">
        <f t="shared" si="79"/>
        <v>0.08</v>
      </c>
      <c r="K89" s="298">
        <f t="shared" si="80"/>
        <v>2.5000000000000009</v>
      </c>
      <c r="L89" s="328"/>
      <c r="M89" s="169">
        <f t="shared" si="81"/>
        <v>500</v>
      </c>
      <c r="N89" s="169">
        <f t="shared" si="82"/>
        <v>25</v>
      </c>
      <c r="O89" s="219">
        <f t="shared" si="83"/>
        <v>2209.6</v>
      </c>
      <c r="P89" s="232">
        <f t="shared" si="84"/>
        <v>0.22095999999999999</v>
      </c>
      <c r="Q89" s="129">
        <f t="shared" si="85"/>
        <v>88</v>
      </c>
      <c r="R89" s="130">
        <f t="shared" si="86"/>
        <v>0.35</v>
      </c>
      <c r="S89" s="134">
        <f t="shared" si="87"/>
        <v>108</v>
      </c>
      <c r="T89" s="301">
        <f t="shared" si="88"/>
        <v>0.43</v>
      </c>
      <c r="U89" s="330"/>
      <c r="V89" s="304">
        <f t="shared" si="89"/>
        <v>282.5</v>
      </c>
      <c r="W89" s="171">
        <f t="shared" si="90"/>
        <v>2492.1</v>
      </c>
      <c r="X89" s="197">
        <f t="shared" si="91"/>
        <v>0.13</v>
      </c>
      <c r="Y89" s="307">
        <f t="shared" si="92"/>
        <v>0.03</v>
      </c>
      <c r="Z89" s="332"/>
      <c r="AA89" s="309">
        <f t="shared" si="93"/>
        <v>7507.9</v>
      </c>
      <c r="AB89" s="195">
        <f t="shared" si="94"/>
        <v>0.25</v>
      </c>
      <c r="AC89" s="191">
        <f t="shared" si="95"/>
        <v>310.48599999999999</v>
      </c>
      <c r="AD89" s="192">
        <f t="shared" si="96"/>
        <v>559.48599999999999</v>
      </c>
      <c r="AE89" s="174">
        <v>73</v>
      </c>
    </row>
    <row r="90" spans="1:31" ht="15">
      <c r="A90" s="173">
        <v>74</v>
      </c>
      <c r="B90" s="118">
        <f t="shared" si="73"/>
        <v>0</v>
      </c>
      <c r="C90" s="290">
        <f t="shared" si="74"/>
        <v>20</v>
      </c>
      <c r="D90" s="323"/>
      <c r="E90" s="293">
        <f t="shared" si="75"/>
        <v>0</v>
      </c>
      <c r="F90" s="116">
        <f t="shared" si="76"/>
        <v>4</v>
      </c>
      <c r="G90" s="295">
        <f t="shared" si="77"/>
        <v>253</v>
      </c>
      <c r="H90" s="323"/>
      <c r="I90" s="296">
        <f t="shared" si="78"/>
        <v>8.15</v>
      </c>
      <c r="J90" s="121">
        <f t="shared" si="79"/>
        <v>8.2000000000000003E-2</v>
      </c>
      <c r="K90" s="298">
        <f t="shared" si="80"/>
        <v>2.5820000000000007</v>
      </c>
      <c r="L90" s="328"/>
      <c r="M90" s="169">
        <f t="shared" si="81"/>
        <v>516</v>
      </c>
      <c r="N90" s="169">
        <f t="shared" si="82"/>
        <v>25.8</v>
      </c>
      <c r="O90" s="219">
        <f t="shared" si="83"/>
        <v>2309.6</v>
      </c>
      <c r="P90" s="232">
        <f t="shared" si="84"/>
        <v>0.23096</v>
      </c>
      <c r="Q90" s="129">
        <f t="shared" si="85"/>
        <v>90</v>
      </c>
      <c r="R90" s="130">
        <f t="shared" si="86"/>
        <v>0.36</v>
      </c>
      <c r="S90" s="134">
        <f t="shared" si="87"/>
        <v>110</v>
      </c>
      <c r="T90" s="301">
        <f t="shared" si="88"/>
        <v>0.43</v>
      </c>
      <c r="U90" s="330"/>
      <c r="V90" s="304">
        <f t="shared" si="89"/>
        <v>291.77</v>
      </c>
      <c r="W90" s="171">
        <f t="shared" si="90"/>
        <v>2601.37</v>
      </c>
      <c r="X90" s="197">
        <f t="shared" si="91"/>
        <v>0.13</v>
      </c>
      <c r="Y90" s="307">
        <f t="shared" si="92"/>
        <v>0.03</v>
      </c>
      <c r="Z90" s="332"/>
      <c r="AA90" s="309">
        <f t="shared" si="93"/>
        <v>7398.63</v>
      </c>
      <c r="AB90" s="195">
        <f t="shared" si="94"/>
        <v>0.26</v>
      </c>
      <c r="AC90" s="191">
        <f t="shared" si="95"/>
        <v>296.94662790697674</v>
      </c>
      <c r="AD90" s="192">
        <f t="shared" si="96"/>
        <v>549.9466279069768</v>
      </c>
      <c r="AE90" s="174">
        <v>74</v>
      </c>
    </row>
    <row r="91" spans="1:31" ht="15">
      <c r="A91" s="173">
        <v>75</v>
      </c>
      <c r="B91" s="119">
        <f t="shared" si="73"/>
        <v>0</v>
      </c>
      <c r="C91" s="291">
        <f t="shared" si="74"/>
        <v>20</v>
      </c>
      <c r="D91" s="323"/>
      <c r="E91" s="294">
        <f t="shared" si="75"/>
        <v>0</v>
      </c>
      <c r="F91" s="110">
        <f t="shared" si="76"/>
        <v>4</v>
      </c>
      <c r="G91" s="291">
        <f t="shared" si="77"/>
        <v>257</v>
      </c>
      <c r="H91" s="323"/>
      <c r="I91" s="297">
        <f t="shared" si="78"/>
        <v>8.3000000000000007</v>
      </c>
      <c r="J91" s="20">
        <f t="shared" si="79"/>
        <v>8.3000000000000004E-2</v>
      </c>
      <c r="K91" s="299">
        <f t="shared" si="80"/>
        <v>2.6650000000000009</v>
      </c>
      <c r="L91" s="328"/>
      <c r="M91" s="170">
        <f t="shared" si="81"/>
        <v>534</v>
      </c>
      <c r="N91" s="170">
        <f t="shared" si="82"/>
        <v>26.7</v>
      </c>
      <c r="O91" s="220">
        <f t="shared" si="83"/>
        <v>2412.8000000000002</v>
      </c>
      <c r="P91" s="231">
        <f t="shared" si="84"/>
        <v>0.24128000000000002</v>
      </c>
      <c r="Q91" s="131">
        <f t="shared" si="85"/>
        <v>90</v>
      </c>
      <c r="R91" s="132">
        <f t="shared" si="86"/>
        <v>0.35</v>
      </c>
      <c r="S91" s="136">
        <f t="shared" si="87"/>
        <v>110</v>
      </c>
      <c r="T91" s="302">
        <f t="shared" si="88"/>
        <v>0.43</v>
      </c>
      <c r="U91" s="330"/>
      <c r="V91" s="305">
        <f t="shared" si="89"/>
        <v>301.14999999999998</v>
      </c>
      <c r="W91" s="172">
        <f t="shared" si="90"/>
        <v>2713.95</v>
      </c>
      <c r="X91" s="198">
        <f t="shared" si="91"/>
        <v>0.12</v>
      </c>
      <c r="Y91" s="308">
        <f t="shared" si="92"/>
        <v>0.03</v>
      </c>
      <c r="Z91" s="332"/>
      <c r="AA91" s="310">
        <f t="shared" si="93"/>
        <v>7286.05</v>
      </c>
      <c r="AB91" s="196">
        <f t="shared" si="94"/>
        <v>0.27</v>
      </c>
      <c r="AC91" s="193">
        <f t="shared" si="95"/>
        <v>283.03689138576777</v>
      </c>
      <c r="AD91" s="194">
        <f t="shared" si="96"/>
        <v>540.03689138576783</v>
      </c>
      <c r="AE91" s="174">
        <v>75</v>
      </c>
    </row>
    <row r="92" spans="1:31" ht="15">
      <c r="A92" s="173">
        <v>76</v>
      </c>
      <c r="B92" s="118">
        <f t="shared" si="73"/>
        <v>0</v>
      </c>
      <c r="C92" s="290">
        <f t="shared" si="74"/>
        <v>20</v>
      </c>
      <c r="D92" s="323"/>
      <c r="E92" s="293">
        <f t="shared" si="75"/>
        <v>0</v>
      </c>
      <c r="F92" s="116">
        <f t="shared" si="76"/>
        <v>4</v>
      </c>
      <c r="G92" s="295">
        <f t="shared" si="77"/>
        <v>261</v>
      </c>
      <c r="H92" s="323"/>
      <c r="I92" s="296">
        <f t="shared" si="78"/>
        <v>8.4499999999999993</v>
      </c>
      <c r="J92" s="121">
        <f t="shared" si="79"/>
        <v>8.5000000000000006E-2</v>
      </c>
      <c r="K92" s="298">
        <f t="shared" si="80"/>
        <v>2.7500000000000009</v>
      </c>
      <c r="L92" s="328"/>
      <c r="M92" s="169">
        <f t="shared" si="81"/>
        <v>550</v>
      </c>
      <c r="N92" s="169">
        <f t="shared" si="82"/>
        <v>27.5</v>
      </c>
      <c r="O92" s="219">
        <f t="shared" si="83"/>
        <v>2519.6</v>
      </c>
      <c r="P92" s="232">
        <f t="shared" si="84"/>
        <v>0.25196000000000002</v>
      </c>
      <c r="Q92" s="129">
        <f t="shared" si="85"/>
        <v>92</v>
      </c>
      <c r="R92" s="130">
        <f t="shared" si="86"/>
        <v>0.35</v>
      </c>
      <c r="S92" s="134">
        <f t="shared" si="87"/>
        <v>112</v>
      </c>
      <c r="T92" s="301">
        <f t="shared" si="88"/>
        <v>0.43</v>
      </c>
      <c r="U92" s="330"/>
      <c r="V92" s="304">
        <f t="shared" si="89"/>
        <v>310.75</v>
      </c>
      <c r="W92" s="171">
        <f t="shared" si="90"/>
        <v>2830.35</v>
      </c>
      <c r="X92" s="197">
        <f t="shared" si="91"/>
        <v>0.12</v>
      </c>
      <c r="Y92" s="307">
        <f t="shared" si="92"/>
        <v>0.03</v>
      </c>
      <c r="Z92" s="332"/>
      <c r="AA92" s="309">
        <f t="shared" si="93"/>
        <v>7169.65</v>
      </c>
      <c r="AB92" s="195">
        <f t="shared" si="94"/>
        <v>0.28000000000000003</v>
      </c>
      <c r="AC92" s="191">
        <f t="shared" si="95"/>
        <v>270.88454545454545</v>
      </c>
      <c r="AD92" s="192">
        <f t="shared" si="96"/>
        <v>531.88454545454545</v>
      </c>
      <c r="AE92" s="174">
        <v>76</v>
      </c>
    </row>
    <row r="93" spans="1:31" ht="15">
      <c r="A93" s="173">
        <v>77</v>
      </c>
      <c r="B93" s="118">
        <f t="shared" si="73"/>
        <v>0</v>
      </c>
      <c r="C93" s="290">
        <f t="shared" si="74"/>
        <v>20</v>
      </c>
      <c r="D93" s="323"/>
      <c r="E93" s="293">
        <f t="shared" si="75"/>
        <v>0</v>
      </c>
      <c r="F93" s="116">
        <f t="shared" si="76"/>
        <v>4</v>
      </c>
      <c r="G93" s="295">
        <f t="shared" si="77"/>
        <v>265</v>
      </c>
      <c r="H93" s="323"/>
      <c r="I93" s="296">
        <f t="shared" si="78"/>
        <v>8.6</v>
      </c>
      <c r="J93" s="121">
        <f t="shared" si="79"/>
        <v>8.5999999999999993E-2</v>
      </c>
      <c r="K93" s="298">
        <f t="shared" si="80"/>
        <v>2.8360000000000007</v>
      </c>
      <c r="L93" s="328"/>
      <c r="M93" s="169">
        <f t="shared" si="81"/>
        <v>568</v>
      </c>
      <c r="N93" s="169">
        <f t="shared" si="82"/>
        <v>28.4</v>
      </c>
      <c r="O93" s="219">
        <f t="shared" si="83"/>
        <v>2629.6</v>
      </c>
      <c r="P93" s="232">
        <f t="shared" si="84"/>
        <v>0.26295999999999997</v>
      </c>
      <c r="Q93" s="129">
        <f t="shared" si="85"/>
        <v>93</v>
      </c>
      <c r="R93" s="130">
        <f t="shared" si="86"/>
        <v>0.35</v>
      </c>
      <c r="S93" s="134">
        <f t="shared" si="87"/>
        <v>113</v>
      </c>
      <c r="T93" s="301">
        <f t="shared" si="88"/>
        <v>0.43</v>
      </c>
      <c r="U93" s="330"/>
      <c r="V93" s="304">
        <f t="shared" si="89"/>
        <v>320.47000000000003</v>
      </c>
      <c r="W93" s="171">
        <f t="shared" si="90"/>
        <v>2950.07</v>
      </c>
      <c r="X93" s="197">
        <f t="shared" si="91"/>
        <v>0.12</v>
      </c>
      <c r="Y93" s="307">
        <f t="shared" si="92"/>
        <v>0.03</v>
      </c>
      <c r="Z93" s="332"/>
      <c r="AA93" s="309">
        <f t="shared" si="93"/>
        <v>7049.93</v>
      </c>
      <c r="AB93" s="195">
        <f t="shared" si="94"/>
        <v>0.3</v>
      </c>
      <c r="AC93" s="191">
        <f t="shared" si="95"/>
        <v>258.39271126760565</v>
      </c>
      <c r="AD93" s="192">
        <f t="shared" si="96"/>
        <v>523.39271126760559</v>
      </c>
      <c r="AE93" s="174">
        <v>77</v>
      </c>
    </row>
    <row r="94" spans="1:31" ht="15">
      <c r="A94" s="173">
        <v>78</v>
      </c>
      <c r="B94" s="118">
        <f t="shared" si="73"/>
        <v>0</v>
      </c>
      <c r="C94" s="290">
        <f t="shared" si="74"/>
        <v>20</v>
      </c>
      <c r="D94" s="323"/>
      <c r="E94" s="293">
        <f t="shared" si="75"/>
        <v>0</v>
      </c>
      <c r="F94" s="116">
        <f t="shared" si="76"/>
        <v>4</v>
      </c>
      <c r="G94" s="295">
        <f t="shared" si="77"/>
        <v>269</v>
      </c>
      <c r="H94" s="323"/>
      <c r="I94" s="296">
        <f t="shared" si="78"/>
        <v>8.75</v>
      </c>
      <c r="J94" s="121">
        <f t="shared" si="79"/>
        <v>8.7999999999999995E-2</v>
      </c>
      <c r="K94" s="298">
        <f t="shared" si="80"/>
        <v>2.9240000000000008</v>
      </c>
      <c r="L94" s="328"/>
      <c r="M94" s="169">
        <f t="shared" si="81"/>
        <v>584</v>
      </c>
      <c r="N94" s="169">
        <f t="shared" si="82"/>
        <v>29.2</v>
      </c>
      <c r="O94" s="219">
        <f t="shared" si="83"/>
        <v>2743.2</v>
      </c>
      <c r="P94" s="232">
        <f t="shared" si="84"/>
        <v>0.27432000000000001</v>
      </c>
      <c r="Q94" s="129">
        <f t="shared" si="85"/>
        <v>94</v>
      </c>
      <c r="R94" s="130">
        <f t="shared" si="86"/>
        <v>0.35</v>
      </c>
      <c r="S94" s="134">
        <f t="shared" si="87"/>
        <v>114</v>
      </c>
      <c r="T94" s="301">
        <f t="shared" si="88"/>
        <v>0.42</v>
      </c>
      <c r="U94" s="330"/>
      <c r="V94" s="304">
        <f t="shared" si="89"/>
        <v>330.41</v>
      </c>
      <c r="W94" s="171">
        <f t="shared" si="90"/>
        <v>3073.61</v>
      </c>
      <c r="X94" s="197">
        <f t="shared" si="91"/>
        <v>0.12</v>
      </c>
      <c r="Y94" s="307">
        <f t="shared" si="92"/>
        <v>0.03</v>
      </c>
      <c r="Z94" s="332"/>
      <c r="AA94" s="309">
        <f t="shared" si="93"/>
        <v>6926.39</v>
      </c>
      <c r="AB94" s="195">
        <f t="shared" si="94"/>
        <v>0.31</v>
      </c>
      <c r="AC94" s="191">
        <f t="shared" si="95"/>
        <v>247.38900684931508</v>
      </c>
      <c r="AD94" s="192">
        <f t="shared" si="96"/>
        <v>516.38900684931514</v>
      </c>
      <c r="AE94" s="174">
        <v>78</v>
      </c>
    </row>
    <row r="95" spans="1:31" ht="15">
      <c r="A95" s="173">
        <v>79</v>
      </c>
      <c r="B95" s="118">
        <f t="shared" si="73"/>
        <v>0</v>
      </c>
      <c r="C95" s="290">
        <f t="shared" si="74"/>
        <v>20</v>
      </c>
      <c r="D95" s="323"/>
      <c r="E95" s="293">
        <f t="shared" si="75"/>
        <v>0</v>
      </c>
      <c r="F95" s="116">
        <f t="shared" si="76"/>
        <v>4</v>
      </c>
      <c r="G95" s="295">
        <f t="shared" si="77"/>
        <v>273</v>
      </c>
      <c r="H95" s="323"/>
      <c r="I95" s="296">
        <f t="shared" si="78"/>
        <v>8.9</v>
      </c>
      <c r="J95" s="121">
        <f t="shared" si="79"/>
        <v>8.8999999999999996E-2</v>
      </c>
      <c r="K95" s="298">
        <f t="shared" si="80"/>
        <v>3.0130000000000008</v>
      </c>
      <c r="L95" s="328"/>
      <c r="M95" s="169">
        <f t="shared" si="81"/>
        <v>602</v>
      </c>
      <c r="N95" s="169">
        <f t="shared" si="82"/>
        <v>30.1</v>
      </c>
      <c r="O95" s="219">
        <f t="shared" si="83"/>
        <v>2860</v>
      </c>
      <c r="P95" s="232">
        <f t="shared" si="84"/>
        <v>0.28599999999999998</v>
      </c>
      <c r="Q95" s="129">
        <f t="shared" si="85"/>
        <v>95</v>
      </c>
      <c r="R95" s="130">
        <f t="shared" si="86"/>
        <v>0.35</v>
      </c>
      <c r="S95" s="134">
        <f t="shared" si="87"/>
        <v>115</v>
      </c>
      <c r="T95" s="301">
        <f t="shared" si="88"/>
        <v>0.42</v>
      </c>
      <c r="U95" s="330"/>
      <c r="V95" s="304">
        <f t="shared" si="89"/>
        <v>340.47</v>
      </c>
      <c r="W95" s="171">
        <f t="shared" si="90"/>
        <v>3200.47</v>
      </c>
      <c r="X95" s="197">
        <f t="shared" si="91"/>
        <v>0.12</v>
      </c>
      <c r="Y95" s="307">
        <f t="shared" si="92"/>
        <v>0.03</v>
      </c>
      <c r="Z95" s="332"/>
      <c r="AA95" s="309">
        <f t="shared" si="93"/>
        <v>6799.53</v>
      </c>
      <c r="AB95" s="195">
        <f t="shared" si="94"/>
        <v>0.32</v>
      </c>
      <c r="AC95" s="191">
        <f t="shared" si="95"/>
        <v>236.07817275747507</v>
      </c>
      <c r="AD95" s="192">
        <f t="shared" si="96"/>
        <v>509.07817275747504</v>
      </c>
      <c r="AE95" s="174">
        <v>79</v>
      </c>
    </row>
    <row r="96" spans="1:31" ht="15">
      <c r="A96" s="173">
        <v>80</v>
      </c>
      <c r="B96" s="119">
        <f t="shared" si="73"/>
        <v>0</v>
      </c>
      <c r="C96" s="291">
        <f t="shared" si="74"/>
        <v>20</v>
      </c>
      <c r="D96" s="323"/>
      <c r="E96" s="294">
        <f t="shared" si="75"/>
        <v>0</v>
      </c>
      <c r="F96" s="110">
        <f t="shared" si="76"/>
        <v>4</v>
      </c>
      <c r="G96" s="291">
        <f t="shared" si="77"/>
        <v>277</v>
      </c>
      <c r="H96" s="323"/>
      <c r="I96" s="297">
        <f t="shared" si="78"/>
        <v>9.0500000000000007</v>
      </c>
      <c r="J96" s="20">
        <f t="shared" si="79"/>
        <v>9.0999999999999998E-2</v>
      </c>
      <c r="K96" s="299">
        <f t="shared" si="80"/>
        <v>3.104000000000001</v>
      </c>
      <c r="L96" s="328"/>
      <c r="M96" s="170">
        <f t="shared" si="81"/>
        <v>620</v>
      </c>
      <c r="N96" s="170">
        <f t="shared" si="82"/>
        <v>31</v>
      </c>
      <c r="O96" s="220">
        <f t="shared" si="83"/>
        <v>2980.4</v>
      </c>
      <c r="P96" s="231">
        <f t="shared" si="84"/>
        <v>0.29804000000000003</v>
      </c>
      <c r="Q96" s="131">
        <f t="shared" si="85"/>
        <v>96</v>
      </c>
      <c r="R96" s="132">
        <f t="shared" si="86"/>
        <v>0.35</v>
      </c>
      <c r="S96" s="136">
        <f t="shared" si="87"/>
        <v>116</v>
      </c>
      <c r="T96" s="302">
        <f t="shared" si="88"/>
        <v>0.42</v>
      </c>
      <c r="U96" s="330"/>
      <c r="V96" s="305">
        <f t="shared" si="89"/>
        <v>350.75</v>
      </c>
      <c r="W96" s="172">
        <f t="shared" si="90"/>
        <v>3331.15</v>
      </c>
      <c r="X96" s="198">
        <f t="shared" si="91"/>
        <v>0.12</v>
      </c>
      <c r="Y96" s="308">
        <f t="shared" si="92"/>
        <v>0.04</v>
      </c>
      <c r="Z96" s="332"/>
      <c r="AA96" s="310">
        <f t="shared" si="93"/>
        <v>6668.85</v>
      </c>
      <c r="AB96" s="196">
        <f t="shared" si="94"/>
        <v>0.33</v>
      </c>
      <c r="AC96" s="193">
        <f t="shared" si="95"/>
        <v>225.30725806451613</v>
      </c>
      <c r="AD96" s="194">
        <f t="shared" si="96"/>
        <v>502.30725806451613</v>
      </c>
      <c r="AE96" s="174">
        <v>80</v>
      </c>
    </row>
    <row r="97" spans="1:31" ht="15">
      <c r="A97" s="173">
        <v>81</v>
      </c>
      <c r="B97" s="118">
        <f t="shared" si="73"/>
        <v>0</v>
      </c>
      <c r="C97" s="290">
        <f t="shared" si="74"/>
        <v>20</v>
      </c>
      <c r="D97" s="323"/>
      <c r="E97" s="293">
        <f t="shared" si="75"/>
        <v>0</v>
      </c>
      <c r="F97" s="116">
        <f t="shared" si="76"/>
        <v>4</v>
      </c>
      <c r="G97" s="295">
        <f t="shared" si="77"/>
        <v>281</v>
      </c>
      <c r="H97" s="323"/>
      <c r="I97" s="296">
        <f t="shared" si="78"/>
        <v>9.1999999999999993</v>
      </c>
      <c r="J97" s="121">
        <f t="shared" si="79"/>
        <v>9.1999999999999998E-2</v>
      </c>
      <c r="K97" s="298">
        <f t="shared" si="80"/>
        <v>3.1960000000000011</v>
      </c>
      <c r="L97" s="328"/>
      <c r="M97" s="169">
        <f t="shared" si="81"/>
        <v>640</v>
      </c>
      <c r="N97" s="169">
        <f t="shared" si="82"/>
        <v>32</v>
      </c>
      <c r="O97" s="219">
        <f t="shared" si="83"/>
        <v>3104.4</v>
      </c>
      <c r="P97" s="232">
        <f t="shared" si="84"/>
        <v>0.31043999999999999</v>
      </c>
      <c r="Q97" s="129">
        <f t="shared" si="85"/>
        <v>97</v>
      </c>
      <c r="R97" s="130">
        <f t="shared" si="86"/>
        <v>0.35</v>
      </c>
      <c r="S97" s="134">
        <f t="shared" si="87"/>
        <v>117</v>
      </c>
      <c r="T97" s="301">
        <f t="shared" si="88"/>
        <v>0.42</v>
      </c>
      <c r="U97" s="330"/>
      <c r="V97" s="304">
        <f t="shared" si="89"/>
        <v>361.15</v>
      </c>
      <c r="W97" s="171">
        <f t="shared" si="90"/>
        <v>3465.55</v>
      </c>
      <c r="X97" s="197">
        <f t="shared" si="91"/>
        <v>0.12</v>
      </c>
      <c r="Y97" s="307">
        <f t="shared" si="92"/>
        <v>0.04</v>
      </c>
      <c r="Z97" s="332"/>
      <c r="AA97" s="309">
        <f t="shared" si="93"/>
        <v>6534.45</v>
      </c>
      <c r="AB97" s="195">
        <f t="shared" si="94"/>
        <v>0.35</v>
      </c>
      <c r="AC97" s="191">
        <f t="shared" si="95"/>
        <v>214.35890625000002</v>
      </c>
      <c r="AD97" s="192">
        <f t="shared" si="96"/>
        <v>495.35890625000002</v>
      </c>
      <c r="AE97" s="174">
        <v>81</v>
      </c>
    </row>
    <row r="98" spans="1:31" ht="15">
      <c r="A98" s="173">
        <v>82</v>
      </c>
      <c r="B98" s="118">
        <f t="shared" si="73"/>
        <v>0</v>
      </c>
      <c r="C98" s="290">
        <f t="shared" si="74"/>
        <v>20</v>
      </c>
      <c r="D98" s="323"/>
      <c r="E98" s="293">
        <f t="shared" si="75"/>
        <v>0</v>
      </c>
      <c r="F98" s="116">
        <f t="shared" si="76"/>
        <v>4</v>
      </c>
      <c r="G98" s="295">
        <f t="shared" si="77"/>
        <v>285</v>
      </c>
      <c r="H98" s="323"/>
      <c r="I98" s="296">
        <f t="shared" si="78"/>
        <v>9.35</v>
      </c>
      <c r="J98" s="121">
        <f t="shared" si="79"/>
        <v>9.4E-2</v>
      </c>
      <c r="K98" s="298">
        <f t="shared" si="80"/>
        <v>3.2900000000000009</v>
      </c>
      <c r="L98" s="328"/>
      <c r="M98" s="169">
        <f t="shared" si="81"/>
        <v>658</v>
      </c>
      <c r="N98" s="169">
        <f t="shared" si="82"/>
        <v>32.9</v>
      </c>
      <c r="O98" s="219">
        <f t="shared" si="83"/>
        <v>3232.4</v>
      </c>
      <c r="P98" s="232">
        <f t="shared" si="84"/>
        <v>0.32324000000000003</v>
      </c>
      <c r="Q98" s="129">
        <f t="shared" si="85"/>
        <v>98</v>
      </c>
      <c r="R98" s="130">
        <f t="shared" si="86"/>
        <v>0.34</v>
      </c>
      <c r="S98" s="134">
        <f t="shared" si="87"/>
        <v>118</v>
      </c>
      <c r="T98" s="301">
        <f t="shared" si="88"/>
        <v>0.41</v>
      </c>
      <c r="U98" s="330"/>
      <c r="V98" s="304">
        <f t="shared" si="89"/>
        <v>371.77</v>
      </c>
      <c r="W98" s="171">
        <f t="shared" si="90"/>
        <v>3604.17</v>
      </c>
      <c r="X98" s="197">
        <f t="shared" si="91"/>
        <v>0.12</v>
      </c>
      <c r="Y98" s="307">
        <f t="shared" si="92"/>
        <v>0.04</v>
      </c>
      <c r="Z98" s="332"/>
      <c r="AA98" s="309">
        <f t="shared" si="93"/>
        <v>6395.83</v>
      </c>
      <c r="AB98" s="195">
        <f t="shared" si="94"/>
        <v>0.36</v>
      </c>
      <c r="AC98" s="191">
        <f t="shared" si="95"/>
        <v>204.57212765957451</v>
      </c>
      <c r="AD98" s="192">
        <f t="shared" si="96"/>
        <v>489.57212765957451</v>
      </c>
      <c r="AE98" s="174">
        <v>82</v>
      </c>
    </row>
    <row r="99" spans="1:31" ht="15">
      <c r="A99" s="173">
        <v>83</v>
      </c>
      <c r="B99" s="118">
        <f t="shared" si="73"/>
        <v>0</v>
      </c>
      <c r="C99" s="290">
        <f t="shared" si="74"/>
        <v>20</v>
      </c>
      <c r="D99" s="323"/>
      <c r="E99" s="293">
        <f t="shared" si="75"/>
        <v>0</v>
      </c>
      <c r="F99" s="116">
        <f t="shared" si="76"/>
        <v>4</v>
      </c>
      <c r="G99" s="295">
        <f t="shared" si="77"/>
        <v>289</v>
      </c>
      <c r="H99" s="323"/>
      <c r="I99" s="296">
        <f t="shared" si="78"/>
        <v>9.5</v>
      </c>
      <c r="J99" s="121">
        <f t="shared" si="79"/>
        <v>9.5000000000000001E-2</v>
      </c>
      <c r="K99" s="298">
        <f t="shared" si="80"/>
        <v>3.3850000000000011</v>
      </c>
      <c r="L99" s="328"/>
      <c r="M99" s="169">
        <f t="shared" si="81"/>
        <v>678</v>
      </c>
      <c r="N99" s="169">
        <f t="shared" si="82"/>
        <v>33.9</v>
      </c>
      <c r="O99" s="219">
        <f t="shared" si="83"/>
        <v>3364</v>
      </c>
      <c r="P99" s="232">
        <f t="shared" si="84"/>
        <v>0.33639999999999998</v>
      </c>
      <c r="Q99" s="129">
        <f t="shared" si="85"/>
        <v>99</v>
      </c>
      <c r="R99" s="130">
        <f t="shared" si="86"/>
        <v>0.34</v>
      </c>
      <c r="S99" s="134">
        <f t="shared" si="87"/>
        <v>119</v>
      </c>
      <c r="T99" s="301">
        <f t="shared" si="88"/>
        <v>0.41</v>
      </c>
      <c r="U99" s="330"/>
      <c r="V99" s="304">
        <f t="shared" si="89"/>
        <v>382.51</v>
      </c>
      <c r="W99" s="171">
        <f t="shared" si="90"/>
        <v>3746.51</v>
      </c>
      <c r="X99" s="197">
        <f t="shared" si="91"/>
        <v>0.11</v>
      </c>
      <c r="Y99" s="307">
        <f t="shared" si="92"/>
        <v>0.04</v>
      </c>
      <c r="Z99" s="332"/>
      <c r="AA99" s="309">
        <f t="shared" si="93"/>
        <v>6253.49</v>
      </c>
      <c r="AB99" s="195">
        <f t="shared" si="94"/>
        <v>0.37</v>
      </c>
      <c r="AC99" s="191">
        <f t="shared" si="95"/>
        <v>194.62386430678467</v>
      </c>
      <c r="AD99" s="192">
        <f t="shared" si="96"/>
        <v>483.62386430678464</v>
      </c>
      <c r="AE99" s="174">
        <v>83</v>
      </c>
    </row>
    <row r="100" spans="1:31" ht="15">
      <c r="A100" s="173">
        <v>84</v>
      </c>
      <c r="B100" s="118">
        <f t="shared" si="73"/>
        <v>0</v>
      </c>
      <c r="C100" s="290">
        <f t="shared" si="74"/>
        <v>20</v>
      </c>
      <c r="D100" s="323"/>
      <c r="E100" s="293">
        <f t="shared" si="75"/>
        <v>0</v>
      </c>
      <c r="F100" s="116">
        <f t="shared" si="76"/>
        <v>4</v>
      </c>
      <c r="G100" s="295">
        <f t="shared" si="77"/>
        <v>293</v>
      </c>
      <c r="H100" s="323"/>
      <c r="I100" s="296">
        <f t="shared" si="78"/>
        <v>9.65</v>
      </c>
      <c r="J100" s="121">
        <f t="shared" si="79"/>
        <v>9.7000000000000003E-2</v>
      </c>
      <c r="K100" s="298">
        <f t="shared" si="80"/>
        <v>3.4820000000000011</v>
      </c>
      <c r="L100" s="328"/>
      <c r="M100" s="169">
        <f t="shared" si="81"/>
        <v>696</v>
      </c>
      <c r="N100" s="169">
        <f t="shared" si="82"/>
        <v>34.799999999999997</v>
      </c>
      <c r="O100" s="219">
        <f t="shared" si="83"/>
        <v>3499.6</v>
      </c>
      <c r="P100" s="232">
        <f t="shared" si="84"/>
        <v>0.34995999999999999</v>
      </c>
      <c r="Q100" s="129">
        <f t="shared" si="85"/>
        <v>101</v>
      </c>
      <c r="R100" s="130">
        <f t="shared" si="86"/>
        <v>0.34</v>
      </c>
      <c r="S100" s="134">
        <f t="shared" si="87"/>
        <v>121</v>
      </c>
      <c r="T100" s="301">
        <f t="shared" si="88"/>
        <v>0.41</v>
      </c>
      <c r="U100" s="330"/>
      <c r="V100" s="304">
        <f t="shared" si="89"/>
        <v>393.47</v>
      </c>
      <c r="W100" s="171">
        <f t="shared" si="90"/>
        <v>3893.07</v>
      </c>
      <c r="X100" s="197">
        <f t="shared" si="91"/>
        <v>0.11</v>
      </c>
      <c r="Y100" s="307">
        <f t="shared" si="92"/>
        <v>0.04</v>
      </c>
      <c r="Z100" s="332"/>
      <c r="AA100" s="309">
        <f t="shared" si="93"/>
        <v>6106.93</v>
      </c>
      <c r="AB100" s="195">
        <f t="shared" si="94"/>
        <v>0.39</v>
      </c>
      <c r="AC100" s="191">
        <f t="shared" si="95"/>
        <v>185.66244252873565</v>
      </c>
      <c r="AD100" s="192">
        <f t="shared" si="96"/>
        <v>478.66244252873565</v>
      </c>
      <c r="AE100" s="174">
        <v>84</v>
      </c>
    </row>
    <row r="101" spans="1:31" ht="15">
      <c r="A101" s="173">
        <v>85</v>
      </c>
      <c r="B101" s="119">
        <f t="shared" si="73"/>
        <v>0</v>
      </c>
      <c r="C101" s="291">
        <f t="shared" si="74"/>
        <v>20</v>
      </c>
      <c r="D101" s="323"/>
      <c r="E101" s="294">
        <f t="shared" si="75"/>
        <v>0</v>
      </c>
      <c r="F101" s="110">
        <f t="shared" si="76"/>
        <v>4</v>
      </c>
      <c r="G101" s="291">
        <f t="shared" si="77"/>
        <v>297</v>
      </c>
      <c r="H101" s="323"/>
      <c r="I101" s="297">
        <f t="shared" si="78"/>
        <v>9.8000000000000007</v>
      </c>
      <c r="J101" s="20">
        <f t="shared" si="79"/>
        <v>9.8000000000000004E-2</v>
      </c>
      <c r="K101" s="299">
        <f t="shared" si="80"/>
        <v>3.580000000000001</v>
      </c>
      <c r="L101" s="328"/>
      <c r="M101" s="170">
        <f t="shared" si="81"/>
        <v>716</v>
      </c>
      <c r="N101" s="170">
        <f t="shared" si="82"/>
        <v>35.799999999999997</v>
      </c>
      <c r="O101" s="220">
        <f t="shared" si="83"/>
        <v>3638.8</v>
      </c>
      <c r="P101" s="231">
        <f t="shared" si="84"/>
        <v>0.36388000000000004</v>
      </c>
      <c r="Q101" s="131">
        <f t="shared" si="85"/>
        <v>102</v>
      </c>
      <c r="R101" s="132">
        <f t="shared" si="86"/>
        <v>0.34</v>
      </c>
      <c r="S101" s="136">
        <f t="shared" si="87"/>
        <v>122</v>
      </c>
      <c r="T101" s="302">
        <f t="shared" si="88"/>
        <v>0.41</v>
      </c>
      <c r="U101" s="330"/>
      <c r="V101" s="305">
        <f t="shared" si="89"/>
        <v>404.54</v>
      </c>
      <c r="W101" s="172">
        <f t="shared" si="90"/>
        <v>4043.34</v>
      </c>
      <c r="X101" s="198">
        <f t="shared" si="91"/>
        <v>0.11</v>
      </c>
      <c r="Y101" s="308">
        <f t="shared" si="92"/>
        <v>0.04</v>
      </c>
      <c r="Z101" s="332"/>
      <c r="AA101" s="310">
        <f t="shared" si="93"/>
        <v>5956.66</v>
      </c>
      <c r="AB101" s="196">
        <f t="shared" si="94"/>
        <v>0.4</v>
      </c>
      <c r="AC101" s="193">
        <f t="shared" si="95"/>
        <v>176.55715083798884</v>
      </c>
      <c r="AD101" s="194">
        <f t="shared" si="96"/>
        <v>473.55715083798884</v>
      </c>
      <c r="AE101" s="174">
        <v>85</v>
      </c>
    </row>
    <row r="102" spans="1:31" ht="15">
      <c r="A102" s="173">
        <v>86</v>
      </c>
      <c r="B102" s="118">
        <f t="shared" si="73"/>
        <v>0</v>
      </c>
      <c r="C102" s="290">
        <f t="shared" si="74"/>
        <v>20</v>
      </c>
      <c r="D102" s="323"/>
      <c r="E102" s="293">
        <f t="shared" si="75"/>
        <v>0</v>
      </c>
      <c r="F102" s="116">
        <f t="shared" si="76"/>
        <v>4</v>
      </c>
      <c r="G102" s="295">
        <f t="shared" si="77"/>
        <v>301</v>
      </c>
      <c r="H102" s="323"/>
      <c r="I102" s="296">
        <f t="shared" si="78"/>
        <v>9.9499999999999993</v>
      </c>
      <c r="J102" s="121">
        <f t="shared" si="79"/>
        <v>0.1</v>
      </c>
      <c r="K102" s="298">
        <f t="shared" si="80"/>
        <v>3.680000000000001</v>
      </c>
      <c r="L102" s="328"/>
      <c r="M102" s="169">
        <f t="shared" si="81"/>
        <v>736</v>
      </c>
      <c r="N102" s="169">
        <f t="shared" si="82"/>
        <v>36.799999999999997</v>
      </c>
      <c r="O102" s="219">
        <f t="shared" si="83"/>
        <v>3782</v>
      </c>
      <c r="P102" s="232">
        <f t="shared" si="84"/>
        <v>0.37819999999999998</v>
      </c>
      <c r="Q102" s="129">
        <f t="shared" si="85"/>
        <v>103</v>
      </c>
      <c r="R102" s="130">
        <f t="shared" si="86"/>
        <v>0.34</v>
      </c>
      <c r="S102" s="134">
        <f t="shared" si="87"/>
        <v>123</v>
      </c>
      <c r="T102" s="301">
        <f t="shared" si="88"/>
        <v>0.41</v>
      </c>
      <c r="U102" s="330"/>
      <c r="V102" s="304">
        <f t="shared" si="89"/>
        <v>415.84</v>
      </c>
      <c r="W102" s="171">
        <f t="shared" si="90"/>
        <v>4197.84</v>
      </c>
      <c r="X102" s="197">
        <f t="shared" si="91"/>
        <v>0.11</v>
      </c>
      <c r="Y102" s="307">
        <f t="shared" si="92"/>
        <v>0.04</v>
      </c>
      <c r="Z102" s="332"/>
      <c r="AA102" s="309">
        <f t="shared" si="93"/>
        <v>5802.16</v>
      </c>
      <c r="AB102" s="195">
        <f t="shared" si="94"/>
        <v>0.42</v>
      </c>
      <c r="AC102" s="191">
        <f t="shared" si="95"/>
        <v>167.83739130434785</v>
      </c>
      <c r="AD102" s="192">
        <f t="shared" si="96"/>
        <v>468.83739130434788</v>
      </c>
      <c r="AE102" s="174">
        <v>86</v>
      </c>
    </row>
    <row r="103" spans="1:31" ht="15">
      <c r="A103" s="173">
        <v>87</v>
      </c>
      <c r="B103" s="118">
        <f t="shared" si="73"/>
        <v>0</v>
      </c>
      <c r="C103" s="290">
        <f t="shared" si="74"/>
        <v>20</v>
      </c>
      <c r="D103" s="323"/>
      <c r="E103" s="293">
        <f t="shared" si="75"/>
        <v>0</v>
      </c>
      <c r="F103" s="116">
        <f t="shared" si="76"/>
        <v>4</v>
      </c>
      <c r="G103" s="295">
        <f t="shared" si="77"/>
        <v>305</v>
      </c>
      <c r="H103" s="323"/>
      <c r="I103" s="296">
        <f t="shared" si="78"/>
        <v>10.1</v>
      </c>
      <c r="J103" s="121">
        <f t="shared" si="79"/>
        <v>0.10100000000000001</v>
      </c>
      <c r="K103" s="298">
        <f t="shared" si="80"/>
        <v>3.781000000000001</v>
      </c>
      <c r="L103" s="328"/>
      <c r="M103" s="169">
        <f t="shared" si="81"/>
        <v>756</v>
      </c>
      <c r="N103" s="169">
        <f t="shared" si="82"/>
        <v>37.799999999999997</v>
      </c>
      <c r="O103" s="219">
        <f t="shared" si="83"/>
        <v>3929.2</v>
      </c>
      <c r="P103" s="232">
        <f t="shared" si="84"/>
        <v>0.39291999999999999</v>
      </c>
      <c r="Q103" s="129">
        <f t="shared" si="85"/>
        <v>104</v>
      </c>
      <c r="R103" s="130">
        <f t="shared" si="86"/>
        <v>0.34</v>
      </c>
      <c r="S103" s="134">
        <f t="shared" si="87"/>
        <v>124</v>
      </c>
      <c r="T103" s="301">
        <f t="shared" si="88"/>
        <v>0.41</v>
      </c>
      <c r="U103" s="330"/>
      <c r="V103" s="304">
        <f t="shared" si="89"/>
        <v>427.25</v>
      </c>
      <c r="W103" s="171">
        <f t="shared" si="90"/>
        <v>4356.45</v>
      </c>
      <c r="X103" s="197">
        <f t="shared" si="91"/>
        <v>0.11</v>
      </c>
      <c r="Y103" s="307">
        <f t="shared" si="92"/>
        <v>0.04</v>
      </c>
      <c r="Z103" s="332"/>
      <c r="AA103" s="309">
        <f t="shared" si="93"/>
        <v>5643.55</v>
      </c>
      <c r="AB103" s="195">
        <f t="shared" si="94"/>
        <v>0.44</v>
      </c>
      <c r="AC103" s="191">
        <f t="shared" si="95"/>
        <v>159.47288359788359</v>
      </c>
      <c r="AD103" s="192">
        <f t="shared" si="96"/>
        <v>464.47288359788359</v>
      </c>
      <c r="AE103" s="174">
        <v>87</v>
      </c>
    </row>
    <row r="104" spans="1:31" ht="15">
      <c r="A104" s="173">
        <v>88</v>
      </c>
      <c r="B104" s="118">
        <f t="shared" si="73"/>
        <v>0</v>
      </c>
      <c r="C104" s="290">
        <f t="shared" si="74"/>
        <v>20</v>
      </c>
      <c r="D104" s="323"/>
      <c r="E104" s="293">
        <f t="shared" si="75"/>
        <v>0</v>
      </c>
      <c r="F104" s="116">
        <f t="shared" si="76"/>
        <v>4</v>
      </c>
      <c r="G104" s="295">
        <f t="shared" si="77"/>
        <v>309</v>
      </c>
      <c r="H104" s="323"/>
      <c r="I104" s="296">
        <f t="shared" si="78"/>
        <v>10.25</v>
      </c>
      <c r="J104" s="121">
        <f t="shared" si="79"/>
        <v>0.10299999999999999</v>
      </c>
      <c r="K104" s="298">
        <f t="shared" si="80"/>
        <v>3.8840000000000012</v>
      </c>
      <c r="L104" s="328"/>
      <c r="M104" s="169">
        <f t="shared" si="81"/>
        <v>776</v>
      </c>
      <c r="N104" s="169">
        <f t="shared" si="82"/>
        <v>38.799999999999997</v>
      </c>
      <c r="O104" s="219">
        <f t="shared" si="83"/>
        <v>4080.4</v>
      </c>
      <c r="P104" s="232">
        <f t="shared" si="84"/>
        <v>0.40804000000000001</v>
      </c>
      <c r="Q104" s="129">
        <f t="shared" si="85"/>
        <v>105</v>
      </c>
      <c r="R104" s="130">
        <f t="shared" si="86"/>
        <v>0.34</v>
      </c>
      <c r="S104" s="134">
        <f t="shared" si="87"/>
        <v>125</v>
      </c>
      <c r="T104" s="301">
        <f t="shared" si="88"/>
        <v>0.4</v>
      </c>
      <c r="U104" s="330"/>
      <c r="V104" s="304">
        <f t="shared" si="89"/>
        <v>438.89</v>
      </c>
      <c r="W104" s="171">
        <f t="shared" si="90"/>
        <v>4519.29</v>
      </c>
      <c r="X104" s="197">
        <f t="shared" si="91"/>
        <v>0.11</v>
      </c>
      <c r="Y104" s="307">
        <f t="shared" si="92"/>
        <v>0.04</v>
      </c>
      <c r="Z104" s="332"/>
      <c r="AA104" s="309">
        <f t="shared" si="93"/>
        <v>5480.71</v>
      </c>
      <c r="AB104" s="195">
        <f t="shared" si="94"/>
        <v>0.45</v>
      </c>
      <c r="AC104" s="191">
        <f t="shared" si="95"/>
        <v>151.43585051546393</v>
      </c>
      <c r="AD104" s="192">
        <f t="shared" si="96"/>
        <v>460.43585051546393</v>
      </c>
      <c r="AE104" s="174">
        <v>88</v>
      </c>
    </row>
    <row r="105" spans="1:31" ht="15">
      <c r="A105" s="173">
        <v>89</v>
      </c>
      <c r="B105" s="118">
        <f t="shared" ref="B105:B116" si="97">IF(AND($A105&gt;=C$9,C$9&gt;0),0,IF(AND($A105&gt;=C$6,C$6&gt;0),C$7,0))</f>
        <v>0</v>
      </c>
      <c r="C105" s="290">
        <f t="shared" ref="C105:C116" si="98">IF(AND($A105&gt;=C$9,C$9&gt;0),C$10,C104+B105)</f>
        <v>20</v>
      </c>
      <c r="D105" s="323"/>
      <c r="E105" s="293">
        <f t="shared" ref="E105:E116" si="99">IF(OR($A105&lt;2,AND(G$12&gt;0,$A105&gt;G$12)),0,IF(AND($A105&gt;=G$9,G$9&gt;0),G$10,IF(AND($A105&gt;=G$6,G$6&gt;0),G$7,0)))</f>
        <v>0</v>
      </c>
      <c r="F105" s="116">
        <f t="shared" ref="F105:F116" si="100">F104+E105</f>
        <v>4</v>
      </c>
      <c r="G105" s="295">
        <f t="shared" ref="G105:G116" si="101">G104+F105</f>
        <v>313</v>
      </c>
      <c r="H105" s="323"/>
      <c r="I105" s="296">
        <f t="shared" ref="I105:I116" si="102">IF(($A105&lt;K$4),1,IF(AND($A105&gt;K$12,K$12&gt;0),I104,IF(AND($A105&gt;=K$9,K$9&gt;0),ROUND(I104+K$10,4),IF(AND($A105&gt;=K$6,K$6&gt;0),ROUND(I104+K$7,4),K$3))))</f>
        <v>10.4</v>
      </c>
      <c r="J105" s="121">
        <f t="shared" ref="J105:J116" si="103">IF($A105&lt;K$4, K$2, IF(K$1=0,IF(K$13&gt;0,IF(K$2*K$13&lt;ROUND(J104*I105, 3),K$2*K$13,ROUND(J104*I105, 3)),ROUND(J104*I105, 3)),IF(K$13&gt;0,IF(K$2*K$13&lt;ROUND(K$2*I105, 3),K$2*K$13,ROUND(K$2*I105, 3)),ROUND(K$2*I105, 3))))</f>
        <v>0.104</v>
      </c>
      <c r="K105" s="298">
        <f t="shared" ref="K105:K116" si="104">K104+J105</f>
        <v>3.9880000000000013</v>
      </c>
      <c r="L105" s="328"/>
      <c r="M105" s="169">
        <f t="shared" ref="M105:M116" si="105">ROUND(C105*N105-K105*$O$6,2)</f>
        <v>798</v>
      </c>
      <c r="N105" s="169">
        <f t="shared" ref="N105:N116" si="106">ROUND(ROUND(K105,2)*$O$4,2)</f>
        <v>39.9</v>
      </c>
      <c r="O105" s="219">
        <f t="shared" ref="O105:O116" si="107">ROUND((ROUND(K104,2)*(G105-G104)*$O$4+O104+J105*$O$6),2)</f>
        <v>4235.6000000000004</v>
      </c>
      <c r="P105" s="232">
        <f t="shared" ref="P105:P116" si="108">O105/$O$10</f>
        <v>0.42356000000000005</v>
      </c>
      <c r="Q105" s="129">
        <f t="shared" ref="Q105:Q116" si="109">ROUND(O105/N105,0)</f>
        <v>106</v>
      </c>
      <c r="R105" s="130">
        <f t="shared" ref="R105:R116" si="110">ROUND(Q105/G105,2)</f>
        <v>0.34</v>
      </c>
      <c r="S105" s="134">
        <f t="shared" ref="S105:S116" si="111">Q105+C105</f>
        <v>126</v>
      </c>
      <c r="T105" s="301">
        <f t="shared" ref="T105:T116" si="112">ROUND(S105/G105,2)</f>
        <v>0.4</v>
      </c>
      <c r="U105" s="330"/>
      <c r="V105" s="304">
        <f t="shared" ref="V105:V116" si="113">ROUND(K105*$O$7,2)</f>
        <v>450.64</v>
      </c>
      <c r="W105" s="171">
        <f t="shared" ref="W105:W116" si="114">ROUND(O105+V105,2)</f>
        <v>4686.24</v>
      </c>
      <c r="X105" s="197">
        <f t="shared" ref="X105:X116" si="115">IF(O105&gt;0,ROUND(V105/O105,2),0)</f>
        <v>0.11</v>
      </c>
      <c r="Y105" s="307">
        <f t="shared" ref="Y105:Y116" si="116">IF($O$10&gt;0,ROUND(V105/$O$10,2),0)</f>
        <v>0.05</v>
      </c>
      <c r="Z105" s="332"/>
      <c r="AA105" s="309">
        <f t="shared" ref="AA105:AA116" si="117">IF($O$10&gt;0,ROUND($O$10-W105,2),0)</f>
        <v>5313.76</v>
      </c>
      <c r="AB105" s="195">
        <f t="shared" ref="AB105:AB116" si="118">IF($O$10&gt;0,ROUND(W105/$O$10,2),0)</f>
        <v>0.47</v>
      </c>
      <c r="AC105" s="191">
        <f t="shared" ref="AC105:AC116" si="119">IF(AND(AA105&gt;0,$O$4&gt;0),($O$10-O105-V105*$O$8)/N105,0)</f>
        <v>143.34175438596489</v>
      </c>
      <c r="AD105" s="192">
        <f t="shared" ref="AD105:AD116" si="120">IF(AC105&gt;0,AC105+G105,0)</f>
        <v>456.34175438596492</v>
      </c>
      <c r="AE105" s="174">
        <v>89</v>
      </c>
    </row>
    <row r="106" spans="1:31" ht="15">
      <c r="A106" s="173">
        <v>90</v>
      </c>
      <c r="B106" s="119">
        <f t="shared" si="97"/>
        <v>0</v>
      </c>
      <c r="C106" s="291">
        <f t="shared" si="98"/>
        <v>20</v>
      </c>
      <c r="D106" s="323"/>
      <c r="E106" s="294">
        <f t="shared" si="99"/>
        <v>0</v>
      </c>
      <c r="F106" s="110">
        <f t="shared" si="100"/>
        <v>4</v>
      </c>
      <c r="G106" s="291">
        <f t="shared" si="101"/>
        <v>317</v>
      </c>
      <c r="H106" s="323"/>
      <c r="I106" s="297">
        <f t="shared" si="102"/>
        <v>10.55</v>
      </c>
      <c r="J106" s="20">
        <f t="shared" si="103"/>
        <v>0.106</v>
      </c>
      <c r="K106" s="299">
        <f t="shared" si="104"/>
        <v>4.0940000000000012</v>
      </c>
      <c r="L106" s="328"/>
      <c r="M106" s="170">
        <f t="shared" si="105"/>
        <v>818</v>
      </c>
      <c r="N106" s="170">
        <f t="shared" si="106"/>
        <v>40.9</v>
      </c>
      <c r="O106" s="220">
        <f t="shared" si="107"/>
        <v>4395.2</v>
      </c>
      <c r="P106" s="231">
        <f t="shared" si="108"/>
        <v>0.43951999999999997</v>
      </c>
      <c r="Q106" s="131">
        <f t="shared" si="109"/>
        <v>107</v>
      </c>
      <c r="R106" s="132">
        <f t="shared" si="110"/>
        <v>0.34</v>
      </c>
      <c r="S106" s="136">
        <f t="shared" si="111"/>
        <v>127</v>
      </c>
      <c r="T106" s="302">
        <f t="shared" si="112"/>
        <v>0.4</v>
      </c>
      <c r="U106" s="330"/>
      <c r="V106" s="305">
        <f t="shared" si="113"/>
        <v>462.62</v>
      </c>
      <c r="W106" s="172">
        <f t="shared" si="114"/>
        <v>4857.82</v>
      </c>
      <c r="X106" s="198">
        <f t="shared" si="115"/>
        <v>0.11</v>
      </c>
      <c r="Y106" s="308">
        <f t="shared" si="116"/>
        <v>0.05</v>
      </c>
      <c r="Z106" s="332"/>
      <c r="AA106" s="310">
        <f t="shared" si="117"/>
        <v>5142.18</v>
      </c>
      <c r="AB106" s="196">
        <f t="shared" si="118"/>
        <v>0.49</v>
      </c>
      <c r="AC106" s="193">
        <f t="shared" si="119"/>
        <v>135.90557457212716</v>
      </c>
      <c r="AD106" s="194">
        <f t="shared" si="120"/>
        <v>452.90557457212719</v>
      </c>
      <c r="AE106" s="174">
        <v>90</v>
      </c>
    </row>
    <row r="107" spans="1:31" ht="15">
      <c r="A107" s="173">
        <v>91</v>
      </c>
      <c r="B107" s="118">
        <f t="shared" si="97"/>
        <v>0</v>
      </c>
      <c r="C107" s="290">
        <f t="shared" si="98"/>
        <v>20</v>
      </c>
      <c r="D107" s="323"/>
      <c r="E107" s="293">
        <f t="shared" si="99"/>
        <v>0</v>
      </c>
      <c r="F107" s="116">
        <f t="shared" si="100"/>
        <v>4</v>
      </c>
      <c r="G107" s="295">
        <f t="shared" si="101"/>
        <v>321</v>
      </c>
      <c r="H107" s="323"/>
      <c r="I107" s="296">
        <f t="shared" si="102"/>
        <v>10.7</v>
      </c>
      <c r="J107" s="121">
        <f t="shared" si="103"/>
        <v>0.107</v>
      </c>
      <c r="K107" s="298">
        <f t="shared" si="104"/>
        <v>4.2010000000000014</v>
      </c>
      <c r="L107" s="328"/>
      <c r="M107" s="169">
        <f t="shared" si="105"/>
        <v>840</v>
      </c>
      <c r="N107" s="169">
        <f t="shared" si="106"/>
        <v>42</v>
      </c>
      <c r="O107" s="219">
        <f t="shared" si="107"/>
        <v>4558.8</v>
      </c>
      <c r="P107" s="232">
        <f t="shared" si="108"/>
        <v>0.45588000000000001</v>
      </c>
      <c r="Q107" s="129">
        <f t="shared" si="109"/>
        <v>109</v>
      </c>
      <c r="R107" s="130">
        <f t="shared" si="110"/>
        <v>0.34</v>
      </c>
      <c r="S107" s="134">
        <f t="shared" si="111"/>
        <v>129</v>
      </c>
      <c r="T107" s="301">
        <f t="shared" si="112"/>
        <v>0.4</v>
      </c>
      <c r="U107" s="330"/>
      <c r="V107" s="304">
        <f t="shared" si="113"/>
        <v>474.71</v>
      </c>
      <c r="W107" s="171">
        <f t="shared" si="114"/>
        <v>5033.51</v>
      </c>
      <c r="X107" s="197">
        <f t="shared" si="115"/>
        <v>0.1</v>
      </c>
      <c r="Y107" s="307">
        <f t="shared" si="116"/>
        <v>0.05</v>
      </c>
      <c r="Z107" s="332"/>
      <c r="AA107" s="309">
        <f t="shared" si="117"/>
        <v>4966.49</v>
      </c>
      <c r="AB107" s="195">
        <f t="shared" si="118"/>
        <v>0.5</v>
      </c>
      <c r="AC107" s="191">
        <f t="shared" si="119"/>
        <v>128.42211904761902</v>
      </c>
      <c r="AD107" s="192">
        <f t="shared" si="120"/>
        <v>449.42211904761905</v>
      </c>
      <c r="AE107" s="174">
        <v>91</v>
      </c>
    </row>
    <row r="108" spans="1:31" ht="15">
      <c r="A108" s="173">
        <v>92</v>
      </c>
      <c r="B108" s="118">
        <f t="shared" si="97"/>
        <v>0</v>
      </c>
      <c r="C108" s="290">
        <f t="shared" si="98"/>
        <v>20</v>
      </c>
      <c r="D108" s="323"/>
      <c r="E108" s="293">
        <f t="shared" si="99"/>
        <v>0</v>
      </c>
      <c r="F108" s="116">
        <f t="shared" si="100"/>
        <v>4</v>
      </c>
      <c r="G108" s="295">
        <f t="shared" si="101"/>
        <v>325</v>
      </c>
      <c r="H108" s="323"/>
      <c r="I108" s="296">
        <f t="shared" si="102"/>
        <v>10.85</v>
      </c>
      <c r="J108" s="121">
        <f t="shared" si="103"/>
        <v>0.109</v>
      </c>
      <c r="K108" s="298">
        <f t="shared" si="104"/>
        <v>4.3100000000000014</v>
      </c>
      <c r="L108" s="328"/>
      <c r="M108" s="169">
        <f t="shared" si="105"/>
        <v>862</v>
      </c>
      <c r="N108" s="169">
        <f t="shared" si="106"/>
        <v>43.1</v>
      </c>
      <c r="O108" s="219">
        <f t="shared" si="107"/>
        <v>4726.8</v>
      </c>
      <c r="P108" s="232">
        <f t="shared" si="108"/>
        <v>0.47268000000000004</v>
      </c>
      <c r="Q108" s="129">
        <f t="shared" si="109"/>
        <v>110</v>
      </c>
      <c r="R108" s="130">
        <f t="shared" si="110"/>
        <v>0.34</v>
      </c>
      <c r="S108" s="134">
        <f t="shared" si="111"/>
        <v>130</v>
      </c>
      <c r="T108" s="301">
        <f t="shared" si="112"/>
        <v>0.4</v>
      </c>
      <c r="U108" s="330"/>
      <c r="V108" s="304">
        <f t="shared" si="113"/>
        <v>487.03</v>
      </c>
      <c r="W108" s="171">
        <f t="shared" si="114"/>
        <v>5213.83</v>
      </c>
      <c r="X108" s="197">
        <f t="shared" si="115"/>
        <v>0.1</v>
      </c>
      <c r="Y108" s="307">
        <f t="shared" si="116"/>
        <v>0.05</v>
      </c>
      <c r="Z108" s="332"/>
      <c r="AA108" s="309">
        <f t="shared" si="117"/>
        <v>4786.17</v>
      </c>
      <c r="AB108" s="195">
        <f t="shared" si="118"/>
        <v>0.52</v>
      </c>
      <c r="AC108" s="191">
        <f t="shared" si="119"/>
        <v>121.21802784222736</v>
      </c>
      <c r="AD108" s="192">
        <f t="shared" si="120"/>
        <v>446.21802784222734</v>
      </c>
      <c r="AE108" s="174">
        <v>92</v>
      </c>
    </row>
    <row r="109" spans="1:31" ht="15">
      <c r="A109" s="173">
        <v>93</v>
      </c>
      <c r="B109" s="118">
        <f t="shared" si="97"/>
        <v>0</v>
      </c>
      <c r="C109" s="290">
        <f t="shared" si="98"/>
        <v>20</v>
      </c>
      <c r="D109" s="323"/>
      <c r="E109" s="293">
        <f t="shared" si="99"/>
        <v>0</v>
      </c>
      <c r="F109" s="116">
        <f t="shared" si="100"/>
        <v>4</v>
      </c>
      <c r="G109" s="295">
        <f t="shared" si="101"/>
        <v>329</v>
      </c>
      <c r="H109" s="323"/>
      <c r="I109" s="296">
        <f t="shared" si="102"/>
        <v>11</v>
      </c>
      <c r="J109" s="121">
        <f t="shared" si="103"/>
        <v>0.11</v>
      </c>
      <c r="K109" s="298">
        <f t="shared" si="104"/>
        <v>4.4200000000000017</v>
      </c>
      <c r="L109" s="328"/>
      <c r="M109" s="169">
        <f t="shared" si="105"/>
        <v>884</v>
      </c>
      <c r="N109" s="169">
        <f t="shared" si="106"/>
        <v>44.2</v>
      </c>
      <c r="O109" s="219">
        <f t="shared" si="107"/>
        <v>4899.2</v>
      </c>
      <c r="P109" s="232">
        <f t="shared" si="108"/>
        <v>0.48991999999999997</v>
      </c>
      <c r="Q109" s="129">
        <f t="shared" si="109"/>
        <v>111</v>
      </c>
      <c r="R109" s="130">
        <f t="shared" si="110"/>
        <v>0.34</v>
      </c>
      <c r="S109" s="134">
        <f t="shared" si="111"/>
        <v>131</v>
      </c>
      <c r="T109" s="301">
        <f t="shared" si="112"/>
        <v>0.4</v>
      </c>
      <c r="U109" s="330"/>
      <c r="V109" s="304">
        <f t="shared" si="113"/>
        <v>499.46</v>
      </c>
      <c r="W109" s="171">
        <f t="shared" si="114"/>
        <v>5398.66</v>
      </c>
      <c r="X109" s="197">
        <f t="shared" si="115"/>
        <v>0.1</v>
      </c>
      <c r="Y109" s="307">
        <f t="shared" si="116"/>
        <v>0.05</v>
      </c>
      <c r="Z109" s="332"/>
      <c r="AA109" s="309">
        <f t="shared" si="117"/>
        <v>4601.34</v>
      </c>
      <c r="AB109" s="195">
        <f t="shared" si="118"/>
        <v>0.54</v>
      </c>
      <c r="AC109" s="191">
        <f t="shared" si="119"/>
        <v>114.27271493212669</v>
      </c>
      <c r="AD109" s="192">
        <f t="shared" si="120"/>
        <v>443.27271493212669</v>
      </c>
      <c r="AE109" s="174">
        <v>93</v>
      </c>
    </row>
    <row r="110" spans="1:31" ht="15">
      <c r="A110" s="173">
        <v>94</v>
      </c>
      <c r="B110" s="118">
        <f t="shared" si="97"/>
        <v>0</v>
      </c>
      <c r="C110" s="290">
        <f t="shared" si="98"/>
        <v>20</v>
      </c>
      <c r="D110" s="323"/>
      <c r="E110" s="293">
        <f t="shared" si="99"/>
        <v>0</v>
      </c>
      <c r="F110" s="116">
        <f t="shared" si="100"/>
        <v>4</v>
      </c>
      <c r="G110" s="295">
        <f t="shared" si="101"/>
        <v>333</v>
      </c>
      <c r="H110" s="323"/>
      <c r="I110" s="296">
        <f t="shared" si="102"/>
        <v>11.15</v>
      </c>
      <c r="J110" s="121">
        <f t="shared" si="103"/>
        <v>0.112</v>
      </c>
      <c r="K110" s="298">
        <f t="shared" si="104"/>
        <v>4.5320000000000018</v>
      </c>
      <c r="L110" s="328"/>
      <c r="M110" s="169">
        <f t="shared" si="105"/>
        <v>906</v>
      </c>
      <c r="N110" s="169">
        <f t="shared" si="106"/>
        <v>45.3</v>
      </c>
      <c r="O110" s="219">
        <f t="shared" si="107"/>
        <v>5076</v>
      </c>
      <c r="P110" s="232">
        <f t="shared" si="108"/>
        <v>0.50760000000000005</v>
      </c>
      <c r="Q110" s="129">
        <f t="shared" si="109"/>
        <v>112</v>
      </c>
      <c r="R110" s="130">
        <f t="shared" si="110"/>
        <v>0.34</v>
      </c>
      <c r="S110" s="134">
        <f t="shared" si="111"/>
        <v>132</v>
      </c>
      <c r="T110" s="301">
        <f t="shared" si="112"/>
        <v>0.4</v>
      </c>
      <c r="U110" s="330"/>
      <c r="V110" s="304">
        <f t="shared" si="113"/>
        <v>512.12</v>
      </c>
      <c r="W110" s="171">
        <f t="shared" si="114"/>
        <v>5588.12</v>
      </c>
      <c r="X110" s="197">
        <f t="shared" si="115"/>
        <v>0.1</v>
      </c>
      <c r="Y110" s="307">
        <f t="shared" si="116"/>
        <v>0.05</v>
      </c>
      <c r="Z110" s="332"/>
      <c r="AA110" s="309">
        <f t="shared" si="117"/>
        <v>4411.88</v>
      </c>
      <c r="AB110" s="195">
        <f t="shared" si="118"/>
        <v>0.56000000000000005</v>
      </c>
      <c r="AC110" s="191">
        <f t="shared" si="119"/>
        <v>107.56706401766004</v>
      </c>
      <c r="AD110" s="192">
        <f t="shared" si="120"/>
        <v>440.56706401766007</v>
      </c>
      <c r="AE110" s="174">
        <v>94</v>
      </c>
    </row>
    <row r="111" spans="1:31" ht="15">
      <c r="A111" s="173">
        <v>95</v>
      </c>
      <c r="B111" s="119">
        <f t="shared" si="97"/>
        <v>0</v>
      </c>
      <c r="C111" s="291">
        <f t="shared" si="98"/>
        <v>20</v>
      </c>
      <c r="D111" s="323"/>
      <c r="E111" s="294">
        <f t="shared" si="99"/>
        <v>0</v>
      </c>
      <c r="F111" s="110">
        <f t="shared" si="100"/>
        <v>4</v>
      </c>
      <c r="G111" s="291">
        <f t="shared" si="101"/>
        <v>337</v>
      </c>
      <c r="H111" s="323"/>
      <c r="I111" s="297">
        <f t="shared" si="102"/>
        <v>11.3</v>
      </c>
      <c r="J111" s="20">
        <f t="shared" si="103"/>
        <v>0.113</v>
      </c>
      <c r="K111" s="299">
        <f t="shared" si="104"/>
        <v>4.6450000000000022</v>
      </c>
      <c r="L111" s="328"/>
      <c r="M111" s="170">
        <f t="shared" si="105"/>
        <v>930</v>
      </c>
      <c r="N111" s="170">
        <f t="shared" si="106"/>
        <v>46.5</v>
      </c>
      <c r="O111" s="220">
        <f t="shared" si="107"/>
        <v>5257.2</v>
      </c>
      <c r="P111" s="231">
        <f t="shared" si="108"/>
        <v>0.52571999999999997</v>
      </c>
      <c r="Q111" s="131">
        <f t="shared" si="109"/>
        <v>113</v>
      </c>
      <c r="R111" s="132">
        <f t="shared" si="110"/>
        <v>0.34</v>
      </c>
      <c r="S111" s="136">
        <f t="shared" si="111"/>
        <v>133</v>
      </c>
      <c r="T111" s="302">
        <f t="shared" si="112"/>
        <v>0.39</v>
      </c>
      <c r="U111" s="330"/>
      <c r="V111" s="305">
        <f t="shared" si="113"/>
        <v>524.89</v>
      </c>
      <c r="W111" s="172">
        <f t="shared" si="114"/>
        <v>5782.09</v>
      </c>
      <c r="X111" s="198">
        <f t="shared" si="115"/>
        <v>0.1</v>
      </c>
      <c r="Y111" s="308">
        <f t="shared" si="116"/>
        <v>0.05</v>
      </c>
      <c r="Z111" s="332"/>
      <c r="AA111" s="310">
        <f t="shared" si="117"/>
        <v>4217.91</v>
      </c>
      <c r="AB111" s="196">
        <f t="shared" si="118"/>
        <v>0.57999999999999996</v>
      </c>
      <c r="AC111" s="193">
        <f t="shared" si="119"/>
        <v>100.86690322580647</v>
      </c>
      <c r="AD111" s="194">
        <f t="shared" si="120"/>
        <v>437.86690322580648</v>
      </c>
      <c r="AE111" s="174">
        <v>95</v>
      </c>
    </row>
    <row r="112" spans="1:31" ht="15">
      <c r="A112" s="173">
        <v>96</v>
      </c>
      <c r="B112" s="118">
        <f t="shared" si="97"/>
        <v>0</v>
      </c>
      <c r="C112" s="290">
        <f t="shared" si="98"/>
        <v>20</v>
      </c>
      <c r="D112" s="323"/>
      <c r="E112" s="293">
        <f t="shared" si="99"/>
        <v>0</v>
      </c>
      <c r="F112" s="116">
        <f t="shared" si="100"/>
        <v>4</v>
      </c>
      <c r="G112" s="295">
        <f t="shared" si="101"/>
        <v>341</v>
      </c>
      <c r="H112" s="323"/>
      <c r="I112" s="296">
        <f t="shared" si="102"/>
        <v>11.45</v>
      </c>
      <c r="J112" s="121">
        <f t="shared" si="103"/>
        <v>0.115</v>
      </c>
      <c r="K112" s="298">
        <f t="shared" si="104"/>
        <v>4.7600000000000025</v>
      </c>
      <c r="L112" s="328"/>
      <c r="M112" s="169">
        <f t="shared" si="105"/>
        <v>952</v>
      </c>
      <c r="N112" s="169">
        <f t="shared" si="106"/>
        <v>47.6</v>
      </c>
      <c r="O112" s="219">
        <f t="shared" si="107"/>
        <v>5443.2</v>
      </c>
      <c r="P112" s="232">
        <f t="shared" si="108"/>
        <v>0.54432000000000003</v>
      </c>
      <c r="Q112" s="129">
        <f t="shared" si="109"/>
        <v>114</v>
      </c>
      <c r="R112" s="130">
        <f t="shared" si="110"/>
        <v>0.33</v>
      </c>
      <c r="S112" s="134">
        <f t="shared" si="111"/>
        <v>134</v>
      </c>
      <c r="T112" s="301">
        <f t="shared" si="112"/>
        <v>0.39</v>
      </c>
      <c r="U112" s="330"/>
      <c r="V112" s="304">
        <f t="shared" si="113"/>
        <v>537.88</v>
      </c>
      <c r="W112" s="171">
        <f t="shared" si="114"/>
        <v>5981.08</v>
      </c>
      <c r="X112" s="197">
        <f t="shared" si="115"/>
        <v>0.1</v>
      </c>
      <c r="Y112" s="307">
        <f t="shared" si="116"/>
        <v>0.05</v>
      </c>
      <c r="Z112" s="332"/>
      <c r="AA112" s="309">
        <f t="shared" si="117"/>
        <v>4018.92</v>
      </c>
      <c r="AB112" s="195">
        <f t="shared" si="118"/>
        <v>0.6</v>
      </c>
      <c r="AC112" s="191">
        <f t="shared" si="119"/>
        <v>94.601092436974795</v>
      </c>
      <c r="AD112" s="192">
        <f t="shared" si="120"/>
        <v>435.6010924369748</v>
      </c>
      <c r="AE112" s="174">
        <v>96</v>
      </c>
    </row>
    <row r="113" spans="1:31" ht="15">
      <c r="A113" s="173">
        <v>97</v>
      </c>
      <c r="B113" s="118">
        <f t="shared" si="97"/>
        <v>0</v>
      </c>
      <c r="C113" s="290">
        <f t="shared" si="98"/>
        <v>20</v>
      </c>
      <c r="D113" s="323"/>
      <c r="E113" s="293">
        <f t="shared" si="99"/>
        <v>0</v>
      </c>
      <c r="F113" s="116">
        <f t="shared" si="100"/>
        <v>4</v>
      </c>
      <c r="G113" s="295">
        <f t="shared" si="101"/>
        <v>345</v>
      </c>
      <c r="H113" s="323"/>
      <c r="I113" s="296">
        <f t="shared" si="102"/>
        <v>11.6</v>
      </c>
      <c r="J113" s="121">
        <f t="shared" si="103"/>
        <v>0.11600000000000001</v>
      </c>
      <c r="K113" s="298">
        <f t="shared" si="104"/>
        <v>4.8760000000000021</v>
      </c>
      <c r="L113" s="328"/>
      <c r="M113" s="169">
        <f t="shared" si="105"/>
        <v>976</v>
      </c>
      <c r="N113" s="169">
        <f t="shared" si="106"/>
        <v>48.8</v>
      </c>
      <c r="O113" s="219">
        <f t="shared" si="107"/>
        <v>5633.6</v>
      </c>
      <c r="P113" s="232">
        <f t="shared" si="108"/>
        <v>0.56336000000000008</v>
      </c>
      <c r="Q113" s="129">
        <f t="shared" si="109"/>
        <v>115</v>
      </c>
      <c r="R113" s="130">
        <f t="shared" si="110"/>
        <v>0.33</v>
      </c>
      <c r="S113" s="134">
        <f t="shared" si="111"/>
        <v>135</v>
      </c>
      <c r="T113" s="301">
        <f t="shared" si="112"/>
        <v>0.39</v>
      </c>
      <c r="U113" s="330"/>
      <c r="V113" s="304">
        <f t="shared" si="113"/>
        <v>550.99</v>
      </c>
      <c r="W113" s="171">
        <f t="shared" si="114"/>
        <v>6184.59</v>
      </c>
      <c r="X113" s="197">
        <f t="shared" si="115"/>
        <v>0.1</v>
      </c>
      <c r="Y113" s="307">
        <f t="shared" si="116"/>
        <v>0.06</v>
      </c>
      <c r="Z113" s="332"/>
      <c r="AA113" s="309">
        <f t="shared" si="117"/>
        <v>3815.41</v>
      </c>
      <c r="AB113" s="195">
        <f t="shared" si="118"/>
        <v>0.62</v>
      </c>
      <c r="AC113" s="191">
        <f t="shared" si="119"/>
        <v>88.346331967213104</v>
      </c>
      <c r="AD113" s="192">
        <f t="shared" si="120"/>
        <v>433.34633196721313</v>
      </c>
      <c r="AE113" s="174">
        <v>97</v>
      </c>
    </row>
    <row r="114" spans="1:31" ht="15">
      <c r="A114" s="173">
        <v>98</v>
      </c>
      <c r="B114" s="118">
        <f t="shared" si="97"/>
        <v>0</v>
      </c>
      <c r="C114" s="290">
        <f t="shared" si="98"/>
        <v>20</v>
      </c>
      <c r="D114" s="323"/>
      <c r="E114" s="293">
        <f t="shared" si="99"/>
        <v>0</v>
      </c>
      <c r="F114" s="116">
        <f t="shared" si="100"/>
        <v>4</v>
      </c>
      <c r="G114" s="295">
        <f t="shared" si="101"/>
        <v>349</v>
      </c>
      <c r="H114" s="323"/>
      <c r="I114" s="296">
        <f t="shared" si="102"/>
        <v>11.75</v>
      </c>
      <c r="J114" s="121">
        <f t="shared" si="103"/>
        <v>0.11799999999999999</v>
      </c>
      <c r="K114" s="298">
        <f t="shared" si="104"/>
        <v>4.9940000000000024</v>
      </c>
      <c r="L114" s="328"/>
      <c r="M114" s="169">
        <f t="shared" si="105"/>
        <v>998</v>
      </c>
      <c r="N114" s="169">
        <f t="shared" si="106"/>
        <v>49.9</v>
      </c>
      <c r="O114" s="219">
        <f t="shared" si="107"/>
        <v>5828.8</v>
      </c>
      <c r="P114" s="232">
        <f t="shared" si="108"/>
        <v>0.58288000000000006</v>
      </c>
      <c r="Q114" s="129">
        <f t="shared" si="109"/>
        <v>117</v>
      </c>
      <c r="R114" s="130">
        <f t="shared" si="110"/>
        <v>0.34</v>
      </c>
      <c r="S114" s="134">
        <f t="shared" si="111"/>
        <v>137</v>
      </c>
      <c r="T114" s="301">
        <f t="shared" si="112"/>
        <v>0.39</v>
      </c>
      <c r="U114" s="330"/>
      <c r="V114" s="304">
        <f t="shared" si="113"/>
        <v>564.32000000000005</v>
      </c>
      <c r="W114" s="171">
        <f t="shared" si="114"/>
        <v>6393.12</v>
      </c>
      <c r="X114" s="197">
        <f t="shared" si="115"/>
        <v>0.1</v>
      </c>
      <c r="Y114" s="307">
        <f t="shared" si="116"/>
        <v>0.06</v>
      </c>
      <c r="Z114" s="332"/>
      <c r="AA114" s="309">
        <f t="shared" si="117"/>
        <v>3606.88</v>
      </c>
      <c r="AB114" s="195">
        <f t="shared" si="118"/>
        <v>0.64</v>
      </c>
      <c r="AC114" s="191">
        <f t="shared" si="119"/>
        <v>82.460280561122246</v>
      </c>
      <c r="AD114" s="192">
        <f t="shared" si="120"/>
        <v>431.46028056112226</v>
      </c>
      <c r="AE114" s="174">
        <v>98</v>
      </c>
    </row>
    <row r="115" spans="1:31" ht="15">
      <c r="A115" s="173">
        <v>99</v>
      </c>
      <c r="B115" s="118">
        <f t="shared" si="97"/>
        <v>0</v>
      </c>
      <c r="C115" s="290">
        <f t="shared" si="98"/>
        <v>20</v>
      </c>
      <c r="D115" s="323"/>
      <c r="E115" s="293">
        <f t="shared" si="99"/>
        <v>0</v>
      </c>
      <c r="F115" s="116">
        <f t="shared" si="100"/>
        <v>4</v>
      </c>
      <c r="G115" s="295">
        <f t="shared" si="101"/>
        <v>353</v>
      </c>
      <c r="H115" s="323"/>
      <c r="I115" s="296">
        <f t="shared" si="102"/>
        <v>11.9</v>
      </c>
      <c r="J115" s="121">
        <f t="shared" si="103"/>
        <v>0.11899999999999999</v>
      </c>
      <c r="K115" s="298">
        <f t="shared" si="104"/>
        <v>5.1130000000000022</v>
      </c>
      <c r="L115" s="328"/>
      <c r="M115" s="169">
        <f t="shared" si="105"/>
        <v>1022</v>
      </c>
      <c r="N115" s="169">
        <f t="shared" si="106"/>
        <v>51.1</v>
      </c>
      <c r="O115" s="219">
        <f t="shared" si="107"/>
        <v>6028.4</v>
      </c>
      <c r="P115" s="232">
        <f t="shared" si="108"/>
        <v>0.60283999999999993</v>
      </c>
      <c r="Q115" s="129">
        <f t="shared" si="109"/>
        <v>118</v>
      </c>
      <c r="R115" s="130">
        <f t="shared" si="110"/>
        <v>0.33</v>
      </c>
      <c r="S115" s="134">
        <f t="shared" si="111"/>
        <v>138</v>
      </c>
      <c r="T115" s="301">
        <f t="shared" si="112"/>
        <v>0.39</v>
      </c>
      <c r="U115" s="330"/>
      <c r="V115" s="304">
        <f t="shared" si="113"/>
        <v>577.77</v>
      </c>
      <c r="W115" s="171">
        <f t="shared" si="114"/>
        <v>6606.17</v>
      </c>
      <c r="X115" s="197">
        <f t="shared" si="115"/>
        <v>0.1</v>
      </c>
      <c r="Y115" s="307">
        <f t="shared" si="116"/>
        <v>0.06</v>
      </c>
      <c r="Z115" s="332"/>
      <c r="AA115" s="309">
        <f t="shared" si="117"/>
        <v>3393.83</v>
      </c>
      <c r="AB115" s="195">
        <f t="shared" si="118"/>
        <v>0.66</v>
      </c>
      <c r="AC115" s="191">
        <f t="shared" si="119"/>
        <v>76.591448140900198</v>
      </c>
      <c r="AD115" s="192">
        <f t="shared" si="120"/>
        <v>429.59144814090018</v>
      </c>
      <c r="AE115" s="174">
        <v>99</v>
      </c>
    </row>
    <row r="116" spans="1:31" s="378" customFormat="1" ht="15">
      <c r="A116" s="350">
        <v>100</v>
      </c>
      <c r="B116" s="351">
        <f t="shared" si="97"/>
        <v>0</v>
      </c>
      <c r="C116" s="352">
        <f t="shared" si="98"/>
        <v>20</v>
      </c>
      <c r="D116" s="353"/>
      <c r="E116" s="354">
        <f t="shared" si="99"/>
        <v>0</v>
      </c>
      <c r="F116" s="355">
        <f t="shared" si="100"/>
        <v>4</v>
      </c>
      <c r="G116" s="352">
        <f t="shared" si="101"/>
        <v>357</v>
      </c>
      <c r="H116" s="353"/>
      <c r="I116" s="356">
        <f t="shared" si="102"/>
        <v>2811.9</v>
      </c>
      <c r="J116" s="357">
        <f t="shared" si="103"/>
        <v>28.119</v>
      </c>
      <c r="K116" s="358">
        <f t="shared" si="104"/>
        <v>33.231999999999999</v>
      </c>
      <c r="L116" s="359"/>
      <c r="M116" s="360">
        <f t="shared" si="105"/>
        <v>6646</v>
      </c>
      <c r="N116" s="360">
        <f t="shared" si="106"/>
        <v>332.3</v>
      </c>
      <c r="O116" s="361">
        <f t="shared" si="107"/>
        <v>6232.8</v>
      </c>
      <c r="P116" s="362">
        <f t="shared" si="108"/>
        <v>0.62328000000000006</v>
      </c>
      <c r="Q116" s="363">
        <f t="shared" si="109"/>
        <v>19</v>
      </c>
      <c r="R116" s="364">
        <f t="shared" si="110"/>
        <v>0.05</v>
      </c>
      <c r="S116" s="365">
        <f t="shared" si="111"/>
        <v>39</v>
      </c>
      <c r="T116" s="366">
        <f t="shared" si="112"/>
        <v>0.11</v>
      </c>
      <c r="U116" s="367"/>
      <c r="V116" s="368">
        <f t="shared" si="113"/>
        <v>3755.22</v>
      </c>
      <c r="W116" s="369">
        <f t="shared" si="114"/>
        <v>9988.02</v>
      </c>
      <c r="X116" s="370">
        <f t="shared" si="115"/>
        <v>0.6</v>
      </c>
      <c r="Y116" s="371">
        <f t="shared" si="116"/>
        <v>0.38</v>
      </c>
      <c r="Z116" s="372"/>
      <c r="AA116" s="373">
        <f t="shared" si="117"/>
        <v>11.98</v>
      </c>
      <c r="AB116" s="374">
        <f t="shared" si="118"/>
        <v>1</v>
      </c>
      <c r="AC116" s="375">
        <f t="shared" si="119"/>
        <v>10.206674691543785</v>
      </c>
      <c r="AD116" s="376">
        <f t="shared" si="120"/>
        <v>367.20667469154381</v>
      </c>
      <c r="AE116" s="377">
        <v>100</v>
      </c>
    </row>
    <row r="117" spans="1:31" ht="15">
      <c r="A117" s="173">
        <v>101</v>
      </c>
      <c r="B117" s="119">
        <f t="shared" ref="B117:B180" si="121">IF(AND($A117&gt;=C$9,C$9&gt;0),0,IF(AND($A117&gt;=C$6,C$6&gt;0),C$7,0))</f>
        <v>0</v>
      </c>
      <c r="C117" s="291">
        <f t="shared" ref="C117:C180" si="122">IF(AND($A117&gt;=C$9,C$9&gt;0),C$10,C116+B117)</f>
        <v>20</v>
      </c>
      <c r="D117" s="323"/>
      <c r="E117" s="294">
        <f t="shared" ref="E117:E180" si="123">IF(OR($A117&lt;2,AND(G$12&gt;0,$A117&gt;G$12)),0,IF(AND($A117&gt;=G$9,G$9&gt;0),G$10,IF(AND($A117&gt;=G$6,G$6&gt;0),G$7,0)))</f>
        <v>0</v>
      </c>
      <c r="F117" s="110">
        <f t="shared" ref="F117:F180" si="124">F116+E117</f>
        <v>4</v>
      </c>
      <c r="G117" s="291">
        <f t="shared" ref="G117:G180" si="125">G116+F117</f>
        <v>361</v>
      </c>
      <c r="H117" s="323"/>
      <c r="I117" s="297">
        <f t="shared" ref="I117:I180" si="126">IF(($A117&lt;K$4),1,IF(AND($A117&gt;K$12,K$12&gt;0),I116,IF(AND($A117&gt;=K$9,K$9&gt;0),ROUND(I116+K$10,4),IF(AND($A117&gt;=K$6,K$6&gt;0),ROUND(I116+K$7,4),K$3))))</f>
        <v>5611.9</v>
      </c>
      <c r="J117" s="20">
        <f t="shared" ref="J117:J180" si="127">IF($A117&lt;K$4, K$2, IF(K$1=0,IF(K$13&gt;0,IF(K$2*K$13&lt;ROUND(J116*I117, 3),K$2*K$13,ROUND(J116*I117, 3)),ROUND(J116*I117, 3)),IF(K$13&gt;0,IF(K$2*K$13&lt;ROUND(K$2*I117, 3),K$2*K$13,ROUND(K$2*I117, 3)),ROUND(K$2*I117, 3))))</f>
        <v>56.119</v>
      </c>
      <c r="K117" s="299">
        <f t="shared" ref="K117:K180" si="128">K116+J117</f>
        <v>89.350999999999999</v>
      </c>
      <c r="L117" s="328"/>
      <c r="M117" s="170">
        <f t="shared" ref="M117:M180" si="129">ROUND(C117*N117-K117*$O$6,2)</f>
        <v>17870</v>
      </c>
      <c r="N117" s="170">
        <f t="shared" ref="N117:N180" si="130">ROUND(ROUND(K117,2)*$O$4,2)</f>
        <v>893.5</v>
      </c>
      <c r="O117" s="220">
        <f t="shared" ref="O117:O180" si="131">ROUND((ROUND(K116,2)*(G117-G116)*$O$4+O116+J117*$O$6),2)</f>
        <v>7562</v>
      </c>
      <c r="P117" s="231">
        <f t="shared" ref="P117:P180" si="132">O117/$O$10</f>
        <v>0.75619999999999998</v>
      </c>
      <c r="Q117" s="131">
        <f t="shared" ref="Q117:Q180" si="133">ROUND(O117/N117,0)</f>
        <v>8</v>
      </c>
      <c r="R117" s="132">
        <f t="shared" ref="R117:R180" si="134">ROUND(Q117/G117,2)</f>
        <v>0.02</v>
      </c>
      <c r="S117" s="136">
        <f t="shared" ref="S117:S180" si="135">Q117+C117</f>
        <v>28</v>
      </c>
      <c r="T117" s="302">
        <f t="shared" ref="T117:T180" si="136">ROUND(S117/G117,2)</f>
        <v>0.08</v>
      </c>
      <c r="U117" s="330"/>
      <c r="V117" s="305">
        <f t="shared" ref="V117:V180" si="137">ROUND(K117*$O$7,2)</f>
        <v>10096.66</v>
      </c>
      <c r="W117" s="172">
        <f t="shared" ref="W117:W180" si="138">ROUND(O117+V117,2)</f>
        <v>17658.66</v>
      </c>
      <c r="X117" s="198">
        <f t="shared" ref="X117:X180" si="139">IF(O117&gt;0,ROUND(V117/O117,2),0)</f>
        <v>1.34</v>
      </c>
      <c r="Y117" s="308">
        <f t="shared" ref="Y117:Y180" si="140">IF($O$10&gt;0,ROUND(V117/$O$10,2),0)</f>
        <v>1.01</v>
      </c>
      <c r="Z117" s="332"/>
      <c r="AA117" s="310">
        <f t="shared" ref="AA117:AA180" si="141">IF($O$10&gt;0,ROUND($O$10-W117,2),0)</f>
        <v>-7658.66</v>
      </c>
      <c r="AB117" s="196">
        <f t="shared" ref="AB117:AB180" si="142">IF($O$10&gt;0,ROUND(W117/$O$10,2),0)</f>
        <v>1.77</v>
      </c>
      <c r="AC117" s="193">
        <f t="shared" ref="AC117:AC180" si="143">IF(AND(AA117&gt;0,$O$4&gt;0),($O$10-O117-V117*$O$8)/N117,0)</f>
        <v>0</v>
      </c>
      <c r="AD117" s="194">
        <f t="shared" ref="AD117:AD180" si="144">IF(AC117&gt;0,AC117+G117,0)</f>
        <v>0</v>
      </c>
      <c r="AE117" s="174">
        <v>101</v>
      </c>
    </row>
    <row r="118" spans="1:31" ht="15">
      <c r="A118" s="173">
        <v>102</v>
      </c>
      <c r="B118" s="119">
        <f t="shared" si="121"/>
        <v>0</v>
      </c>
      <c r="C118" s="291">
        <f t="shared" si="122"/>
        <v>20</v>
      </c>
      <c r="D118" s="323"/>
      <c r="E118" s="294">
        <f t="shared" si="123"/>
        <v>0</v>
      </c>
      <c r="F118" s="110">
        <f t="shared" si="124"/>
        <v>4</v>
      </c>
      <c r="G118" s="291">
        <f t="shared" si="125"/>
        <v>365</v>
      </c>
      <c r="H118" s="323"/>
      <c r="I118" s="297">
        <f t="shared" si="126"/>
        <v>8411.9</v>
      </c>
      <c r="J118" s="20">
        <f t="shared" si="127"/>
        <v>84.119</v>
      </c>
      <c r="K118" s="299">
        <f t="shared" si="128"/>
        <v>173.47</v>
      </c>
      <c r="L118" s="328"/>
      <c r="M118" s="170">
        <f t="shared" si="129"/>
        <v>34694</v>
      </c>
      <c r="N118" s="170">
        <f t="shared" si="130"/>
        <v>1734.7</v>
      </c>
      <c r="O118" s="220">
        <f t="shared" si="131"/>
        <v>11136</v>
      </c>
      <c r="P118" s="231">
        <f t="shared" si="132"/>
        <v>1.1135999999999999</v>
      </c>
      <c r="Q118" s="131">
        <f t="shared" si="133"/>
        <v>6</v>
      </c>
      <c r="R118" s="132">
        <f t="shared" si="134"/>
        <v>0.02</v>
      </c>
      <c r="S118" s="136">
        <f t="shared" si="135"/>
        <v>26</v>
      </c>
      <c r="T118" s="302">
        <f t="shared" si="136"/>
        <v>7.0000000000000007E-2</v>
      </c>
      <c r="U118" s="330"/>
      <c r="V118" s="305">
        <f t="shared" si="137"/>
        <v>19602.11</v>
      </c>
      <c r="W118" s="172">
        <f t="shared" si="138"/>
        <v>30738.11</v>
      </c>
      <c r="X118" s="198">
        <f t="shared" si="139"/>
        <v>1.76</v>
      </c>
      <c r="Y118" s="308">
        <f t="shared" si="140"/>
        <v>1.96</v>
      </c>
      <c r="Z118" s="332"/>
      <c r="AA118" s="310">
        <f t="shared" si="141"/>
        <v>-20738.11</v>
      </c>
      <c r="AB118" s="196">
        <f t="shared" si="142"/>
        <v>3.07</v>
      </c>
      <c r="AC118" s="193">
        <f t="shared" si="143"/>
        <v>0</v>
      </c>
      <c r="AD118" s="194">
        <f t="shared" si="144"/>
        <v>0</v>
      </c>
      <c r="AE118" s="174">
        <v>102</v>
      </c>
    </row>
    <row r="119" spans="1:31" ht="15">
      <c r="A119" s="173">
        <v>103</v>
      </c>
      <c r="B119" s="119">
        <f t="shared" si="121"/>
        <v>0</v>
      </c>
      <c r="C119" s="291">
        <f t="shared" si="122"/>
        <v>20</v>
      </c>
      <c r="D119" s="323"/>
      <c r="E119" s="294">
        <f t="shared" si="123"/>
        <v>0</v>
      </c>
      <c r="F119" s="110">
        <f t="shared" si="124"/>
        <v>4</v>
      </c>
      <c r="G119" s="291">
        <f t="shared" si="125"/>
        <v>369</v>
      </c>
      <c r="H119" s="323"/>
      <c r="I119" s="297">
        <f t="shared" si="126"/>
        <v>11211.9</v>
      </c>
      <c r="J119" s="20">
        <f t="shared" si="127"/>
        <v>112.119</v>
      </c>
      <c r="K119" s="299">
        <f t="shared" si="128"/>
        <v>285.589</v>
      </c>
      <c r="L119" s="328"/>
      <c r="M119" s="170">
        <f t="shared" si="129"/>
        <v>57118</v>
      </c>
      <c r="N119" s="170">
        <f t="shared" si="130"/>
        <v>2855.9</v>
      </c>
      <c r="O119" s="220">
        <f t="shared" si="131"/>
        <v>18074.8</v>
      </c>
      <c r="P119" s="231">
        <f t="shared" si="132"/>
        <v>1.80748</v>
      </c>
      <c r="Q119" s="131">
        <f t="shared" si="133"/>
        <v>6</v>
      </c>
      <c r="R119" s="132">
        <f t="shared" si="134"/>
        <v>0.02</v>
      </c>
      <c r="S119" s="136">
        <f t="shared" si="135"/>
        <v>26</v>
      </c>
      <c r="T119" s="302">
        <f t="shared" si="136"/>
        <v>7.0000000000000007E-2</v>
      </c>
      <c r="U119" s="330"/>
      <c r="V119" s="305">
        <f t="shared" si="137"/>
        <v>32271.56</v>
      </c>
      <c r="W119" s="172">
        <f t="shared" si="138"/>
        <v>50346.36</v>
      </c>
      <c r="X119" s="198">
        <f t="shared" si="139"/>
        <v>1.79</v>
      </c>
      <c r="Y119" s="308">
        <f t="shared" si="140"/>
        <v>3.23</v>
      </c>
      <c r="Z119" s="332"/>
      <c r="AA119" s="310">
        <f t="shared" si="141"/>
        <v>-40346.36</v>
      </c>
      <c r="AB119" s="196">
        <f t="shared" si="142"/>
        <v>5.03</v>
      </c>
      <c r="AC119" s="193">
        <f t="shared" si="143"/>
        <v>0</v>
      </c>
      <c r="AD119" s="194">
        <f t="shared" si="144"/>
        <v>0</v>
      </c>
      <c r="AE119" s="174">
        <v>103</v>
      </c>
    </row>
    <row r="120" spans="1:31" ht="15">
      <c r="A120" s="173">
        <v>104</v>
      </c>
      <c r="B120" s="119">
        <f t="shared" si="121"/>
        <v>0</v>
      </c>
      <c r="C120" s="291">
        <f t="shared" si="122"/>
        <v>20</v>
      </c>
      <c r="D120" s="323"/>
      <c r="E120" s="294">
        <f t="shared" si="123"/>
        <v>0</v>
      </c>
      <c r="F120" s="110">
        <f t="shared" si="124"/>
        <v>4</v>
      </c>
      <c r="G120" s="291">
        <f t="shared" si="125"/>
        <v>373</v>
      </c>
      <c r="H120" s="323"/>
      <c r="I120" s="297">
        <f t="shared" si="126"/>
        <v>14011.9</v>
      </c>
      <c r="J120" s="20">
        <f t="shared" si="127"/>
        <v>140.119</v>
      </c>
      <c r="K120" s="299">
        <f t="shared" si="128"/>
        <v>425.70799999999997</v>
      </c>
      <c r="L120" s="328"/>
      <c r="M120" s="170">
        <f t="shared" si="129"/>
        <v>85142</v>
      </c>
      <c r="N120" s="170">
        <f t="shared" si="130"/>
        <v>4257.1000000000004</v>
      </c>
      <c r="O120" s="220">
        <f t="shared" si="131"/>
        <v>29498.400000000001</v>
      </c>
      <c r="P120" s="231">
        <f t="shared" si="132"/>
        <v>2.94984</v>
      </c>
      <c r="Q120" s="131">
        <f t="shared" si="133"/>
        <v>7</v>
      </c>
      <c r="R120" s="132">
        <f t="shared" si="134"/>
        <v>0.02</v>
      </c>
      <c r="S120" s="136">
        <f t="shared" si="135"/>
        <v>27</v>
      </c>
      <c r="T120" s="302">
        <f t="shared" si="136"/>
        <v>7.0000000000000007E-2</v>
      </c>
      <c r="U120" s="330"/>
      <c r="V120" s="305">
        <f t="shared" si="137"/>
        <v>48105</v>
      </c>
      <c r="W120" s="172">
        <f t="shared" si="138"/>
        <v>77603.399999999994</v>
      </c>
      <c r="X120" s="198">
        <f t="shared" si="139"/>
        <v>1.63</v>
      </c>
      <c r="Y120" s="308">
        <f t="shared" si="140"/>
        <v>4.8099999999999996</v>
      </c>
      <c r="Z120" s="332"/>
      <c r="AA120" s="310">
        <f t="shared" si="141"/>
        <v>-67603.399999999994</v>
      </c>
      <c r="AB120" s="196">
        <f t="shared" si="142"/>
        <v>7.76</v>
      </c>
      <c r="AC120" s="193">
        <f t="shared" si="143"/>
        <v>0</v>
      </c>
      <c r="AD120" s="194">
        <f t="shared" si="144"/>
        <v>0</v>
      </c>
      <c r="AE120" s="174">
        <v>104</v>
      </c>
    </row>
    <row r="121" spans="1:31" ht="15">
      <c r="A121" s="173">
        <v>105</v>
      </c>
      <c r="B121" s="119">
        <f t="shared" si="121"/>
        <v>0</v>
      </c>
      <c r="C121" s="291">
        <f t="shared" si="122"/>
        <v>20</v>
      </c>
      <c r="D121" s="323"/>
      <c r="E121" s="294">
        <f t="shared" si="123"/>
        <v>0</v>
      </c>
      <c r="F121" s="110">
        <f t="shared" si="124"/>
        <v>4</v>
      </c>
      <c r="G121" s="291">
        <f t="shared" si="125"/>
        <v>377</v>
      </c>
      <c r="H121" s="323"/>
      <c r="I121" s="297">
        <f t="shared" si="126"/>
        <v>16811.900000000001</v>
      </c>
      <c r="J121" s="20">
        <f t="shared" si="127"/>
        <v>168.119</v>
      </c>
      <c r="K121" s="299">
        <f t="shared" si="128"/>
        <v>593.827</v>
      </c>
      <c r="L121" s="328"/>
      <c r="M121" s="170">
        <f t="shared" si="129"/>
        <v>118766</v>
      </c>
      <c r="N121" s="170">
        <f t="shared" si="130"/>
        <v>5938.3</v>
      </c>
      <c r="O121" s="220">
        <f t="shared" si="131"/>
        <v>46526.8</v>
      </c>
      <c r="P121" s="231">
        <f t="shared" si="132"/>
        <v>4.6526800000000001</v>
      </c>
      <c r="Q121" s="131">
        <f t="shared" si="133"/>
        <v>8</v>
      </c>
      <c r="R121" s="132">
        <f t="shared" si="134"/>
        <v>0.02</v>
      </c>
      <c r="S121" s="136">
        <f t="shared" si="135"/>
        <v>28</v>
      </c>
      <c r="T121" s="302">
        <f t="shared" si="136"/>
        <v>7.0000000000000007E-2</v>
      </c>
      <c r="U121" s="330"/>
      <c r="V121" s="305">
        <f t="shared" si="137"/>
        <v>67102.45</v>
      </c>
      <c r="W121" s="172">
        <f t="shared" si="138"/>
        <v>113629.25</v>
      </c>
      <c r="X121" s="198">
        <f t="shared" si="139"/>
        <v>1.44</v>
      </c>
      <c r="Y121" s="308">
        <f t="shared" si="140"/>
        <v>6.71</v>
      </c>
      <c r="Z121" s="332"/>
      <c r="AA121" s="310">
        <f t="shared" si="141"/>
        <v>-103629.25</v>
      </c>
      <c r="AB121" s="196">
        <f t="shared" si="142"/>
        <v>11.36</v>
      </c>
      <c r="AC121" s="193">
        <f t="shared" si="143"/>
        <v>0</v>
      </c>
      <c r="AD121" s="194">
        <f t="shared" si="144"/>
        <v>0</v>
      </c>
      <c r="AE121" s="174">
        <v>105</v>
      </c>
    </row>
    <row r="122" spans="1:31" ht="15">
      <c r="A122" s="173">
        <v>106</v>
      </c>
      <c r="B122" s="119">
        <f t="shared" si="121"/>
        <v>0</v>
      </c>
      <c r="C122" s="291">
        <f t="shared" si="122"/>
        <v>20</v>
      </c>
      <c r="D122" s="323"/>
      <c r="E122" s="294">
        <f t="shared" si="123"/>
        <v>0</v>
      </c>
      <c r="F122" s="110">
        <f t="shared" si="124"/>
        <v>4</v>
      </c>
      <c r="G122" s="291">
        <f t="shared" si="125"/>
        <v>381</v>
      </c>
      <c r="H122" s="323"/>
      <c r="I122" s="297">
        <f t="shared" si="126"/>
        <v>19611.900000000001</v>
      </c>
      <c r="J122" s="20">
        <f t="shared" si="127"/>
        <v>196.119</v>
      </c>
      <c r="K122" s="299">
        <f t="shared" si="128"/>
        <v>789.94600000000003</v>
      </c>
      <c r="L122" s="328"/>
      <c r="M122" s="170">
        <f t="shared" si="129"/>
        <v>157990</v>
      </c>
      <c r="N122" s="170">
        <f t="shared" si="130"/>
        <v>7899.5</v>
      </c>
      <c r="O122" s="220">
        <f t="shared" si="131"/>
        <v>70280</v>
      </c>
      <c r="P122" s="231">
        <f t="shared" si="132"/>
        <v>7.0279999999999996</v>
      </c>
      <c r="Q122" s="131">
        <f t="shared" si="133"/>
        <v>9</v>
      </c>
      <c r="R122" s="132">
        <f t="shared" si="134"/>
        <v>0.02</v>
      </c>
      <c r="S122" s="136">
        <f t="shared" si="135"/>
        <v>29</v>
      </c>
      <c r="T122" s="302">
        <f t="shared" si="136"/>
        <v>0.08</v>
      </c>
      <c r="U122" s="330"/>
      <c r="V122" s="305">
        <f t="shared" si="137"/>
        <v>89263.9</v>
      </c>
      <c r="W122" s="172">
        <f t="shared" si="138"/>
        <v>159543.9</v>
      </c>
      <c r="X122" s="198">
        <f t="shared" si="139"/>
        <v>1.27</v>
      </c>
      <c r="Y122" s="308">
        <f t="shared" si="140"/>
        <v>8.93</v>
      </c>
      <c r="Z122" s="332"/>
      <c r="AA122" s="310">
        <f t="shared" si="141"/>
        <v>-149543.9</v>
      </c>
      <c r="AB122" s="196">
        <f t="shared" si="142"/>
        <v>15.95</v>
      </c>
      <c r="AC122" s="193">
        <f t="shared" si="143"/>
        <v>0</v>
      </c>
      <c r="AD122" s="194">
        <f t="shared" si="144"/>
        <v>0</v>
      </c>
      <c r="AE122" s="174">
        <v>106</v>
      </c>
    </row>
    <row r="123" spans="1:31" ht="15">
      <c r="A123" s="173">
        <v>107</v>
      </c>
      <c r="B123" s="119">
        <f t="shared" si="121"/>
        <v>0</v>
      </c>
      <c r="C123" s="291">
        <f t="shared" si="122"/>
        <v>20</v>
      </c>
      <c r="D123" s="323"/>
      <c r="E123" s="294">
        <f t="shared" si="123"/>
        <v>0</v>
      </c>
      <c r="F123" s="110">
        <f t="shared" si="124"/>
        <v>4</v>
      </c>
      <c r="G123" s="291">
        <f t="shared" si="125"/>
        <v>385</v>
      </c>
      <c r="H123" s="323"/>
      <c r="I123" s="297">
        <f t="shared" si="126"/>
        <v>22411.9</v>
      </c>
      <c r="J123" s="20">
        <f t="shared" si="127"/>
        <v>224.119</v>
      </c>
      <c r="K123" s="299">
        <f t="shared" si="128"/>
        <v>1014.0650000000001</v>
      </c>
      <c r="L123" s="328"/>
      <c r="M123" s="170">
        <f t="shared" si="129"/>
        <v>202814</v>
      </c>
      <c r="N123" s="170">
        <f t="shared" si="130"/>
        <v>10140.700000000001</v>
      </c>
      <c r="O123" s="220">
        <f t="shared" si="131"/>
        <v>101878</v>
      </c>
      <c r="P123" s="231">
        <f t="shared" si="132"/>
        <v>10.187799999999999</v>
      </c>
      <c r="Q123" s="131">
        <f t="shared" si="133"/>
        <v>10</v>
      </c>
      <c r="R123" s="132">
        <f t="shared" si="134"/>
        <v>0.03</v>
      </c>
      <c r="S123" s="136">
        <f t="shared" si="135"/>
        <v>30</v>
      </c>
      <c r="T123" s="302">
        <f t="shared" si="136"/>
        <v>0.08</v>
      </c>
      <c r="U123" s="330"/>
      <c r="V123" s="305">
        <f t="shared" si="137"/>
        <v>114589.35</v>
      </c>
      <c r="W123" s="172">
        <f t="shared" si="138"/>
        <v>216467.35</v>
      </c>
      <c r="X123" s="198">
        <f t="shared" si="139"/>
        <v>1.1200000000000001</v>
      </c>
      <c r="Y123" s="308">
        <f t="shared" si="140"/>
        <v>11.46</v>
      </c>
      <c r="Z123" s="332"/>
      <c r="AA123" s="310">
        <f t="shared" si="141"/>
        <v>-206467.35</v>
      </c>
      <c r="AB123" s="196">
        <f t="shared" si="142"/>
        <v>21.65</v>
      </c>
      <c r="AC123" s="193">
        <f t="shared" si="143"/>
        <v>0</v>
      </c>
      <c r="AD123" s="194">
        <f t="shared" si="144"/>
        <v>0</v>
      </c>
      <c r="AE123" s="174">
        <v>107</v>
      </c>
    </row>
    <row r="124" spans="1:31" ht="15">
      <c r="A124" s="173">
        <v>108</v>
      </c>
      <c r="B124" s="119">
        <f t="shared" si="121"/>
        <v>0</v>
      </c>
      <c r="C124" s="291">
        <f t="shared" si="122"/>
        <v>20</v>
      </c>
      <c r="D124" s="323"/>
      <c r="E124" s="294">
        <f t="shared" si="123"/>
        <v>0</v>
      </c>
      <c r="F124" s="110">
        <f t="shared" si="124"/>
        <v>4</v>
      </c>
      <c r="G124" s="291">
        <f t="shared" si="125"/>
        <v>389</v>
      </c>
      <c r="H124" s="323"/>
      <c r="I124" s="297">
        <f t="shared" si="126"/>
        <v>25211.9</v>
      </c>
      <c r="J124" s="20">
        <f t="shared" si="127"/>
        <v>252.119</v>
      </c>
      <c r="K124" s="299">
        <f t="shared" si="128"/>
        <v>1266.184</v>
      </c>
      <c r="L124" s="328"/>
      <c r="M124" s="170">
        <f t="shared" si="129"/>
        <v>253236</v>
      </c>
      <c r="N124" s="170">
        <f t="shared" si="130"/>
        <v>12661.8</v>
      </c>
      <c r="O124" s="220">
        <f t="shared" si="131"/>
        <v>142440.79999999999</v>
      </c>
      <c r="P124" s="231">
        <f t="shared" si="132"/>
        <v>14.244079999999999</v>
      </c>
      <c r="Q124" s="131">
        <f t="shared" si="133"/>
        <v>11</v>
      </c>
      <c r="R124" s="132">
        <f t="shared" si="134"/>
        <v>0.03</v>
      </c>
      <c r="S124" s="136">
        <f t="shared" si="135"/>
        <v>31</v>
      </c>
      <c r="T124" s="302">
        <f t="shared" si="136"/>
        <v>0.08</v>
      </c>
      <c r="U124" s="330"/>
      <c r="V124" s="305">
        <f t="shared" si="137"/>
        <v>143078.79</v>
      </c>
      <c r="W124" s="172">
        <f t="shared" si="138"/>
        <v>285519.59000000003</v>
      </c>
      <c r="X124" s="198">
        <f t="shared" si="139"/>
        <v>1</v>
      </c>
      <c r="Y124" s="308">
        <f t="shared" si="140"/>
        <v>14.31</v>
      </c>
      <c r="Z124" s="332"/>
      <c r="AA124" s="310">
        <f t="shared" si="141"/>
        <v>-275519.59000000003</v>
      </c>
      <c r="AB124" s="196">
        <f t="shared" si="142"/>
        <v>28.55</v>
      </c>
      <c r="AC124" s="193">
        <f t="shared" si="143"/>
        <v>0</v>
      </c>
      <c r="AD124" s="194">
        <f t="shared" si="144"/>
        <v>0</v>
      </c>
      <c r="AE124" s="174">
        <v>108</v>
      </c>
    </row>
    <row r="125" spans="1:31" ht="15">
      <c r="A125" s="173">
        <v>109</v>
      </c>
      <c r="B125" s="119">
        <f t="shared" si="121"/>
        <v>0</v>
      </c>
      <c r="C125" s="291">
        <f t="shared" si="122"/>
        <v>20</v>
      </c>
      <c r="D125" s="323"/>
      <c r="E125" s="294">
        <f t="shared" si="123"/>
        <v>0</v>
      </c>
      <c r="F125" s="110">
        <f t="shared" si="124"/>
        <v>4</v>
      </c>
      <c r="G125" s="291">
        <f t="shared" si="125"/>
        <v>393</v>
      </c>
      <c r="H125" s="323"/>
      <c r="I125" s="297">
        <f t="shared" si="126"/>
        <v>28011.9</v>
      </c>
      <c r="J125" s="20">
        <f t="shared" si="127"/>
        <v>280.11900000000003</v>
      </c>
      <c r="K125" s="299">
        <f t="shared" si="128"/>
        <v>1546.3029999999999</v>
      </c>
      <c r="L125" s="328"/>
      <c r="M125" s="170">
        <f t="shared" si="129"/>
        <v>309260</v>
      </c>
      <c r="N125" s="170">
        <f t="shared" si="130"/>
        <v>15463</v>
      </c>
      <c r="O125" s="220">
        <f t="shared" si="131"/>
        <v>193088</v>
      </c>
      <c r="P125" s="231">
        <f t="shared" si="132"/>
        <v>19.308800000000002</v>
      </c>
      <c r="Q125" s="131">
        <f t="shared" si="133"/>
        <v>12</v>
      </c>
      <c r="R125" s="132">
        <f t="shared" si="134"/>
        <v>0.03</v>
      </c>
      <c r="S125" s="136">
        <f t="shared" si="135"/>
        <v>32</v>
      </c>
      <c r="T125" s="302">
        <f t="shared" si="136"/>
        <v>0.08</v>
      </c>
      <c r="U125" s="330"/>
      <c r="V125" s="305">
        <f t="shared" si="137"/>
        <v>174732.24</v>
      </c>
      <c r="W125" s="172">
        <f t="shared" si="138"/>
        <v>367820.24</v>
      </c>
      <c r="X125" s="198">
        <f t="shared" si="139"/>
        <v>0.9</v>
      </c>
      <c r="Y125" s="308">
        <f t="shared" si="140"/>
        <v>17.47</v>
      </c>
      <c r="Z125" s="332"/>
      <c r="AA125" s="310">
        <f t="shared" si="141"/>
        <v>-357820.24</v>
      </c>
      <c r="AB125" s="196">
        <f t="shared" si="142"/>
        <v>36.78</v>
      </c>
      <c r="AC125" s="193">
        <f t="shared" si="143"/>
        <v>0</v>
      </c>
      <c r="AD125" s="194">
        <f t="shared" si="144"/>
        <v>0</v>
      </c>
      <c r="AE125" s="174">
        <v>109</v>
      </c>
    </row>
    <row r="126" spans="1:31" ht="15">
      <c r="A126" s="173">
        <v>110</v>
      </c>
      <c r="B126" s="119">
        <f t="shared" si="121"/>
        <v>0</v>
      </c>
      <c r="C126" s="291">
        <f t="shared" si="122"/>
        <v>20</v>
      </c>
      <c r="D126" s="323"/>
      <c r="E126" s="294">
        <f t="shared" si="123"/>
        <v>0</v>
      </c>
      <c r="F126" s="110">
        <f t="shared" si="124"/>
        <v>4</v>
      </c>
      <c r="G126" s="291">
        <f t="shared" si="125"/>
        <v>397</v>
      </c>
      <c r="H126" s="323"/>
      <c r="I126" s="297">
        <f t="shared" si="126"/>
        <v>30811.9</v>
      </c>
      <c r="J126" s="20">
        <f t="shared" si="127"/>
        <v>308.11900000000003</v>
      </c>
      <c r="K126" s="299">
        <f t="shared" si="128"/>
        <v>1854.422</v>
      </c>
      <c r="L126" s="328"/>
      <c r="M126" s="170">
        <f t="shared" si="129"/>
        <v>370884</v>
      </c>
      <c r="N126" s="170">
        <f t="shared" si="130"/>
        <v>18544.2</v>
      </c>
      <c r="O126" s="220">
        <f t="shared" si="131"/>
        <v>254940</v>
      </c>
      <c r="P126" s="231">
        <f t="shared" si="132"/>
        <v>25.494</v>
      </c>
      <c r="Q126" s="131">
        <f t="shared" si="133"/>
        <v>14</v>
      </c>
      <c r="R126" s="132">
        <f t="shared" si="134"/>
        <v>0.04</v>
      </c>
      <c r="S126" s="136">
        <f t="shared" si="135"/>
        <v>34</v>
      </c>
      <c r="T126" s="302">
        <f t="shared" si="136"/>
        <v>0.09</v>
      </c>
      <c r="U126" s="330"/>
      <c r="V126" s="305">
        <f t="shared" si="137"/>
        <v>209549.69</v>
      </c>
      <c r="W126" s="172">
        <f t="shared" si="138"/>
        <v>464489.69</v>
      </c>
      <c r="X126" s="198">
        <f t="shared" si="139"/>
        <v>0.82</v>
      </c>
      <c r="Y126" s="308">
        <f t="shared" si="140"/>
        <v>20.95</v>
      </c>
      <c r="Z126" s="332"/>
      <c r="AA126" s="310">
        <f t="shared" si="141"/>
        <v>-454489.69</v>
      </c>
      <c r="AB126" s="196">
        <f t="shared" si="142"/>
        <v>46.45</v>
      </c>
      <c r="AC126" s="193">
        <f t="shared" si="143"/>
        <v>0</v>
      </c>
      <c r="AD126" s="194">
        <f t="shared" si="144"/>
        <v>0</v>
      </c>
      <c r="AE126" s="174">
        <v>110</v>
      </c>
    </row>
    <row r="127" spans="1:31" ht="15">
      <c r="A127" s="173">
        <v>111</v>
      </c>
      <c r="B127" s="119">
        <f t="shared" si="121"/>
        <v>0</v>
      </c>
      <c r="C127" s="291">
        <f t="shared" si="122"/>
        <v>20</v>
      </c>
      <c r="D127" s="323"/>
      <c r="E127" s="294">
        <f t="shared" si="123"/>
        <v>0</v>
      </c>
      <c r="F127" s="110">
        <f t="shared" si="124"/>
        <v>4</v>
      </c>
      <c r="G127" s="291">
        <f t="shared" si="125"/>
        <v>401</v>
      </c>
      <c r="H127" s="323"/>
      <c r="I127" s="297">
        <f t="shared" si="126"/>
        <v>33611.9</v>
      </c>
      <c r="J127" s="20">
        <f t="shared" si="127"/>
        <v>336.11900000000003</v>
      </c>
      <c r="K127" s="299">
        <f t="shared" si="128"/>
        <v>2190.5410000000002</v>
      </c>
      <c r="L127" s="328"/>
      <c r="M127" s="170">
        <f t="shared" si="129"/>
        <v>438108</v>
      </c>
      <c r="N127" s="170">
        <f t="shared" si="130"/>
        <v>21905.4</v>
      </c>
      <c r="O127" s="220">
        <f t="shared" si="131"/>
        <v>329116.79999999999</v>
      </c>
      <c r="P127" s="231">
        <f t="shared" si="132"/>
        <v>32.911679999999997</v>
      </c>
      <c r="Q127" s="131">
        <f t="shared" si="133"/>
        <v>15</v>
      </c>
      <c r="R127" s="132">
        <f t="shared" si="134"/>
        <v>0.04</v>
      </c>
      <c r="S127" s="136">
        <f t="shared" si="135"/>
        <v>35</v>
      </c>
      <c r="T127" s="302">
        <f t="shared" si="136"/>
        <v>0.09</v>
      </c>
      <c r="U127" s="330"/>
      <c r="V127" s="305">
        <f t="shared" si="137"/>
        <v>247531.13</v>
      </c>
      <c r="W127" s="172">
        <f t="shared" si="138"/>
        <v>576647.93000000005</v>
      </c>
      <c r="X127" s="198">
        <f t="shared" si="139"/>
        <v>0.75</v>
      </c>
      <c r="Y127" s="308">
        <f t="shared" si="140"/>
        <v>24.75</v>
      </c>
      <c r="Z127" s="332"/>
      <c r="AA127" s="310">
        <f t="shared" si="141"/>
        <v>-566647.93000000005</v>
      </c>
      <c r="AB127" s="196">
        <f t="shared" si="142"/>
        <v>57.66</v>
      </c>
      <c r="AC127" s="193">
        <f t="shared" si="143"/>
        <v>0</v>
      </c>
      <c r="AD127" s="194">
        <f t="shared" si="144"/>
        <v>0</v>
      </c>
      <c r="AE127" s="174">
        <v>111</v>
      </c>
    </row>
    <row r="128" spans="1:31" ht="15">
      <c r="A128" s="173">
        <v>112</v>
      </c>
      <c r="B128" s="119">
        <f t="shared" si="121"/>
        <v>0</v>
      </c>
      <c r="C128" s="291">
        <f t="shared" si="122"/>
        <v>20</v>
      </c>
      <c r="D128" s="323"/>
      <c r="E128" s="294">
        <f t="shared" si="123"/>
        <v>0</v>
      </c>
      <c r="F128" s="110">
        <f t="shared" si="124"/>
        <v>4</v>
      </c>
      <c r="G128" s="291">
        <f t="shared" si="125"/>
        <v>405</v>
      </c>
      <c r="H128" s="323"/>
      <c r="I128" s="297">
        <f t="shared" si="126"/>
        <v>36411.9</v>
      </c>
      <c r="J128" s="20">
        <f t="shared" si="127"/>
        <v>364.11900000000003</v>
      </c>
      <c r="K128" s="299">
        <f t="shared" si="128"/>
        <v>2554.6600000000003</v>
      </c>
      <c r="L128" s="328"/>
      <c r="M128" s="170">
        <f t="shared" si="129"/>
        <v>510932</v>
      </c>
      <c r="N128" s="170">
        <f t="shared" si="130"/>
        <v>25546.6</v>
      </c>
      <c r="O128" s="220">
        <f t="shared" si="131"/>
        <v>416738.4</v>
      </c>
      <c r="P128" s="231">
        <f t="shared" si="132"/>
        <v>41.673840000000006</v>
      </c>
      <c r="Q128" s="131">
        <f t="shared" si="133"/>
        <v>16</v>
      </c>
      <c r="R128" s="132">
        <f t="shared" si="134"/>
        <v>0.04</v>
      </c>
      <c r="S128" s="136">
        <f t="shared" si="135"/>
        <v>36</v>
      </c>
      <c r="T128" s="302">
        <f t="shared" si="136"/>
        <v>0.09</v>
      </c>
      <c r="U128" s="330"/>
      <c r="V128" s="305">
        <f t="shared" si="137"/>
        <v>288676.58</v>
      </c>
      <c r="W128" s="172">
        <f t="shared" si="138"/>
        <v>705414.98</v>
      </c>
      <c r="X128" s="198">
        <f t="shared" si="139"/>
        <v>0.69</v>
      </c>
      <c r="Y128" s="308">
        <f t="shared" si="140"/>
        <v>28.87</v>
      </c>
      <c r="Z128" s="332"/>
      <c r="AA128" s="310">
        <f t="shared" si="141"/>
        <v>-695414.98</v>
      </c>
      <c r="AB128" s="196">
        <f t="shared" si="142"/>
        <v>70.540000000000006</v>
      </c>
      <c r="AC128" s="193">
        <f t="shared" si="143"/>
        <v>0</v>
      </c>
      <c r="AD128" s="194">
        <f t="shared" si="144"/>
        <v>0</v>
      </c>
      <c r="AE128" s="174">
        <v>112</v>
      </c>
    </row>
    <row r="129" spans="1:31" ht="15">
      <c r="A129" s="173">
        <v>113</v>
      </c>
      <c r="B129" s="119">
        <f t="shared" si="121"/>
        <v>0</v>
      </c>
      <c r="C129" s="291">
        <f t="shared" si="122"/>
        <v>20</v>
      </c>
      <c r="D129" s="323"/>
      <c r="E129" s="294">
        <f t="shared" si="123"/>
        <v>0</v>
      </c>
      <c r="F129" s="110">
        <f t="shared" si="124"/>
        <v>4</v>
      </c>
      <c r="G129" s="291">
        <f t="shared" si="125"/>
        <v>409</v>
      </c>
      <c r="H129" s="323"/>
      <c r="I129" s="297">
        <f t="shared" si="126"/>
        <v>39211.9</v>
      </c>
      <c r="J129" s="20">
        <f t="shared" si="127"/>
        <v>392.11900000000003</v>
      </c>
      <c r="K129" s="299">
        <f t="shared" si="128"/>
        <v>2946.7790000000005</v>
      </c>
      <c r="L129" s="328"/>
      <c r="M129" s="170">
        <f t="shared" si="129"/>
        <v>589356</v>
      </c>
      <c r="N129" s="170">
        <f t="shared" si="130"/>
        <v>29467.8</v>
      </c>
      <c r="O129" s="220">
        <f t="shared" si="131"/>
        <v>518924.79999999999</v>
      </c>
      <c r="P129" s="231">
        <f t="shared" si="132"/>
        <v>51.892479999999999</v>
      </c>
      <c r="Q129" s="131">
        <f t="shared" si="133"/>
        <v>18</v>
      </c>
      <c r="R129" s="132">
        <f t="shared" si="134"/>
        <v>0.04</v>
      </c>
      <c r="S129" s="136">
        <f t="shared" si="135"/>
        <v>38</v>
      </c>
      <c r="T129" s="302">
        <f t="shared" si="136"/>
        <v>0.09</v>
      </c>
      <c r="U129" s="330"/>
      <c r="V129" s="305">
        <f t="shared" si="137"/>
        <v>332986.03000000003</v>
      </c>
      <c r="W129" s="172">
        <f t="shared" si="138"/>
        <v>851910.83</v>
      </c>
      <c r="X129" s="198">
        <f t="shared" si="139"/>
        <v>0.64</v>
      </c>
      <c r="Y129" s="308">
        <f t="shared" si="140"/>
        <v>33.299999999999997</v>
      </c>
      <c r="Z129" s="332"/>
      <c r="AA129" s="310">
        <f t="shared" si="141"/>
        <v>-841910.83</v>
      </c>
      <c r="AB129" s="196">
        <f t="shared" si="142"/>
        <v>85.19</v>
      </c>
      <c r="AC129" s="193">
        <f t="shared" si="143"/>
        <v>0</v>
      </c>
      <c r="AD129" s="194">
        <f t="shared" si="144"/>
        <v>0</v>
      </c>
      <c r="AE129" s="174">
        <v>113</v>
      </c>
    </row>
    <row r="130" spans="1:31" ht="15">
      <c r="A130" s="173">
        <v>114</v>
      </c>
      <c r="B130" s="119">
        <f t="shared" si="121"/>
        <v>0</v>
      </c>
      <c r="C130" s="291">
        <f t="shared" si="122"/>
        <v>20</v>
      </c>
      <c r="D130" s="323"/>
      <c r="E130" s="294">
        <f t="shared" si="123"/>
        <v>0</v>
      </c>
      <c r="F130" s="110">
        <f t="shared" si="124"/>
        <v>4</v>
      </c>
      <c r="G130" s="291">
        <f t="shared" si="125"/>
        <v>413</v>
      </c>
      <c r="H130" s="323"/>
      <c r="I130" s="297">
        <f t="shared" si="126"/>
        <v>42011.9</v>
      </c>
      <c r="J130" s="20">
        <f t="shared" si="127"/>
        <v>420.11900000000003</v>
      </c>
      <c r="K130" s="299">
        <f t="shared" si="128"/>
        <v>3366.8980000000006</v>
      </c>
      <c r="L130" s="328"/>
      <c r="M130" s="170">
        <f t="shared" si="129"/>
        <v>673380</v>
      </c>
      <c r="N130" s="170">
        <f t="shared" si="130"/>
        <v>33669</v>
      </c>
      <c r="O130" s="220">
        <f t="shared" si="131"/>
        <v>636796</v>
      </c>
      <c r="P130" s="231">
        <f t="shared" si="132"/>
        <v>63.679600000000001</v>
      </c>
      <c r="Q130" s="131">
        <f t="shared" si="133"/>
        <v>19</v>
      </c>
      <c r="R130" s="132">
        <f t="shared" si="134"/>
        <v>0.05</v>
      </c>
      <c r="S130" s="136">
        <f t="shared" si="135"/>
        <v>39</v>
      </c>
      <c r="T130" s="302">
        <f t="shared" si="136"/>
        <v>0.09</v>
      </c>
      <c r="U130" s="330"/>
      <c r="V130" s="305">
        <f t="shared" si="137"/>
        <v>380459.47</v>
      </c>
      <c r="W130" s="172">
        <f t="shared" si="138"/>
        <v>1017255.47</v>
      </c>
      <c r="X130" s="198">
        <f t="shared" si="139"/>
        <v>0.6</v>
      </c>
      <c r="Y130" s="308">
        <f t="shared" si="140"/>
        <v>38.049999999999997</v>
      </c>
      <c r="Z130" s="332"/>
      <c r="AA130" s="310">
        <f t="shared" si="141"/>
        <v>-1007255.47</v>
      </c>
      <c r="AB130" s="196">
        <f t="shared" si="142"/>
        <v>101.73</v>
      </c>
      <c r="AC130" s="193">
        <f t="shared" si="143"/>
        <v>0</v>
      </c>
      <c r="AD130" s="194">
        <f t="shared" si="144"/>
        <v>0</v>
      </c>
      <c r="AE130" s="174">
        <v>114</v>
      </c>
    </row>
    <row r="131" spans="1:31" ht="15">
      <c r="A131" s="173">
        <v>115</v>
      </c>
      <c r="B131" s="119">
        <f t="shared" si="121"/>
        <v>0</v>
      </c>
      <c r="C131" s="291">
        <f t="shared" si="122"/>
        <v>20</v>
      </c>
      <c r="D131" s="323"/>
      <c r="E131" s="294">
        <f t="shared" si="123"/>
        <v>0</v>
      </c>
      <c r="F131" s="110">
        <f t="shared" si="124"/>
        <v>4</v>
      </c>
      <c r="G131" s="291">
        <f t="shared" si="125"/>
        <v>417</v>
      </c>
      <c r="H131" s="323"/>
      <c r="I131" s="297">
        <f t="shared" si="126"/>
        <v>44811.9</v>
      </c>
      <c r="J131" s="20">
        <f t="shared" si="127"/>
        <v>448.11900000000003</v>
      </c>
      <c r="K131" s="299">
        <f t="shared" si="128"/>
        <v>3815.0170000000007</v>
      </c>
      <c r="L131" s="328"/>
      <c r="M131" s="170">
        <f t="shared" si="129"/>
        <v>763004</v>
      </c>
      <c r="N131" s="170">
        <f t="shared" si="130"/>
        <v>38150.199999999997</v>
      </c>
      <c r="O131" s="220">
        <f t="shared" si="131"/>
        <v>771472</v>
      </c>
      <c r="P131" s="231">
        <f t="shared" si="132"/>
        <v>77.147199999999998</v>
      </c>
      <c r="Q131" s="131">
        <f t="shared" si="133"/>
        <v>20</v>
      </c>
      <c r="R131" s="132">
        <f t="shared" si="134"/>
        <v>0.05</v>
      </c>
      <c r="S131" s="136">
        <f t="shared" si="135"/>
        <v>40</v>
      </c>
      <c r="T131" s="302">
        <f t="shared" si="136"/>
        <v>0.1</v>
      </c>
      <c r="U131" s="330"/>
      <c r="V131" s="305">
        <f t="shared" si="137"/>
        <v>431096.92</v>
      </c>
      <c r="W131" s="172">
        <f t="shared" si="138"/>
        <v>1202568.92</v>
      </c>
      <c r="X131" s="198">
        <f t="shared" si="139"/>
        <v>0.56000000000000005</v>
      </c>
      <c r="Y131" s="308">
        <f t="shared" si="140"/>
        <v>43.11</v>
      </c>
      <c r="Z131" s="332"/>
      <c r="AA131" s="310">
        <f t="shared" si="141"/>
        <v>-1192568.92</v>
      </c>
      <c r="AB131" s="196">
        <f t="shared" si="142"/>
        <v>120.26</v>
      </c>
      <c r="AC131" s="193">
        <f t="shared" si="143"/>
        <v>0</v>
      </c>
      <c r="AD131" s="194">
        <f t="shared" si="144"/>
        <v>0</v>
      </c>
      <c r="AE131" s="174">
        <v>115</v>
      </c>
    </row>
    <row r="132" spans="1:31" ht="15">
      <c r="A132" s="173">
        <v>116</v>
      </c>
      <c r="B132" s="119">
        <f t="shared" si="121"/>
        <v>0</v>
      </c>
      <c r="C132" s="291">
        <f t="shared" si="122"/>
        <v>20</v>
      </c>
      <c r="D132" s="323"/>
      <c r="E132" s="294">
        <f t="shared" si="123"/>
        <v>0</v>
      </c>
      <c r="F132" s="110">
        <f t="shared" si="124"/>
        <v>4</v>
      </c>
      <c r="G132" s="291">
        <f t="shared" si="125"/>
        <v>421</v>
      </c>
      <c r="H132" s="323"/>
      <c r="I132" s="297">
        <f t="shared" si="126"/>
        <v>47611.9</v>
      </c>
      <c r="J132" s="20">
        <f t="shared" si="127"/>
        <v>476.11900000000003</v>
      </c>
      <c r="K132" s="299">
        <f t="shared" si="128"/>
        <v>4291.1360000000004</v>
      </c>
      <c r="L132" s="328"/>
      <c r="M132" s="170">
        <f t="shared" si="129"/>
        <v>858228</v>
      </c>
      <c r="N132" s="170">
        <f t="shared" si="130"/>
        <v>42911.4</v>
      </c>
      <c r="O132" s="220">
        <f t="shared" si="131"/>
        <v>924072.8</v>
      </c>
      <c r="P132" s="231">
        <f t="shared" si="132"/>
        <v>92.40728</v>
      </c>
      <c r="Q132" s="131">
        <f t="shared" si="133"/>
        <v>22</v>
      </c>
      <c r="R132" s="132">
        <f t="shared" si="134"/>
        <v>0.05</v>
      </c>
      <c r="S132" s="136">
        <f t="shared" si="135"/>
        <v>42</v>
      </c>
      <c r="T132" s="302">
        <f t="shared" si="136"/>
        <v>0.1</v>
      </c>
      <c r="U132" s="330"/>
      <c r="V132" s="305">
        <f t="shared" si="137"/>
        <v>484898.37</v>
      </c>
      <c r="W132" s="172">
        <f t="shared" si="138"/>
        <v>1408971.17</v>
      </c>
      <c r="X132" s="198">
        <f t="shared" si="139"/>
        <v>0.52</v>
      </c>
      <c r="Y132" s="308">
        <f t="shared" si="140"/>
        <v>48.49</v>
      </c>
      <c r="Z132" s="332"/>
      <c r="AA132" s="310">
        <f t="shared" si="141"/>
        <v>-1398971.17</v>
      </c>
      <c r="AB132" s="196">
        <f t="shared" si="142"/>
        <v>140.9</v>
      </c>
      <c r="AC132" s="193">
        <f t="shared" si="143"/>
        <v>0</v>
      </c>
      <c r="AD132" s="194">
        <f t="shared" si="144"/>
        <v>0</v>
      </c>
      <c r="AE132" s="174">
        <v>116</v>
      </c>
    </row>
    <row r="133" spans="1:31" ht="15">
      <c r="A133" s="173">
        <v>117</v>
      </c>
      <c r="B133" s="119">
        <f t="shared" si="121"/>
        <v>0</v>
      </c>
      <c r="C133" s="291">
        <f t="shared" si="122"/>
        <v>20</v>
      </c>
      <c r="D133" s="323"/>
      <c r="E133" s="294">
        <f t="shared" si="123"/>
        <v>0</v>
      </c>
      <c r="F133" s="110">
        <f t="shared" si="124"/>
        <v>4</v>
      </c>
      <c r="G133" s="291">
        <f t="shared" si="125"/>
        <v>425</v>
      </c>
      <c r="H133" s="323"/>
      <c r="I133" s="297">
        <f t="shared" si="126"/>
        <v>50411.9</v>
      </c>
      <c r="J133" s="20">
        <f t="shared" si="127"/>
        <v>504.11900000000003</v>
      </c>
      <c r="K133" s="299">
        <f t="shared" si="128"/>
        <v>4795.2550000000001</v>
      </c>
      <c r="L133" s="328"/>
      <c r="M133" s="170">
        <f t="shared" si="129"/>
        <v>959052</v>
      </c>
      <c r="N133" s="170">
        <f t="shared" si="130"/>
        <v>47952.6</v>
      </c>
      <c r="O133" s="220">
        <f t="shared" si="131"/>
        <v>1095718.3999999999</v>
      </c>
      <c r="P133" s="231">
        <f t="shared" si="132"/>
        <v>109.57183999999999</v>
      </c>
      <c r="Q133" s="131">
        <f t="shared" si="133"/>
        <v>23</v>
      </c>
      <c r="R133" s="132">
        <f t="shared" si="134"/>
        <v>0.05</v>
      </c>
      <c r="S133" s="136">
        <f t="shared" si="135"/>
        <v>43</v>
      </c>
      <c r="T133" s="302">
        <f t="shared" si="136"/>
        <v>0.1</v>
      </c>
      <c r="U133" s="330"/>
      <c r="V133" s="305">
        <f t="shared" si="137"/>
        <v>541863.81999999995</v>
      </c>
      <c r="W133" s="172">
        <f t="shared" si="138"/>
        <v>1637582.22</v>
      </c>
      <c r="X133" s="198">
        <f t="shared" si="139"/>
        <v>0.49</v>
      </c>
      <c r="Y133" s="308">
        <f t="shared" si="140"/>
        <v>54.19</v>
      </c>
      <c r="Z133" s="332"/>
      <c r="AA133" s="310">
        <f t="shared" si="141"/>
        <v>-1627582.22</v>
      </c>
      <c r="AB133" s="196">
        <f t="shared" si="142"/>
        <v>163.76</v>
      </c>
      <c r="AC133" s="193">
        <f t="shared" si="143"/>
        <v>0</v>
      </c>
      <c r="AD133" s="194">
        <f t="shared" si="144"/>
        <v>0</v>
      </c>
      <c r="AE133" s="174">
        <v>117</v>
      </c>
    </row>
    <row r="134" spans="1:31" ht="15">
      <c r="A134" s="173">
        <v>118</v>
      </c>
      <c r="B134" s="119">
        <f t="shared" si="121"/>
        <v>0</v>
      </c>
      <c r="C134" s="291">
        <f t="shared" si="122"/>
        <v>20</v>
      </c>
      <c r="D134" s="323"/>
      <c r="E134" s="294">
        <f t="shared" si="123"/>
        <v>0</v>
      </c>
      <c r="F134" s="110">
        <f t="shared" si="124"/>
        <v>4</v>
      </c>
      <c r="G134" s="291">
        <f t="shared" si="125"/>
        <v>429</v>
      </c>
      <c r="H134" s="323"/>
      <c r="I134" s="297">
        <f t="shared" si="126"/>
        <v>53211.9</v>
      </c>
      <c r="J134" s="20">
        <f t="shared" si="127"/>
        <v>532.11900000000003</v>
      </c>
      <c r="K134" s="299">
        <f t="shared" si="128"/>
        <v>5327.3739999999998</v>
      </c>
      <c r="L134" s="328"/>
      <c r="M134" s="170">
        <f t="shared" si="129"/>
        <v>1065474</v>
      </c>
      <c r="N134" s="170">
        <f t="shared" si="130"/>
        <v>53273.7</v>
      </c>
      <c r="O134" s="220">
        <f t="shared" si="131"/>
        <v>1287528.8</v>
      </c>
      <c r="P134" s="231">
        <f t="shared" si="132"/>
        <v>128.75288</v>
      </c>
      <c r="Q134" s="131">
        <f t="shared" si="133"/>
        <v>24</v>
      </c>
      <c r="R134" s="132">
        <f t="shared" si="134"/>
        <v>0.06</v>
      </c>
      <c r="S134" s="136">
        <f t="shared" si="135"/>
        <v>44</v>
      </c>
      <c r="T134" s="302">
        <f t="shared" si="136"/>
        <v>0.1</v>
      </c>
      <c r="U134" s="330"/>
      <c r="V134" s="305">
        <f t="shared" si="137"/>
        <v>601993.26</v>
      </c>
      <c r="W134" s="172">
        <f t="shared" si="138"/>
        <v>1889522.06</v>
      </c>
      <c r="X134" s="198">
        <f t="shared" si="139"/>
        <v>0.47</v>
      </c>
      <c r="Y134" s="308">
        <f t="shared" si="140"/>
        <v>60.2</v>
      </c>
      <c r="Z134" s="332"/>
      <c r="AA134" s="310">
        <f t="shared" si="141"/>
        <v>-1879522.06</v>
      </c>
      <c r="AB134" s="196">
        <f t="shared" si="142"/>
        <v>188.95</v>
      </c>
      <c r="AC134" s="193">
        <f t="shared" si="143"/>
        <v>0</v>
      </c>
      <c r="AD134" s="194">
        <f t="shared" si="144"/>
        <v>0</v>
      </c>
      <c r="AE134" s="174">
        <v>118</v>
      </c>
    </row>
    <row r="135" spans="1:31" ht="15">
      <c r="A135" s="173">
        <v>119</v>
      </c>
      <c r="B135" s="119">
        <f t="shared" si="121"/>
        <v>0</v>
      </c>
      <c r="C135" s="291">
        <f t="shared" si="122"/>
        <v>20</v>
      </c>
      <c r="D135" s="323"/>
      <c r="E135" s="294">
        <f t="shared" si="123"/>
        <v>0</v>
      </c>
      <c r="F135" s="110">
        <f t="shared" si="124"/>
        <v>4</v>
      </c>
      <c r="G135" s="291">
        <f t="shared" si="125"/>
        <v>433</v>
      </c>
      <c r="H135" s="323"/>
      <c r="I135" s="297">
        <f t="shared" si="126"/>
        <v>56011.9</v>
      </c>
      <c r="J135" s="20">
        <f t="shared" si="127"/>
        <v>560.11900000000003</v>
      </c>
      <c r="K135" s="299">
        <f t="shared" si="128"/>
        <v>5887.4929999999995</v>
      </c>
      <c r="L135" s="328"/>
      <c r="M135" s="170">
        <f t="shared" si="129"/>
        <v>1177498</v>
      </c>
      <c r="N135" s="170">
        <f t="shared" si="130"/>
        <v>58874.9</v>
      </c>
      <c r="O135" s="220">
        <f t="shared" si="131"/>
        <v>1500623.6</v>
      </c>
      <c r="P135" s="231">
        <f t="shared" si="132"/>
        <v>150.06236000000001</v>
      </c>
      <c r="Q135" s="131">
        <f t="shared" si="133"/>
        <v>25</v>
      </c>
      <c r="R135" s="132">
        <f t="shared" si="134"/>
        <v>0.06</v>
      </c>
      <c r="S135" s="136">
        <f t="shared" si="135"/>
        <v>45</v>
      </c>
      <c r="T135" s="302">
        <f t="shared" si="136"/>
        <v>0.1</v>
      </c>
      <c r="U135" s="330"/>
      <c r="V135" s="305">
        <f t="shared" si="137"/>
        <v>665286.71</v>
      </c>
      <c r="W135" s="172">
        <f t="shared" si="138"/>
        <v>2165910.31</v>
      </c>
      <c r="X135" s="198">
        <f t="shared" si="139"/>
        <v>0.44</v>
      </c>
      <c r="Y135" s="308">
        <f t="shared" si="140"/>
        <v>66.53</v>
      </c>
      <c r="Z135" s="332"/>
      <c r="AA135" s="310">
        <f t="shared" si="141"/>
        <v>-2155910.31</v>
      </c>
      <c r="AB135" s="196">
        <f t="shared" si="142"/>
        <v>216.59</v>
      </c>
      <c r="AC135" s="193">
        <f t="shared" si="143"/>
        <v>0</v>
      </c>
      <c r="AD135" s="194">
        <f t="shared" si="144"/>
        <v>0</v>
      </c>
      <c r="AE135" s="174">
        <v>119</v>
      </c>
    </row>
    <row r="136" spans="1:31" ht="15">
      <c r="A136" s="173">
        <v>120</v>
      </c>
      <c r="B136" s="119">
        <f t="shared" si="121"/>
        <v>0</v>
      </c>
      <c r="C136" s="291">
        <f t="shared" si="122"/>
        <v>20</v>
      </c>
      <c r="D136" s="323"/>
      <c r="E136" s="294">
        <f t="shared" si="123"/>
        <v>0</v>
      </c>
      <c r="F136" s="110">
        <f t="shared" si="124"/>
        <v>4</v>
      </c>
      <c r="G136" s="291">
        <f t="shared" si="125"/>
        <v>437</v>
      </c>
      <c r="H136" s="323"/>
      <c r="I136" s="297">
        <f t="shared" si="126"/>
        <v>58811.9</v>
      </c>
      <c r="J136" s="20">
        <f t="shared" si="127"/>
        <v>588.11900000000003</v>
      </c>
      <c r="K136" s="299">
        <f t="shared" si="128"/>
        <v>6475.6119999999992</v>
      </c>
      <c r="L136" s="328"/>
      <c r="M136" s="170">
        <f t="shared" si="129"/>
        <v>1295122</v>
      </c>
      <c r="N136" s="170">
        <f t="shared" si="130"/>
        <v>64756.1</v>
      </c>
      <c r="O136" s="220">
        <f t="shared" si="131"/>
        <v>1736123.2</v>
      </c>
      <c r="P136" s="231">
        <f t="shared" si="132"/>
        <v>173.61231999999998</v>
      </c>
      <c r="Q136" s="131">
        <f t="shared" si="133"/>
        <v>27</v>
      </c>
      <c r="R136" s="132">
        <f t="shared" si="134"/>
        <v>0.06</v>
      </c>
      <c r="S136" s="136">
        <f t="shared" si="135"/>
        <v>47</v>
      </c>
      <c r="T136" s="302">
        <f t="shared" si="136"/>
        <v>0.11</v>
      </c>
      <c r="U136" s="330"/>
      <c r="V136" s="305">
        <f t="shared" si="137"/>
        <v>731744.16</v>
      </c>
      <c r="W136" s="172">
        <f t="shared" si="138"/>
        <v>2467867.36</v>
      </c>
      <c r="X136" s="198">
        <f t="shared" si="139"/>
        <v>0.42</v>
      </c>
      <c r="Y136" s="308">
        <f t="shared" si="140"/>
        <v>73.17</v>
      </c>
      <c r="Z136" s="332"/>
      <c r="AA136" s="310">
        <f t="shared" si="141"/>
        <v>-2457867.36</v>
      </c>
      <c r="AB136" s="196">
        <f t="shared" si="142"/>
        <v>246.79</v>
      </c>
      <c r="AC136" s="193">
        <f t="shared" si="143"/>
        <v>0</v>
      </c>
      <c r="AD136" s="194">
        <f t="shared" si="144"/>
        <v>0</v>
      </c>
      <c r="AE136" s="174">
        <v>120</v>
      </c>
    </row>
    <row r="137" spans="1:31" ht="15">
      <c r="A137" s="173">
        <v>121</v>
      </c>
      <c r="B137" s="119">
        <f t="shared" si="121"/>
        <v>0</v>
      </c>
      <c r="C137" s="291">
        <f t="shared" si="122"/>
        <v>20</v>
      </c>
      <c r="D137" s="323"/>
      <c r="E137" s="294">
        <f t="shared" si="123"/>
        <v>0</v>
      </c>
      <c r="F137" s="110">
        <f t="shared" si="124"/>
        <v>4</v>
      </c>
      <c r="G137" s="291">
        <f t="shared" si="125"/>
        <v>441</v>
      </c>
      <c r="H137" s="323"/>
      <c r="I137" s="297">
        <f t="shared" si="126"/>
        <v>61611.9</v>
      </c>
      <c r="J137" s="20">
        <f t="shared" si="127"/>
        <v>616.11900000000003</v>
      </c>
      <c r="K137" s="299">
        <f t="shared" si="128"/>
        <v>7091.7309999999989</v>
      </c>
      <c r="L137" s="328"/>
      <c r="M137" s="170">
        <f t="shared" si="129"/>
        <v>1418346</v>
      </c>
      <c r="N137" s="170">
        <f t="shared" si="130"/>
        <v>70917.3</v>
      </c>
      <c r="O137" s="220">
        <f t="shared" si="131"/>
        <v>1995147.6</v>
      </c>
      <c r="P137" s="231">
        <f t="shared" si="132"/>
        <v>199.51476</v>
      </c>
      <c r="Q137" s="131">
        <f t="shared" si="133"/>
        <v>28</v>
      </c>
      <c r="R137" s="132">
        <f t="shared" si="134"/>
        <v>0.06</v>
      </c>
      <c r="S137" s="136">
        <f t="shared" si="135"/>
        <v>48</v>
      </c>
      <c r="T137" s="302">
        <f t="shared" si="136"/>
        <v>0.11</v>
      </c>
      <c r="U137" s="330"/>
      <c r="V137" s="305">
        <f t="shared" si="137"/>
        <v>801365.6</v>
      </c>
      <c r="W137" s="172">
        <f t="shared" si="138"/>
        <v>2796513.2</v>
      </c>
      <c r="X137" s="198">
        <f t="shared" si="139"/>
        <v>0.4</v>
      </c>
      <c r="Y137" s="308">
        <f t="shared" si="140"/>
        <v>80.14</v>
      </c>
      <c r="Z137" s="332"/>
      <c r="AA137" s="310">
        <f t="shared" si="141"/>
        <v>-2786513.2</v>
      </c>
      <c r="AB137" s="196">
        <f t="shared" si="142"/>
        <v>279.64999999999998</v>
      </c>
      <c r="AC137" s="193">
        <f t="shared" si="143"/>
        <v>0</v>
      </c>
      <c r="AD137" s="194">
        <f t="shared" si="144"/>
        <v>0</v>
      </c>
      <c r="AE137" s="174">
        <v>121</v>
      </c>
    </row>
    <row r="138" spans="1:31" ht="15">
      <c r="A138" s="173">
        <v>122</v>
      </c>
      <c r="B138" s="119">
        <f t="shared" si="121"/>
        <v>0</v>
      </c>
      <c r="C138" s="291">
        <f t="shared" si="122"/>
        <v>20</v>
      </c>
      <c r="D138" s="323"/>
      <c r="E138" s="294">
        <f t="shared" si="123"/>
        <v>0</v>
      </c>
      <c r="F138" s="110">
        <f t="shared" si="124"/>
        <v>4</v>
      </c>
      <c r="G138" s="291">
        <f t="shared" si="125"/>
        <v>445</v>
      </c>
      <c r="H138" s="323"/>
      <c r="I138" s="297">
        <f t="shared" si="126"/>
        <v>64411.9</v>
      </c>
      <c r="J138" s="20">
        <f t="shared" si="127"/>
        <v>644.11900000000003</v>
      </c>
      <c r="K138" s="299">
        <f t="shared" si="128"/>
        <v>7735.8499999999985</v>
      </c>
      <c r="L138" s="328"/>
      <c r="M138" s="170">
        <f t="shared" si="129"/>
        <v>1547170</v>
      </c>
      <c r="N138" s="170">
        <f t="shared" si="130"/>
        <v>77358.5</v>
      </c>
      <c r="O138" s="220">
        <f t="shared" si="131"/>
        <v>2278816.7999999998</v>
      </c>
      <c r="P138" s="231">
        <f t="shared" si="132"/>
        <v>227.88167999999999</v>
      </c>
      <c r="Q138" s="131">
        <f t="shared" si="133"/>
        <v>29</v>
      </c>
      <c r="R138" s="132">
        <f t="shared" si="134"/>
        <v>7.0000000000000007E-2</v>
      </c>
      <c r="S138" s="136">
        <f t="shared" si="135"/>
        <v>49</v>
      </c>
      <c r="T138" s="302">
        <f t="shared" si="136"/>
        <v>0.11</v>
      </c>
      <c r="U138" s="330"/>
      <c r="V138" s="305">
        <f t="shared" si="137"/>
        <v>874151.05</v>
      </c>
      <c r="W138" s="172">
        <f t="shared" si="138"/>
        <v>3152967.85</v>
      </c>
      <c r="X138" s="198">
        <f t="shared" si="139"/>
        <v>0.38</v>
      </c>
      <c r="Y138" s="308">
        <f t="shared" si="140"/>
        <v>87.42</v>
      </c>
      <c r="Z138" s="332"/>
      <c r="AA138" s="310">
        <f t="shared" si="141"/>
        <v>-3142967.85</v>
      </c>
      <c r="AB138" s="196">
        <f t="shared" si="142"/>
        <v>315.3</v>
      </c>
      <c r="AC138" s="193">
        <f t="shared" si="143"/>
        <v>0</v>
      </c>
      <c r="AD138" s="194">
        <f t="shared" si="144"/>
        <v>0</v>
      </c>
      <c r="AE138" s="174">
        <v>122</v>
      </c>
    </row>
    <row r="139" spans="1:31" ht="15">
      <c r="A139" s="173">
        <v>123</v>
      </c>
      <c r="B139" s="119">
        <f t="shared" si="121"/>
        <v>0</v>
      </c>
      <c r="C139" s="291">
        <f t="shared" si="122"/>
        <v>20</v>
      </c>
      <c r="D139" s="323"/>
      <c r="E139" s="294">
        <f t="shared" si="123"/>
        <v>0</v>
      </c>
      <c r="F139" s="110">
        <f t="shared" si="124"/>
        <v>4</v>
      </c>
      <c r="G139" s="291">
        <f t="shared" si="125"/>
        <v>449</v>
      </c>
      <c r="H139" s="323"/>
      <c r="I139" s="297">
        <f t="shared" si="126"/>
        <v>67211.899999999994</v>
      </c>
      <c r="J139" s="20">
        <f t="shared" si="127"/>
        <v>672.11900000000003</v>
      </c>
      <c r="K139" s="299">
        <f t="shared" si="128"/>
        <v>8407.9689999999991</v>
      </c>
      <c r="L139" s="328"/>
      <c r="M139" s="170">
        <f t="shared" si="129"/>
        <v>1681594</v>
      </c>
      <c r="N139" s="170">
        <f t="shared" si="130"/>
        <v>84079.7</v>
      </c>
      <c r="O139" s="220">
        <f t="shared" si="131"/>
        <v>2588250.7999999998</v>
      </c>
      <c r="P139" s="231">
        <f t="shared" si="132"/>
        <v>258.82507999999996</v>
      </c>
      <c r="Q139" s="131">
        <f t="shared" si="133"/>
        <v>31</v>
      </c>
      <c r="R139" s="132">
        <f t="shared" si="134"/>
        <v>7.0000000000000007E-2</v>
      </c>
      <c r="S139" s="136">
        <f t="shared" si="135"/>
        <v>51</v>
      </c>
      <c r="T139" s="302">
        <f t="shared" si="136"/>
        <v>0.11</v>
      </c>
      <c r="U139" s="330"/>
      <c r="V139" s="305">
        <f t="shared" si="137"/>
        <v>950100.5</v>
      </c>
      <c r="W139" s="172">
        <f t="shared" si="138"/>
        <v>3538351.3</v>
      </c>
      <c r="X139" s="198">
        <f t="shared" si="139"/>
        <v>0.37</v>
      </c>
      <c r="Y139" s="308">
        <f t="shared" si="140"/>
        <v>95.01</v>
      </c>
      <c r="Z139" s="332"/>
      <c r="AA139" s="310">
        <f t="shared" si="141"/>
        <v>-3528351.3</v>
      </c>
      <c r="AB139" s="196">
        <f t="shared" si="142"/>
        <v>353.84</v>
      </c>
      <c r="AC139" s="193">
        <f t="shared" si="143"/>
        <v>0</v>
      </c>
      <c r="AD139" s="194">
        <f t="shared" si="144"/>
        <v>0</v>
      </c>
      <c r="AE139" s="174">
        <v>123</v>
      </c>
    </row>
    <row r="140" spans="1:31" ht="15">
      <c r="A140" s="173">
        <v>124</v>
      </c>
      <c r="B140" s="119">
        <f t="shared" si="121"/>
        <v>0</v>
      </c>
      <c r="C140" s="291">
        <f t="shared" si="122"/>
        <v>20</v>
      </c>
      <c r="D140" s="323"/>
      <c r="E140" s="294">
        <f t="shared" si="123"/>
        <v>0</v>
      </c>
      <c r="F140" s="110">
        <f t="shared" si="124"/>
        <v>4</v>
      </c>
      <c r="G140" s="291">
        <f t="shared" si="125"/>
        <v>453</v>
      </c>
      <c r="H140" s="323"/>
      <c r="I140" s="297">
        <f t="shared" si="126"/>
        <v>70011.899999999994</v>
      </c>
      <c r="J140" s="20">
        <f t="shared" si="127"/>
        <v>700.11900000000003</v>
      </c>
      <c r="K140" s="299">
        <f t="shared" si="128"/>
        <v>9108.0879999999997</v>
      </c>
      <c r="L140" s="328"/>
      <c r="M140" s="170">
        <f t="shared" si="129"/>
        <v>1821618</v>
      </c>
      <c r="N140" s="170">
        <f t="shared" si="130"/>
        <v>91080.9</v>
      </c>
      <c r="O140" s="220">
        <f t="shared" si="131"/>
        <v>2924569.6</v>
      </c>
      <c r="P140" s="231">
        <f t="shared" si="132"/>
        <v>292.45695999999998</v>
      </c>
      <c r="Q140" s="131">
        <f t="shared" si="133"/>
        <v>32</v>
      </c>
      <c r="R140" s="132">
        <f t="shared" si="134"/>
        <v>7.0000000000000007E-2</v>
      </c>
      <c r="S140" s="136">
        <f t="shared" si="135"/>
        <v>52</v>
      </c>
      <c r="T140" s="302">
        <f t="shared" si="136"/>
        <v>0.11</v>
      </c>
      <c r="U140" s="330"/>
      <c r="V140" s="305">
        <f t="shared" si="137"/>
        <v>1029213.94</v>
      </c>
      <c r="W140" s="172">
        <f t="shared" si="138"/>
        <v>3953783.54</v>
      </c>
      <c r="X140" s="198">
        <f t="shared" si="139"/>
        <v>0.35</v>
      </c>
      <c r="Y140" s="308">
        <f t="shared" si="140"/>
        <v>102.92</v>
      </c>
      <c r="Z140" s="332"/>
      <c r="AA140" s="310">
        <f t="shared" si="141"/>
        <v>-3943783.54</v>
      </c>
      <c r="AB140" s="196">
        <f t="shared" si="142"/>
        <v>395.38</v>
      </c>
      <c r="AC140" s="193">
        <f t="shared" si="143"/>
        <v>0</v>
      </c>
      <c r="AD140" s="194">
        <f t="shared" si="144"/>
        <v>0</v>
      </c>
      <c r="AE140" s="174">
        <v>124</v>
      </c>
    </row>
    <row r="141" spans="1:31" ht="15">
      <c r="A141" s="173">
        <v>125</v>
      </c>
      <c r="B141" s="119">
        <f t="shared" si="121"/>
        <v>0</v>
      </c>
      <c r="C141" s="291">
        <f t="shared" si="122"/>
        <v>20</v>
      </c>
      <c r="D141" s="323"/>
      <c r="E141" s="294">
        <f t="shared" si="123"/>
        <v>0</v>
      </c>
      <c r="F141" s="110">
        <f t="shared" si="124"/>
        <v>4</v>
      </c>
      <c r="G141" s="291">
        <f t="shared" si="125"/>
        <v>457</v>
      </c>
      <c r="H141" s="323"/>
      <c r="I141" s="297">
        <f t="shared" si="126"/>
        <v>72811.899999999994</v>
      </c>
      <c r="J141" s="20">
        <f t="shared" si="127"/>
        <v>728.11900000000003</v>
      </c>
      <c r="K141" s="299">
        <f t="shared" si="128"/>
        <v>9836.2070000000003</v>
      </c>
      <c r="L141" s="328"/>
      <c r="M141" s="170">
        <f t="shared" si="129"/>
        <v>1967242</v>
      </c>
      <c r="N141" s="170">
        <f t="shared" si="130"/>
        <v>98362.1</v>
      </c>
      <c r="O141" s="220">
        <f t="shared" si="131"/>
        <v>3288893.2</v>
      </c>
      <c r="P141" s="231">
        <f t="shared" si="132"/>
        <v>328.88932</v>
      </c>
      <c r="Q141" s="131">
        <f t="shared" si="133"/>
        <v>33</v>
      </c>
      <c r="R141" s="132">
        <f t="shared" si="134"/>
        <v>7.0000000000000007E-2</v>
      </c>
      <c r="S141" s="136">
        <f t="shared" si="135"/>
        <v>53</v>
      </c>
      <c r="T141" s="302">
        <f t="shared" si="136"/>
        <v>0.12</v>
      </c>
      <c r="U141" s="330"/>
      <c r="V141" s="305">
        <f t="shared" si="137"/>
        <v>1111491.3899999999</v>
      </c>
      <c r="W141" s="172">
        <f t="shared" si="138"/>
        <v>4400384.59</v>
      </c>
      <c r="X141" s="198">
        <f t="shared" si="139"/>
        <v>0.34</v>
      </c>
      <c r="Y141" s="308">
        <f t="shared" si="140"/>
        <v>111.15</v>
      </c>
      <c r="Z141" s="332"/>
      <c r="AA141" s="310">
        <f t="shared" si="141"/>
        <v>-4390384.59</v>
      </c>
      <c r="AB141" s="196">
        <f t="shared" si="142"/>
        <v>440.04</v>
      </c>
      <c r="AC141" s="193">
        <f t="shared" si="143"/>
        <v>0</v>
      </c>
      <c r="AD141" s="194">
        <f t="shared" si="144"/>
        <v>0</v>
      </c>
      <c r="AE141" s="174">
        <v>125</v>
      </c>
    </row>
    <row r="142" spans="1:31" ht="15">
      <c r="A142" s="173">
        <v>126</v>
      </c>
      <c r="B142" s="119">
        <f t="shared" si="121"/>
        <v>0</v>
      </c>
      <c r="C142" s="291">
        <f t="shared" si="122"/>
        <v>20</v>
      </c>
      <c r="D142" s="323"/>
      <c r="E142" s="294">
        <f t="shared" si="123"/>
        <v>0</v>
      </c>
      <c r="F142" s="110">
        <f t="shared" si="124"/>
        <v>4</v>
      </c>
      <c r="G142" s="291">
        <f t="shared" si="125"/>
        <v>461</v>
      </c>
      <c r="H142" s="323"/>
      <c r="I142" s="297">
        <f t="shared" si="126"/>
        <v>75611.899999999994</v>
      </c>
      <c r="J142" s="20">
        <f t="shared" si="127"/>
        <v>756.11900000000003</v>
      </c>
      <c r="K142" s="299">
        <f t="shared" si="128"/>
        <v>10592.326000000001</v>
      </c>
      <c r="L142" s="328"/>
      <c r="M142" s="170">
        <f t="shared" si="129"/>
        <v>2118466</v>
      </c>
      <c r="N142" s="170">
        <f t="shared" si="130"/>
        <v>105923.3</v>
      </c>
      <c r="O142" s="220">
        <f t="shared" si="131"/>
        <v>3682341.6</v>
      </c>
      <c r="P142" s="231">
        <f t="shared" si="132"/>
        <v>368.23416000000003</v>
      </c>
      <c r="Q142" s="131">
        <f t="shared" si="133"/>
        <v>35</v>
      </c>
      <c r="R142" s="132">
        <f t="shared" si="134"/>
        <v>0.08</v>
      </c>
      <c r="S142" s="136">
        <f t="shared" si="135"/>
        <v>55</v>
      </c>
      <c r="T142" s="302">
        <f t="shared" si="136"/>
        <v>0.12</v>
      </c>
      <c r="U142" s="330"/>
      <c r="V142" s="305">
        <f t="shared" si="137"/>
        <v>1196932.8400000001</v>
      </c>
      <c r="W142" s="172">
        <f t="shared" si="138"/>
        <v>4879274.4400000004</v>
      </c>
      <c r="X142" s="198">
        <f t="shared" si="139"/>
        <v>0.33</v>
      </c>
      <c r="Y142" s="308">
        <f t="shared" si="140"/>
        <v>119.69</v>
      </c>
      <c r="Z142" s="332"/>
      <c r="AA142" s="310">
        <f t="shared" si="141"/>
        <v>-4869274.4400000004</v>
      </c>
      <c r="AB142" s="196">
        <f t="shared" si="142"/>
        <v>487.93</v>
      </c>
      <c r="AC142" s="193">
        <f t="shared" si="143"/>
        <v>0</v>
      </c>
      <c r="AD142" s="194">
        <f t="shared" si="144"/>
        <v>0</v>
      </c>
      <c r="AE142" s="174">
        <v>126</v>
      </c>
    </row>
    <row r="143" spans="1:31" ht="15">
      <c r="A143" s="173">
        <v>127</v>
      </c>
      <c r="B143" s="119">
        <f t="shared" si="121"/>
        <v>0</v>
      </c>
      <c r="C143" s="291">
        <f t="shared" si="122"/>
        <v>20</v>
      </c>
      <c r="D143" s="323"/>
      <c r="E143" s="294">
        <f t="shared" si="123"/>
        <v>0</v>
      </c>
      <c r="F143" s="110">
        <f t="shared" si="124"/>
        <v>4</v>
      </c>
      <c r="G143" s="291">
        <f t="shared" si="125"/>
        <v>465</v>
      </c>
      <c r="H143" s="323"/>
      <c r="I143" s="297">
        <f t="shared" si="126"/>
        <v>78411.899999999994</v>
      </c>
      <c r="J143" s="20">
        <f t="shared" si="127"/>
        <v>784.11900000000003</v>
      </c>
      <c r="K143" s="299">
        <f t="shared" si="128"/>
        <v>11376.445000000002</v>
      </c>
      <c r="L143" s="328"/>
      <c r="M143" s="170">
        <f t="shared" si="129"/>
        <v>2275290</v>
      </c>
      <c r="N143" s="170">
        <f t="shared" si="130"/>
        <v>113764.5</v>
      </c>
      <c r="O143" s="220">
        <f t="shared" si="131"/>
        <v>4106034.8</v>
      </c>
      <c r="P143" s="231">
        <f t="shared" si="132"/>
        <v>410.60347999999999</v>
      </c>
      <c r="Q143" s="131">
        <f t="shared" si="133"/>
        <v>36</v>
      </c>
      <c r="R143" s="132">
        <f t="shared" si="134"/>
        <v>0.08</v>
      </c>
      <c r="S143" s="136">
        <f t="shared" si="135"/>
        <v>56</v>
      </c>
      <c r="T143" s="302">
        <f t="shared" si="136"/>
        <v>0.12</v>
      </c>
      <c r="U143" s="330"/>
      <c r="V143" s="305">
        <f t="shared" si="137"/>
        <v>1285538.29</v>
      </c>
      <c r="W143" s="172">
        <f t="shared" si="138"/>
        <v>5391573.0899999999</v>
      </c>
      <c r="X143" s="198">
        <f t="shared" si="139"/>
        <v>0.31</v>
      </c>
      <c r="Y143" s="308">
        <f t="shared" si="140"/>
        <v>128.55000000000001</v>
      </c>
      <c r="Z143" s="332"/>
      <c r="AA143" s="310">
        <f t="shared" si="141"/>
        <v>-5381573.0899999999</v>
      </c>
      <c r="AB143" s="196">
        <f t="shared" si="142"/>
        <v>539.16</v>
      </c>
      <c r="AC143" s="193">
        <f t="shared" si="143"/>
        <v>0</v>
      </c>
      <c r="AD143" s="194">
        <f t="shared" si="144"/>
        <v>0</v>
      </c>
      <c r="AE143" s="174">
        <v>127</v>
      </c>
    </row>
    <row r="144" spans="1:31" ht="15">
      <c r="A144" s="173">
        <v>128</v>
      </c>
      <c r="B144" s="119">
        <f t="shared" si="121"/>
        <v>0</v>
      </c>
      <c r="C144" s="291">
        <f t="shared" si="122"/>
        <v>20</v>
      </c>
      <c r="D144" s="323"/>
      <c r="E144" s="294">
        <f t="shared" si="123"/>
        <v>0</v>
      </c>
      <c r="F144" s="110">
        <f t="shared" si="124"/>
        <v>4</v>
      </c>
      <c r="G144" s="291">
        <f t="shared" si="125"/>
        <v>469</v>
      </c>
      <c r="H144" s="323"/>
      <c r="I144" s="297">
        <f t="shared" si="126"/>
        <v>81211.899999999994</v>
      </c>
      <c r="J144" s="20">
        <f t="shared" si="127"/>
        <v>812.11900000000003</v>
      </c>
      <c r="K144" s="299">
        <f t="shared" si="128"/>
        <v>12188.564000000002</v>
      </c>
      <c r="L144" s="328"/>
      <c r="M144" s="170">
        <f t="shared" si="129"/>
        <v>2437712</v>
      </c>
      <c r="N144" s="170">
        <f t="shared" si="130"/>
        <v>121885.6</v>
      </c>
      <c r="O144" s="220">
        <f t="shared" si="131"/>
        <v>4561092.8</v>
      </c>
      <c r="P144" s="231">
        <f t="shared" si="132"/>
        <v>456.10927999999996</v>
      </c>
      <c r="Q144" s="131">
        <f t="shared" si="133"/>
        <v>37</v>
      </c>
      <c r="R144" s="132">
        <f t="shared" si="134"/>
        <v>0.08</v>
      </c>
      <c r="S144" s="136">
        <f t="shared" si="135"/>
        <v>57</v>
      </c>
      <c r="T144" s="302">
        <f t="shared" si="136"/>
        <v>0.12</v>
      </c>
      <c r="U144" s="330"/>
      <c r="V144" s="305">
        <f t="shared" si="137"/>
        <v>1377307.73</v>
      </c>
      <c r="W144" s="172">
        <f t="shared" si="138"/>
        <v>5938400.5300000003</v>
      </c>
      <c r="X144" s="198">
        <f t="shared" si="139"/>
        <v>0.3</v>
      </c>
      <c r="Y144" s="308">
        <f t="shared" si="140"/>
        <v>137.72999999999999</v>
      </c>
      <c r="Z144" s="332"/>
      <c r="AA144" s="310">
        <f t="shared" si="141"/>
        <v>-5928400.5300000003</v>
      </c>
      <c r="AB144" s="196">
        <f t="shared" si="142"/>
        <v>593.84</v>
      </c>
      <c r="AC144" s="193">
        <f t="shared" si="143"/>
        <v>0</v>
      </c>
      <c r="AD144" s="194">
        <f t="shared" si="144"/>
        <v>0</v>
      </c>
      <c r="AE144" s="174">
        <v>128</v>
      </c>
    </row>
    <row r="145" spans="1:31" ht="15">
      <c r="A145" s="173">
        <v>129</v>
      </c>
      <c r="B145" s="119">
        <f t="shared" si="121"/>
        <v>0</v>
      </c>
      <c r="C145" s="291">
        <f t="shared" si="122"/>
        <v>20</v>
      </c>
      <c r="D145" s="323"/>
      <c r="E145" s="294">
        <f t="shared" si="123"/>
        <v>0</v>
      </c>
      <c r="F145" s="110">
        <f t="shared" si="124"/>
        <v>4</v>
      </c>
      <c r="G145" s="291">
        <f t="shared" si="125"/>
        <v>473</v>
      </c>
      <c r="H145" s="323"/>
      <c r="I145" s="297">
        <f t="shared" si="126"/>
        <v>84011.9</v>
      </c>
      <c r="J145" s="20">
        <f t="shared" si="127"/>
        <v>840.11900000000003</v>
      </c>
      <c r="K145" s="299">
        <f t="shared" si="128"/>
        <v>13028.683000000003</v>
      </c>
      <c r="L145" s="328"/>
      <c r="M145" s="170">
        <f t="shared" si="129"/>
        <v>2605736</v>
      </c>
      <c r="N145" s="170">
        <f t="shared" si="130"/>
        <v>130286.8</v>
      </c>
      <c r="O145" s="220">
        <f t="shared" si="131"/>
        <v>5048635.2</v>
      </c>
      <c r="P145" s="231">
        <f t="shared" si="132"/>
        <v>504.86351999999999</v>
      </c>
      <c r="Q145" s="131">
        <f t="shared" si="133"/>
        <v>39</v>
      </c>
      <c r="R145" s="132">
        <f t="shared" si="134"/>
        <v>0.08</v>
      </c>
      <c r="S145" s="136">
        <f t="shared" si="135"/>
        <v>59</v>
      </c>
      <c r="T145" s="302">
        <f t="shared" si="136"/>
        <v>0.12</v>
      </c>
      <c r="U145" s="330"/>
      <c r="V145" s="305">
        <f t="shared" si="137"/>
        <v>1472241.18</v>
      </c>
      <c r="W145" s="172">
        <f t="shared" si="138"/>
        <v>6520876.3799999999</v>
      </c>
      <c r="X145" s="198">
        <f t="shared" si="139"/>
        <v>0.28999999999999998</v>
      </c>
      <c r="Y145" s="308">
        <f t="shared" si="140"/>
        <v>147.22</v>
      </c>
      <c r="Z145" s="332"/>
      <c r="AA145" s="310">
        <f t="shared" si="141"/>
        <v>-6510876.3799999999</v>
      </c>
      <c r="AB145" s="196">
        <f t="shared" si="142"/>
        <v>652.09</v>
      </c>
      <c r="AC145" s="193">
        <f t="shared" si="143"/>
        <v>0</v>
      </c>
      <c r="AD145" s="194">
        <f t="shared" si="144"/>
        <v>0</v>
      </c>
      <c r="AE145" s="174">
        <v>129</v>
      </c>
    </row>
    <row r="146" spans="1:31" ht="15">
      <c r="A146" s="173">
        <v>130</v>
      </c>
      <c r="B146" s="119">
        <f t="shared" si="121"/>
        <v>0</v>
      </c>
      <c r="C146" s="291">
        <f t="shared" si="122"/>
        <v>20</v>
      </c>
      <c r="D146" s="323"/>
      <c r="E146" s="294">
        <f t="shared" si="123"/>
        <v>0</v>
      </c>
      <c r="F146" s="110">
        <f t="shared" si="124"/>
        <v>4</v>
      </c>
      <c r="G146" s="291">
        <f t="shared" si="125"/>
        <v>477</v>
      </c>
      <c r="H146" s="323"/>
      <c r="I146" s="297">
        <f t="shared" si="126"/>
        <v>86811.9</v>
      </c>
      <c r="J146" s="20">
        <f t="shared" si="127"/>
        <v>868.11900000000003</v>
      </c>
      <c r="K146" s="299">
        <f t="shared" si="128"/>
        <v>13896.802000000003</v>
      </c>
      <c r="L146" s="328"/>
      <c r="M146" s="170">
        <f t="shared" si="129"/>
        <v>2779360</v>
      </c>
      <c r="N146" s="170">
        <f t="shared" si="130"/>
        <v>138968</v>
      </c>
      <c r="O146" s="220">
        <f t="shared" si="131"/>
        <v>5569782.4000000004</v>
      </c>
      <c r="P146" s="231">
        <f t="shared" si="132"/>
        <v>556.97824000000003</v>
      </c>
      <c r="Q146" s="131">
        <f t="shared" si="133"/>
        <v>40</v>
      </c>
      <c r="R146" s="132">
        <f t="shared" si="134"/>
        <v>0.08</v>
      </c>
      <c r="S146" s="136">
        <f t="shared" si="135"/>
        <v>60</v>
      </c>
      <c r="T146" s="302">
        <f t="shared" si="136"/>
        <v>0.13</v>
      </c>
      <c r="U146" s="330"/>
      <c r="V146" s="305">
        <f t="shared" si="137"/>
        <v>1570338.63</v>
      </c>
      <c r="W146" s="172">
        <f t="shared" si="138"/>
        <v>7140121.0300000003</v>
      </c>
      <c r="X146" s="198">
        <f t="shared" si="139"/>
        <v>0.28000000000000003</v>
      </c>
      <c r="Y146" s="308">
        <f t="shared" si="140"/>
        <v>157.03</v>
      </c>
      <c r="Z146" s="332"/>
      <c r="AA146" s="310">
        <f t="shared" si="141"/>
        <v>-7130121.0300000003</v>
      </c>
      <c r="AB146" s="196">
        <f t="shared" si="142"/>
        <v>714.01</v>
      </c>
      <c r="AC146" s="193">
        <f t="shared" si="143"/>
        <v>0</v>
      </c>
      <c r="AD146" s="194">
        <f t="shared" si="144"/>
        <v>0</v>
      </c>
      <c r="AE146" s="174">
        <v>130</v>
      </c>
    </row>
    <row r="147" spans="1:31" ht="15">
      <c r="A147" s="173">
        <v>131</v>
      </c>
      <c r="B147" s="119">
        <f t="shared" si="121"/>
        <v>0</v>
      </c>
      <c r="C147" s="291">
        <f t="shared" si="122"/>
        <v>20</v>
      </c>
      <c r="D147" s="323"/>
      <c r="E147" s="294">
        <f t="shared" si="123"/>
        <v>0</v>
      </c>
      <c r="F147" s="110">
        <f t="shared" si="124"/>
        <v>4</v>
      </c>
      <c r="G147" s="291">
        <f t="shared" si="125"/>
        <v>481</v>
      </c>
      <c r="H147" s="323"/>
      <c r="I147" s="297">
        <f t="shared" si="126"/>
        <v>89611.9</v>
      </c>
      <c r="J147" s="20">
        <f t="shared" si="127"/>
        <v>896.11900000000003</v>
      </c>
      <c r="K147" s="299">
        <f t="shared" si="128"/>
        <v>14792.921000000004</v>
      </c>
      <c r="L147" s="328"/>
      <c r="M147" s="170">
        <f t="shared" si="129"/>
        <v>2958584</v>
      </c>
      <c r="N147" s="170">
        <f t="shared" si="130"/>
        <v>147929.20000000001</v>
      </c>
      <c r="O147" s="220">
        <f t="shared" si="131"/>
        <v>6125654.4000000004</v>
      </c>
      <c r="P147" s="231">
        <f t="shared" si="132"/>
        <v>612.56544000000008</v>
      </c>
      <c r="Q147" s="131">
        <f t="shared" si="133"/>
        <v>41</v>
      </c>
      <c r="R147" s="132">
        <f t="shared" si="134"/>
        <v>0.09</v>
      </c>
      <c r="S147" s="136">
        <f t="shared" si="135"/>
        <v>61</v>
      </c>
      <c r="T147" s="302">
        <f t="shared" si="136"/>
        <v>0.13</v>
      </c>
      <c r="U147" s="330"/>
      <c r="V147" s="305">
        <f t="shared" si="137"/>
        <v>1671600.07</v>
      </c>
      <c r="W147" s="172">
        <f t="shared" si="138"/>
        <v>7797254.4699999997</v>
      </c>
      <c r="X147" s="198">
        <f t="shared" si="139"/>
        <v>0.27</v>
      </c>
      <c r="Y147" s="308">
        <f t="shared" si="140"/>
        <v>167.16</v>
      </c>
      <c r="Z147" s="332"/>
      <c r="AA147" s="310">
        <f t="shared" si="141"/>
        <v>-7787254.4699999997</v>
      </c>
      <c r="AB147" s="196">
        <f t="shared" si="142"/>
        <v>779.73</v>
      </c>
      <c r="AC147" s="193">
        <f t="shared" si="143"/>
        <v>0</v>
      </c>
      <c r="AD147" s="194">
        <f t="shared" si="144"/>
        <v>0</v>
      </c>
      <c r="AE147" s="174">
        <v>131</v>
      </c>
    </row>
    <row r="148" spans="1:31" ht="15">
      <c r="A148" s="173">
        <v>132</v>
      </c>
      <c r="B148" s="119">
        <f t="shared" si="121"/>
        <v>0</v>
      </c>
      <c r="C148" s="291">
        <f t="shared" si="122"/>
        <v>20</v>
      </c>
      <c r="D148" s="323"/>
      <c r="E148" s="294">
        <f t="shared" si="123"/>
        <v>0</v>
      </c>
      <c r="F148" s="110">
        <f t="shared" si="124"/>
        <v>4</v>
      </c>
      <c r="G148" s="291">
        <f t="shared" si="125"/>
        <v>485</v>
      </c>
      <c r="H148" s="323"/>
      <c r="I148" s="297">
        <f t="shared" si="126"/>
        <v>92411.9</v>
      </c>
      <c r="J148" s="20">
        <f t="shared" si="127"/>
        <v>924.11900000000003</v>
      </c>
      <c r="K148" s="299">
        <f t="shared" si="128"/>
        <v>15717.040000000005</v>
      </c>
      <c r="L148" s="328"/>
      <c r="M148" s="170">
        <f t="shared" si="129"/>
        <v>3143408</v>
      </c>
      <c r="N148" s="170">
        <f t="shared" si="130"/>
        <v>157170.4</v>
      </c>
      <c r="O148" s="220">
        <f t="shared" si="131"/>
        <v>6717371.2000000002</v>
      </c>
      <c r="P148" s="231">
        <f t="shared" si="132"/>
        <v>671.73712</v>
      </c>
      <c r="Q148" s="131">
        <f t="shared" si="133"/>
        <v>43</v>
      </c>
      <c r="R148" s="132">
        <f t="shared" si="134"/>
        <v>0.09</v>
      </c>
      <c r="S148" s="136">
        <f t="shared" si="135"/>
        <v>63</v>
      </c>
      <c r="T148" s="302">
        <f t="shared" si="136"/>
        <v>0.13</v>
      </c>
      <c r="U148" s="330"/>
      <c r="V148" s="305">
        <f t="shared" si="137"/>
        <v>1776025.52</v>
      </c>
      <c r="W148" s="172">
        <f t="shared" si="138"/>
        <v>8493396.7200000007</v>
      </c>
      <c r="X148" s="198">
        <f t="shared" si="139"/>
        <v>0.26</v>
      </c>
      <c r="Y148" s="308">
        <f t="shared" si="140"/>
        <v>177.6</v>
      </c>
      <c r="Z148" s="332"/>
      <c r="AA148" s="310">
        <f t="shared" si="141"/>
        <v>-8483396.7200000007</v>
      </c>
      <c r="AB148" s="196">
        <f t="shared" si="142"/>
        <v>849.34</v>
      </c>
      <c r="AC148" s="193">
        <f t="shared" si="143"/>
        <v>0</v>
      </c>
      <c r="AD148" s="194">
        <f t="shared" si="144"/>
        <v>0</v>
      </c>
      <c r="AE148" s="174">
        <v>132</v>
      </c>
    </row>
    <row r="149" spans="1:31" ht="15">
      <c r="A149" s="173">
        <v>133</v>
      </c>
      <c r="B149" s="119">
        <f t="shared" si="121"/>
        <v>0</v>
      </c>
      <c r="C149" s="291">
        <f t="shared" si="122"/>
        <v>20</v>
      </c>
      <c r="D149" s="323"/>
      <c r="E149" s="294">
        <f t="shared" si="123"/>
        <v>0</v>
      </c>
      <c r="F149" s="110">
        <f t="shared" si="124"/>
        <v>4</v>
      </c>
      <c r="G149" s="291">
        <f t="shared" si="125"/>
        <v>489</v>
      </c>
      <c r="H149" s="323"/>
      <c r="I149" s="297">
        <f t="shared" si="126"/>
        <v>95211.9</v>
      </c>
      <c r="J149" s="20">
        <f t="shared" si="127"/>
        <v>952.11900000000003</v>
      </c>
      <c r="K149" s="299">
        <f t="shared" si="128"/>
        <v>16669.159000000003</v>
      </c>
      <c r="L149" s="328"/>
      <c r="M149" s="170">
        <f t="shared" si="129"/>
        <v>3333832</v>
      </c>
      <c r="N149" s="170">
        <f t="shared" si="130"/>
        <v>166691.6</v>
      </c>
      <c r="O149" s="220">
        <f t="shared" si="131"/>
        <v>7346052.7999999998</v>
      </c>
      <c r="P149" s="231">
        <f t="shared" si="132"/>
        <v>734.60527999999999</v>
      </c>
      <c r="Q149" s="131">
        <f t="shared" si="133"/>
        <v>44</v>
      </c>
      <c r="R149" s="132">
        <f t="shared" si="134"/>
        <v>0.09</v>
      </c>
      <c r="S149" s="136">
        <f t="shared" si="135"/>
        <v>64</v>
      </c>
      <c r="T149" s="302">
        <f t="shared" si="136"/>
        <v>0.13</v>
      </c>
      <c r="U149" s="330"/>
      <c r="V149" s="305">
        <f t="shared" si="137"/>
        <v>1883614.97</v>
      </c>
      <c r="W149" s="172">
        <f t="shared" si="138"/>
        <v>9229667.7699999996</v>
      </c>
      <c r="X149" s="198">
        <f t="shared" si="139"/>
        <v>0.26</v>
      </c>
      <c r="Y149" s="308">
        <f t="shared" si="140"/>
        <v>188.36</v>
      </c>
      <c r="Z149" s="332"/>
      <c r="AA149" s="310">
        <f t="shared" si="141"/>
        <v>-9219667.7699999996</v>
      </c>
      <c r="AB149" s="196">
        <f t="shared" si="142"/>
        <v>922.97</v>
      </c>
      <c r="AC149" s="193">
        <f t="shared" si="143"/>
        <v>0</v>
      </c>
      <c r="AD149" s="194">
        <f t="shared" si="144"/>
        <v>0</v>
      </c>
      <c r="AE149" s="174">
        <v>133</v>
      </c>
    </row>
    <row r="150" spans="1:31" ht="15">
      <c r="A150" s="173">
        <v>134</v>
      </c>
      <c r="B150" s="119">
        <f t="shared" si="121"/>
        <v>0</v>
      </c>
      <c r="C150" s="291">
        <f t="shared" si="122"/>
        <v>20</v>
      </c>
      <c r="D150" s="323"/>
      <c r="E150" s="294">
        <f t="shared" si="123"/>
        <v>0</v>
      </c>
      <c r="F150" s="110">
        <f t="shared" si="124"/>
        <v>4</v>
      </c>
      <c r="G150" s="291">
        <f t="shared" si="125"/>
        <v>493</v>
      </c>
      <c r="H150" s="323"/>
      <c r="I150" s="297">
        <f t="shared" si="126"/>
        <v>98011.9</v>
      </c>
      <c r="J150" s="20">
        <f t="shared" si="127"/>
        <v>980.11900000000003</v>
      </c>
      <c r="K150" s="299">
        <f t="shared" si="128"/>
        <v>17649.278000000002</v>
      </c>
      <c r="L150" s="328"/>
      <c r="M150" s="170">
        <f t="shared" si="129"/>
        <v>3529856</v>
      </c>
      <c r="N150" s="170">
        <f t="shared" si="130"/>
        <v>176492.79999999999</v>
      </c>
      <c r="O150" s="220">
        <f t="shared" si="131"/>
        <v>8012819.2000000002</v>
      </c>
      <c r="P150" s="231">
        <f t="shared" si="132"/>
        <v>801.28192000000001</v>
      </c>
      <c r="Q150" s="131">
        <f t="shared" si="133"/>
        <v>45</v>
      </c>
      <c r="R150" s="132">
        <f t="shared" si="134"/>
        <v>0.09</v>
      </c>
      <c r="S150" s="136">
        <f t="shared" si="135"/>
        <v>65</v>
      </c>
      <c r="T150" s="302">
        <f t="shared" si="136"/>
        <v>0.13</v>
      </c>
      <c r="U150" s="330"/>
      <c r="V150" s="305">
        <f t="shared" si="137"/>
        <v>1994368.41</v>
      </c>
      <c r="W150" s="172">
        <f t="shared" si="138"/>
        <v>10007187.609999999</v>
      </c>
      <c r="X150" s="198">
        <f t="shared" si="139"/>
        <v>0.25</v>
      </c>
      <c r="Y150" s="308">
        <f t="shared" si="140"/>
        <v>199.44</v>
      </c>
      <c r="Z150" s="332"/>
      <c r="AA150" s="310">
        <f t="shared" si="141"/>
        <v>-9997187.6099999994</v>
      </c>
      <c r="AB150" s="196">
        <f t="shared" si="142"/>
        <v>1000.72</v>
      </c>
      <c r="AC150" s="193">
        <f t="shared" si="143"/>
        <v>0</v>
      </c>
      <c r="AD150" s="194">
        <f t="shared" si="144"/>
        <v>0</v>
      </c>
      <c r="AE150" s="174">
        <v>134</v>
      </c>
    </row>
    <row r="151" spans="1:31" ht="15">
      <c r="A151" s="173">
        <v>135</v>
      </c>
      <c r="B151" s="119">
        <f t="shared" si="121"/>
        <v>0</v>
      </c>
      <c r="C151" s="291">
        <f t="shared" si="122"/>
        <v>20</v>
      </c>
      <c r="D151" s="323"/>
      <c r="E151" s="294">
        <f t="shared" si="123"/>
        <v>0</v>
      </c>
      <c r="F151" s="110">
        <f t="shared" si="124"/>
        <v>4</v>
      </c>
      <c r="G151" s="291">
        <f t="shared" si="125"/>
        <v>497</v>
      </c>
      <c r="H151" s="323"/>
      <c r="I151" s="297">
        <f t="shared" si="126"/>
        <v>100811.9</v>
      </c>
      <c r="J151" s="20">
        <f t="shared" si="127"/>
        <v>1008.119</v>
      </c>
      <c r="K151" s="299">
        <f t="shared" si="128"/>
        <v>18657.397000000001</v>
      </c>
      <c r="L151" s="328"/>
      <c r="M151" s="170">
        <f t="shared" si="129"/>
        <v>3731480</v>
      </c>
      <c r="N151" s="170">
        <f t="shared" si="130"/>
        <v>186574</v>
      </c>
      <c r="O151" s="220">
        <f t="shared" si="131"/>
        <v>8718790.4000000004</v>
      </c>
      <c r="P151" s="231">
        <f t="shared" si="132"/>
        <v>871.87904000000003</v>
      </c>
      <c r="Q151" s="131">
        <f t="shared" si="133"/>
        <v>47</v>
      </c>
      <c r="R151" s="132">
        <f t="shared" si="134"/>
        <v>0.09</v>
      </c>
      <c r="S151" s="136">
        <f t="shared" si="135"/>
        <v>67</v>
      </c>
      <c r="T151" s="302">
        <f t="shared" si="136"/>
        <v>0.13</v>
      </c>
      <c r="U151" s="330"/>
      <c r="V151" s="305">
        <f t="shared" si="137"/>
        <v>2108285.86</v>
      </c>
      <c r="W151" s="172">
        <f t="shared" si="138"/>
        <v>10827076.26</v>
      </c>
      <c r="X151" s="198">
        <f t="shared" si="139"/>
        <v>0.24</v>
      </c>
      <c r="Y151" s="308">
        <f t="shared" si="140"/>
        <v>210.83</v>
      </c>
      <c r="Z151" s="332"/>
      <c r="AA151" s="310">
        <f t="shared" si="141"/>
        <v>-10817076.26</v>
      </c>
      <c r="AB151" s="196">
        <f t="shared" si="142"/>
        <v>1082.71</v>
      </c>
      <c r="AC151" s="193">
        <f t="shared" si="143"/>
        <v>0</v>
      </c>
      <c r="AD151" s="194">
        <f t="shared" si="144"/>
        <v>0</v>
      </c>
      <c r="AE151" s="174">
        <v>135</v>
      </c>
    </row>
    <row r="152" spans="1:31" ht="15">
      <c r="A152" s="173">
        <v>136</v>
      </c>
      <c r="B152" s="119">
        <f t="shared" si="121"/>
        <v>0</v>
      </c>
      <c r="C152" s="291">
        <f t="shared" si="122"/>
        <v>20</v>
      </c>
      <c r="D152" s="323"/>
      <c r="E152" s="294">
        <f t="shared" si="123"/>
        <v>0</v>
      </c>
      <c r="F152" s="110">
        <f t="shared" si="124"/>
        <v>4</v>
      </c>
      <c r="G152" s="291">
        <f t="shared" si="125"/>
        <v>501</v>
      </c>
      <c r="H152" s="323"/>
      <c r="I152" s="297">
        <f t="shared" si="126"/>
        <v>103611.9</v>
      </c>
      <c r="J152" s="20">
        <f t="shared" si="127"/>
        <v>1036.1189999999999</v>
      </c>
      <c r="K152" s="299">
        <f t="shared" si="128"/>
        <v>19693.516</v>
      </c>
      <c r="L152" s="328"/>
      <c r="M152" s="170">
        <f t="shared" si="129"/>
        <v>3938704</v>
      </c>
      <c r="N152" s="170">
        <f t="shared" si="130"/>
        <v>196935.2</v>
      </c>
      <c r="O152" s="220">
        <f t="shared" si="131"/>
        <v>9465086.4000000004</v>
      </c>
      <c r="P152" s="231">
        <f t="shared" si="132"/>
        <v>946.50864000000001</v>
      </c>
      <c r="Q152" s="131">
        <f t="shared" si="133"/>
        <v>48</v>
      </c>
      <c r="R152" s="132">
        <f t="shared" si="134"/>
        <v>0.1</v>
      </c>
      <c r="S152" s="136">
        <f t="shared" si="135"/>
        <v>68</v>
      </c>
      <c r="T152" s="302">
        <f t="shared" si="136"/>
        <v>0.14000000000000001</v>
      </c>
      <c r="U152" s="330"/>
      <c r="V152" s="305">
        <f t="shared" si="137"/>
        <v>2225367.31</v>
      </c>
      <c r="W152" s="172">
        <f t="shared" si="138"/>
        <v>11690453.710000001</v>
      </c>
      <c r="X152" s="198">
        <f t="shared" si="139"/>
        <v>0.24</v>
      </c>
      <c r="Y152" s="308">
        <f t="shared" si="140"/>
        <v>222.54</v>
      </c>
      <c r="Z152" s="332"/>
      <c r="AA152" s="310">
        <f t="shared" si="141"/>
        <v>-11680453.710000001</v>
      </c>
      <c r="AB152" s="196">
        <f t="shared" si="142"/>
        <v>1169.05</v>
      </c>
      <c r="AC152" s="193">
        <f t="shared" si="143"/>
        <v>0</v>
      </c>
      <c r="AD152" s="194">
        <f t="shared" si="144"/>
        <v>0</v>
      </c>
      <c r="AE152" s="174">
        <v>136</v>
      </c>
    </row>
    <row r="153" spans="1:31" ht="15">
      <c r="A153" s="173">
        <v>137</v>
      </c>
      <c r="B153" s="119">
        <f t="shared" si="121"/>
        <v>0</v>
      </c>
      <c r="C153" s="291">
        <f t="shared" si="122"/>
        <v>20</v>
      </c>
      <c r="D153" s="323"/>
      <c r="E153" s="294">
        <f t="shared" si="123"/>
        <v>0</v>
      </c>
      <c r="F153" s="110">
        <f t="shared" si="124"/>
        <v>4</v>
      </c>
      <c r="G153" s="291">
        <f t="shared" si="125"/>
        <v>505</v>
      </c>
      <c r="H153" s="323"/>
      <c r="I153" s="297">
        <f t="shared" si="126"/>
        <v>106411.9</v>
      </c>
      <c r="J153" s="20">
        <f t="shared" si="127"/>
        <v>1064.1189999999999</v>
      </c>
      <c r="K153" s="299">
        <f t="shared" si="128"/>
        <v>20757.634999999998</v>
      </c>
      <c r="L153" s="328"/>
      <c r="M153" s="170">
        <f t="shared" si="129"/>
        <v>4151528</v>
      </c>
      <c r="N153" s="170">
        <f t="shared" si="130"/>
        <v>207576.4</v>
      </c>
      <c r="O153" s="220">
        <f t="shared" si="131"/>
        <v>10252827.199999999</v>
      </c>
      <c r="P153" s="231">
        <f t="shared" si="132"/>
        <v>1025.2827199999999</v>
      </c>
      <c r="Q153" s="131">
        <f t="shared" si="133"/>
        <v>49</v>
      </c>
      <c r="R153" s="132">
        <f t="shared" si="134"/>
        <v>0.1</v>
      </c>
      <c r="S153" s="136">
        <f t="shared" si="135"/>
        <v>69</v>
      </c>
      <c r="T153" s="302">
        <f t="shared" si="136"/>
        <v>0.14000000000000001</v>
      </c>
      <c r="U153" s="330"/>
      <c r="V153" s="305">
        <f t="shared" si="137"/>
        <v>2345612.7599999998</v>
      </c>
      <c r="W153" s="172">
        <f t="shared" si="138"/>
        <v>12598439.960000001</v>
      </c>
      <c r="X153" s="198">
        <f t="shared" si="139"/>
        <v>0.23</v>
      </c>
      <c r="Y153" s="308">
        <f t="shared" si="140"/>
        <v>234.56</v>
      </c>
      <c r="Z153" s="332"/>
      <c r="AA153" s="310">
        <f t="shared" si="141"/>
        <v>-12588439.960000001</v>
      </c>
      <c r="AB153" s="196">
        <f t="shared" si="142"/>
        <v>1259.8399999999999</v>
      </c>
      <c r="AC153" s="193">
        <f t="shared" si="143"/>
        <v>0</v>
      </c>
      <c r="AD153" s="194">
        <f t="shared" si="144"/>
        <v>0</v>
      </c>
      <c r="AE153" s="174">
        <v>137</v>
      </c>
    </row>
    <row r="154" spans="1:31" ht="15">
      <c r="A154" s="173">
        <v>138</v>
      </c>
      <c r="B154" s="119">
        <f t="shared" si="121"/>
        <v>0</v>
      </c>
      <c r="C154" s="291">
        <f t="shared" si="122"/>
        <v>20</v>
      </c>
      <c r="D154" s="323"/>
      <c r="E154" s="294">
        <f t="shared" si="123"/>
        <v>0</v>
      </c>
      <c r="F154" s="110">
        <f t="shared" si="124"/>
        <v>4</v>
      </c>
      <c r="G154" s="291">
        <f t="shared" si="125"/>
        <v>509</v>
      </c>
      <c r="H154" s="323"/>
      <c r="I154" s="297">
        <f t="shared" si="126"/>
        <v>109211.9</v>
      </c>
      <c r="J154" s="20">
        <f t="shared" si="127"/>
        <v>1092.1189999999999</v>
      </c>
      <c r="K154" s="299">
        <f t="shared" si="128"/>
        <v>21849.753999999997</v>
      </c>
      <c r="L154" s="328"/>
      <c r="M154" s="170">
        <f t="shared" si="129"/>
        <v>4369950</v>
      </c>
      <c r="N154" s="170">
        <f t="shared" si="130"/>
        <v>218497.5</v>
      </c>
      <c r="O154" s="220">
        <f t="shared" si="131"/>
        <v>11083132.800000001</v>
      </c>
      <c r="P154" s="231">
        <f t="shared" si="132"/>
        <v>1108.3132800000001</v>
      </c>
      <c r="Q154" s="131">
        <f t="shared" si="133"/>
        <v>51</v>
      </c>
      <c r="R154" s="132">
        <f t="shared" si="134"/>
        <v>0.1</v>
      </c>
      <c r="S154" s="136">
        <f t="shared" si="135"/>
        <v>71</v>
      </c>
      <c r="T154" s="302">
        <f t="shared" si="136"/>
        <v>0.14000000000000001</v>
      </c>
      <c r="U154" s="330"/>
      <c r="V154" s="305">
        <f t="shared" si="137"/>
        <v>2469022.2000000002</v>
      </c>
      <c r="W154" s="172">
        <f t="shared" si="138"/>
        <v>13552155</v>
      </c>
      <c r="X154" s="198">
        <f t="shared" si="139"/>
        <v>0.22</v>
      </c>
      <c r="Y154" s="308">
        <f t="shared" si="140"/>
        <v>246.9</v>
      </c>
      <c r="Z154" s="332"/>
      <c r="AA154" s="310">
        <f t="shared" si="141"/>
        <v>-13542155</v>
      </c>
      <c r="AB154" s="196">
        <f t="shared" si="142"/>
        <v>1355.22</v>
      </c>
      <c r="AC154" s="193">
        <f t="shared" si="143"/>
        <v>0</v>
      </c>
      <c r="AD154" s="194">
        <f t="shared" si="144"/>
        <v>0</v>
      </c>
      <c r="AE154" s="174">
        <v>138</v>
      </c>
    </row>
    <row r="155" spans="1:31" ht="15">
      <c r="A155" s="173">
        <v>139</v>
      </c>
      <c r="B155" s="119">
        <f t="shared" si="121"/>
        <v>0</v>
      </c>
      <c r="C155" s="291">
        <f t="shared" si="122"/>
        <v>20</v>
      </c>
      <c r="D155" s="323"/>
      <c r="E155" s="294">
        <f t="shared" si="123"/>
        <v>0</v>
      </c>
      <c r="F155" s="110">
        <f t="shared" si="124"/>
        <v>4</v>
      </c>
      <c r="G155" s="291">
        <f t="shared" si="125"/>
        <v>513</v>
      </c>
      <c r="H155" s="323"/>
      <c r="I155" s="297">
        <f t="shared" si="126"/>
        <v>112011.9</v>
      </c>
      <c r="J155" s="20">
        <f t="shared" si="127"/>
        <v>1120.1189999999999</v>
      </c>
      <c r="K155" s="299">
        <f t="shared" si="128"/>
        <v>22969.872999999996</v>
      </c>
      <c r="L155" s="328"/>
      <c r="M155" s="170">
        <f t="shared" si="129"/>
        <v>4593974</v>
      </c>
      <c r="N155" s="170">
        <f t="shared" si="130"/>
        <v>229698.7</v>
      </c>
      <c r="O155" s="220">
        <f t="shared" si="131"/>
        <v>11957122.800000001</v>
      </c>
      <c r="P155" s="231">
        <f t="shared" si="132"/>
        <v>1195.71228</v>
      </c>
      <c r="Q155" s="131">
        <f t="shared" si="133"/>
        <v>52</v>
      </c>
      <c r="R155" s="132">
        <f t="shared" si="134"/>
        <v>0.1</v>
      </c>
      <c r="S155" s="136">
        <f t="shared" si="135"/>
        <v>72</v>
      </c>
      <c r="T155" s="302">
        <f t="shared" si="136"/>
        <v>0.14000000000000001</v>
      </c>
      <c r="U155" s="330"/>
      <c r="V155" s="305">
        <f t="shared" si="137"/>
        <v>2595595.65</v>
      </c>
      <c r="W155" s="172">
        <f t="shared" si="138"/>
        <v>14552718.449999999</v>
      </c>
      <c r="X155" s="198">
        <f t="shared" si="139"/>
        <v>0.22</v>
      </c>
      <c r="Y155" s="308">
        <f t="shared" si="140"/>
        <v>259.56</v>
      </c>
      <c r="Z155" s="332"/>
      <c r="AA155" s="310">
        <f t="shared" si="141"/>
        <v>-14542718.449999999</v>
      </c>
      <c r="AB155" s="196">
        <f t="shared" si="142"/>
        <v>1455.27</v>
      </c>
      <c r="AC155" s="193">
        <f t="shared" si="143"/>
        <v>0</v>
      </c>
      <c r="AD155" s="194">
        <f t="shared" si="144"/>
        <v>0</v>
      </c>
      <c r="AE155" s="174">
        <v>139</v>
      </c>
    </row>
    <row r="156" spans="1:31" ht="15">
      <c r="A156" s="173">
        <v>140</v>
      </c>
      <c r="B156" s="119">
        <f t="shared" si="121"/>
        <v>0</v>
      </c>
      <c r="C156" s="291">
        <f t="shared" si="122"/>
        <v>20</v>
      </c>
      <c r="D156" s="323"/>
      <c r="E156" s="294">
        <f t="shared" si="123"/>
        <v>0</v>
      </c>
      <c r="F156" s="110">
        <f t="shared" si="124"/>
        <v>4</v>
      </c>
      <c r="G156" s="291">
        <f t="shared" si="125"/>
        <v>517</v>
      </c>
      <c r="H156" s="323"/>
      <c r="I156" s="297">
        <f t="shared" si="126"/>
        <v>114811.9</v>
      </c>
      <c r="J156" s="20">
        <f t="shared" si="127"/>
        <v>1148.1189999999999</v>
      </c>
      <c r="K156" s="299">
        <f t="shared" si="128"/>
        <v>24117.991999999995</v>
      </c>
      <c r="L156" s="328"/>
      <c r="M156" s="170">
        <f t="shared" si="129"/>
        <v>4823598</v>
      </c>
      <c r="N156" s="170">
        <f t="shared" si="130"/>
        <v>241179.9</v>
      </c>
      <c r="O156" s="220">
        <f t="shared" si="131"/>
        <v>12875917.6</v>
      </c>
      <c r="P156" s="231">
        <f t="shared" si="132"/>
        <v>1287.59176</v>
      </c>
      <c r="Q156" s="131">
        <f t="shared" si="133"/>
        <v>53</v>
      </c>
      <c r="R156" s="132">
        <f t="shared" si="134"/>
        <v>0.1</v>
      </c>
      <c r="S156" s="136">
        <f t="shared" si="135"/>
        <v>73</v>
      </c>
      <c r="T156" s="302">
        <f t="shared" si="136"/>
        <v>0.14000000000000001</v>
      </c>
      <c r="U156" s="330"/>
      <c r="V156" s="305">
        <f t="shared" si="137"/>
        <v>2725333.1</v>
      </c>
      <c r="W156" s="172">
        <f t="shared" si="138"/>
        <v>15601250.699999999</v>
      </c>
      <c r="X156" s="198">
        <f t="shared" si="139"/>
        <v>0.21</v>
      </c>
      <c r="Y156" s="308">
        <f t="shared" si="140"/>
        <v>272.52999999999997</v>
      </c>
      <c r="Z156" s="332"/>
      <c r="AA156" s="310">
        <f t="shared" si="141"/>
        <v>-15591250.699999999</v>
      </c>
      <c r="AB156" s="196">
        <f t="shared" si="142"/>
        <v>1560.13</v>
      </c>
      <c r="AC156" s="193">
        <f t="shared" si="143"/>
        <v>0</v>
      </c>
      <c r="AD156" s="194">
        <f t="shared" si="144"/>
        <v>0</v>
      </c>
      <c r="AE156" s="174">
        <v>140</v>
      </c>
    </row>
    <row r="157" spans="1:31" ht="15">
      <c r="A157" s="173">
        <v>141</v>
      </c>
      <c r="B157" s="119">
        <f t="shared" si="121"/>
        <v>0</v>
      </c>
      <c r="C157" s="291">
        <f t="shared" si="122"/>
        <v>20</v>
      </c>
      <c r="D157" s="323"/>
      <c r="E157" s="294">
        <f t="shared" si="123"/>
        <v>0</v>
      </c>
      <c r="F157" s="110">
        <f t="shared" si="124"/>
        <v>4</v>
      </c>
      <c r="G157" s="291">
        <f t="shared" si="125"/>
        <v>521</v>
      </c>
      <c r="H157" s="323"/>
      <c r="I157" s="297">
        <f t="shared" si="126"/>
        <v>117611.9</v>
      </c>
      <c r="J157" s="20">
        <f t="shared" si="127"/>
        <v>1176.1189999999999</v>
      </c>
      <c r="K157" s="299">
        <f t="shared" si="128"/>
        <v>25294.110999999994</v>
      </c>
      <c r="L157" s="328"/>
      <c r="M157" s="170">
        <f t="shared" si="129"/>
        <v>5058822</v>
      </c>
      <c r="N157" s="170">
        <f t="shared" si="130"/>
        <v>252941.1</v>
      </c>
      <c r="O157" s="220">
        <f t="shared" si="131"/>
        <v>13840637.199999999</v>
      </c>
      <c r="P157" s="231">
        <f t="shared" si="132"/>
        <v>1384.0637199999999</v>
      </c>
      <c r="Q157" s="131">
        <f t="shared" si="133"/>
        <v>55</v>
      </c>
      <c r="R157" s="132">
        <f t="shared" si="134"/>
        <v>0.11</v>
      </c>
      <c r="S157" s="136">
        <f t="shared" si="135"/>
        <v>75</v>
      </c>
      <c r="T157" s="302">
        <f t="shared" si="136"/>
        <v>0.14000000000000001</v>
      </c>
      <c r="U157" s="330"/>
      <c r="V157" s="305">
        <f t="shared" si="137"/>
        <v>2858234.54</v>
      </c>
      <c r="W157" s="172">
        <f t="shared" si="138"/>
        <v>16698871.74</v>
      </c>
      <c r="X157" s="198">
        <f t="shared" si="139"/>
        <v>0.21</v>
      </c>
      <c r="Y157" s="308">
        <f t="shared" si="140"/>
        <v>285.82</v>
      </c>
      <c r="Z157" s="332"/>
      <c r="AA157" s="310">
        <f t="shared" si="141"/>
        <v>-16688871.74</v>
      </c>
      <c r="AB157" s="196">
        <f t="shared" si="142"/>
        <v>1669.89</v>
      </c>
      <c r="AC157" s="193">
        <f t="shared" si="143"/>
        <v>0</v>
      </c>
      <c r="AD157" s="194">
        <f t="shared" si="144"/>
        <v>0</v>
      </c>
      <c r="AE157" s="174">
        <v>141</v>
      </c>
    </row>
    <row r="158" spans="1:31" ht="15">
      <c r="A158" s="173">
        <v>142</v>
      </c>
      <c r="B158" s="119">
        <f t="shared" si="121"/>
        <v>0</v>
      </c>
      <c r="C158" s="291">
        <f t="shared" si="122"/>
        <v>20</v>
      </c>
      <c r="D158" s="323"/>
      <c r="E158" s="294">
        <f t="shared" si="123"/>
        <v>0</v>
      </c>
      <c r="F158" s="110">
        <f t="shared" si="124"/>
        <v>4</v>
      </c>
      <c r="G158" s="291">
        <f t="shared" si="125"/>
        <v>525</v>
      </c>
      <c r="H158" s="323"/>
      <c r="I158" s="297">
        <f t="shared" si="126"/>
        <v>120411.9</v>
      </c>
      <c r="J158" s="20">
        <f t="shared" si="127"/>
        <v>1204.1189999999999</v>
      </c>
      <c r="K158" s="299">
        <f t="shared" si="128"/>
        <v>26498.229999999992</v>
      </c>
      <c r="L158" s="328"/>
      <c r="M158" s="170">
        <f t="shared" si="129"/>
        <v>5299646</v>
      </c>
      <c r="N158" s="170">
        <f t="shared" si="130"/>
        <v>264982.3</v>
      </c>
      <c r="O158" s="220">
        <f t="shared" si="131"/>
        <v>14852401.6</v>
      </c>
      <c r="P158" s="231">
        <f t="shared" si="132"/>
        <v>1485.2401600000001</v>
      </c>
      <c r="Q158" s="131">
        <f t="shared" si="133"/>
        <v>56</v>
      </c>
      <c r="R158" s="132">
        <f t="shared" si="134"/>
        <v>0.11</v>
      </c>
      <c r="S158" s="136">
        <f t="shared" si="135"/>
        <v>76</v>
      </c>
      <c r="T158" s="302">
        <f t="shared" si="136"/>
        <v>0.14000000000000001</v>
      </c>
      <c r="U158" s="330"/>
      <c r="V158" s="305">
        <f t="shared" si="137"/>
        <v>2994299.99</v>
      </c>
      <c r="W158" s="172">
        <f t="shared" si="138"/>
        <v>17846701.59</v>
      </c>
      <c r="X158" s="198">
        <f t="shared" si="139"/>
        <v>0.2</v>
      </c>
      <c r="Y158" s="308">
        <f t="shared" si="140"/>
        <v>299.43</v>
      </c>
      <c r="Z158" s="332"/>
      <c r="AA158" s="310">
        <f t="shared" si="141"/>
        <v>-17836701.59</v>
      </c>
      <c r="AB158" s="196">
        <f t="shared" si="142"/>
        <v>1784.67</v>
      </c>
      <c r="AC158" s="193">
        <f t="shared" si="143"/>
        <v>0</v>
      </c>
      <c r="AD158" s="194">
        <f t="shared" si="144"/>
        <v>0</v>
      </c>
      <c r="AE158" s="174">
        <v>142</v>
      </c>
    </row>
    <row r="159" spans="1:31" ht="15">
      <c r="A159" s="173">
        <v>143</v>
      </c>
      <c r="B159" s="119">
        <f t="shared" si="121"/>
        <v>0</v>
      </c>
      <c r="C159" s="291">
        <f t="shared" si="122"/>
        <v>20</v>
      </c>
      <c r="D159" s="323"/>
      <c r="E159" s="294">
        <f t="shared" si="123"/>
        <v>0</v>
      </c>
      <c r="F159" s="110">
        <f t="shared" si="124"/>
        <v>4</v>
      </c>
      <c r="G159" s="291">
        <f t="shared" si="125"/>
        <v>529</v>
      </c>
      <c r="H159" s="323"/>
      <c r="I159" s="297">
        <f t="shared" si="126"/>
        <v>123211.9</v>
      </c>
      <c r="J159" s="20">
        <f t="shared" si="127"/>
        <v>1232.1189999999999</v>
      </c>
      <c r="K159" s="299">
        <f t="shared" si="128"/>
        <v>27730.348999999991</v>
      </c>
      <c r="L159" s="328"/>
      <c r="M159" s="170">
        <f t="shared" si="129"/>
        <v>5546070</v>
      </c>
      <c r="N159" s="170">
        <f t="shared" si="130"/>
        <v>277303.5</v>
      </c>
      <c r="O159" s="220">
        <f t="shared" si="131"/>
        <v>15912330.800000001</v>
      </c>
      <c r="P159" s="231">
        <f t="shared" si="132"/>
        <v>1591.23308</v>
      </c>
      <c r="Q159" s="131">
        <f t="shared" si="133"/>
        <v>57</v>
      </c>
      <c r="R159" s="132">
        <f t="shared" si="134"/>
        <v>0.11</v>
      </c>
      <c r="S159" s="136">
        <f t="shared" si="135"/>
        <v>77</v>
      </c>
      <c r="T159" s="302">
        <f t="shared" si="136"/>
        <v>0.15</v>
      </c>
      <c r="U159" s="330"/>
      <c r="V159" s="305">
        <f t="shared" si="137"/>
        <v>3133529.44</v>
      </c>
      <c r="W159" s="172">
        <f t="shared" si="138"/>
        <v>19045860.239999998</v>
      </c>
      <c r="X159" s="198">
        <f t="shared" si="139"/>
        <v>0.2</v>
      </c>
      <c r="Y159" s="308">
        <f t="shared" si="140"/>
        <v>313.35000000000002</v>
      </c>
      <c r="Z159" s="332"/>
      <c r="AA159" s="310">
        <f t="shared" si="141"/>
        <v>-19035860.239999998</v>
      </c>
      <c r="AB159" s="196">
        <f t="shared" si="142"/>
        <v>1904.59</v>
      </c>
      <c r="AC159" s="193">
        <f t="shared" si="143"/>
        <v>0</v>
      </c>
      <c r="AD159" s="194">
        <f t="shared" si="144"/>
        <v>0</v>
      </c>
      <c r="AE159" s="174">
        <v>143</v>
      </c>
    </row>
    <row r="160" spans="1:31" ht="15">
      <c r="A160" s="173">
        <v>144</v>
      </c>
      <c r="B160" s="119">
        <f t="shared" si="121"/>
        <v>0</v>
      </c>
      <c r="C160" s="291">
        <f t="shared" si="122"/>
        <v>20</v>
      </c>
      <c r="D160" s="323"/>
      <c r="E160" s="294">
        <f t="shared" si="123"/>
        <v>0</v>
      </c>
      <c r="F160" s="110">
        <f t="shared" si="124"/>
        <v>4</v>
      </c>
      <c r="G160" s="291">
        <f t="shared" si="125"/>
        <v>533</v>
      </c>
      <c r="H160" s="323"/>
      <c r="I160" s="297">
        <f t="shared" si="126"/>
        <v>126011.9</v>
      </c>
      <c r="J160" s="20">
        <f t="shared" si="127"/>
        <v>1260.1189999999999</v>
      </c>
      <c r="K160" s="299">
        <f t="shared" si="128"/>
        <v>28990.46799999999</v>
      </c>
      <c r="L160" s="328"/>
      <c r="M160" s="170">
        <f t="shared" si="129"/>
        <v>5798094</v>
      </c>
      <c r="N160" s="170">
        <f t="shared" si="130"/>
        <v>289904.7</v>
      </c>
      <c r="O160" s="220">
        <f t="shared" si="131"/>
        <v>17021544.800000001</v>
      </c>
      <c r="P160" s="231">
        <f t="shared" si="132"/>
        <v>1702.1544800000001</v>
      </c>
      <c r="Q160" s="131">
        <f t="shared" si="133"/>
        <v>59</v>
      </c>
      <c r="R160" s="132">
        <f t="shared" si="134"/>
        <v>0.11</v>
      </c>
      <c r="S160" s="136">
        <f t="shared" si="135"/>
        <v>79</v>
      </c>
      <c r="T160" s="302">
        <f t="shared" si="136"/>
        <v>0.15</v>
      </c>
      <c r="U160" s="330"/>
      <c r="V160" s="305">
        <f t="shared" si="137"/>
        <v>3275922.88</v>
      </c>
      <c r="W160" s="172">
        <f t="shared" si="138"/>
        <v>20297467.68</v>
      </c>
      <c r="X160" s="198">
        <f t="shared" si="139"/>
        <v>0.19</v>
      </c>
      <c r="Y160" s="308">
        <f t="shared" si="140"/>
        <v>327.58999999999997</v>
      </c>
      <c r="Z160" s="332"/>
      <c r="AA160" s="310">
        <f t="shared" si="141"/>
        <v>-20287467.68</v>
      </c>
      <c r="AB160" s="196">
        <f t="shared" si="142"/>
        <v>2029.75</v>
      </c>
      <c r="AC160" s="193">
        <f t="shared" si="143"/>
        <v>0</v>
      </c>
      <c r="AD160" s="194">
        <f t="shared" si="144"/>
        <v>0</v>
      </c>
      <c r="AE160" s="174">
        <v>144</v>
      </c>
    </row>
    <row r="161" spans="1:31" ht="15">
      <c r="A161" s="173">
        <v>145</v>
      </c>
      <c r="B161" s="119">
        <f t="shared" si="121"/>
        <v>0</v>
      </c>
      <c r="C161" s="291">
        <f t="shared" si="122"/>
        <v>20</v>
      </c>
      <c r="D161" s="323"/>
      <c r="E161" s="294">
        <f t="shared" si="123"/>
        <v>0</v>
      </c>
      <c r="F161" s="110">
        <f t="shared" si="124"/>
        <v>4</v>
      </c>
      <c r="G161" s="291">
        <f t="shared" si="125"/>
        <v>537</v>
      </c>
      <c r="H161" s="323"/>
      <c r="I161" s="297">
        <f t="shared" si="126"/>
        <v>128811.9</v>
      </c>
      <c r="J161" s="20">
        <f t="shared" si="127"/>
        <v>1288.1189999999999</v>
      </c>
      <c r="K161" s="299">
        <f t="shared" si="128"/>
        <v>30278.586999999989</v>
      </c>
      <c r="L161" s="328"/>
      <c r="M161" s="170">
        <f t="shared" si="129"/>
        <v>6055718</v>
      </c>
      <c r="N161" s="170">
        <f t="shared" si="130"/>
        <v>302785.90000000002</v>
      </c>
      <c r="O161" s="220">
        <f t="shared" si="131"/>
        <v>18181163.600000001</v>
      </c>
      <c r="P161" s="231">
        <f t="shared" si="132"/>
        <v>1818.1163600000002</v>
      </c>
      <c r="Q161" s="131">
        <f t="shared" si="133"/>
        <v>60</v>
      </c>
      <c r="R161" s="132">
        <f t="shared" si="134"/>
        <v>0.11</v>
      </c>
      <c r="S161" s="136">
        <f t="shared" si="135"/>
        <v>80</v>
      </c>
      <c r="T161" s="302">
        <f t="shared" si="136"/>
        <v>0.15</v>
      </c>
      <c r="U161" s="330"/>
      <c r="V161" s="305">
        <f t="shared" si="137"/>
        <v>3421480.33</v>
      </c>
      <c r="W161" s="172">
        <f t="shared" si="138"/>
        <v>21602643.93</v>
      </c>
      <c r="X161" s="198">
        <f t="shared" si="139"/>
        <v>0.19</v>
      </c>
      <c r="Y161" s="308">
        <f t="shared" si="140"/>
        <v>342.15</v>
      </c>
      <c r="Z161" s="332"/>
      <c r="AA161" s="310">
        <f t="shared" si="141"/>
        <v>-21592643.93</v>
      </c>
      <c r="AB161" s="196">
        <f t="shared" si="142"/>
        <v>2160.2600000000002</v>
      </c>
      <c r="AC161" s="193">
        <f t="shared" si="143"/>
        <v>0</v>
      </c>
      <c r="AD161" s="194">
        <f t="shared" si="144"/>
        <v>0</v>
      </c>
      <c r="AE161" s="174">
        <v>145</v>
      </c>
    </row>
    <row r="162" spans="1:31" ht="15">
      <c r="A162" s="173">
        <v>146</v>
      </c>
      <c r="B162" s="119">
        <f t="shared" si="121"/>
        <v>0</v>
      </c>
      <c r="C162" s="291">
        <f t="shared" si="122"/>
        <v>20</v>
      </c>
      <c r="D162" s="323"/>
      <c r="E162" s="294">
        <f t="shared" si="123"/>
        <v>0</v>
      </c>
      <c r="F162" s="110">
        <f t="shared" si="124"/>
        <v>4</v>
      </c>
      <c r="G162" s="291">
        <f t="shared" si="125"/>
        <v>541</v>
      </c>
      <c r="H162" s="323"/>
      <c r="I162" s="297">
        <f t="shared" si="126"/>
        <v>131611.9</v>
      </c>
      <c r="J162" s="20">
        <f t="shared" si="127"/>
        <v>1316.1189999999999</v>
      </c>
      <c r="K162" s="299">
        <f t="shared" si="128"/>
        <v>31594.705999999987</v>
      </c>
      <c r="L162" s="328"/>
      <c r="M162" s="170">
        <f t="shared" si="129"/>
        <v>6318942</v>
      </c>
      <c r="N162" s="170">
        <f t="shared" si="130"/>
        <v>315947.09999999998</v>
      </c>
      <c r="O162" s="220">
        <f t="shared" si="131"/>
        <v>19392307.199999999</v>
      </c>
      <c r="P162" s="231">
        <f t="shared" si="132"/>
        <v>1939.23072</v>
      </c>
      <c r="Q162" s="131">
        <f t="shared" si="133"/>
        <v>61</v>
      </c>
      <c r="R162" s="132">
        <f t="shared" si="134"/>
        <v>0.11</v>
      </c>
      <c r="S162" s="136">
        <f t="shared" si="135"/>
        <v>81</v>
      </c>
      <c r="T162" s="302">
        <f t="shared" si="136"/>
        <v>0.15</v>
      </c>
      <c r="U162" s="330"/>
      <c r="V162" s="305">
        <f t="shared" si="137"/>
        <v>3570201.78</v>
      </c>
      <c r="W162" s="172">
        <f t="shared" si="138"/>
        <v>22962508.98</v>
      </c>
      <c r="X162" s="198">
        <f t="shared" si="139"/>
        <v>0.18</v>
      </c>
      <c r="Y162" s="308">
        <f t="shared" si="140"/>
        <v>357.02</v>
      </c>
      <c r="Z162" s="332"/>
      <c r="AA162" s="310">
        <f t="shared" si="141"/>
        <v>-22952508.98</v>
      </c>
      <c r="AB162" s="196">
        <f t="shared" si="142"/>
        <v>2296.25</v>
      </c>
      <c r="AC162" s="193">
        <f t="shared" si="143"/>
        <v>0</v>
      </c>
      <c r="AD162" s="194">
        <f t="shared" si="144"/>
        <v>0</v>
      </c>
      <c r="AE162" s="174">
        <v>146</v>
      </c>
    </row>
    <row r="163" spans="1:31" ht="15">
      <c r="A163" s="173">
        <v>147</v>
      </c>
      <c r="B163" s="119">
        <f t="shared" si="121"/>
        <v>0</v>
      </c>
      <c r="C163" s="291">
        <f t="shared" si="122"/>
        <v>20</v>
      </c>
      <c r="D163" s="323"/>
      <c r="E163" s="294">
        <f t="shared" si="123"/>
        <v>0</v>
      </c>
      <c r="F163" s="110">
        <f t="shared" si="124"/>
        <v>4</v>
      </c>
      <c r="G163" s="291">
        <f t="shared" si="125"/>
        <v>545</v>
      </c>
      <c r="H163" s="323"/>
      <c r="I163" s="297">
        <f t="shared" si="126"/>
        <v>134411.9</v>
      </c>
      <c r="J163" s="20">
        <f t="shared" si="127"/>
        <v>1344.1189999999999</v>
      </c>
      <c r="K163" s="299">
        <f t="shared" si="128"/>
        <v>32938.82499999999</v>
      </c>
      <c r="L163" s="328"/>
      <c r="M163" s="170">
        <f t="shared" si="129"/>
        <v>6587766</v>
      </c>
      <c r="N163" s="170">
        <f t="shared" si="130"/>
        <v>329388.3</v>
      </c>
      <c r="O163" s="220">
        <f t="shared" si="131"/>
        <v>20656095.600000001</v>
      </c>
      <c r="P163" s="231">
        <f t="shared" si="132"/>
        <v>2065.6095600000003</v>
      </c>
      <c r="Q163" s="131">
        <f t="shared" si="133"/>
        <v>63</v>
      </c>
      <c r="R163" s="132">
        <f t="shared" si="134"/>
        <v>0.12</v>
      </c>
      <c r="S163" s="136">
        <f t="shared" si="135"/>
        <v>83</v>
      </c>
      <c r="T163" s="302">
        <f t="shared" si="136"/>
        <v>0.15</v>
      </c>
      <c r="U163" s="330"/>
      <c r="V163" s="305">
        <f t="shared" si="137"/>
        <v>3722087.23</v>
      </c>
      <c r="W163" s="172">
        <f t="shared" si="138"/>
        <v>24378182.829999998</v>
      </c>
      <c r="X163" s="198">
        <f t="shared" si="139"/>
        <v>0.18</v>
      </c>
      <c r="Y163" s="308">
        <f t="shared" si="140"/>
        <v>372.21</v>
      </c>
      <c r="Z163" s="332"/>
      <c r="AA163" s="310">
        <f t="shared" si="141"/>
        <v>-24368182.829999998</v>
      </c>
      <c r="AB163" s="196">
        <f t="shared" si="142"/>
        <v>2437.8200000000002</v>
      </c>
      <c r="AC163" s="193">
        <f t="shared" si="143"/>
        <v>0</v>
      </c>
      <c r="AD163" s="194">
        <f t="shared" si="144"/>
        <v>0</v>
      </c>
      <c r="AE163" s="174">
        <v>147</v>
      </c>
    </row>
    <row r="164" spans="1:31" ht="15">
      <c r="A164" s="173">
        <v>148</v>
      </c>
      <c r="B164" s="119">
        <f t="shared" si="121"/>
        <v>0</v>
      </c>
      <c r="C164" s="291">
        <f t="shared" si="122"/>
        <v>20</v>
      </c>
      <c r="D164" s="323"/>
      <c r="E164" s="294">
        <f t="shared" si="123"/>
        <v>0</v>
      </c>
      <c r="F164" s="110">
        <f t="shared" si="124"/>
        <v>4</v>
      </c>
      <c r="G164" s="291">
        <f t="shared" si="125"/>
        <v>549</v>
      </c>
      <c r="H164" s="323"/>
      <c r="I164" s="297">
        <f t="shared" si="126"/>
        <v>137211.9</v>
      </c>
      <c r="J164" s="20">
        <f t="shared" si="127"/>
        <v>1372.1189999999999</v>
      </c>
      <c r="K164" s="299">
        <f t="shared" si="128"/>
        <v>34310.943999999989</v>
      </c>
      <c r="L164" s="328"/>
      <c r="M164" s="170">
        <f t="shared" si="129"/>
        <v>6862188</v>
      </c>
      <c r="N164" s="170">
        <f t="shared" si="130"/>
        <v>343109.4</v>
      </c>
      <c r="O164" s="220">
        <f t="shared" si="131"/>
        <v>21973648.800000001</v>
      </c>
      <c r="P164" s="231">
        <f t="shared" si="132"/>
        <v>2197.3648800000001</v>
      </c>
      <c r="Q164" s="131">
        <f t="shared" si="133"/>
        <v>64</v>
      </c>
      <c r="R164" s="132">
        <f t="shared" si="134"/>
        <v>0.12</v>
      </c>
      <c r="S164" s="136">
        <f t="shared" si="135"/>
        <v>84</v>
      </c>
      <c r="T164" s="302">
        <f t="shared" si="136"/>
        <v>0.15</v>
      </c>
      <c r="U164" s="330"/>
      <c r="V164" s="305">
        <f t="shared" si="137"/>
        <v>3877136.67</v>
      </c>
      <c r="W164" s="172">
        <f t="shared" si="138"/>
        <v>25850785.469999999</v>
      </c>
      <c r="X164" s="198">
        <f t="shared" si="139"/>
        <v>0.18</v>
      </c>
      <c r="Y164" s="308">
        <f t="shared" si="140"/>
        <v>387.71</v>
      </c>
      <c r="Z164" s="332"/>
      <c r="AA164" s="310">
        <f t="shared" si="141"/>
        <v>-25840785.469999999</v>
      </c>
      <c r="AB164" s="196">
        <f t="shared" si="142"/>
        <v>2585.08</v>
      </c>
      <c r="AC164" s="193">
        <f t="shared" si="143"/>
        <v>0</v>
      </c>
      <c r="AD164" s="194">
        <f t="shared" si="144"/>
        <v>0</v>
      </c>
      <c r="AE164" s="174">
        <v>148</v>
      </c>
    </row>
    <row r="165" spans="1:31" ht="15">
      <c r="A165" s="173">
        <v>149</v>
      </c>
      <c r="B165" s="119">
        <f t="shared" si="121"/>
        <v>0</v>
      </c>
      <c r="C165" s="291">
        <f t="shared" si="122"/>
        <v>20</v>
      </c>
      <c r="D165" s="323"/>
      <c r="E165" s="294">
        <f t="shared" si="123"/>
        <v>0</v>
      </c>
      <c r="F165" s="110">
        <f t="shared" si="124"/>
        <v>4</v>
      </c>
      <c r="G165" s="291">
        <f t="shared" si="125"/>
        <v>553</v>
      </c>
      <c r="H165" s="323"/>
      <c r="I165" s="297">
        <f t="shared" si="126"/>
        <v>140011.9</v>
      </c>
      <c r="J165" s="20">
        <f t="shared" si="127"/>
        <v>1400.1189999999999</v>
      </c>
      <c r="K165" s="299">
        <f t="shared" si="128"/>
        <v>35711.062999999987</v>
      </c>
      <c r="L165" s="328"/>
      <c r="M165" s="170">
        <f t="shared" si="129"/>
        <v>7142212</v>
      </c>
      <c r="N165" s="170">
        <f t="shared" si="130"/>
        <v>357110.6</v>
      </c>
      <c r="O165" s="220">
        <f t="shared" si="131"/>
        <v>23346086.399999999</v>
      </c>
      <c r="P165" s="231">
        <f t="shared" si="132"/>
        <v>2334.6086399999999</v>
      </c>
      <c r="Q165" s="131">
        <f t="shared" si="133"/>
        <v>65</v>
      </c>
      <c r="R165" s="132">
        <f t="shared" si="134"/>
        <v>0.12</v>
      </c>
      <c r="S165" s="136">
        <f t="shared" si="135"/>
        <v>85</v>
      </c>
      <c r="T165" s="302">
        <f t="shared" si="136"/>
        <v>0.15</v>
      </c>
      <c r="U165" s="330"/>
      <c r="V165" s="305">
        <f t="shared" si="137"/>
        <v>4035350.12</v>
      </c>
      <c r="W165" s="172">
        <f t="shared" si="138"/>
        <v>27381436.52</v>
      </c>
      <c r="X165" s="198">
        <f t="shared" si="139"/>
        <v>0.17</v>
      </c>
      <c r="Y165" s="308">
        <f t="shared" si="140"/>
        <v>403.54</v>
      </c>
      <c r="Z165" s="332"/>
      <c r="AA165" s="310">
        <f t="shared" si="141"/>
        <v>-27371436.52</v>
      </c>
      <c r="AB165" s="196">
        <f t="shared" si="142"/>
        <v>2738.14</v>
      </c>
      <c r="AC165" s="193">
        <f t="shared" si="143"/>
        <v>0</v>
      </c>
      <c r="AD165" s="194">
        <f t="shared" si="144"/>
        <v>0</v>
      </c>
      <c r="AE165" s="174">
        <v>149</v>
      </c>
    </row>
    <row r="166" spans="1:31" ht="15">
      <c r="A166" s="173">
        <v>150</v>
      </c>
      <c r="B166" s="119">
        <f t="shared" si="121"/>
        <v>0</v>
      </c>
      <c r="C166" s="291">
        <f t="shared" si="122"/>
        <v>20</v>
      </c>
      <c r="D166" s="323"/>
      <c r="E166" s="294">
        <f t="shared" si="123"/>
        <v>0</v>
      </c>
      <c r="F166" s="110">
        <f t="shared" si="124"/>
        <v>4</v>
      </c>
      <c r="G166" s="291">
        <f t="shared" si="125"/>
        <v>557</v>
      </c>
      <c r="H166" s="323"/>
      <c r="I166" s="297">
        <f t="shared" si="126"/>
        <v>142811.9</v>
      </c>
      <c r="J166" s="20">
        <f t="shared" si="127"/>
        <v>1428.1189999999999</v>
      </c>
      <c r="K166" s="299">
        <f t="shared" si="128"/>
        <v>37139.181999999986</v>
      </c>
      <c r="L166" s="328"/>
      <c r="M166" s="170">
        <f t="shared" si="129"/>
        <v>7427836</v>
      </c>
      <c r="N166" s="170">
        <f t="shared" si="130"/>
        <v>371391.8</v>
      </c>
      <c r="O166" s="220">
        <f t="shared" si="131"/>
        <v>24774528.800000001</v>
      </c>
      <c r="P166" s="231">
        <f t="shared" si="132"/>
        <v>2477.4528800000003</v>
      </c>
      <c r="Q166" s="131">
        <f t="shared" si="133"/>
        <v>67</v>
      </c>
      <c r="R166" s="132">
        <f t="shared" si="134"/>
        <v>0.12</v>
      </c>
      <c r="S166" s="136">
        <f t="shared" si="135"/>
        <v>87</v>
      </c>
      <c r="T166" s="302">
        <f t="shared" si="136"/>
        <v>0.16</v>
      </c>
      <c r="U166" s="330"/>
      <c r="V166" s="305">
        <f t="shared" si="137"/>
        <v>4196727.57</v>
      </c>
      <c r="W166" s="172">
        <f t="shared" si="138"/>
        <v>28971256.370000001</v>
      </c>
      <c r="X166" s="198">
        <f t="shared" si="139"/>
        <v>0.17</v>
      </c>
      <c r="Y166" s="308">
        <f t="shared" si="140"/>
        <v>419.67</v>
      </c>
      <c r="Z166" s="332"/>
      <c r="AA166" s="310">
        <f t="shared" si="141"/>
        <v>-28961256.370000001</v>
      </c>
      <c r="AB166" s="196">
        <f t="shared" si="142"/>
        <v>2897.13</v>
      </c>
      <c r="AC166" s="193">
        <f t="shared" si="143"/>
        <v>0</v>
      </c>
      <c r="AD166" s="194">
        <f t="shared" si="144"/>
        <v>0</v>
      </c>
      <c r="AE166" s="174">
        <v>150</v>
      </c>
    </row>
    <row r="167" spans="1:31" ht="15">
      <c r="A167" s="173">
        <v>151</v>
      </c>
      <c r="B167" s="119">
        <f t="shared" si="121"/>
        <v>0</v>
      </c>
      <c r="C167" s="291">
        <f t="shared" si="122"/>
        <v>20</v>
      </c>
      <c r="D167" s="323"/>
      <c r="E167" s="294">
        <f t="shared" si="123"/>
        <v>0</v>
      </c>
      <c r="F167" s="110">
        <f t="shared" si="124"/>
        <v>4</v>
      </c>
      <c r="G167" s="291">
        <f t="shared" si="125"/>
        <v>561</v>
      </c>
      <c r="H167" s="323"/>
      <c r="I167" s="297">
        <f t="shared" si="126"/>
        <v>145611.9</v>
      </c>
      <c r="J167" s="20">
        <f t="shared" si="127"/>
        <v>1456.1189999999999</v>
      </c>
      <c r="K167" s="299">
        <f t="shared" si="128"/>
        <v>38595.300999999985</v>
      </c>
      <c r="L167" s="328"/>
      <c r="M167" s="170">
        <f t="shared" si="129"/>
        <v>7719060</v>
      </c>
      <c r="N167" s="170">
        <f t="shared" si="130"/>
        <v>385953</v>
      </c>
      <c r="O167" s="220">
        <f t="shared" si="131"/>
        <v>26260096</v>
      </c>
      <c r="P167" s="231">
        <f t="shared" si="132"/>
        <v>2626.0095999999999</v>
      </c>
      <c r="Q167" s="131">
        <f t="shared" si="133"/>
        <v>68</v>
      </c>
      <c r="R167" s="132">
        <f t="shared" si="134"/>
        <v>0.12</v>
      </c>
      <c r="S167" s="136">
        <f t="shared" si="135"/>
        <v>88</v>
      </c>
      <c r="T167" s="302">
        <f t="shared" si="136"/>
        <v>0.16</v>
      </c>
      <c r="U167" s="330"/>
      <c r="V167" s="305">
        <f t="shared" si="137"/>
        <v>4361269.01</v>
      </c>
      <c r="W167" s="172">
        <f t="shared" si="138"/>
        <v>30621365.010000002</v>
      </c>
      <c r="X167" s="198">
        <f t="shared" si="139"/>
        <v>0.17</v>
      </c>
      <c r="Y167" s="308">
        <f t="shared" si="140"/>
        <v>436.13</v>
      </c>
      <c r="Z167" s="332"/>
      <c r="AA167" s="310">
        <f t="shared" si="141"/>
        <v>-30611365.010000002</v>
      </c>
      <c r="AB167" s="196">
        <f t="shared" si="142"/>
        <v>3062.14</v>
      </c>
      <c r="AC167" s="193">
        <f t="shared" si="143"/>
        <v>0</v>
      </c>
      <c r="AD167" s="194">
        <f t="shared" si="144"/>
        <v>0</v>
      </c>
      <c r="AE167" s="174">
        <v>151</v>
      </c>
    </row>
    <row r="168" spans="1:31" ht="15">
      <c r="A168" s="173">
        <v>152</v>
      </c>
      <c r="B168" s="119">
        <f t="shared" si="121"/>
        <v>0</v>
      </c>
      <c r="C168" s="291">
        <f t="shared" si="122"/>
        <v>20</v>
      </c>
      <c r="D168" s="323"/>
      <c r="E168" s="294">
        <f t="shared" si="123"/>
        <v>0</v>
      </c>
      <c r="F168" s="110">
        <f t="shared" si="124"/>
        <v>4</v>
      </c>
      <c r="G168" s="291">
        <f t="shared" si="125"/>
        <v>565</v>
      </c>
      <c r="H168" s="323"/>
      <c r="I168" s="297">
        <f t="shared" si="126"/>
        <v>148411.9</v>
      </c>
      <c r="J168" s="20">
        <f t="shared" si="127"/>
        <v>1484.1189999999999</v>
      </c>
      <c r="K168" s="299">
        <f t="shared" si="128"/>
        <v>40079.419999999984</v>
      </c>
      <c r="L168" s="328"/>
      <c r="M168" s="170">
        <f t="shared" si="129"/>
        <v>8015884</v>
      </c>
      <c r="N168" s="170">
        <f t="shared" si="130"/>
        <v>400794.2</v>
      </c>
      <c r="O168" s="220">
        <f t="shared" si="131"/>
        <v>27803908</v>
      </c>
      <c r="P168" s="231">
        <f t="shared" si="132"/>
        <v>2780.3908000000001</v>
      </c>
      <c r="Q168" s="131">
        <f t="shared" si="133"/>
        <v>69</v>
      </c>
      <c r="R168" s="132">
        <f t="shared" si="134"/>
        <v>0.12</v>
      </c>
      <c r="S168" s="136">
        <f t="shared" si="135"/>
        <v>89</v>
      </c>
      <c r="T168" s="302">
        <f t="shared" si="136"/>
        <v>0.16</v>
      </c>
      <c r="U168" s="330"/>
      <c r="V168" s="305">
        <f t="shared" si="137"/>
        <v>4528974.46</v>
      </c>
      <c r="W168" s="172">
        <f t="shared" si="138"/>
        <v>32332882.460000001</v>
      </c>
      <c r="X168" s="198">
        <f t="shared" si="139"/>
        <v>0.16</v>
      </c>
      <c r="Y168" s="308">
        <f t="shared" si="140"/>
        <v>452.9</v>
      </c>
      <c r="Z168" s="332"/>
      <c r="AA168" s="310">
        <f t="shared" si="141"/>
        <v>-32322882.460000001</v>
      </c>
      <c r="AB168" s="196">
        <f t="shared" si="142"/>
        <v>3233.29</v>
      </c>
      <c r="AC168" s="193">
        <f t="shared" si="143"/>
        <v>0</v>
      </c>
      <c r="AD168" s="194">
        <f t="shared" si="144"/>
        <v>0</v>
      </c>
      <c r="AE168" s="174">
        <v>152</v>
      </c>
    </row>
    <row r="169" spans="1:31" ht="15">
      <c r="A169" s="173">
        <v>153</v>
      </c>
      <c r="B169" s="119">
        <f t="shared" si="121"/>
        <v>0</v>
      </c>
      <c r="C169" s="291">
        <f t="shared" si="122"/>
        <v>20</v>
      </c>
      <c r="D169" s="323"/>
      <c r="E169" s="294">
        <f t="shared" si="123"/>
        <v>0</v>
      </c>
      <c r="F169" s="110">
        <f t="shared" si="124"/>
        <v>4</v>
      </c>
      <c r="G169" s="291">
        <f t="shared" si="125"/>
        <v>569</v>
      </c>
      <c r="H169" s="323"/>
      <c r="I169" s="297">
        <f t="shared" si="126"/>
        <v>151211.9</v>
      </c>
      <c r="J169" s="20">
        <f t="shared" si="127"/>
        <v>1512.1189999999999</v>
      </c>
      <c r="K169" s="299">
        <f t="shared" si="128"/>
        <v>41591.538999999982</v>
      </c>
      <c r="L169" s="328"/>
      <c r="M169" s="170">
        <f t="shared" si="129"/>
        <v>8318308</v>
      </c>
      <c r="N169" s="170">
        <f t="shared" si="130"/>
        <v>415915.4</v>
      </c>
      <c r="O169" s="220">
        <f t="shared" si="131"/>
        <v>29407084.800000001</v>
      </c>
      <c r="P169" s="231">
        <f t="shared" si="132"/>
        <v>2940.7084800000002</v>
      </c>
      <c r="Q169" s="131">
        <f t="shared" si="133"/>
        <v>71</v>
      </c>
      <c r="R169" s="132">
        <f t="shared" si="134"/>
        <v>0.12</v>
      </c>
      <c r="S169" s="136">
        <f t="shared" si="135"/>
        <v>91</v>
      </c>
      <c r="T169" s="302">
        <f t="shared" si="136"/>
        <v>0.16</v>
      </c>
      <c r="U169" s="330"/>
      <c r="V169" s="305">
        <f t="shared" si="137"/>
        <v>4699843.91</v>
      </c>
      <c r="W169" s="172">
        <f t="shared" si="138"/>
        <v>34106928.710000001</v>
      </c>
      <c r="X169" s="198">
        <f t="shared" si="139"/>
        <v>0.16</v>
      </c>
      <c r="Y169" s="308">
        <f t="shared" si="140"/>
        <v>469.98</v>
      </c>
      <c r="Z169" s="332"/>
      <c r="AA169" s="310">
        <f t="shared" si="141"/>
        <v>-34096928.710000001</v>
      </c>
      <c r="AB169" s="196">
        <f t="shared" si="142"/>
        <v>3410.69</v>
      </c>
      <c r="AC169" s="193">
        <f t="shared" si="143"/>
        <v>0</v>
      </c>
      <c r="AD169" s="194">
        <f t="shared" si="144"/>
        <v>0</v>
      </c>
      <c r="AE169" s="174">
        <v>153</v>
      </c>
    </row>
    <row r="170" spans="1:31" ht="15">
      <c r="A170" s="173">
        <v>154</v>
      </c>
      <c r="B170" s="119">
        <f t="shared" si="121"/>
        <v>0</v>
      </c>
      <c r="C170" s="291">
        <f t="shared" si="122"/>
        <v>20</v>
      </c>
      <c r="D170" s="323"/>
      <c r="E170" s="294">
        <f t="shared" si="123"/>
        <v>0</v>
      </c>
      <c r="F170" s="110">
        <f t="shared" si="124"/>
        <v>4</v>
      </c>
      <c r="G170" s="291">
        <f t="shared" si="125"/>
        <v>573</v>
      </c>
      <c r="H170" s="323"/>
      <c r="I170" s="297">
        <f t="shared" si="126"/>
        <v>154011.9</v>
      </c>
      <c r="J170" s="20">
        <f t="shared" si="127"/>
        <v>1540.1189999999999</v>
      </c>
      <c r="K170" s="299">
        <f t="shared" si="128"/>
        <v>43131.657999999981</v>
      </c>
      <c r="L170" s="328"/>
      <c r="M170" s="170">
        <f t="shared" si="129"/>
        <v>8626332</v>
      </c>
      <c r="N170" s="170">
        <f t="shared" si="130"/>
        <v>431316.6</v>
      </c>
      <c r="O170" s="220">
        <f t="shared" si="131"/>
        <v>31070746.399999999</v>
      </c>
      <c r="P170" s="231">
        <f t="shared" si="132"/>
        <v>3107.0746399999998</v>
      </c>
      <c r="Q170" s="131">
        <f t="shared" si="133"/>
        <v>72</v>
      </c>
      <c r="R170" s="132">
        <f t="shared" si="134"/>
        <v>0.13</v>
      </c>
      <c r="S170" s="136">
        <f t="shared" si="135"/>
        <v>92</v>
      </c>
      <c r="T170" s="302">
        <f t="shared" si="136"/>
        <v>0.16</v>
      </c>
      <c r="U170" s="330"/>
      <c r="V170" s="305">
        <f t="shared" si="137"/>
        <v>4873877.3499999996</v>
      </c>
      <c r="W170" s="172">
        <f t="shared" si="138"/>
        <v>35944623.75</v>
      </c>
      <c r="X170" s="198">
        <f t="shared" si="139"/>
        <v>0.16</v>
      </c>
      <c r="Y170" s="308">
        <f t="shared" si="140"/>
        <v>487.39</v>
      </c>
      <c r="Z170" s="332"/>
      <c r="AA170" s="310">
        <f t="shared" si="141"/>
        <v>-35934623.75</v>
      </c>
      <c r="AB170" s="196">
        <f t="shared" si="142"/>
        <v>3594.46</v>
      </c>
      <c r="AC170" s="193">
        <f t="shared" si="143"/>
        <v>0</v>
      </c>
      <c r="AD170" s="194">
        <f t="shared" si="144"/>
        <v>0</v>
      </c>
      <c r="AE170" s="174">
        <v>154</v>
      </c>
    </row>
    <row r="171" spans="1:31" ht="15">
      <c r="A171" s="173">
        <v>155</v>
      </c>
      <c r="B171" s="119">
        <f t="shared" si="121"/>
        <v>0</v>
      </c>
      <c r="C171" s="291">
        <f t="shared" si="122"/>
        <v>20</v>
      </c>
      <c r="D171" s="323"/>
      <c r="E171" s="294">
        <f t="shared" si="123"/>
        <v>0</v>
      </c>
      <c r="F171" s="110">
        <f t="shared" si="124"/>
        <v>4</v>
      </c>
      <c r="G171" s="291">
        <f t="shared" si="125"/>
        <v>577</v>
      </c>
      <c r="H171" s="323"/>
      <c r="I171" s="297">
        <f t="shared" si="126"/>
        <v>156811.9</v>
      </c>
      <c r="J171" s="20">
        <f t="shared" si="127"/>
        <v>1568.1189999999999</v>
      </c>
      <c r="K171" s="299">
        <f t="shared" si="128"/>
        <v>44699.77699999998</v>
      </c>
      <c r="L171" s="328"/>
      <c r="M171" s="170">
        <f t="shared" si="129"/>
        <v>8939956</v>
      </c>
      <c r="N171" s="170">
        <f t="shared" si="130"/>
        <v>446997.8</v>
      </c>
      <c r="O171" s="220">
        <f t="shared" si="131"/>
        <v>32796012.800000001</v>
      </c>
      <c r="P171" s="231">
        <f t="shared" si="132"/>
        <v>3279.6012799999999</v>
      </c>
      <c r="Q171" s="131">
        <f t="shared" si="133"/>
        <v>73</v>
      </c>
      <c r="R171" s="132">
        <f t="shared" si="134"/>
        <v>0.13</v>
      </c>
      <c r="S171" s="136">
        <f t="shared" si="135"/>
        <v>93</v>
      </c>
      <c r="T171" s="302">
        <f t="shared" si="136"/>
        <v>0.16</v>
      </c>
      <c r="U171" s="330"/>
      <c r="V171" s="305">
        <f t="shared" si="137"/>
        <v>5051074.8</v>
      </c>
      <c r="W171" s="172">
        <f t="shared" si="138"/>
        <v>37847087.600000001</v>
      </c>
      <c r="X171" s="198">
        <f t="shared" si="139"/>
        <v>0.15</v>
      </c>
      <c r="Y171" s="308">
        <f t="shared" si="140"/>
        <v>505.11</v>
      </c>
      <c r="Z171" s="332"/>
      <c r="AA171" s="310">
        <f t="shared" si="141"/>
        <v>-37837087.600000001</v>
      </c>
      <c r="AB171" s="196">
        <f t="shared" si="142"/>
        <v>3784.71</v>
      </c>
      <c r="AC171" s="193">
        <f t="shared" si="143"/>
        <v>0</v>
      </c>
      <c r="AD171" s="194">
        <f t="shared" si="144"/>
        <v>0</v>
      </c>
      <c r="AE171" s="174">
        <v>155</v>
      </c>
    </row>
    <row r="172" spans="1:31" ht="15">
      <c r="A172" s="173">
        <v>156</v>
      </c>
      <c r="B172" s="119">
        <f t="shared" si="121"/>
        <v>0</v>
      </c>
      <c r="C172" s="291">
        <f t="shared" si="122"/>
        <v>20</v>
      </c>
      <c r="D172" s="323"/>
      <c r="E172" s="294">
        <f t="shared" si="123"/>
        <v>0</v>
      </c>
      <c r="F172" s="110">
        <f t="shared" si="124"/>
        <v>4</v>
      </c>
      <c r="G172" s="291">
        <f t="shared" si="125"/>
        <v>581</v>
      </c>
      <c r="H172" s="323"/>
      <c r="I172" s="297">
        <f t="shared" si="126"/>
        <v>159611.9</v>
      </c>
      <c r="J172" s="20">
        <f t="shared" si="127"/>
        <v>1596.1189999999999</v>
      </c>
      <c r="K172" s="299">
        <f t="shared" si="128"/>
        <v>46295.895999999979</v>
      </c>
      <c r="L172" s="328"/>
      <c r="M172" s="170">
        <f t="shared" si="129"/>
        <v>9259180</v>
      </c>
      <c r="N172" s="170">
        <f t="shared" si="130"/>
        <v>462959</v>
      </c>
      <c r="O172" s="220">
        <f t="shared" si="131"/>
        <v>34584004</v>
      </c>
      <c r="P172" s="231">
        <f t="shared" si="132"/>
        <v>3458.4004</v>
      </c>
      <c r="Q172" s="131">
        <f t="shared" si="133"/>
        <v>75</v>
      </c>
      <c r="R172" s="132">
        <f t="shared" si="134"/>
        <v>0.13</v>
      </c>
      <c r="S172" s="136">
        <f t="shared" si="135"/>
        <v>95</v>
      </c>
      <c r="T172" s="302">
        <f t="shared" si="136"/>
        <v>0.16</v>
      </c>
      <c r="U172" s="330"/>
      <c r="V172" s="305">
        <f t="shared" si="137"/>
        <v>5231436.25</v>
      </c>
      <c r="W172" s="172">
        <f t="shared" si="138"/>
        <v>39815440.25</v>
      </c>
      <c r="X172" s="198">
        <f t="shared" si="139"/>
        <v>0.15</v>
      </c>
      <c r="Y172" s="308">
        <f t="shared" si="140"/>
        <v>523.14</v>
      </c>
      <c r="Z172" s="332"/>
      <c r="AA172" s="310">
        <f t="shared" si="141"/>
        <v>-39805440.25</v>
      </c>
      <c r="AB172" s="196">
        <f t="shared" si="142"/>
        <v>3981.54</v>
      </c>
      <c r="AC172" s="193">
        <f t="shared" si="143"/>
        <v>0</v>
      </c>
      <c r="AD172" s="194">
        <f t="shared" si="144"/>
        <v>0</v>
      </c>
      <c r="AE172" s="174">
        <v>156</v>
      </c>
    </row>
    <row r="173" spans="1:31" ht="15">
      <c r="A173" s="173">
        <v>157</v>
      </c>
      <c r="B173" s="119">
        <f t="shared" si="121"/>
        <v>0</v>
      </c>
      <c r="C173" s="291">
        <f t="shared" si="122"/>
        <v>20</v>
      </c>
      <c r="D173" s="323"/>
      <c r="E173" s="294">
        <f t="shared" si="123"/>
        <v>0</v>
      </c>
      <c r="F173" s="110">
        <f t="shared" si="124"/>
        <v>4</v>
      </c>
      <c r="G173" s="291">
        <f t="shared" si="125"/>
        <v>585</v>
      </c>
      <c r="H173" s="323"/>
      <c r="I173" s="297">
        <f t="shared" si="126"/>
        <v>162411.9</v>
      </c>
      <c r="J173" s="20">
        <f t="shared" si="127"/>
        <v>1624.1189999999999</v>
      </c>
      <c r="K173" s="299">
        <f t="shared" si="128"/>
        <v>47920.014999999978</v>
      </c>
      <c r="L173" s="328"/>
      <c r="M173" s="170">
        <f t="shared" si="129"/>
        <v>9584004</v>
      </c>
      <c r="N173" s="170">
        <f t="shared" si="130"/>
        <v>479200.2</v>
      </c>
      <c r="O173" s="220">
        <f t="shared" si="131"/>
        <v>36435840</v>
      </c>
      <c r="P173" s="231">
        <f t="shared" si="132"/>
        <v>3643.5839999999998</v>
      </c>
      <c r="Q173" s="131">
        <f t="shared" si="133"/>
        <v>76</v>
      </c>
      <c r="R173" s="132">
        <f t="shared" si="134"/>
        <v>0.13</v>
      </c>
      <c r="S173" s="136">
        <f t="shared" si="135"/>
        <v>96</v>
      </c>
      <c r="T173" s="302">
        <f t="shared" si="136"/>
        <v>0.16</v>
      </c>
      <c r="U173" s="330"/>
      <c r="V173" s="305">
        <f t="shared" si="137"/>
        <v>5414961.7000000002</v>
      </c>
      <c r="W173" s="172">
        <f t="shared" si="138"/>
        <v>41850801.700000003</v>
      </c>
      <c r="X173" s="198">
        <f t="shared" si="139"/>
        <v>0.15</v>
      </c>
      <c r="Y173" s="308">
        <f t="shared" si="140"/>
        <v>541.5</v>
      </c>
      <c r="Z173" s="332"/>
      <c r="AA173" s="310">
        <f t="shared" si="141"/>
        <v>-41840801.700000003</v>
      </c>
      <c r="AB173" s="196">
        <f t="shared" si="142"/>
        <v>4185.08</v>
      </c>
      <c r="AC173" s="193">
        <f t="shared" si="143"/>
        <v>0</v>
      </c>
      <c r="AD173" s="194">
        <f t="shared" si="144"/>
        <v>0</v>
      </c>
      <c r="AE173" s="174">
        <v>157</v>
      </c>
    </row>
    <row r="174" spans="1:31" ht="15">
      <c r="A174" s="173">
        <v>158</v>
      </c>
      <c r="B174" s="119">
        <f t="shared" si="121"/>
        <v>0</v>
      </c>
      <c r="C174" s="291">
        <f t="shared" si="122"/>
        <v>20</v>
      </c>
      <c r="D174" s="323"/>
      <c r="E174" s="294">
        <f t="shared" si="123"/>
        <v>0</v>
      </c>
      <c r="F174" s="110">
        <f t="shared" si="124"/>
        <v>4</v>
      </c>
      <c r="G174" s="291">
        <f t="shared" si="125"/>
        <v>589</v>
      </c>
      <c r="H174" s="323"/>
      <c r="I174" s="297">
        <f t="shared" si="126"/>
        <v>165211.9</v>
      </c>
      <c r="J174" s="20">
        <f t="shared" si="127"/>
        <v>1652.1189999999999</v>
      </c>
      <c r="K174" s="299">
        <f t="shared" si="128"/>
        <v>49572.133999999976</v>
      </c>
      <c r="L174" s="328"/>
      <c r="M174" s="170">
        <f t="shared" si="129"/>
        <v>9914426</v>
      </c>
      <c r="N174" s="170">
        <f t="shared" si="130"/>
        <v>495721.3</v>
      </c>
      <c r="O174" s="220">
        <f t="shared" si="131"/>
        <v>38352640.799999997</v>
      </c>
      <c r="P174" s="231">
        <f t="shared" si="132"/>
        <v>3835.2640799999999</v>
      </c>
      <c r="Q174" s="131">
        <f t="shared" si="133"/>
        <v>77</v>
      </c>
      <c r="R174" s="132">
        <f t="shared" si="134"/>
        <v>0.13</v>
      </c>
      <c r="S174" s="136">
        <f t="shared" si="135"/>
        <v>97</v>
      </c>
      <c r="T174" s="302">
        <f t="shared" si="136"/>
        <v>0.16</v>
      </c>
      <c r="U174" s="330"/>
      <c r="V174" s="305">
        <f t="shared" si="137"/>
        <v>5601651.1399999997</v>
      </c>
      <c r="W174" s="172">
        <f t="shared" si="138"/>
        <v>43954291.939999998</v>
      </c>
      <c r="X174" s="198">
        <f t="shared" si="139"/>
        <v>0.15</v>
      </c>
      <c r="Y174" s="308">
        <f t="shared" si="140"/>
        <v>560.16999999999996</v>
      </c>
      <c r="Z174" s="332"/>
      <c r="AA174" s="310">
        <f t="shared" si="141"/>
        <v>-43944291.939999998</v>
      </c>
      <c r="AB174" s="196">
        <f t="shared" si="142"/>
        <v>4395.43</v>
      </c>
      <c r="AC174" s="193">
        <f t="shared" si="143"/>
        <v>0</v>
      </c>
      <c r="AD174" s="194">
        <f t="shared" si="144"/>
        <v>0</v>
      </c>
      <c r="AE174" s="174">
        <v>158</v>
      </c>
    </row>
    <row r="175" spans="1:31" ht="15">
      <c r="A175" s="173">
        <v>159</v>
      </c>
      <c r="B175" s="119">
        <f t="shared" si="121"/>
        <v>0</v>
      </c>
      <c r="C175" s="291">
        <f t="shared" si="122"/>
        <v>20</v>
      </c>
      <c r="D175" s="323"/>
      <c r="E175" s="294">
        <f t="shared" si="123"/>
        <v>0</v>
      </c>
      <c r="F175" s="110">
        <f t="shared" si="124"/>
        <v>4</v>
      </c>
      <c r="G175" s="291">
        <f t="shared" si="125"/>
        <v>593</v>
      </c>
      <c r="H175" s="323"/>
      <c r="I175" s="297">
        <f t="shared" si="126"/>
        <v>168011.9</v>
      </c>
      <c r="J175" s="20">
        <f t="shared" si="127"/>
        <v>1680.1189999999999</v>
      </c>
      <c r="K175" s="299">
        <f t="shared" si="128"/>
        <v>51252.252999999975</v>
      </c>
      <c r="L175" s="328"/>
      <c r="M175" s="170">
        <f t="shared" si="129"/>
        <v>10250450</v>
      </c>
      <c r="N175" s="170">
        <f t="shared" si="130"/>
        <v>512522.5</v>
      </c>
      <c r="O175" s="220">
        <f t="shared" si="131"/>
        <v>40335526</v>
      </c>
      <c r="P175" s="231">
        <f t="shared" si="132"/>
        <v>4033.5526</v>
      </c>
      <c r="Q175" s="131">
        <f t="shared" si="133"/>
        <v>79</v>
      </c>
      <c r="R175" s="132">
        <f t="shared" si="134"/>
        <v>0.13</v>
      </c>
      <c r="S175" s="136">
        <f t="shared" si="135"/>
        <v>99</v>
      </c>
      <c r="T175" s="302">
        <f t="shared" si="136"/>
        <v>0.17</v>
      </c>
      <c r="U175" s="330"/>
      <c r="V175" s="305">
        <f t="shared" si="137"/>
        <v>5791504.5899999999</v>
      </c>
      <c r="W175" s="172">
        <f t="shared" si="138"/>
        <v>46127030.590000004</v>
      </c>
      <c r="X175" s="198">
        <f t="shared" si="139"/>
        <v>0.14000000000000001</v>
      </c>
      <c r="Y175" s="308">
        <f t="shared" si="140"/>
        <v>579.15</v>
      </c>
      <c r="Z175" s="332"/>
      <c r="AA175" s="310">
        <f t="shared" si="141"/>
        <v>-46117030.590000004</v>
      </c>
      <c r="AB175" s="196">
        <f t="shared" si="142"/>
        <v>4612.7</v>
      </c>
      <c r="AC175" s="193">
        <f t="shared" si="143"/>
        <v>0</v>
      </c>
      <c r="AD175" s="194">
        <f t="shared" si="144"/>
        <v>0</v>
      </c>
      <c r="AE175" s="174">
        <v>159</v>
      </c>
    </row>
    <row r="176" spans="1:31" ht="15">
      <c r="A176" s="173">
        <v>160</v>
      </c>
      <c r="B176" s="119">
        <f t="shared" si="121"/>
        <v>0</v>
      </c>
      <c r="C176" s="291">
        <f t="shared" si="122"/>
        <v>20</v>
      </c>
      <c r="D176" s="323"/>
      <c r="E176" s="294">
        <f t="shared" si="123"/>
        <v>0</v>
      </c>
      <c r="F176" s="110">
        <f t="shared" si="124"/>
        <v>4</v>
      </c>
      <c r="G176" s="291">
        <f t="shared" si="125"/>
        <v>597</v>
      </c>
      <c r="H176" s="323"/>
      <c r="I176" s="297">
        <f t="shared" si="126"/>
        <v>170811.9</v>
      </c>
      <c r="J176" s="20">
        <f t="shared" si="127"/>
        <v>1708.1189999999999</v>
      </c>
      <c r="K176" s="299">
        <f t="shared" si="128"/>
        <v>52960.371999999974</v>
      </c>
      <c r="L176" s="328"/>
      <c r="M176" s="170">
        <f t="shared" si="129"/>
        <v>10592074</v>
      </c>
      <c r="N176" s="170">
        <f t="shared" si="130"/>
        <v>529603.69999999995</v>
      </c>
      <c r="O176" s="220">
        <f t="shared" si="131"/>
        <v>42385616</v>
      </c>
      <c r="P176" s="231">
        <f t="shared" si="132"/>
        <v>4238.5616</v>
      </c>
      <c r="Q176" s="131">
        <f t="shared" si="133"/>
        <v>80</v>
      </c>
      <c r="R176" s="132">
        <f t="shared" si="134"/>
        <v>0.13</v>
      </c>
      <c r="S176" s="136">
        <f t="shared" si="135"/>
        <v>100</v>
      </c>
      <c r="T176" s="302">
        <f t="shared" si="136"/>
        <v>0.17</v>
      </c>
      <c r="U176" s="330"/>
      <c r="V176" s="305">
        <f t="shared" si="137"/>
        <v>5984522.04</v>
      </c>
      <c r="W176" s="172">
        <f t="shared" si="138"/>
        <v>48370138.039999999</v>
      </c>
      <c r="X176" s="198">
        <f t="shared" si="139"/>
        <v>0.14000000000000001</v>
      </c>
      <c r="Y176" s="308">
        <f t="shared" si="140"/>
        <v>598.45000000000005</v>
      </c>
      <c r="Z176" s="332"/>
      <c r="AA176" s="310">
        <f t="shared" si="141"/>
        <v>-48360138.039999999</v>
      </c>
      <c r="AB176" s="196">
        <f t="shared" si="142"/>
        <v>4837.01</v>
      </c>
      <c r="AC176" s="193">
        <f t="shared" si="143"/>
        <v>0</v>
      </c>
      <c r="AD176" s="194">
        <f t="shared" si="144"/>
        <v>0</v>
      </c>
      <c r="AE176" s="174">
        <v>160</v>
      </c>
    </row>
    <row r="177" spans="1:31" ht="15">
      <c r="A177" s="173">
        <v>161</v>
      </c>
      <c r="B177" s="119">
        <f t="shared" si="121"/>
        <v>0</v>
      </c>
      <c r="C177" s="291">
        <f t="shared" si="122"/>
        <v>20</v>
      </c>
      <c r="D177" s="323"/>
      <c r="E177" s="294">
        <f t="shared" si="123"/>
        <v>0</v>
      </c>
      <c r="F177" s="110">
        <f t="shared" si="124"/>
        <v>4</v>
      </c>
      <c r="G177" s="291">
        <f t="shared" si="125"/>
        <v>601</v>
      </c>
      <c r="H177" s="323"/>
      <c r="I177" s="297">
        <f t="shared" si="126"/>
        <v>173611.9</v>
      </c>
      <c r="J177" s="20">
        <f t="shared" si="127"/>
        <v>1736.1189999999999</v>
      </c>
      <c r="K177" s="299">
        <f t="shared" si="128"/>
        <v>54696.490999999973</v>
      </c>
      <c r="L177" s="328"/>
      <c r="M177" s="170">
        <f t="shared" si="129"/>
        <v>10939298</v>
      </c>
      <c r="N177" s="170">
        <f t="shared" si="130"/>
        <v>546964.9</v>
      </c>
      <c r="O177" s="220">
        <f t="shared" si="131"/>
        <v>44504030.799999997</v>
      </c>
      <c r="P177" s="231">
        <f t="shared" si="132"/>
        <v>4450.40308</v>
      </c>
      <c r="Q177" s="131">
        <f t="shared" si="133"/>
        <v>81</v>
      </c>
      <c r="R177" s="132">
        <f t="shared" si="134"/>
        <v>0.13</v>
      </c>
      <c r="S177" s="136">
        <f t="shared" si="135"/>
        <v>101</v>
      </c>
      <c r="T177" s="302">
        <f t="shared" si="136"/>
        <v>0.17</v>
      </c>
      <c r="U177" s="330"/>
      <c r="V177" s="305">
        <f t="shared" si="137"/>
        <v>6180703.4800000004</v>
      </c>
      <c r="W177" s="172">
        <f t="shared" si="138"/>
        <v>50684734.280000001</v>
      </c>
      <c r="X177" s="198">
        <f t="shared" si="139"/>
        <v>0.14000000000000001</v>
      </c>
      <c r="Y177" s="308">
        <f t="shared" si="140"/>
        <v>618.07000000000005</v>
      </c>
      <c r="Z177" s="332"/>
      <c r="AA177" s="310">
        <f t="shared" si="141"/>
        <v>-50674734.280000001</v>
      </c>
      <c r="AB177" s="196">
        <f t="shared" si="142"/>
        <v>5068.47</v>
      </c>
      <c r="AC177" s="193">
        <f t="shared" si="143"/>
        <v>0</v>
      </c>
      <c r="AD177" s="194">
        <f t="shared" si="144"/>
        <v>0</v>
      </c>
      <c r="AE177" s="174">
        <v>161</v>
      </c>
    </row>
    <row r="178" spans="1:31" ht="15">
      <c r="A178" s="173">
        <v>162</v>
      </c>
      <c r="B178" s="119">
        <f t="shared" si="121"/>
        <v>0</v>
      </c>
      <c r="C178" s="291">
        <f t="shared" si="122"/>
        <v>20</v>
      </c>
      <c r="D178" s="323"/>
      <c r="E178" s="294">
        <f t="shared" si="123"/>
        <v>0</v>
      </c>
      <c r="F178" s="110">
        <f t="shared" si="124"/>
        <v>4</v>
      </c>
      <c r="G178" s="291">
        <f t="shared" si="125"/>
        <v>605</v>
      </c>
      <c r="H178" s="323"/>
      <c r="I178" s="297">
        <f t="shared" si="126"/>
        <v>176411.9</v>
      </c>
      <c r="J178" s="20">
        <f t="shared" si="127"/>
        <v>1764.1189999999999</v>
      </c>
      <c r="K178" s="299">
        <f t="shared" si="128"/>
        <v>56460.609999999971</v>
      </c>
      <c r="L178" s="328"/>
      <c r="M178" s="170">
        <f t="shared" si="129"/>
        <v>11292122</v>
      </c>
      <c r="N178" s="170">
        <f t="shared" si="130"/>
        <v>564606.1</v>
      </c>
      <c r="O178" s="220">
        <f t="shared" si="131"/>
        <v>46691890.399999999</v>
      </c>
      <c r="P178" s="231">
        <f t="shared" si="132"/>
        <v>4669.1890400000002</v>
      </c>
      <c r="Q178" s="131">
        <f t="shared" si="133"/>
        <v>83</v>
      </c>
      <c r="R178" s="132">
        <f t="shared" si="134"/>
        <v>0.14000000000000001</v>
      </c>
      <c r="S178" s="136">
        <f t="shared" si="135"/>
        <v>103</v>
      </c>
      <c r="T178" s="302">
        <f t="shared" si="136"/>
        <v>0.17</v>
      </c>
      <c r="U178" s="330"/>
      <c r="V178" s="305">
        <f t="shared" si="137"/>
        <v>6380048.9299999997</v>
      </c>
      <c r="W178" s="172">
        <f t="shared" si="138"/>
        <v>53071939.329999998</v>
      </c>
      <c r="X178" s="198">
        <f t="shared" si="139"/>
        <v>0.14000000000000001</v>
      </c>
      <c r="Y178" s="308">
        <f t="shared" si="140"/>
        <v>638</v>
      </c>
      <c r="Z178" s="332"/>
      <c r="AA178" s="310">
        <f t="shared" si="141"/>
        <v>-53061939.329999998</v>
      </c>
      <c r="AB178" s="196">
        <f t="shared" si="142"/>
        <v>5307.19</v>
      </c>
      <c r="AC178" s="193">
        <f t="shared" si="143"/>
        <v>0</v>
      </c>
      <c r="AD178" s="194">
        <f t="shared" si="144"/>
        <v>0</v>
      </c>
      <c r="AE178" s="174">
        <v>162</v>
      </c>
    </row>
    <row r="179" spans="1:31" ht="15">
      <c r="A179" s="173">
        <v>163</v>
      </c>
      <c r="B179" s="119">
        <f t="shared" si="121"/>
        <v>0</v>
      </c>
      <c r="C179" s="291">
        <f t="shared" si="122"/>
        <v>20</v>
      </c>
      <c r="D179" s="323"/>
      <c r="E179" s="294">
        <f t="shared" si="123"/>
        <v>0</v>
      </c>
      <c r="F179" s="110">
        <f t="shared" si="124"/>
        <v>4</v>
      </c>
      <c r="G179" s="291">
        <f t="shared" si="125"/>
        <v>609</v>
      </c>
      <c r="H179" s="323"/>
      <c r="I179" s="297">
        <f t="shared" si="126"/>
        <v>179211.9</v>
      </c>
      <c r="J179" s="20">
        <f t="shared" si="127"/>
        <v>1792.1189999999999</v>
      </c>
      <c r="K179" s="299">
        <f t="shared" si="128"/>
        <v>58252.72899999997</v>
      </c>
      <c r="L179" s="328"/>
      <c r="M179" s="170">
        <f t="shared" si="129"/>
        <v>11650546</v>
      </c>
      <c r="N179" s="170">
        <f t="shared" si="130"/>
        <v>582527.30000000005</v>
      </c>
      <c r="O179" s="220">
        <f t="shared" si="131"/>
        <v>48950314.799999997</v>
      </c>
      <c r="P179" s="231">
        <f t="shared" si="132"/>
        <v>4895.0314799999996</v>
      </c>
      <c r="Q179" s="131">
        <f t="shared" si="133"/>
        <v>84</v>
      </c>
      <c r="R179" s="132">
        <f t="shared" si="134"/>
        <v>0.14000000000000001</v>
      </c>
      <c r="S179" s="136">
        <f t="shared" si="135"/>
        <v>104</v>
      </c>
      <c r="T179" s="302">
        <f t="shared" si="136"/>
        <v>0.17</v>
      </c>
      <c r="U179" s="330"/>
      <c r="V179" s="305">
        <f t="shared" si="137"/>
        <v>6582558.3799999999</v>
      </c>
      <c r="W179" s="172">
        <f t="shared" si="138"/>
        <v>55532873.18</v>
      </c>
      <c r="X179" s="198">
        <f t="shared" si="139"/>
        <v>0.13</v>
      </c>
      <c r="Y179" s="308">
        <f t="shared" si="140"/>
        <v>658.26</v>
      </c>
      <c r="Z179" s="332"/>
      <c r="AA179" s="310">
        <f t="shared" si="141"/>
        <v>-55522873.18</v>
      </c>
      <c r="AB179" s="196">
        <f t="shared" si="142"/>
        <v>5553.29</v>
      </c>
      <c r="AC179" s="193">
        <f t="shared" si="143"/>
        <v>0</v>
      </c>
      <c r="AD179" s="194">
        <f t="shared" si="144"/>
        <v>0</v>
      </c>
      <c r="AE179" s="174">
        <v>163</v>
      </c>
    </row>
    <row r="180" spans="1:31" ht="15">
      <c r="A180" s="173">
        <v>164</v>
      </c>
      <c r="B180" s="119">
        <f t="shared" si="121"/>
        <v>0</v>
      </c>
      <c r="C180" s="291">
        <f t="shared" si="122"/>
        <v>20</v>
      </c>
      <c r="D180" s="323"/>
      <c r="E180" s="294">
        <f t="shared" si="123"/>
        <v>0</v>
      </c>
      <c r="F180" s="110">
        <f t="shared" si="124"/>
        <v>4</v>
      </c>
      <c r="G180" s="291">
        <f t="shared" si="125"/>
        <v>613</v>
      </c>
      <c r="H180" s="323"/>
      <c r="I180" s="297">
        <f t="shared" si="126"/>
        <v>182011.9</v>
      </c>
      <c r="J180" s="20">
        <f t="shared" si="127"/>
        <v>1820.1189999999999</v>
      </c>
      <c r="K180" s="299">
        <f t="shared" si="128"/>
        <v>60072.847999999969</v>
      </c>
      <c r="L180" s="328"/>
      <c r="M180" s="170">
        <f t="shared" si="129"/>
        <v>12014570</v>
      </c>
      <c r="N180" s="170">
        <f t="shared" si="130"/>
        <v>600728.5</v>
      </c>
      <c r="O180" s="220">
        <f t="shared" si="131"/>
        <v>51280424</v>
      </c>
      <c r="P180" s="231">
        <f t="shared" si="132"/>
        <v>5128.0424000000003</v>
      </c>
      <c r="Q180" s="131">
        <f t="shared" si="133"/>
        <v>85</v>
      </c>
      <c r="R180" s="132">
        <f t="shared" si="134"/>
        <v>0.14000000000000001</v>
      </c>
      <c r="S180" s="136">
        <f t="shared" si="135"/>
        <v>105</v>
      </c>
      <c r="T180" s="302">
        <f t="shared" si="136"/>
        <v>0.17</v>
      </c>
      <c r="U180" s="330"/>
      <c r="V180" s="305">
        <f t="shared" si="137"/>
        <v>6788231.8200000003</v>
      </c>
      <c r="W180" s="172">
        <f t="shared" si="138"/>
        <v>58068655.82</v>
      </c>
      <c r="X180" s="198">
        <f t="shared" si="139"/>
        <v>0.13</v>
      </c>
      <c r="Y180" s="308">
        <f t="shared" si="140"/>
        <v>678.82</v>
      </c>
      <c r="Z180" s="332"/>
      <c r="AA180" s="310">
        <f t="shared" si="141"/>
        <v>-58058655.82</v>
      </c>
      <c r="AB180" s="196">
        <f t="shared" si="142"/>
        <v>5806.87</v>
      </c>
      <c r="AC180" s="193">
        <f t="shared" si="143"/>
        <v>0</v>
      </c>
      <c r="AD180" s="194">
        <f t="shared" si="144"/>
        <v>0</v>
      </c>
      <c r="AE180" s="174">
        <v>164</v>
      </c>
    </row>
    <row r="181" spans="1:31" ht="15">
      <c r="A181" s="173">
        <v>165</v>
      </c>
      <c r="B181" s="119">
        <f t="shared" ref="B181:B244" si="145">IF(AND($A181&gt;=C$9,C$9&gt;0),0,IF(AND($A181&gt;=C$6,C$6&gt;0),C$7,0))</f>
        <v>0</v>
      </c>
      <c r="C181" s="291">
        <f t="shared" ref="C181:C244" si="146">IF(AND($A181&gt;=C$9,C$9&gt;0),C$10,C180+B181)</f>
        <v>20</v>
      </c>
      <c r="D181" s="323"/>
      <c r="E181" s="294">
        <f t="shared" ref="E181:E244" si="147">IF(OR($A181&lt;2,AND(G$12&gt;0,$A181&gt;G$12)),0,IF(AND($A181&gt;=G$9,G$9&gt;0),G$10,IF(AND($A181&gt;=G$6,G$6&gt;0),G$7,0)))</f>
        <v>0</v>
      </c>
      <c r="F181" s="110">
        <f t="shared" ref="F181:F244" si="148">F180+E181</f>
        <v>4</v>
      </c>
      <c r="G181" s="291">
        <f t="shared" ref="G181:G244" si="149">G180+F181</f>
        <v>617</v>
      </c>
      <c r="H181" s="323"/>
      <c r="I181" s="297">
        <f t="shared" ref="I181:I244" si="150">IF(($A181&lt;K$4),1,IF(AND($A181&gt;K$12,K$12&gt;0),I180,IF(AND($A181&gt;=K$9,K$9&gt;0),ROUND(I180+K$10,4),IF(AND($A181&gt;=K$6,K$6&gt;0),ROUND(I180+K$7,4),K$3))))</f>
        <v>184811.9</v>
      </c>
      <c r="J181" s="20">
        <f t="shared" ref="J181:J244" si="151">IF($A181&lt;K$4, K$2, IF(K$1=0,IF(K$13&gt;0,IF(K$2*K$13&lt;ROUND(J180*I181, 3),K$2*K$13,ROUND(J180*I181, 3)),ROUND(J180*I181, 3)),IF(K$13&gt;0,IF(K$2*K$13&lt;ROUND(K$2*I181, 3),K$2*K$13,ROUND(K$2*I181, 3)),ROUND(K$2*I181, 3))))</f>
        <v>1848.1189999999999</v>
      </c>
      <c r="K181" s="299">
        <f t="shared" ref="K181:K244" si="152">K180+J181</f>
        <v>61920.966999999968</v>
      </c>
      <c r="L181" s="328"/>
      <c r="M181" s="170">
        <f t="shared" ref="M181:M244" si="153">ROUND(C181*N181-K181*$O$6,2)</f>
        <v>12384194</v>
      </c>
      <c r="N181" s="170">
        <f t="shared" ref="N181:N244" si="154">ROUND(ROUND(K181,2)*$O$4,2)</f>
        <v>619209.69999999995</v>
      </c>
      <c r="O181" s="220">
        <f t="shared" ref="O181:O244" si="155">ROUND((ROUND(K180,2)*(G181-G180)*$O$4+O180+J181*$O$6),2)</f>
        <v>53683338</v>
      </c>
      <c r="P181" s="231">
        <f t="shared" ref="P181:P244" si="156">O181/$O$10</f>
        <v>5368.3338000000003</v>
      </c>
      <c r="Q181" s="131">
        <f t="shared" ref="Q181:Q244" si="157">ROUND(O181/N181,0)</f>
        <v>87</v>
      </c>
      <c r="R181" s="132">
        <f t="shared" ref="R181:R244" si="158">ROUND(Q181/G181,2)</f>
        <v>0.14000000000000001</v>
      </c>
      <c r="S181" s="136">
        <f t="shared" ref="S181:S244" si="159">Q181+C181</f>
        <v>107</v>
      </c>
      <c r="T181" s="302">
        <f t="shared" ref="T181:T244" si="160">ROUND(S181/G181,2)</f>
        <v>0.17</v>
      </c>
      <c r="U181" s="330"/>
      <c r="V181" s="305">
        <f t="shared" ref="V181:V244" si="161">ROUND(K181*$O$7,2)</f>
        <v>6997069.2699999996</v>
      </c>
      <c r="W181" s="172">
        <f t="shared" ref="W181:W244" si="162">ROUND(O181+V181,2)</f>
        <v>60680407.270000003</v>
      </c>
      <c r="X181" s="198">
        <f t="shared" ref="X181:X244" si="163">IF(O181&gt;0,ROUND(V181/O181,2),0)</f>
        <v>0.13</v>
      </c>
      <c r="Y181" s="308">
        <f t="shared" ref="Y181:Y244" si="164">IF($O$10&gt;0,ROUND(V181/$O$10,2),0)</f>
        <v>699.71</v>
      </c>
      <c r="Z181" s="332"/>
      <c r="AA181" s="310">
        <f t="shared" ref="AA181:AA244" si="165">IF($O$10&gt;0,ROUND($O$10-W181,2),0)</f>
        <v>-60670407.270000003</v>
      </c>
      <c r="AB181" s="196">
        <f t="shared" ref="AB181:AB244" si="166">IF($O$10&gt;0,ROUND(W181/$O$10,2),0)</f>
        <v>6068.04</v>
      </c>
      <c r="AC181" s="193">
        <f t="shared" ref="AC181:AC244" si="167">IF(AND(AA181&gt;0,$O$4&gt;0),($O$10-O181-V181*$O$8)/N181,0)</f>
        <v>0</v>
      </c>
      <c r="AD181" s="194">
        <f t="shared" ref="AD181:AD244" si="168">IF(AC181&gt;0,AC181+G181,0)</f>
        <v>0</v>
      </c>
      <c r="AE181" s="174">
        <v>165</v>
      </c>
    </row>
    <row r="182" spans="1:31" ht="15">
      <c r="A182" s="173">
        <v>166</v>
      </c>
      <c r="B182" s="119">
        <f t="shared" si="145"/>
        <v>0</v>
      </c>
      <c r="C182" s="291">
        <f t="shared" si="146"/>
        <v>20</v>
      </c>
      <c r="D182" s="323"/>
      <c r="E182" s="294">
        <f t="shared" si="147"/>
        <v>0</v>
      </c>
      <c r="F182" s="110">
        <f t="shared" si="148"/>
        <v>4</v>
      </c>
      <c r="G182" s="291">
        <f t="shared" si="149"/>
        <v>621</v>
      </c>
      <c r="H182" s="323"/>
      <c r="I182" s="297">
        <f t="shared" si="150"/>
        <v>187611.9</v>
      </c>
      <c r="J182" s="20">
        <f t="shared" si="151"/>
        <v>1876.1189999999999</v>
      </c>
      <c r="K182" s="299">
        <f t="shared" si="152"/>
        <v>63797.085999999967</v>
      </c>
      <c r="L182" s="328"/>
      <c r="M182" s="170">
        <f t="shared" si="153"/>
        <v>12759418</v>
      </c>
      <c r="N182" s="170">
        <f t="shared" si="154"/>
        <v>637970.9</v>
      </c>
      <c r="O182" s="220">
        <f t="shared" si="155"/>
        <v>56160176.799999997</v>
      </c>
      <c r="P182" s="231">
        <f t="shared" si="156"/>
        <v>5616.0176799999999</v>
      </c>
      <c r="Q182" s="131">
        <f t="shared" si="157"/>
        <v>88</v>
      </c>
      <c r="R182" s="132">
        <f t="shared" si="158"/>
        <v>0.14000000000000001</v>
      </c>
      <c r="S182" s="136">
        <f t="shared" si="159"/>
        <v>108</v>
      </c>
      <c r="T182" s="302">
        <f t="shared" si="160"/>
        <v>0.17</v>
      </c>
      <c r="U182" s="330"/>
      <c r="V182" s="305">
        <f t="shared" si="161"/>
        <v>7209070.7199999997</v>
      </c>
      <c r="W182" s="172">
        <f t="shared" si="162"/>
        <v>63369247.520000003</v>
      </c>
      <c r="X182" s="198">
        <f t="shared" si="163"/>
        <v>0.13</v>
      </c>
      <c r="Y182" s="308">
        <f t="shared" si="164"/>
        <v>720.91</v>
      </c>
      <c r="Z182" s="332"/>
      <c r="AA182" s="310">
        <f t="shared" si="165"/>
        <v>-63359247.520000003</v>
      </c>
      <c r="AB182" s="196">
        <f t="shared" si="166"/>
        <v>6336.92</v>
      </c>
      <c r="AC182" s="193">
        <f t="shared" si="167"/>
        <v>0</v>
      </c>
      <c r="AD182" s="194">
        <f t="shared" si="168"/>
        <v>0</v>
      </c>
      <c r="AE182" s="174">
        <v>166</v>
      </c>
    </row>
    <row r="183" spans="1:31" ht="15">
      <c r="A183" s="173">
        <v>167</v>
      </c>
      <c r="B183" s="119">
        <f t="shared" si="145"/>
        <v>0</v>
      </c>
      <c r="C183" s="291">
        <f t="shared" si="146"/>
        <v>20</v>
      </c>
      <c r="D183" s="323"/>
      <c r="E183" s="294">
        <f t="shared" si="147"/>
        <v>0</v>
      </c>
      <c r="F183" s="110">
        <f t="shared" si="148"/>
        <v>4</v>
      </c>
      <c r="G183" s="291">
        <f t="shared" si="149"/>
        <v>625</v>
      </c>
      <c r="H183" s="323"/>
      <c r="I183" s="297">
        <f t="shared" si="150"/>
        <v>190411.9</v>
      </c>
      <c r="J183" s="20">
        <f t="shared" si="151"/>
        <v>1904.1189999999999</v>
      </c>
      <c r="K183" s="299">
        <f t="shared" si="152"/>
        <v>65701.204999999973</v>
      </c>
      <c r="L183" s="328"/>
      <c r="M183" s="170">
        <f t="shared" si="153"/>
        <v>13140242</v>
      </c>
      <c r="N183" s="170">
        <f t="shared" si="154"/>
        <v>657012.1</v>
      </c>
      <c r="O183" s="220">
        <f t="shared" si="155"/>
        <v>58712060.399999999</v>
      </c>
      <c r="P183" s="231">
        <f t="shared" si="156"/>
        <v>5871.20604</v>
      </c>
      <c r="Q183" s="131">
        <f t="shared" si="157"/>
        <v>89</v>
      </c>
      <c r="R183" s="132">
        <f t="shared" si="158"/>
        <v>0.14000000000000001</v>
      </c>
      <c r="S183" s="136">
        <f t="shared" si="159"/>
        <v>109</v>
      </c>
      <c r="T183" s="302">
        <f t="shared" si="160"/>
        <v>0.17</v>
      </c>
      <c r="U183" s="330"/>
      <c r="V183" s="305">
        <f t="shared" si="161"/>
        <v>7424236.1699999999</v>
      </c>
      <c r="W183" s="172">
        <f t="shared" si="162"/>
        <v>66136296.57</v>
      </c>
      <c r="X183" s="198">
        <f t="shared" si="163"/>
        <v>0.13</v>
      </c>
      <c r="Y183" s="308">
        <f t="shared" si="164"/>
        <v>742.42</v>
      </c>
      <c r="Z183" s="332"/>
      <c r="AA183" s="310">
        <f t="shared" si="165"/>
        <v>-66126296.57</v>
      </c>
      <c r="AB183" s="196">
        <f t="shared" si="166"/>
        <v>6613.63</v>
      </c>
      <c r="AC183" s="193">
        <f t="shared" si="167"/>
        <v>0</v>
      </c>
      <c r="AD183" s="194">
        <f t="shared" si="168"/>
        <v>0</v>
      </c>
      <c r="AE183" s="174">
        <v>167</v>
      </c>
    </row>
    <row r="184" spans="1:31" ht="15">
      <c r="A184" s="173">
        <v>168</v>
      </c>
      <c r="B184" s="119">
        <f t="shared" si="145"/>
        <v>0</v>
      </c>
      <c r="C184" s="291">
        <f t="shared" si="146"/>
        <v>20</v>
      </c>
      <c r="D184" s="323"/>
      <c r="E184" s="294">
        <f t="shared" si="147"/>
        <v>0</v>
      </c>
      <c r="F184" s="110">
        <f t="shared" si="148"/>
        <v>4</v>
      </c>
      <c r="G184" s="291">
        <f t="shared" si="149"/>
        <v>629</v>
      </c>
      <c r="H184" s="323"/>
      <c r="I184" s="297">
        <f t="shared" si="150"/>
        <v>193211.9</v>
      </c>
      <c r="J184" s="20">
        <f t="shared" si="151"/>
        <v>1932.1189999999999</v>
      </c>
      <c r="K184" s="299">
        <f t="shared" si="152"/>
        <v>67633.323999999979</v>
      </c>
      <c r="L184" s="328"/>
      <c r="M184" s="170">
        <f t="shared" si="153"/>
        <v>13526664</v>
      </c>
      <c r="N184" s="170">
        <f t="shared" si="154"/>
        <v>676333.2</v>
      </c>
      <c r="O184" s="220">
        <f t="shared" si="155"/>
        <v>61340108.799999997</v>
      </c>
      <c r="P184" s="231">
        <f t="shared" si="156"/>
        <v>6134.0108799999998</v>
      </c>
      <c r="Q184" s="131">
        <f t="shared" si="157"/>
        <v>91</v>
      </c>
      <c r="R184" s="132">
        <f t="shared" si="158"/>
        <v>0.14000000000000001</v>
      </c>
      <c r="S184" s="136">
        <f t="shared" si="159"/>
        <v>111</v>
      </c>
      <c r="T184" s="302">
        <f t="shared" si="160"/>
        <v>0.18</v>
      </c>
      <c r="U184" s="330"/>
      <c r="V184" s="305">
        <f t="shared" si="161"/>
        <v>7642565.6100000003</v>
      </c>
      <c r="W184" s="172">
        <f t="shared" si="162"/>
        <v>68982674.409999996</v>
      </c>
      <c r="X184" s="198">
        <f t="shared" si="163"/>
        <v>0.12</v>
      </c>
      <c r="Y184" s="308">
        <f t="shared" si="164"/>
        <v>764.26</v>
      </c>
      <c r="Z184" s="332"/>
      <c r="AA184" s="310">
        <f t="shared" si="165"/>
        <v>-68972674.409999996</v>
      </c>
      <c r="AB184" s="196">
        <f t="shared" si="166"/>
        <v>6898.27</v>
      </c>
      <c r="AC184" s="193">
        <f t="shared" si="167"/>
        <v>0</v>
      </c>
      <c r="AD184" s="194">
        <f t="shared" si="168"/>
        <v>0</v>
      </c>
      <c r="AE184" s="174">
        <v>168</v>
      </c>
    </row>
    <row r="185" spans="1:31" ht="15">
      <c r="A185" s="173">
        <v>169</v>
      </c>
      <c r="B185" s="119">
        <f t="shared" si="145"/>
        <v>0</v>
      </c>
      <c r="C185" s="291">
        <f t="shared" si="146"/>
        <v>20</v>
      </c>
      <c r="D185" s="323"/>
      <c r="E185" s="294">
        <f t="shared" si="147"/>
        <v>0</v>
      </c>
      <c r="F185" s="110">
        <f t="shared" si="148"/>
        <v>4</v>
      </c>
      <c r="G185" s="291">
        <f t="shared" si="149"/>
        <v>633</v>
      </c>
      <c r="H185" s="323"/>
      <c r="I185" s="297">
        <f t="shared" si="150"/>
        <v>196011.9</v>
      </c>
      <c r="J185" s="20">
        <f t="shared" si="151"/>
        <v>1960.1189999999999</v>
      </c>
      <c r="K185" s="299">
        <f t="shared" si="152"/>
        <v>69593.442999999985</v>
      </c>
      <c r="L185" s="328"/>
      <c r="M185" s="170">
        <f t="shared" si="153"/>
        <v>13918688</v>
      </c>
      <c r="N185" s="170">
        <f t="shared" si="154"/>
        <v>695934.4</v>
      </c>
      <c r="O185" s="220">
        <f t="shared" si="155"/>
        <v>64045441.600000001</v>
      </c>
      <c r="P185" s="231">
        <f t="shared" si="156"/>
        <v>6404.5441600000004</v>
      </c>
      <c r="Q185" s="131">
        <f t="shared" si="157"/>
        <v>92</v>
      </c>
      <c r="R185" s="132">
        <f t="shared" si="158"/>
        <v>0.15</v>
      </c>
      <c r="S185" s="136">
        <f t="shared" si="159"/>
        <v>112</v>
      </c>
      <c r="T185" s="302">
        <f t="shared" si="160"/>
        <v>0.18</v>
      </c>
      <c r="U185" s="330"/>
      <c r="V185" s="305">
        <f t="shared" si="161"/>
        <v>7864059.0599999996</v>
      </c>
      <c r="W185" s="172">
        <f t="shared" si="162"/>
        <v>71909500.659999996</v>
      </c>
      <c r="X185" s="198">
        <f t="shared" si="163"/>
        <v>0.12</v>
      </c>
      <c r="Y185" s="308">
        <f t="shared" si="164"/>
        <v>786.41</v>
      </c>
      <c r="Z185" s="332"/>
      <c r="AA185" s="310">
        <f t="shared" si="165"/>
        <v>-71899500.659999996</v>
      </c>
      <c r="AB185" s="196">
        <f t="shared" si="166"/>
        <v>7190.95</v>
      </c>
      <c r="AC185" s="193">
        <f t="shared" si="167"/>
        <v>0</v>
      </c>
      <c r="AD185" s="194">
        <f t="shared" si="168"/>
        <v>0</v>
      </c>
      <c r="AE185" s="174">
        <v>169</v>
      </c>
    </row>
    <row r="186" spans="1:31" ht="15">
      <c r="A186" s="173">
        <v>170</v>
      </c>
      <c r="B186" s="119">
        <f t="shared" si="145"/>
        <v>0</v>
      </c>
      <c r="C186" s="291">
        <f t="shared" si="146"/>
        <v>20</v>
      </c>
      <c r="D186" s="323"/>
      <c r="E186" s="294">
        <f t="shared" si="147"/>
        <v>0</v>
      </c>
      <c r="F186" s="110">
        <f t="shared" si="148"/>
        <v>4</v>
      </c>
      <c r="G186" s="291">
        <f t="shared" si="149"/>
        <v>637</v>
      </c>
      <c r="H186" s="323"/>
      <c r="I186" s="297">
        <f t="shared" si="150"/>
        <v>198811.9</v>
      </c>
      <c r="J186" s="20">
        <f t="shared" si="151"/>
        <v>1988.1189999999999</v>
      </c>
      <c r="K186" s="299">
        <f t="shared" si="152"/>
        <v>71581.561999999991</v>
      </c>
      <c r="L186" s="328"/>
      <c r="M186" s="170">
        <f t="shared" si="153"/>
        <v>14316312</v>
      </c>
      <c r="N186" s="170">
        <f t="shared" si="154"/>
        <v>715815.6</v>
      </c>
      <c r="O186" s="220">
        <f t="shared" si="155"/>
        <v>66829179.200000003</v>
      </c>
      <c r="P186" s="231">
        <f t="shared" si="156"/>
        <v>6682.9179199999999</v>
      </c>
      <c r="Q186" s="131">
        <f t="shared" si="157"/>
        <v>93</v>
      </c>
      <c r="R186" s="132">
        <f t="shared" si="158"/>
        <v>0.15</v>
      </c>
      <c r="S186" s="136">
        <f t="shared" si="159"/>
        <v>113</v>
      </c>
      <c r="T186" s="302">
        <f t="shared" si="160"/>
        <v>0.18</v>
      </c>
      <c r="U186" s="330"/>
      <c r="V186" s="305">
        <f t="shared" si="161"/>
        <v>8088716.5099999998</v>
      </c>
      <c r="W186" s="172">
        <f t="shared" si="162"/>
        <v>74917895.709999993</v>
      </c>
      <c r="X186" s="198">
        <f t="shared" si="163"/>
        <v>0.12</v>
      </c>
      <c r="Y186" s="308">
        <f t="shared" si="164"/>
        <v>808.87</v>
      </c>
      <c r="Z186" s="332"/>
      <c r="AA186" s="310">
        <f t="shared" si="165"/>
        <v>-74907895.709999993</v>
      </c>
      <c r="AB186" s="196">
        <f t="shared" si="166"/>
        <v>7491.79</v>
      </c>
      <c r="AC186" s="193">
        <f t="shared" si="167"/>
        <v>0</v>
      </c>
      <c r="AD186" s="194">
        <f t="shared" si="168"/>
        <v>0</v>
      </c>
      <c r="AE186" s="174">
        <v>170</v>
      </c>
    </row>
    <row r="187" spans="1:31" ht="15">
      <c r="A187" s="173">
        <v>171</v>
      </c>
      <c r="B187" s="119">
        <f t="shared" si="145"/>
        <v>0</v>
      </c>
      <c r="C187" s="291">
        <f t="shared" si="146"/>
        <v>20</v>
      </c>
      <c r="D187" s="323"/>
      <c r="E187" s="294">
        <f t="shared" si="147"/>
        <v>0</v>
      </c>
      <c r="F187" s="110">
        <f t="shared" si="148"/>
        <v>4</v>
      </c>
      <c r="G187" s="291">
        <f t="shared" si="149"/>
        <v>641</v>
      </c>
      <c r="H187" s="323"/>
      <c r="I187" s="297">
        <f t="shared" si="150"/>
        <v>201611.9</v>
      </c>
      <c r="J187" s="20">
        <f t="shared" si="151"/>
        <v>2016.1189999999999</v>
      </c>
      <c r="K187" s="299">
        <f t="shared" si="152"/>
        <v>73597.680999999997</v>
      </c>
      <c r="L187" s="328"/>
      <c r="M187" s="170">
        <f t="shared" si="153"/>
        <v>14719536</v>
      </c>
      <c r="N187" s="170">
        <f t="shared" si="154"/>
        <v>735976.8</v>
      </c>
      <c r="O187" s="220">
        <f t="shared" si="155"/>
        <v>69692441.599999994</v>
      </c>
      <c r="P187" s="231">
        <f t="shared" si="156"/>
        <v>6969.2441599999993</v>
      </c>
      <c r="Q187" s="131">
        <f t="shared" si="157"/>
        <v>95</v>
      </c>
      <c r="R187" s="132">
        <f t="shared" si="158"/>
        <v>0.15</v>
      </c>
      <c r="S187" s="136">
        <f t="shared" si="159"/>
        <v>115</v>
      </c>
      <c r="T187" s="302">
        <f t="shared" si="160"/>
        <v>0.18</v>
      </c>
      <c r="U187" s="330"/>
      <c r="V187" s="305">
        <f t="shared" si="161"/>
        <v>8316537.9500000002</v>
      </c>
      <c r="W187" s="172">
        <f t="shared" si="162"/>
        <v>78008979.549999997</v>
      </c>
      <c r="X187" s="198">
        <f t="shared" si="163"/>
        <v>0.12</v>
      </c>
      <c r="Y187" s="308">
        <f t="shared" si="164"/>
        <v>831.65</v>
      </c>
      <c r="Z187" s="332"/>
      <c r="AA187" s="310">
        <f t="shared" si="165"/>
        <v>-77998979.549999997</v>
      </c>
      <c r="AB187" s="196">
        <f t="shared" si="166"/>
        <v>7800.9</v>
      </c>
      <c r="AC187" s="193">
        <f t="shared" si="167"/>
        <v>0</v>
      </c>
      <c r="AD187" s="194">
        <f t="shared" si="168"/>
        <v>0</v>
      </c>
      <c r="AE187" s="174">
        <v>171</v>
      </c>
    </row>
    <row r="188" spans="1:31" ht="15">
      <c r="A188" s="173">
        <v>172</v>
      </c>
      <c r="B188" s="119">
        <f t="shared" si="145"/>
        <v>0</v>
      </c>
      <c r="C188" s="291">
        <f t="shared" si="146"/>
        <v>20</v>
      </c>
      <c r="D188" s="323"/>
      <c r="E188" s="294">
        <f t="shared" si="147"/>
        <v>0</v>
      </c>
      <c r="F188" s="110">
        <f t="shared" si="148"/>
        <v>4</v>
      </c>
      <c r="G188" s="291">
        <f t="shared" si="149"/>
        <v>645</v>
      </c>
      <c r="H188" s="323"/>
      <c r="I188" s="297">
        <f t="shared" si="150"/>
        <v>204411.9</v>
      </c>
      <c r="J188" s="20">
        <f t="shared" si="151"/>
        <v>2044.1189999999999</v>
      </c>
      <c r="K188" s="299">
        <f t="shared" si="152"/>
        <v>75641.8</v>
      </c>
      <c r="L188" s="328"/>
      <c r="M188" s="170">
        <f t="shared" si="153"/>
        <v>15128360</v>
      </c>
      <c r="N188" s="170">
        <f t="shared" si="154"/>
        <v>756418</v>
      </c>
      <c r="O188" s="220">
        <f t="shared" si="155"/>
        <v>72636348.799999997</v>
      </c>
      <c r="P188" s="231">
        <f t="shared" si="156"/>
        <v>7263.6348799999996</v>
      </c>
      <c r="Q188" s="131">
        <f t="shared" si="157"/>
        <v>96</v>
      </c>
      <c r="R188" s="132">
        <f t="shared" si="158"/>
        <v>0.15</v>
      </c>
      <c r="S188" s="136">
        <f t="shared" si="159"/>
        <v>116</v>
      </c>
      <c r="T188" s="302">
        <f t="shared" si="160"/>
        <v>0.18</v>
      </c>
      <c r="U188" s="330"/>
      <c r="V188" s="305">
        <f t="shared" si="161"/>
        <v>8547523.4000000004</v>
      </c>
      <c r="W188" s="172">
        <f t="shared" si="162"/>
        <v>81183872.200000003</v>
      </c>
      <c r="X188" s="198">
        <f t="shared" si="163"/>
        <v>0.12</v>
      </c>
      <c r="Y188" s="308">
        <f t="shared" si="164"/>
        <v>854.75</v>
      </c>
      <c r="Z188" s="332"/>
      <c r="AA188" s="310">
        <f t="shared" si="165"/>
        <v>-81173872.200000003</v>
      </c>
      <c r="AB188" s="196">
        <f t="shared" si="166"/>
        <v>8118.39</v>
      </c>
      <c r="AC188" s="193">
        <f t="shared" si="167"/>
        <v>0</v>
      </c>
      <c r="AD188" s="194">
        <f t="shared" si="168"/>
        <v>0</v>
      </c>
      <c r="AE188" s="174">
        <v>172</v>
      </c>
    </row>
    <row r="189" spans="1:31" ht="15">
      <c r="A189" s="173">
        <v>173</v>
      </c>
      <c r="B189" s="119">
        <f t="shared" si="145"/>
        <v>0</v>
      </c>
      <c r="C189" s="291">
        <f t="shared" si="146"/>
        <v>20</v>
      </c>
      <c r="D189" s="323"/>
      <c r="E189" s="294">
        <f t="shared" si="147"/>
        <v>0</v>
      </c>
      <c r="F189" s="110">
        <f t="shared" si="148"/>
        <v>4</v>
      </c>
      <c r="G189" s="291">
        <f t="shared" si="149"/>
        <v>649</v>
      </c>
      <c r="H189" s="323"/>
      <c r="I189" s="297">
        <f t="shared" si="150"/>
        <v>207211.9</v>
      </c>
      <c r="J189" s="20">
        <f t="shared" si="151"/>
        <v>2072.1190000000001</v>
      </c>
      <c r="K189" s="299">
        <f t="shared" si="152"/>
        <v>77713.919000000009</v>
      </c>
      <c r="L189" s="328"/>
      <c r="M189" s="170">
        <f t="shared" si="153"/>
        <v>15542784</v>
      </c>
      <c r="N189" s="170">
        <f t="shared" si="154"/>
        <v>777139.19999999995</v>
      </c>
      <c r="O189" s="220">
        <f t="shared" si="155"/>
        <v>75662020.799999997</v>
      </c>
      <c r="P189" s="231">
        <f t="shared" si="156"/>
        <v>7566.20208</v>
      </c>
      <c r="Q189" s="131">
        <f t="shared" si="157"/>
        <v>97</v>
      </c>
      <c r="R189" s="132">
        <f t="shared" si="158"/>
        <v>0.15</v>
      </c>
      <c r="S189" s="136">
        <f t="shared" si="159"/>
        <v>117</v>
      </c>
      <c r="T189" s="302">
        <f t="shared" si="160"/>
        <v>0.18</v>
      </c>
      <c r="U189" s="330"/>
      <c r="V189" s="305">
        <f t="shared" si="161"/>
        <v>8781672.8499999996</v>
      </c>
      <c r="W189" s="172">
        <f t="shared" si="162"/>
        <v>84443693.650000006</v>
      </c>
      <c r="X189" s="198">
        <f t="shared" si="163"/>
        <v>0.12</v>
      </c>
      <c r="Y189" s="308">
        <f t="shared" si="164"/>
        <v>878.17</v>
      </c>
      <c r="Z189" s="332"/>
      <c r="AA189" s="310">
        <f t="shared" si="165"/>
        <v>-84433693.650000006</v>
      </c>
      <c r="AB189" s="196">
        <f t="shared" si="166"/>
        <v>8444.3700000000008</v>
      </c>
      <c r="AC189" s="193">
        <f t="shared" si="167"/>
        <v>0</v>
      </c>
      <c r="AD189" s="194">
        <f t="shared" si="168"/>
        <v>0</v>
      </c>
      <c r="AE189" s="174">
        <v>173</v>
      </c>
    </row>
    <row r="190" spans="1:31" ht="15">
      <c r="A190" s="173">
        <v>174</v>
      </c>
      <c r="B190" s="119">
        <f t="shared" si="145"/>
        <v>0</v>
      </c>
      <c r="C190" s="291">
        <f t="shared" si="146"/>
        <v>20</v>
      </c>
      <c r="D190" s="323"/>
      <c r="E190" s="294">
        <f t="shared" si="147"/>
        <v>0</v>
      </c>
      <c r="F190" s="110">
        <f t="shared" si="148"/>
        <v>4</v>
      </c>
      <c r="G190" s="291">
        <f t="shared" si="149"/>
        <v>653</v>
      </c>
      <c r="H190" s="323"/>
      <c r="I190" s="297">
        <f t="shared" si="150"/>
        <v>210011.9</v>
      </c>
      <c r="J190" s="20">
        <f t="shared" si="151"/>
        <v>2100.1190000000001</v>
      </c>
      <c r="K190" s="299">
        <f t="shared" si="152"/>
        <v>79814.038000000015</v>
      </c>
      <c r="L190" s="328"/>
      <c r="M190" s="170">
        <f t="shared" si="153"/>
        <v>15962808</v>
      </c>
      <c r="N190" s="170">
        <f t="shared" si="154"/>
        <v>798140.4</v>
      </c>
      <c r="O190" s="220">
        <f t="shared" si="155"/>
        <v>78770577.599999994</v>
      </c>
      <c r="P190" s="231">
        <f t="shared" si="156"/>
        <v>7877.0577599999997</v>
      </c>
      <c r="Q190" s="131">
        <f t="shared" si="157"/>
        <v>99</v>
      </c>
      <c r="R190" s="132">
        <f t="shared" si="158"/>
        <v>0.15</v>
      </c>
      <c r="S190" s="136">
        <f t="shared" si="159"/>
        <v>119</v>
      </c>
      <c r="T190" s="302">
        <f t="shared" si="160"/>
        <v>0.18</v>
      </c>
      <c r="U190" s="330"/>
      <c r="V190" s="305">
        <f t="shared" si="161"/>
        <v>9018986.2899999991</v>
      </c>
      <c r="W190" s="172">
        <f t="shared" si="162"/>
        <v>87789563.890000001</v>
      </c>
      <c r="X190" s="198">
        <f t="shared" si="163"/>
        <v>0.11</v>
      </c>
      <c r="Y190" s="308">
        <f t="shared" si="164"/>
        <v>901.9</v>
      </c>
      <c r="Z190" s="332"/>
      <c r="AA190" s="310">
        <f t="shared" si="165"/>
        <v>-87779563.890000001</v>
      </c>
      <c r="AB190" s="196">
        <f t="shared" si="166"/>
        <v>8778.9599999999991</v>
      </c>
      <c r="AC190" s="193">
        <f t="shared" si="167"/>
        <v>0</v>
      </c>
      <c r="AD190" s="194">
        <f t="shared" si="168"/>
        <v>0</v>
      </c>
      <c r="AE190" s="174">
        <v>174</v>
      </c>
    </row>
    <row r="191" spans="1:31" ht="15">
      <c r="A191" s="173">
        <v>175</v>
      </c>
      <c r="B191" s="119">
        <f t="shared" si="145"/>
        <v>0</v>
      </c>
      <c r="C191" s="291">
        <f t="shared" si="146"/>
        <v>20</v>
      </c>
      <c r="D191" s="323"/>
      <c r="E191" s="294">
        <f t="shared" si="147"/>
        <v>0</v>
      </c>
      <c r="F191" s="110">
        <f t="shared" si="148"/>
        <v>4</v>
      </c>
      <c r="G191" s="291">
        <f t="shared" si="149"/>
        <v>657</v>
      </c>
      <c r="H191" s="323"/>
      <c r="I191" s="297">
        <f t="shared" si="150"/>
        <v>212811.9</v>
      </c>
      <c r="J191" s="20">
        <f t="shared" si="151"/>
        <v>2128.1190000000001</v>
      </c>
      <c r="K191" s="299">
        <f t="shared" si="152"/>
        <v>81942.157000000021</v>
      </c>
      <c r="L191" s="328"/>
      <c r="M191" s="170">
        <f t="shared" si="153"/>
        <v>16388432</v>
      </c>
      <c r="N191" s="170">
        <f t="shared" si="154"/>
        <v>819421.6</v>
      </c>
      <c r="O191" s="220">
        <f t="shared" si="155"/>
        <v>81963139.200000003</v>
      </c>
      <c r="P191" s="231">
        <f t="shared" si="156"/>
        <v>8196.3139200000005</v>
      </c>
      <c r="Q191" s="131">
        <f t="shared" si="157"/>
        <v>100</v>
      </c>
      <c r="R191" s="132">
        <f t="shared" si="158"/>
        <v>0.15</v>
      </c>
      <c r="S191" s="136">
        <f t="shared" si="159"/>
        <v>120</v>
      </c>
      <c r="T191" s="302">
        <f t="shared" si="160"/>
        <v>0.18</v>
      </c>
      <c r="U191" s="330"/>
      <c r="V191" s="305">
        <f t="shared" si="161"/>
        <v>9259463.7400000002</v>
      </c>
      <c r="W191" s="172">
        <f t="shared" si="162"/>
        <v>91222602.939999998</v>
      </c>
      <c r="X191" s="198">
        <f t="shared" si="163"/>
        <v>0.11</v>
      </c>
      <c r="Y191" s="308">
        <f t="shared" si="164"/>
        <v>925.95</v>
      </c>
      <c r="Z191" s="332"/>
      <c r="AA191" s="310">
        <f t="shared" si="165"/>
        <v>-91212602.939999998</v>
      </c>
      <c r="AB191" s="196">
        <f t="shared" si="166"/>
        <v>9122.26</v>
      </c>
      <c r="AC191" s="193">
        <f t="shared" si="167"/>
        <v>0</v>
      </c>
      <c r="AD191" s="194">
        <f t="shared" si="168"/>
        <v>0</v>
      </c>
      <c r="AE191" s="174">
        <v>175</v>
      </c>
    </row>
    <row r="192" spans="1:31" ht="15">
      <c r="A192" s="173">
        <v>176</v>
      </c>
      <c r="B192" s="119">
        <f t="shared" si="145"/>
        <v>0</v>
      </c>
      <c r="C192" s="291">
        <f t="shared" si="146"/>
        <v>20</v>
      </c>
      <c r="D192" s="323"/>
      <c r="E192" s="294">
        <f t="shared" si="147"/>
        <v>0</v>
      </c>
      <c r="F192" s="110">
        <f t="shared" si="148"/>
        <v>4</v>
      </c>
      <c r="G192" s="291">
        <f t="shared" si="149"/>
        <v>661</v>
      </c>
      <c r="H192" s="323"/>
      <c r="I192" s="297">
        <f t="shared" si="150"/>
        <v>215611.9</v>
      </c>
      <c r="J192" s="20">
        <f t="shared" si="151"/>
        <v>2156.1190000000001</v>
      </c>
      <c r="K192" s="299">
        <f t="shared" si="152"/>
        <v>84098.276000000027</v>
      </c>
      <c r="L192" s="328"/>
      <c r="M192" s="170">
        <f t="shared" si="153"/>
        <v>16819656</v>
      </c>
      <c r="N192" s="170">
        <f t="shared" si="154"/>
        <v>840982.8</v>
      </c>
      <c r="O192" s="220">
        <f t="shared" si="155"/>
        <v>85240825.599999994</v>
      </c>
      <c r="P192" s="231">
        <f t="shared" si="156"/>
        <v>8524.0825599999989</v>
      </c>
      <c r="Q192" s="131">
        <f t="shared" si="157"/>
        <v>101</v>
      </c>
      <c r="R192" s="132">
        <f t="shared" si="158"/>
        <v>0.15</v>
      </c>
      <c r="S192" s="136">
        <f t="shared" si="159"/>
        <v>121</v>
      </c>
      <c r="T192" s="302">
        <f t="shared" si="160"/>
        <v>0.18</v>
      </c>
      <c r="U192" s="330"/>
      <c r="V192" s="305">
        <f t="shared" si="161"/>
        <v>9503105.1899999995</v>
      </c>
      <c r="W192" s="172">
        <f t="shared" si="162"/>
        <v>94743930.790000007</v>
      </c>
      <c r="X192" s="198">
        <f t="shared" si="163"/>
        <v>0.11</v>
      </c>
      <c r="Y192" s="308">
        <f t="shared" si="164"/>
        <v>950.31</v>
      </c>
      <c r="Z192" s="332"/>
      <c r="AA192" s="310">
        <f t="shared" si="165"/>
        <v>-94733930.790000007</v>
      </c>
      <c r="AB192" s="196">
        <f t="shared" si="166"/>
        <v>9474.39</v>
      </c>
      <c r="AC192" s="193">
        <f t="shared" si="167"/>
        <v>0</v>
      </c>
      <c r="AD192" s="194">
        <f t="shared" si="168"/>
        <v>0</v>
      </c>
      <c r="AE192" s="174">
        <v>176</v>
      </c>
    </row>
    <row r="193" spans="1:31" ht="15">
      <c r="A193" s="173">
        <v>177</v>
      </c>
      <c r="B193" s="119">
        <f t="shared" si="145"/>
        <v>0</v>
      </c>
      <c r="C193" s="291">
        <f t="shared" si="146"/>
        <v>20</v>
      </c>
      <c r="D193" s="323"/>
      <c r="E193" s="294">
        <f t="shared" si="147"/>
        <v>0</v>
      </c>
      <c r="F193" s="110">
        <f t="shared" si="148"/>
        <v>4</v>
      </c>
      <c r="G193" s="291">
        <f t="shared" si="149"/>
        <v>665</v>
      </c>
      <c r="H193" s="323"/>
      <c r="I193" s="297">
        <f t="shared" si="150"/>
        <v>218411.9</v>
      </c>
      <c r="J193" s="20">
        <f t="shared" si="151"/>
        <v>2184.1190000000001</v>
      </c>
      <c r="K193" s="299">
        <f t="shared" si="152"/>
        <v>86282.395000000033</v>
      </c>
      <c r="L193" s="328"/>
      <c r="M193" s="170">
        <f t="shared" si="153"/>
        <v>17256480</v>
      </c>
      <c r="N193" s="170">
        <f t="shared" si="154"/>
        <v>862824</v>
      </c>
      <c r="O193" s="220">
        <f t="shared" si="155"/>
        <v>88604756.799999997</v>
      </c>
      <c r="P193" s="231">
        <f t="shared" si="156"/>
        <v>8860.4756799999996</v>
      </c>
      <c r="Q193" s="131">
        <f t="shared" si="157"/>
        <v>103</v>
      </c>
      <c r="R193" s="132">
        <f t="shared" si="158"/>
        <v>0.15</v>
      </c>
      <c r="S193" s="136">
        <f t="shared" si="159"/>
        <v>123</v>
      </c>
      <c r="T193" s="302">
        <f t="shared" si="160"/>
        <v>0.18</v>
      </c>
      <c r="U193" s="330"/>
      <c r="V193" s="305">
        <f t="shared" si="161"/>
        <v>9749910.6400000006</v>
      </c>
      <c r="W193" s="172">
        <f t="shared" si="162"/>
        <v>98354667.439999998</v>
      </c>
      <c r="X193" s="198">
        <f t="shared" si="163"/>
        <v>0.11</v>
      </c>
      <c r="Y193" s="308">
        <f t="shared" si="164"/>
        <v>974.99</v>
      </c>
      <c r="Z193" s="332"/>
      <c r="AA193" s="310">
        <f t="shared" si="165"/>
        <v>-98344667.439999998</v>
      </c>
      <c r="AB193" s="196">
        <f t="shared" si="166"/>
        <v>9835.4699999999993</v>
      </c>
      <c r="AC193" s="193">
        <f t="shared" si="167"/>
        <v>0</v>
      </c>
      <c r="AD193" s="194">
        <f t="shared" si="168"/>
        <v>0</v>
      </c>
      <c r="AE193" s="174">
        <v>177</v>
      </c>
    </row>
    <row r="194" spans="1:31" ht="15">
      <c r="A194" s="173">
        <v>178</v>
      </c>
      <c r="B194" s="119">
        <f t="shared" si="145"/>
        <v>0</v>
      </c>
      <c r="C194" s="291">
        <f t="shared" si="146"/>
        <v>20</v>
      </c>
      <c r="D194" s="323"/>
      <c r="E194" s="294">
        <f t="shared" si="147"/>
        <v>0</v>
      </c>
      <c r="F194" s="110">
        <f t="shared" si="148"/>
        <v>4</v>
      </c>
      <c r="G194" s="291">
        <f t="shared" si="149"/>
        <v>669</v>
      </c>
      <c r="H194" s="323"/>
      <c r="I194" s="297">
        <f t="shared" si="150"/>
        <v>221211.9</v>
      </c>
      <c r="J194" s="20">
        <f t="shared" si="151"/>
        <v>2212.1190000000001</v>
      </c>
      <c r="K194" s="299">
        <f t="shared" si="152"/>
        <v>88494.514000000039</v>
      </c>
      <c r="L194" s="328"/>
      <c r="M194" s="170">
        <f t="shared" si="153"/>
        <v>17698902</v>
      </c>
      <c r="N194" s="170">
        <f t="shared" si="154"/>
        <v>884945.1</v>
      </c>
      <c r="O194" s="220">
        <f t="shared" si="155"/>
        <v>92056052.799999997</v>
      </c>
      <c r="P194" s="231">
        <f t="shared" si="156"/>
        <v>9205.6052799999998</v>
      </c>
      <c r="Q194" s="131">
        <f t="shared" si="157"/>
        <v>104</v>
      </c>
      <c r="R194" s="132">
        <f t="shared" si="158"/>
        <v>0.16</v>
      </c>
      <c r="S194" s="136">
        <f t="shared" si="159"/>
        <v>124</v>
      </c>
      <c r="T194" s="302">
        <f t="shared" si="160"/>
        <v>0.19</v>
      </c>
      <c r="U194" s="330"/>
      <c r="V194" s="305">
        <f t="shared" si="161"/>
        <v>9999880.0800000001</v>
      </c>
      <c r="W194" s="172">
        <f t="shared" si="162"/>
        <v>102055932.88</v>
      </c>
      <c r="X194" s="198">
        <f t="shared" si="163"/>
        <v>0.11</v>
      </c>
      <c r="Y194" s="308">
        <f t="shared" si="164"/>
        <v>999.99</v>
      </c>
      <c r="Z194" s="332"/>
      <c r="AA194" s="310">
        <f t="shared" si="165"/>
        <v>-102045932.88</v>
      </c>
      <c r="AB194" s="196">
        <f t="shared" si="166"/>
        <v>10205.59</v>
      </c>
      <c r="AC194" s="193">
        <f t="shared" si="167"/>
        <v>0</v>
      </c>
      <c r="AD194" s="194">
        <f t="shared" si="168"/>
        <v>0</v>
      </c>
      <c r="AE194" s="174">
        <v>178</v>
      </c>
    </row>
    <row r="195" spans="1:31" ht="15">
      <c r="A195" s="173">
        <v>179</v>
      </c>
      <c r="B195" s="119">
        <f t="shared" si="145"/>
        <v>0</v>
      </c>
      <c r="C195" s="291">
        <f t="shared" si="146"/>
        <v>20</v>
      </c>
      <c r="D195" s="323"/>
      <c r="E195" s="294">
        <f t="shared" si="147"/>
        <v>0</v>
      </c>
      <c r="F195" s="110">
        <f t="shared" si="148"/>
        <v>4</v>
      </c>
      <c r="G195" s="291">
        <f t="shared" si="149"/>
        <v>673</v>
      </c>
      <c r="H195" s="323"/>
      <c r="I195" s="297">
        <f t="shared" si="150"/>
        <v>224011.9</v>
      </c>
      <c r="J195" s="20">
        <f t="shared" si="151"/>
        <v>2240.1190000000001</v>
      </c>
      <c r="K195" s="299">
        <f t="shared" si="152"/>
        <v>90734.633000000045</v>
      </c>
      <c r="L195" s="328"/>
      <c r="M195" s="170">
        <f t="shared" si="153"/>
        <v>18146926</v>
      </c>
      <c r="N195" s="170">
        <f t="shared" si="154"/>
        <v>907346.3</v>
      </c>
      <c r="O195" s="220">
        <f t="shared" si="155"/>
        <v>95595833.200000003</v>
      </c>
      <c r="P195" s="231">
        <f t="shared" si="156"/>
        <v>9559.5833199999997</v>
      </c>
      <c r="Q195" s="131">
        <f t="shared" si="157"/>
        <v>105</v>
      </c>
      <c r="R195" s="132">
        <f t="shared" si="158"/>
        <v>0.16</v>
      </c>
      <c r="S195" s="136">
        <f t="shared" si="159"/>
        <v>125</v>
      </c>
      <c r="T195" s="302">
        <f t="shared" si="160"/>
        <v>0.19</v>
      </c>
      <c r="U195" s="330"/>
      <c r="V195" s="305">
        <f t="shared" si="161"/>
        <v>10253013.529999999</v>
      </c>
      <c r="W195" s="172">
        <f t="shared" si="162"/>
        <v>105848846.73</v>
      </c>
      <c r="X195" s="198">
        <f t="shared" si="163"/>
        <v>0.11</v>
      </c>
      <c r="Y195" s="308">
        <f t="shared" si="164"/>
        <v>1025.3</v>
      </c>
      <c r="Z195" s="332"/>
      <c r="AA195" s="310">
        <f t="shared" si="165"/>
        <v>-105838846.73</v>
      </c>
      <c r="AB195" s="196">
        <f t="shared" si="166"/>
        <v>10584.88</v>
      </c>
      <c r="AC195" s="193">
        <f t="shared" si="167"/>
        <v>0</v>
      </c>
      <c r="AD195" s="194">
        <f t="shared" si="168"/>
        <v>0</v>
      </c>
      <c r="AE195" s="174">
        <v>179</v>
      </c>
    </row>
    <row r="196" spans="1:31" ht="15">
      <c r="A196" s="173">
        <v>180</v>
      </c>
      <c r="B196" s="119">
        <f t="shared" si="145"/>
        <v>0</v>
      </c>
      <c r="C196" s="291">
        <f t="shared" si="146"/>
        <v>20</v>
      </c>
      <c r="D196" s="323"/>
      <c r="E196" s="294">
        <f t="shared" si="147"/>
        <v>0</v>
      </c>
      <c r="F196" s="110">
        <f t="shared" si="148"/>
        <v>4</v>
      </c>
      <c r="G196" s="291">
        <f t="shared" si="149"/>
        <v>677</v>
      </c>
      <c r="H196" s="323"/>
      <c r="I196" s="297">
        <f t="shared" si="150"/>
        <v>226811.9</v>
      </c>
      <c r="J196" s="20">
        <f t="shared" si="151"/>
        <v>2268.1190000000001</v>
      </c>
      <c r="K196" s="299">
        <f t="shared" si="152"/>
        <v>93002.752000000051</v>
      </c>
      <c r="L196" s="328"/>
      <c r="M196" s="170">
        <f t="shared" si="153"/>
        <v>18600550</v>
      </c>
      <c r="N196" s="170">
        <f t="shared" si="154"/>
        <v>930027.5</v>
      </c>
      <c r="O196" s="220">
        <f t="shared" si="155"/>
        <v>99225218.400000006</v>
      </c>
      <c r="P196" s="231">
        <f t="shared" si="156"/>
        <v>9922.5218400000012</v>
      </c>
      <c r="Q196" s="131">
        <f t="shared" si="157"/>
        <v>107</v>
      </c>
      <c r="R196" s="132">
        <f t="shared" si="158"/>
        <v>0.16</v>
      </c>
      <c r="S196" s="136">
        <f t="shared" si="159"/>
        <v>127</v>
      </c>
      <c r="T196" s="302">
        <f t="shared" si="160"/>
        <v>0.19</v>
      </c>
      <c r="U196" s="330"/>
      <c r="V196" s="305">
        <f t="shared" si="161"/>
        <v>10509310.98</v>
      </c>
      <c r="W196" s="172">
        <f t="shared" si="162"/>
        <v>109734529.38</v>
      </c>
      <c r="X196" s="198">
        <f t="shared" si="163"/>
        <v>0.11</v>
      </c>
      <c r="Y196" s="308">
        <f t="shared" si="164"/>
        <v>1050.93</v>
      </c>
      <c r="Z196" s="332"/>
      <c r="AA196" s="310">
        <f t="shared" si="165"/>
        <v>-109724529.38</v>
      </c>
      <c r="AB196" s="196">
        <f t="shared" si="166"/>
        <v>10973.45</v>
      </c>
      <c r="AC196" s="193">
        <f t="shared" si="167"/>
        <v>0</v>
      </c>
      <c r="AD196" s="194">
        <f t="shared" si="168"/>
        <v>0</v>
      </c>
      <c r="AE196" s="174">
        <v>180</v>
      </c>
    </row>
    <row r="197" spans="1:31" ht="15">
      <c r="A197" s="173">
        <v>181</v>
      </c>
      <c r="B197" s="119">
        <f t="shared" si="145"/>
        <v>0</v>
      </c>
      <c r="C197" s="291">
        <f t="shared" si="146"/>
        <v>20</v>
      </c>
      <c r="D197" s="323"/>
      <c r="E197" s="294">
        <f t="shared" si="147"/>
        <v>0</v>
      </c>
      <c r="F197" s="110">
        <f t="shared" si="148"/>
        <v>4</v>
      </c>
      <c r="G197" s="291">
        <f t="shared" si="149"/>
        <v>681</v>
      </c>
      <c r="H197" s="323"/>
      <c r="I197" s="297">
        <f t="shared" si="150"/>
        <v>229611.9</v>
      </c>
      <c r="J197" s="20">
        <f t="shared" si="151"/>
        <v>2296.1190000000001</v>
      </c>
      <c r="K197" s="299">
        <f t="shared" si="152"/>
        <v>95298.871000000057</v>
      </c>
      <c r="L197" s="328"/>
      <c r="M197" s="170">
        <f t="shared" si="153"/>
        <v>19059774</v>
      </c>
      <c r="N197" s="170">
        <f t="shared" si="154"/>
        <v>952988.7</v>
      </c>
      <c r="O197" s="220">
        <f t="shared" si="155"/>
        <v>102945328.40000001</v>
      </c>
      <c r="P197" s="231">
        <f t="shared" si="156"/>
        <v>10294.53284</v>
      </c>
      <c r="Q197" s="131">
        <f t="shared" si="157"/>
        <v>108</v>
      </c>
      <c r="R197" s="132">
        <f t="shared" si="158"/>
        <v>0.16</v>
      </c>
      <c r="S197" s="136">
        <f t="shared" si="159"/>
        <v>128</v>
      </c>
      <c r="T197" s="302">
        <f t="shared" si="160"/>
        <v>0.19</v>
      </c>
      <c r="U197" s="330"/>
      <c r="V197" s="305">
        <f t="shared" si="161"/>
        <v>10768772.42</v>
      </c>
      <c r="W197" s="172">
        <f t="shared" si="162"/>
        <v>113714100.81999999</v>
      </c>
      <c r="X197" s="198">
        <f t="shared" si="163"/>
        <v>0.1</v>
      </c>
      <c r="Y197" s="308">
        <f t="shared" si="164"/>
        <v>1076.8800000000001</v>
      </c>
      <c r="Z197" s="332"/>
      <c r="AA197" s="310">
        <f t="shared" si="165"/>
        <v>-113704100.81999999</v>
      </c>
      <c r="AB197" s="196">
        <f t="shared" si="166"/>
        <v>11371.41</v>
      </c>
      <c r="AC197" s="193">
        <f t="shared" si="167"/>
        <v>0</v>
      </c>
      <c r="AD197" s="194">
        <f t="shared" si="168"/>
        <v>0</v>
      </c>
      <c r="AE197" s="174">
        <v>181</v>
      </c>
    </row>
    <row r="198" spans="1:31" ht="15">
      <c r="A198" s="173">
        <v>182</v>
      </c>
      <c r="B198" s="119">
        <f t="shared" si="145"/>
        <v>0</v>
      </c>
      <c r="C198" s="291">
        <f t="shared" si="146"/>
        <v>20</v>
      </c>
      <c r="D198" s="323"/>
      <c r="E198" s="294">
        <f t="shared" si="147"/>
        <v>0</v>
      </c>
      <c r="F198" s="110">
        <f t="shared" si="148"/>
        <v>4</v>
      </c>
      <c r="G198" s="291">
        <f t="shared" si="149"/>
        <v>685</v>
      </c>
      <c r="H198" s="323"/>
      <c r="I198" s="297">
        <f t="shared" si="150"/>
        <v>232411.9</v>
      </c>
      <c r="J198" s="20">
        <f t="shared" si="151"/>
        <v>2324.1190000000001</v>
      </c>
      <c r="K198" s="299">
        <f t="shared" si="152"/>
        <v>97622.990000000063</v>
      </c>
      <c r="L198" s="328"/>
      <c r="M198" s="170">
        <f t="shared" si="153"/>
        <v>19524598</v>
      </c>
      <c r="N198" s="170">
        <f t="shared" si="154"/>
        <v>976229.9</v>
      </c>
      <c r="O198" s="220">
        <f t="shared" si="155"/>
        <v>106757283.2</v>
      </c>
      <c r="P198" s="231">
        <f t="shared" si="156"/>
        <v>10675.72832</v>
      </c>
      <c r="Q198" s="131">
        <f t="shared" si="157"/>
        <v>109</v>
      </c>
      <c r="R198" s="132">
        <f t="shared" si="158"/>
        <v>0.16</v>
      </c>
      <c r="S198" s="136">
        <f t="shared" si="159"/>
        <v>129</v>
      </c>
      <c r="T198" s="302">
        <f t="shared" si="160"/>
        <v>0.19</v>
      </c>
      <c r="U198" s="330"/>
      <c r="V198" s="305">
        <f t="shared" si="161"/>
        <v>11031397.869999999</v>
      </c>
      <c r="W198" s="172">
        <f t="shared" si="162"/>
        <v>117788681.06999999</v>
      </c>
      <c r="X198" s="198">
        <f t="shared" si="163"/>
        <v>0.1</v>
      </c>
      <c r="Y198" s="308">
        <f t="shared" si="164"/>
        <v>1103.1400000000001</v>
      </c>
      <c r="Z198" s="332"/>
      <c r="AA198" s="310">
        <f t="shared" si="165"/>
        <v>-117778681.06999999</v>
      </c>
      <c r="AB198" s="196">
        <f t="shared" si="166"/>
        <v>11778.87</v>
      </c>
      <c r="AC198" s="193">
        <f t="shared" si="167"/>
        <v>0</v>
      </c>
      <c r="AD198" s="194">
        <f t="shared" si="168"/>
        <v>0</v>
      </c>
      <c r="AE198" s="174">
        <v>182</v>
      </c>
    </row>
    <row r="199" spans="1:31" ht="15">
      <c r="A199" s="173">
        <v>183</v>
      </c>
      <c r="B199" s="119">
        <f t="shared" si="145"/>
        <v>0</v>
      </c>
      <c r="C199" s="291">
        <f t="shared" si="146"/>
        <v>20</v>
      </c>
      <c r="D199" s="323"/>
      <c r="E199" s="294">
        <f t="shared" si="147"/>
        <v>0</v>
      </c>
      <c r="F199" s="110">
        <f t="shared" si="148"/>
        <v>4</v>
      </c>
      <c r="G199" s="291">
        <f t="shared" si="149"/>
        <v>689</v>
      </c>
      <c r="H199" s="323"/>
      <c r="I199" s="297">
        <f t="shared" si="150"/>
        <v>235211.9</v>
      </c>
      <c r="J199" s="20">
        <f t="shared" si="151"/>
        <v>2352.1190000000001</v>
      </c>
      <c r="K199" s="299">
        <f t="shared" si="152"/>
        <v>99975.109000000069</v>
      </c>
      <c r="L199" s="328"/>
      <c r="M199" s="170">
        <f t="shared" si="153"/>
        <v>19995022</v>
      </c>
      <c r="N199" s="170">
        <f t="shared" si="154"/>
        <v>999751.1</v>
      </c>
      <c r="O199" s="220">
        <f t="shared" si="155"/>
        <v>110662202.8</v>
      </c>
      <c r="P199" s="231">
        <f t="shared" si="156"/>
        <v>11066.22028</v>
      </c>
      <c r="Q199" s="131">
        <f t="shared" si="157"/>
        <v>111</v>
      </c>
      <c r="R199" s="132">
        <f t="shared" si="158"/>
        <v>0.16</v>
      </c>
      <c r="S199" s="136">
        <f t="shared" si="159"/>
        <v>131</v>
      </c>
      <c r="T199" s="302">
        <f t="shared" si="160"/>
        <v>0.19</v>
      </c>
      <c r="U199" s="330"/>
      <c r="V199" s="305">
        <f t="shared" si="161"/>
        <v>11297187.32</v>
      </c>
      <c r="W199" s="172">
        <f t="shared" si="162"/>
        <v>121959390.12</v>
      </c>
      <c r="X199" s="198">
        <f t="shared" si="163"/>
        <v>0.1</v>
      </c>
      <c r="Y199" s="308">
        <f t="shared" si="164"/>
        <v>1129.72</v>
      </c>
      <c r="Z199" s="332"/>
      <c r="AA199" s="310">
        <f t="shared" si="165"/>
        <v>-121949390.12</v>
      </c>
      <c r="AB199" s="196">
        <f t="shared" si="166"/>
        <v>12195.94</v>
      </c>
      <c r="AC199" s="193">
        <f t="shared" si="167"/>
        <v>0</v>
      </c>
      <c r="AD199" s="194">
        <f t="shared" si="168"/>
        <v>0</v>
      </c>
      <c r="AE199" s="174">
        <v>183</v>
      </c>
    </row>
    <row r="200" spans="1:31" ht="15">
      <c r="A200" s="173">
        <v>184</v>
      </c>
      <c r="B200" s="119">
        <f t="shared" si="145"/>
        <v>0</v>
      </c>
      <c r="C200" s="291">
        <f t="shared" si="146"/>
        <v>20</v>
      </c>
      <c r="D200" s="323"/>
      <c r="E200" s="294">
        <f t="shared" si="147"/>
        <v>0</v>
      </c>
      <c r="F200" s="110">
        <f t="shared" si="148"/>
        <v>4</v>
      </c>
      <c r="G200" s="291">
        <f t="shared" si="149"/>
        <v>693</v>
      </c>
      <c r="H200" s="323"/>
      <c r="I200" s="297">
        <f t="shared" si="150"/>
        <v>238011.9</v>
      </c>
      <c r="J200" s="20">
        <f t="shared" si="151"/>
        <v>2380.1190000000001</v>
      </c>
      <c r="K200" s="299">
        <f t="shared" si="152"/>
        <v>102355.22800000008</v>
      </c>
      <c r="L200" s="328"/>
      <c r="M200" s="170">
        <f t="shared" si="153"/>
        <v>20471046</v>
      </c>
      <c r="N200" s="170">
        <f t="shared" si="154"/>
        <v>1023552.3</v>
      </c>
      <c r="O200" s="220">
        <f t="shared" si="155"/>
        <v>114661207.2</v>
      </c>
      <c r="P200" s="231">
        <f t="shared" si="156"/>
        <v>11466.120720000001</v>
      </c>
      <c r="Q200" s="131">
        <f t="shared" si="157"/>
        <v>112</v>
      </c>
      <c r="R200" s="132">
        <f t="shared" si="158"/>
        <v>0.16</v>
      </c>
      <c r="S200" s="136">
        <f t="shared" si="159"/>
        <v>132</v>
      </c>
      <c r="T200" s="302">
        <f t="shared" si="160"/>
        <v>0.19</v>
      </c>
      <c r="U200" s="330"/>
      <c r="V200" s="305">
        <f t="shared" si="161"/>
        <v>11566140.76</v>
      </c>
      <c r="W200" s="172">
        <f t="shared" si="162"/>
        <v>126227347.95999999</v>
      </c>
      <c r="X200" s="198">
        <f t="shared" si="163"/>
        <v>0.1</v>
      </c>
      <c r="Y200" s="308">
        <f t="shared" si="164"/>
        <v>1156.6099999999999</v>
      </c>
      <c r="Z200" s="332"/>
      <c r="AA200" s="310">
        <f t="shared" si="165"/>
        <v>-126217347.95999999</v>
      </c>
      <c r="AB200" s="196">
        <f t="shared" si="166"/>
        <v>12622.73</v>
      </c>
      <c r="AC200" s="193">
        <f t="shared" si="167"/>
        <v>0</v>
      </c>
      <c r="AD200" s="194">
        <f t="shared" si="168"/>
        <v>0</v>
      </c>
      <c r="AE200" s="174">
        <v>184</v>
      </c>
    </row>
    <row r="201" spans="1:31" ht="15">
      <c r="A201" s="173">
        <v>185</v>
      </c>
      <c r="B201" s="119">
        <f t="shared" si="145"/>
        <v>0</v>
      </c>
      <c r="C201" s="291">
        <f t="shared" si="146"/>
        <v>20</v>
      </c>
      <c r="D201" s="323"/>
      <c r="E201" s="294">
        <f t="shared" si="147"/>
        <v>0</v>
      </c>
      <c r="F201" s="110">
        <f t="shared" si="148"/>
        <v>4</v>
      </c>
      <c r="G201" s="291">
        <f t="shared" si="149"/>
        <v>697</v>
      </c>
      <c r="H201" s="323"/>
      <c r="I201" s="297">
        <f t="shared" si="150"/>
        <v>240811.9</v>
      </c>
      <c r="J201" s="20">
        <f t="shared" si="151"/>
        <v>2408.1190000000001</v>
      </c>
      <c r="K201" s="299">
        <f t="shared" si="152"/>
        <v>104763.34700000008</v>
      </c>
      <c r="L201" s="328"/>
      <c r="M201" s="170">
        <f t="shared" si="153"/>
        <v>20952670</v>
      </c>
      <c r="N201" s="170">
        <f t="shared" si="154"/>
        <v>1047633.5</v>
      </c>
      <c r="O201" s="220">
        <f t="shared" si="155"/>
        <v>118755416.40000001</v>
      </c>
      <c r="P201" s="231">
        <f t="shared" si="156"/>
        <v>11875.541640000001</v>
      </c>
      <c r="Q201" s="131">
        <f t="shared" si="157"/>
        <v>113</v>
      </c>
      <c r="R201" s="132">
        <f t="shared" si="158"/>
        <v>0.16</v>
      </c>
      <c r="S201" s="136">
        <f t="shared" si="159"/>
        <v>133</v>
      </c>
      <c r="T201" s="302">
        <f t="shared" si="160"/>
        <v>0.19</v>
      </c>
      <c r="U201" s="330"/>
      <c r="V201" s="305">
        <f t="shared" si="161"/>
        <v>11838258.210000001</v>
      </c>
      <c r="W201" s="172">
        <f t="shared" si="162"/>
        <v>130593674.61</v>
      </c>
      <c r="X201" s="198">
        <f t="shared" si="163"/>
        <v>0.1</v>
      </c>
      <c r="Y201" s="308">
        <f t="shared" si="164"/>
        <v>1183.83</v>
      </c>
      <c r="Z201" s="332"/>
      <c r="AA201" s="310">
        <f t="shared" si="165"/>
        <v>-130583674.61</v>
      </c>
      <c r="AB201" s="196">
        <f t="shared" si="166"/>
        <v>13059.37</v>
      </c>
      <c r="AC201" s="193">
        <f t="shared" si="167"/>
        <v>0</v>
      </c>
      <c r="AD201" s="194">
        <f t="shared" si="168"/>
        <v>0</v>
      </c>
      <c r="AE201" s="174">
        <v>185</v>
      </c>
    </row>
    <row r="202" spans="1:31" ht="15">
      <c r="A202" s="173">
        <v>186</v>
      </c>
      <c r="B202" s="119">
        <f t="shared" si="145"/>
        <v>0</v>
      </c>
      <c r="C202" s="291">
        <f t="shared" si="146"/>
        <v>20</v>
      </c>
      <c r="D202" s="323"/>
      <c r="E202" s="294">
        <f t="shared" si="147"/>
        <v>0</v>
      </c>
      <c r="F202" s="110">
        <f t="shared" si="148"/>
        <v>4</v>
      </c>
      <c r="G202" s="291">
        <f t="shared" si="149"/>
        <v>701</v>
      </c>
      <c r="H202" s="323"/>
      <c r="I202" s="297">
        <f t="shared" si="150"/>
        <v>243611.9</v>
      </c>
      <c r="J202" s="20">
        <f t="shared" si="151"/>
        <v>2436.1190000000001</v>
      </c>
      <c r="K202" s="299">
        <f t="shared" si="152"/>
        <v>107199.46600000009</v>
      </c>
      <c r="L202" s="328"/>
      <c r="M202" s="170">
        <f t="shared" si="153"/>
        <v>21439894</v>
      </c>
      <c r="N202" s="170">
        <f t="shared" si="154"/>
        <v>1071994.7</v>
      </c>
      <c r="O202" s="220">
        <f t="shared" si="155"/>
        <v>122945950.40000001</v>
      </c>
      <c r="P202" s="231">
        <f t="shared" si="156"/>
        <v>12294.59504</v>
      </c>
      <c r="Q202" s="131">
        <f t="shared" si="157"/>
        <v>115</v>
      </c>
      <c r="R202" s="132">
        <f t="shared" si="158"/>
        <v>0.16</v>
      </c>
      <c r="S202" s="136">
        <f t="shared" si="159"/>
        <v>135</v>
      </c>
      <c r="T202" s="302">
        <f t="shared" si="160"/>
        <v>0.19</v>
      </c>
      <c r="U202" s="330"/>
      <c r="V202" s="305">
        <f t="shared" si="161"/>
        <v>12113539.66</v>
      </c>
      <c r="W202" s="172">
        <f t="shared" si="162"/>
        <v>135059490.06</v>
      </c>
      <c r="X202" s="198">
        <f t="shared" si="163"/>
        <v>0.1</v>
      </c>
      <c r="Y202" s="308">
        <f t="shared" si="164"/>
        <v>1211.3499999999999</v>
      </c>
      <c r="Z202" s="332"/>
      <c r="AA202" s="310">
        <f t="shared" si="165"/>
        <v>-135049490.06</v>
      </c>
      <c r="AB202" s="196">
        <f t="shared" si="166"/>
        <v>13505.95</v>
      </c>
      <c r="AC202" s="193">
        <f t="shared" si="167"/>
        <v>0</v>
      </c>
      <c r="AD202" s="194">
        <f t="shared" si="168"/>
        <v>0</v>
      </c>
      <c r="AE202" s="174">
        <v>186</v>
      </c>
    </row>
    <row r="203" spans="1:31" ht="15">
      <c r="A203" s="173">
        <v>187</v>
      </c>
      <c r="B203" s="119">
        <f t="shared" si="145"/>
        <v>0</v>
      </c>
      <c r="C203" s="291">
        <f t="shared" si="146"/>
        <v>20</v>
      </c>
      <c r="D203" s="323"/>
      <c r="E203" s="294">
        <f t="shared" si="147"/>
        <v>0</v>
      </c>
      <c r="F203" s="110">
        <f t="shared" si="148"/>
        <v>4</v>
      </c>
      <c r="G203" s="291">
        <f t="shared" si="149"/>
        <v>705</v>
      </c>
      <c r="H203" s="323"/>
      <c r="I203" s="297">
        <f t="shared" si="150"/>
        <v>246411.9</v>
      </c>
      <c r="J203" s="20">
        <f t="shared" si="151"/>
        <v>2464.1190000000001</v>
      </c>
      <c r="K203" s="299">
        <f t="shared" si="152"/>
        <v>109663.58500000009</v>
      </c>
      <c r="L203" s="328"/>
      <c r="M203" s="170">
        <f t="shared" si="153"/>
        <v>21932718</v>
      </c>
      <c r="N203" s="170">
        <f t="shared" si="154"/>
        <v>1096635.8999999999</v>
      </c>
      <c r="O203" s="220">
        <f t="shared" si="155"/>
        <v>127233929.2</v>
      </c>
      <c r="P203" s="231">
        <f t="shared" si="156"/>
        <v>12723.39292</v>
      </c>
      <c r="Q203" s="131">
        <f t="shared" si="157"/>
        <v>116</v>
      </c>
      <c r="R203" s="132">
        <f t="shared" si="158"/>
        <v>0.16</v>
      </c>
      <c r="S203" s="136">
        <f t="shared" si="159"/>
        <v>136</v>
      </c>
      <c r="T203" s="302">
        <f t="shared" si="160"/>
        <v>0.19</v>
      </c>
      <c r="U203" s="330"/>
      <c r="V203" s="305">
        <f t="shared" si="161"/>
        <v>12391985.109999999</v>
      </c>
      <c r="W203" s="172">
        <f t="shared" si="162"/>
        <v>139625914.31</v>
      </c>
      <c r="X203" s="198">
        <f t="shared" si="163"/>
        <v>0.1</v>
      </c>
      <c r="Y203" s="308">
        <f t="shared" si="164"/>
        <v>1239.2</v>
      </c>
      <c r="Z203" s="332"/>
      <c r="AA203" s="310">
        <f t="shared" si="165"/>
        <v>-139615914.31</v>
      </c>
      <c r="AB203" s="196">
        <f t="shared" si="166"/>
        <v>13962.59</v>
      </c>
      <c r="AC203" s="193">
        <f t="shared" si="167"/>
        <v>0</v>
      </c>
      <c r="AD203" s="194">
        <f t="shared" si="168"/>
        <v>0</v>
      </c>
      <c r="AE203" s="174">
        <v>187</v>
      </c>
    </row>
    <row r="204" spans="1:31" ht="15">
      <c r="A204" s="173">
        <v>188</v>
      </c>
      <c r="B204" s="119">
        <f t="shared" si="145"/>
        <v>0</v>
      </c>
      <c r="C204" s="291">
        <f t="shared" si="146"/>
        <v>20</v>
      </c>
      <c r="D204" s="323"/>
      <c r="E204" s="294">
        <f t="shared" si="147"/>
        <v>0</v>
      </c>
      <c r="F204" s="110">
        <f t="shared" si="148"/>
        <v>4</v>
      </c>
      <c r="G204" s="291">
        <f t="shared" si="149"/>
        <v>709</v>
      </c>
      <c r="H204" s="323"/>
      <c r="I204" s="297">
        <f t="shared" si="150"/>
        <v>249211.9</v>
      </c>
      <c r="J204" s="20">
        <f t="shared" si="151"/>
        <v>2492.1190000000001</v>
      </c>
      <c r="K204" s="299">
        <f t="shared" si="152"/>
        <v>112155.7040000001</v>
      </c>
      <c r="L204" s="328"/>
      <c r="M204" s="170">
        <f t="shared" si="153"/>
        <v>22431140</v>
      </c>
      <c r="N204" s="170">
        <f t="shared" si="154"/>
        <v>1121557</v>
      </c>
      <c r="O204" s="220">
        <f t="shared" si="155"/>
        <v>131620472.8</v>
      </c>
      <c r="P204" s="231">
        <f t="shared" si="156"/>
        <v>13162.047279999999</v>
      </c>
      <c r="Q204" s="131">
        <f t="shared" si="157"/>
        <v>117</v>
      </c>
      <c r="R204" s="132">
        <f t="shared" si="158"/>
        <v>0.17</v>
      </c>
      <c r="S204" s="136">
        <f t="shared" si="159"/>
        <v>137</v>
      </c>
      <c r="T204" s="302">
        <f t="shared" si="160"/>
        <v>0.19</v>
      </c>
      <c r="U204" s="330"/>
      <c r="V204" s="305">
        <f t="shared" si="161"/>
        <v>12673594.550000001</v>
      </c>
      <c r="W204" s="172">
        <f t="shared" si="162"/>
        <v>144294067.34999999</v>
      </c>
      <c r="X204" s="198">
        <f t="shared" si="163"/>
        <v>0.1</v>
      </c>
      <c r="Y204" s="308">
        <f t="shared" si="164"/>
        <v>1267.3599999999999</v>
      </c>
      <c r="Z204" s="332"/>
      <c r="AA204" s="310">
        <f t="shared" si="165"/>
        <v>-144284067.34999999</v>
      </c>
      <c r="AB204" s="196">
        <f t="shared" si="166"/>
        <v>14429.41</v>
      </c>
      <c r="AC204" s="193">
        <f t="shared" si="167"/>
        <v>0</v>
      </c>
      <c r="AD204" s="194">
        <f t="shared" si="168"/>
        <v>0</v>
      </c>
      <c r="AE204" s="174">
        <v>188</v>
      </c>
    </row>
    <row r="205" spans="1:31" ht="15">
      <c r="A205" s="173">
        <v>189</v>
      </c>
      <c r="B205" s="119">
        <f t="shared" si="145"/>
        <v>0</v>
      </c>
      <c r="C205" s="291">
        <f t="shared" si="146"/>
        <v>20</v>
      </c>
      <c r="D205" s="323"/>
      <c r="E205" s="294">
        <f t="shared" si="147"/>
        <v>0</v>
      </c>
      <c r="F205" s="110">
        <f t="shared" si="148"/>
        <v>4</v>
      </c>
      <c r="G205" s="291">
        <f t="shared" si="149"/>
        <v>713</v>
      </c>
      <c r="H205" s="323"/>
      <c r="I205" s="297">
        <f t="shared" si="150"/>
        <v>252011.9</v>
      </c>
      <c r="J205" s="20">
        <f t="shared" si="151"/>
        <v>2520.1190000000001</v>
      </c>
      <c r="K205" s="299">
        <f t="shared" si="152"/>
        <v>114675.82300000011</v>
      </c>
      <c r="L205" s="328"/>
      <c r="M205" s="170">
        <f t="shared" si="153"/>
        <v>22935164</v>
      </c>
      <c r="N205" s="170">
        <f t="shared" si="154"/>
        <v>1146758.2</v>
      </c>
      <c r="O205" s="220">
        <f t="shared" si="155"/>
        <v>136106700.80000001</v>
      </c>
      <c r="P205" s="231">
        <f t="shared" si="156"/>
        <v>13610.670080000002</v>
      </c>
      <c r="Q205" s="131">
        <f t="shared" si="157"/>
        <v>119</v>
      </c>
      <c r="R205" s="132">
        <f t="shared" si="158"/>
        <v>0.17</v>
      </c>
      <c r="S205" s="136">
        <f t="shared" si="159"/>
        <v>139</v>
      </c>
      <c r="T205" s="302">
        <f t="shared" si="160"/>
        <v>0.19</v>
      </c>
      <c r="U205" s="330"/>
      <c r="V205" s="305">
        <f t="shared" si="161"/>
        <v>12958368</v>
      </c>
      <c r="W205" s="172">
        <f t="shared" si="162"/>
        <v>149065068.80000001</v>
      </c>
      <c r="X205" s="198">
        <f t="shared" si="163"/>
        <v>0.1</v>
      </c>
      <c r="Y205" s="308">
        <f t="shared" si="164"/>
        <v>1295.8399999999999</v>
      </c>
      <c r="Z205" s="332"/>
      <c r="AA205" s="310">
        <f t="shared" si="165"/>
        <v>-149055068.80000001</v>
      </c>
      <c r="AB205" s="196">
        <f t="shared" si="166"/>
        <v>14906.51</v>
      </c>
      <c r="AC205" s="193">
        <f t="shared" si="167"/>
        <v>0</v>
      </c>
      <c r="AD205" s="194">
        <f t="shared" si="168"/>
        <v>0</v>
      </c>
      <c r="AE205" s="174">
        <v>189</v>
      </c>
    </row>
    <row r="206" spans="1:31" ht="15">
      <c r="A206" s="173">
        <v>190</v>
      </c>
      <c r="B206" s="119">
        <f t="shared" si="145"/>
        <v>0</v>
      </c>
      <c r="C206" s="291">
        <f t="shared" si="146"/>
        <v>20</v>
      </c>
      <c r="D206" s="323"/>
      <c r="E206" s="294">
        <f t="shared" si="147"/>
        <v>0</v>
      </c>
      <c r="F206" s="110">
        <f t="shared" si="148"/>
        <v>4</v>
      </c>
      <c r="G206" s="291">
        <f t="shared" si="149"/>
        <v>717</v>
      </c>
      <c r="H206" s="323"/>
      <c r="I206" s="297">
        <f t="shared" si="150"/>
        <v>254811.9</v>
      </c>
      <c r="J206" s="20">
        <f t="shared" si="151"/>
        <v>2548.1190000000001</v>
      </c>
      <c r="K206" s="299">
        <f t="shared" si="152"/>
        <v>117223.94200000011</v>
      </c>
      <c r="L206" s="328"/>
      <c r="M206" s="170">
        <f t="shared" si="153"/>
        <v>23444788</v>
      </c>
      <c r="N206" s="170">
        <f t="shared" si="154"/>
        <v>1172239.3999999999</v>
      </c>
      <c r="O206" s="220">
        <f t="shared" si="155"/>
        <v>140693733.59999999</v>
      </c>
      <c r="P206" s="231">
        <f t="shared" si="156"/>
        <v>14069.37336</v>
      </c>
      <c r="Q206" s="131">
        <f t="shared" si="157"/>
        <v>120</v>
      </c>
      <c r="R206" s="132">
        <f t="shared" si="158"/>
        <v>0.17</v>
      </c>
      <c r="S206" s="136">
        <f t="shared" si="159"/>
        <v>140</v>
      </c>
      <c r="T206" s="302">
        <f t="shared" si="160"/>
        <v>0.2</v>
      </c>
      <c r="U206" s="330"/>
      <c r="V206" s="305">
        <f t="shared" si="161"/>
        <v>13246305.449999999</v>
      </c>
      <c r="W206" s="172">
        <f t="shared" si="162"/>
        <v>153940039.05000001</v>
      </c>
      <c r="X206" s="198">
        <f t="shared" si="163"/>
        <v>0.09</v>
      </c>
      <c r="Y206" s="308">
        <f t="shared" si="164"/>
        <v>1324.63</v>
      </c>
      <c r="Z206" s="332"/>
      <c r="AA206" s="310">
        <f t="shared" si="165"/>
        <v>-153930039.05000001</v>
      </c>
      <c r="AB206" s="196">
        <f t="shared" si="166"/>
        <v>15394</v>
      </c>
      <c r="AC206" s="193">
        <f t="shared" si="167"/>
        <v>0</v>
      </c>
      <c r="AD206" s="194">
        <f t="shared" si="168"/>
        <v>0</v>
      </c>
      <c r="AE206" s="174">
        <v>190</v>
      </c>
    </row>
    <row r="207" spans="1:31" ht="15">
      <c r="A207" s="173">
        <v>191</v>
      </c>
      <c r="B207" s="119">
        <f t="shared" si="145"/>
        <v>0</v>
      </c>
      <c r="C207" s="291">
        <f t="shared" si="146"/>
        <v>20</v>
      </c>
      <c r="D207" s="323"/>
      <c r="E207" s="294">
        <f t="shared" si="147"/>
        <v>0</v>
      </c>
      <c r="F207" s="110">
        <f t="shared" si="148"/>
        <v>4</v>
      </c>
      <c r="G207" s="291">
        <f t="shared" si="149"/>
        <v>721</v>
      </c>
      <c r="H207" s="323"/>
      <c r="I207" s="297">
        <f t="shared" si="150"/>
        <v>257611.9</v>
      </c>
      <c r="J207" s="20">
        <f t="shared" si="151"/>
        <v>2576.1190000000001</v>
      </c>
      <c r="K207" s="299">
        <f t="shared" si="152"/>
        <v>119800.06100000012</v>
      </c>
      <c r="L207" s="328"/>
      <c r="M207" s="170">
        <f t="shared" si="153"/>
        <v>23960012</v>
      </c>
      <c r="N207" s="170">
        <f t="shared" si="154"/>
        <v>1198000.6000000001</v>
      </c>
      <c r="O207" s="220">
        <f t="shared" si="155"/>
        <v>145382691.19999999</v>
      </c>
      <c r="P207" s="231">
        <f t="shared" si="156"/>
        <v>14538.269119999999</v>
      </c>
      <c r="Q207" s="131">
        <f t="shared" si="157"/>
        <v>121</v>
      </c>
      <c r="R207" s="132">
        <f t="shared" si="158"/>
        <v>0.17</v>
      </c>
      <c r="S207" s="136">
        <f t="shared" si="159"/>
        <v>141</v>
      </c>
      <c r="T207" s="302">
        <f t="shared" si="160"/>
        <v>0.2</v>
      </c>
      <c r="U207" s="330"/>
      <c r="V207" s="305">
        <f t="shared" si="161"/>
        <v>13537406.890000001</v>
      </c>
      <c r="W207" s="172">
        <f t="shared" si="162"/>
        <v>158920098.09</v>
      </c>
      <c r="X207" s="198">
        <f t="shared" si="163"/>
        <v>0.09</v>
      </c>
      <c r="Y207" s="308">
        <f t="shared" si="164"/>
        <v>1353.74</v>
      </c>
      <c r="Z207" s="332"/>
      <c r="AA207" s="310">
        <f t="shared" si="165"/>
        <v>-158910098.09</v>
      </c>
      <c r="AB207" s="196">
        <f t="shared" si="166"/>
        <v>15892.01</v>
      </c>
      <c r="AC207" s="193">
        <f t="shared" si="167"/>
        <v>0</v>
      </c>
      <c r="AD207" s="194">
        <f t="shared" si="168"/>
        <v>0</v>
      </c>
      <c r="AE207" s="174">
        <v>191</v>
      </c>
    </row>
    <row r="208" spans="1:31" ht="15">
      <c r="A208" s="173">
        <v>192</v>
      </c>
      <c r="B208" s="119">
        <f t="shared" si="145"/>
        <v>0</v>
      </c>
      <c r="C208" s="291">
        <f t="shared" si="146"/>
        <v>20</v>
      </c>
      <c r="D208" s="323"/>
      <c r="E208" s="294">
        <f t="shared" si="147"/>
        <v>0</v>
      </c>
      <c r="F208" s="110">
        <f t="shared" si="148"/>
        <v>4</v>
      </c>
      <c r="G208" s="291">
        <f t="shared" si="149"/>
        <v>725</v>
      </c>
      <c r="H208" s="323"/>
      <c r="I208" s="297">
        <f t="shared" si="150"/>
        <v>260411.9</v>
      </c>
      <c r="J208" s="20">
        <f t="shared" si="151"/>
        <v>2604.1190000000001</v>
      </c>
      <c r="K208" s="299">
        <f t="shared" si="152"/>
        <v>122404.18000000012</v>
      </c>
      <c r="L208" s="328"/>
      <c r="M208" s="170">
        <f t="shared" si="153"/>
        <v>24480836</v>
      </c>
      <c r="N208" s="170">
        <f t="shared" si="154"/>
        <v>1224041.8</v>
      </c>
      <c r="O208" s="220">
        <f t="shared" si="155"/>
        <v>150174693.59999999</v>
      </c>
      <c r="P208" s="231">
        <f t="shared" si="156"/>
        <v>15017.469359999999</v>
      </c>
      <c r="Q208" s="131">
        <f t="shared" si="157"/>
        <v>123</v>
      </c>
      <c r="R208" s="132">
        <f t="shared" si="158"/>
        <v>0.17</v>
      </c>
      <c r="S208" s="136">
        <f t="shared" si="159"/>
        <v>143</v>
      </c>
      <c r="T208" s="302">
        <f t="shared" si="160"/>
        <v>0.2</v>
      </c>
      <c r="U208" s="330"/>
      <c r="V208" s="305">
        <f t="shared" si="161"/>
        <v>13831672.34</v>
      </c>
      <c r="W208" s="172">
        <f t="shared" si="162"/>
        <v>164006365.94</v>
      </c>
      <c r="X208" s="198">
        <f t="shared" si="163"/>
        <v>0.09</v>
      </c>
      <c r="Y208" s="308">
        <f t="shared" si="164"/>
        <v>1383.17</v>
      </c>
      <c r="Z208" s="332"/>
      <c r="AA208" s="310">
        <f t="shared" si="165"/>
        <v>-163996365.94</v>
      </c>
      <c r="AB208" s="196">
        <f t="shared" si="166"/>
        <v>16400.64</v>
      </c>
      <c r="AC208" s="193">
        <f t="shared" si="167"/>
        <v>0</v>
      </c>
      <c r="AD208" s="194">
        <f t="shared" si="168"/>
        <v>0</v>
      </c>
      <c r="AE208" s="174">
        <v>192</v>
      </c>
    </row>
    <row r="209" spans="1:31" ht="15">
      <c r="A209" s="173">
        <v>193</v>
      </c>
      <c r="B209" s="119">
        <f t="shared" si="145"/>
        <v>0</v>
      </c>
      <c r="C209" s="291">
        <f t="shared" si="146"/>
        <v>20</v>
      </c>
      <c r="D209" s="323"/>
      <c r="E209" s="294">
        <f t="shared" si="147"/>
        <v>0</v>
      </c>
      <c r="F209" s="110">
        <f t="shared" si="148"/>
        <v>4</v>
      </c>
      <c r="G209" s="291">
        <f t="shared" si="149"/>
        <v>729</v>
      </c>
      <c r="H209" s="323"/>
      <c r="I209" s="297">
        <f t="shared" si="150"/>
        <v>263211.90000000002</v>
      </c>
      <c r="J209" s="20">
        <f t="shared" si="151"/>
        <v>2632.1190000000001</v>
      </c>
      <c r="K209" s="299">
        <f t="shared" si="152"/>
        <v>125036.29900000013</v>
      </c>
      <c r="L209" s="328"/>
      <c r="M209" s="170">
        <f t="shared" si="153"/>
        <v>25007260</v>
      </c>
      <c r="N209" s="170">
        <f t="shared" si="154"/>
        <v>1250363</v>
      </c>
      <c r="O209" s="220">
        <f t="shared" si="155"/>
        <v>155070860.80000001</v>
      </c>
      <c r="P209" s="231">
        <f t="shared" si="156"/>
        <v>15507.086080000001</v>
      </c>
      <c r="Q209" s="131">
        <f t="shared" si="157"/>
        <v>124</v>
      </c>
      <c r="R209" s="132">
        <f t="shared" si="158"/>
        <v>0.17</v>
      </c>
      <c r="S209" s="136">
        <f t="shared" si="159"/>
        <v>144</v>
      </c>
      <c r="T209" s="302">
        <f t="shared" si="160"/>
        <v>0.2</v>
      </c>
      <c r="U209" s="330"/>
      <c r="V209" s="305">
        <f t="shared" si="161"/>
        <v>14129101.789999999</v>
      </c>
      <c r="W209" s="172">
        <f t="shared" si="162"/>
        <v>169199962.59</v>
      </c>
      <c r="X209" s="198">
        <f t="shared" si="163"/>
        <v>0.09</v>
      </c>
      <c r="Y209" s="308">
        <f t="shared" si="164"/>
        <v>1412.91</v>
      </c>
      <c r="Z209" s="332"/>
      <c r="AA209" s="310">
        <f t="shared" si="165"/>
        <v>-169189962.59</v>
      </c>
      <c r="AB209" s="196">
        <f t="shared" si="166"/>
        <v>16920</v>
      </c>
      <c r="AC209" s="193">
        <f t="shared" si="167"/>
        <v>0</v>
      </c>
      <c r="AD209" s="194">
        <f t="shared" si="168"/>
        <v>0</v>
      </c>
      <c r="AE209" s="174">
        <v>193</v>
      </c>
    </row>
    <row r="210" spans="1:31" ht="15">
      <c r="A210" s="173">
        <v>194</v>
      </c>
      <c r="B210" s="119">
        <f t="shared" si="145"/>
        <v>0</v>
      </c>
      <c r="C210" s="291">
        <f t="shared" si="146"/>
        <v>20</v>
      </c>
      <c r="D210" s="323"/>
      <c r="E210" s="294">
        <f t="shared" si="147"/>
        <v>0</v>
      </c>
      <c r="F210" s="110">
        <f t="shared" si="148"/>
        <v>4</v>
      </c>
      <c r="G210" s="291">
        <f t="shared" si="149"/>
        <v>733</v>
      </c>
      <c r="H210" s="323"/>
      <c r="I210" s="297">
        <f t="shared" si="150"/>
        <v>266011.90000000002</v>
      </c>
      <c r="J210" s="20">
        <f t="shared" si="151"/>
        <v>2660.1190000000001</v>
      </c>
      <c r="K210" s="299">
        <f t="shared" si="152"/>
        <v>127696.41800000014</v>
      </c>
      <c r="L210" s="328"/>
      <c r="M210" s="170">
        <f t="shared" si="153"/>
        <v>25539284</v>
      </c>
      <c r="N210" s="170">
        <f t="shared" si="154"/>
        <v>1276964.2</v>
      </c>
      <c r="O210" s="220">
        <f t="shared" si="155"/>
        <v>160072312.80000001</v>
      </c>
      <c r="P210" s="231">
        <f t="shared" si="156"/>
        <v>16007.231280000002</v>
      </c>
      <c r="Q210" s="131">
        <f t="shared" si="157"/>
        <v>125</v>
      </c>
      <c r="R210" s="132">
        <f t="shared" si="158"/>
        <v>0.17</v>
      </c>
      <c r="S210" s="136">
        <f t="shared" si="159"/>
        <v>145</v>
      </c>
      <c r="T210" s="302">
        <f t="shared" si="160"/>
        <v>0.2</v>
      </c>
      <c r="U210" s="330"/>
      <c r="V210" s="305">
        <f t="shared" si="161"/>
        <v>14429695.23</v>
      </c>
      <c r="W210" s="172">
        <f t="shared" si="162"/>
        <v>174502008.03</v>
      </c>
      <c r="X210" s="198">
        <f t="shared" si="163"/>
        <v>0.09</v>
      </c>
      <c r="Y210" s="308">
        <f t="shared" si="164"/>
        <v>1442.97</v>
      </c>
      <c r="Z210" s="332"/>
      <c r="AA210" s="310">
        <f t="shared" si="165"/>
        <v>-174492008.03</v>
      </c>
      <c r="AB210" s="196">
        <f t="shared" si="166"/>
        <v>17450.2</v>
      </c>
      <c r="AC210" s="193">
        <f t="shared" si="167"/>
        <v>0</v>
      </c>
      <c r="AD210" s="194">
        <f t="shared" si="168"/>
        <v>0</v>
      </c>
      <c r="AE210" s="174">
        <v>194</v>
      </c>
    </row>
    <row r="211" spans="1:31" ht="15">
      <c r="A211" s="173">
        <v>195</v>
      </c>
      <c r="B211" s="119">
        <f t="shared" si="145"/>
        <v>0</v>
      </c>
      <c r="C211" s="291">
        <f t="shared" si="146"/>
        <v>20</v>
      </c>
      <c r="D211" s="323"/>
      <c r="E211" s="294">
        <f t="shared" si="147"/>
        <v>0</v>
      </c>
      <c r="F211" s="110">
        <f t="shared" si="148"/>
        <v>4</v>
      </c>
      <c r="G211" s="291">
        <f t="shared" si="149"/>
        <v>737</v>
      </c>
      <c r="H211" s="323"/>
      <c r="I211" s="297">
        <f t="shared" si="150"/>
        <v>268811.90000000002</v>
      </c>
      <c r="J211" s="20">
        <f t="shared" si="151"/>
        <v>2688.1190000000001</v>
      </c>
      <c r="K211" s="299">
        <f t="shared" si="152"/>
        <v>130384.53700000014</v>
      </c>
      <c r="L211" s="328"/>
      <c r="M211" s="170">
        <f t="shared" si="153"/>
        <v>26076908</v>
      </c>
      <c r="N211" s="170">
        <f t="shared" si="154"/>
        <v>1303845.3999999999</v>
      </c>
      <c r="O211" s="220">
        <f t="shared" si="155"/>
        <v>165180169.59999999</v>
      </c>
      <c r="P211" s="231">
        <f t="shared" si="156"/>
        <v>16518.016960000001</v>
      </c>
      <c r="Q211" s="131">
        <f t="shared" si="157"/>
        <v>127</v>
      </c>
      <c r="R211" s="132">
        <f t="shared" si="158"/>
        <v>0.17</v>
      </c>
      <c r="S211" s="136">
        <f t="shared" si="159"/>
        <v>147</v>
      </c>
      <c r="T211" s="302">
        <f t="shared" si="160"/>
        <v>0.2</v>
      </c>
      <c r="U211" s="330"/>
      <c r="V211" s="305">
        <f t="shared" si="161"/>
        <v>14733452.68</v>
      </c>
      <c r="W211" s="172">
        <f t="shared" si="162"/>
        <v>179913622.28</v>
      </c>
      <c r="X211" s="198">
        <f t="shared" si="163"/>
        <v>0.09</v>
      </c>
      <c r="Y211" s="308">
        <f t="shared" si="164"/>
        <v>1473.35</v>
      </c>
      <c r="Z211" s="332"/>
      <c r="AA211" s="310">
        <f t="shared" si="165"/>
        <v>-179903622.28</v>
      </c>
      <c r="AB211" s="196">
        <f t="shared" si="166"/>
        <v>17991.36</v>
      </c>
      <c r="AC211" s="193">
        <f t="shared" si="167"/>
        <v>0</v>
      </c>
      <c r="AD211" s="194">
        <f t="shared" si="168"/>
        <v>0</v>
      </c>
      <c r="AE211" s="174">
        <v>195</v>
      </c>
    </row>
    <row r="212" spans="1:31" ht="15">
      <c r="A212" s="173">
        <v>196</v>
      </c>
      <c r="B212" s="119">
        <f t="shared" si="145"/>
        <v>0</v>
      </c>
      <c r="C212" s="291">
        <f t="shared" si="146"/>
        <v>20</v>
      </c>
      <c r="D212" s="323"/>
      <c r="E212" s="294">
        <f t="shared" si="147"/>
        <v>0</v>
      </c>
      <c r="F212" s="110">
        <f t="shared" si="148"/>
        <v>4</v>
      </c>
      <c r="G212" s="291">
        <f t="shared" si="149"/>
        <v>741</v>
      </c>
      <c r="H212" s="323"/>
      <c r="I212" s="297">
        <f t="shared" si="150"/>
        <v>271611.90000000002</v>
      </c>
      <c r="J212" s="20">
        <f t="shared" si="151"/>
        <v>2716.1190000000001</v>
      </c>
      <c r="K212" s="299">
        <f t="shared" si="152"/>
        <v>133100.65600000013</v>
      </c>
      <c r="L212" s="328"/>
      <c r="M212" s="170">
        <f t="shared" si="153"/>
        <v>26620132</v>
      </c>
      <c r="N212" s="170">
        <f t="shared" si="154"/>
        <v>1331006.6000000001</v>
      </c>
      <c r="O212" s="220">
        <f t="shared" si="155"/>
        <v>170395551.19999999</v>
      </c>
      <c r="P212" s="231">
        <f t="shared" si="156"/>
        <v>17039.555119999997</v>
      </c>
      <c r="Q212" s="131">
        <f t="shared" si="157"/>
        <v>128</v>
      </c>
      <c r="R212" s="132">
        <f t="shared" si="158"/>
        <v>0.17</v>
      </c>
      <c r="S212" s="136">
        <f t="shared" si="159"/>
        <v>148</v>
      </c>
      <c r="T212" s="302">
        <f t="shared" si="160"/>
        <v>0.2</v>
      </c>
      <c r="U212" s="330"/>
      <c r="V212" s="305">
        <f t="shared" si="161"/>
        <v>15040374.130000001</v>
      </c>
      <c r="W212" s="172">
        <f t="shared" si="162"/>
        <v>185435925.33000001</v>
      </c>
      <c r="X212" s="198">
        <f t="shared" si="163"/>
        <v>0.09</v>
      </c>
      <c r="Y212" s="308">
        <f t="shared" si="164"/>
        <v>1504.04</v>
      </c>
      <c r="Z212" s="332"/>
      <c r="AA212" s="310">
        <f t="shared" si="165"/>
        <v>-185425925.33000001</v>
      </c>
      <c r="AB212" s="196">
        <f t="shared" si="166"/>
        <v>18543.59</v>
      </c>
      <c r="AC212" s="193">
        <f t="shared" si="167"/>
        <v>0</v>
      </c>
      <c r="AD212" s="194">
        <f t="shared" si="168"/>
        <v>0</v>
      </c>
      <c r="AE212" s="174">
        <v>196</v>
      </c>
    </row>
    <row r="213" spans="1:31" ht="15">
      <c r="A213" s="173">
        <v>197</v>
      </c>
      <c r="B213" s="119">
        <f t="shared" si="145"/>
        <v>0</v>
      </c>
      <c r="C213" s="291">
        <f t="shared" si="146"/>
        <v>20</v>
      </c>
      <c r="D213" s="323"/>
      <c r="E213" s="294">
        <f t="shared" si="147"/>
        <v>0</v>
      </c>
      <c r="F213" s="110">
        <f t="shared" si="148"/>
        <v>4</v>
      </c>
      <c r="G213" s="291">
        <f t="shared" si="149"/>
        <v>745</v>
      </c>
      <c r="H213" s="323"/>
      <c r="I213" s="297">
        <f t="shared" si="150"/>
        <v>274411.90000000002</v>
      </c>
      <c r="J213" s="20">
        <f t="shared" si="151"/>
        <v>2744.1190000000001</v>
      </c>
      <c r="K213" s="299">
        <f t="shared" si="152"/>
        <v>135844.77500000014</v>
      </c>
      <c r="L213" s="328"/>
      <c r="M213" s="170">
        <f t="shared" si="153"/>
        <v>27168956</v>
      </c>
      <c r="N213" s="170">
        <f t="shared" si="154"/>
        <v>1358447.8</v>
      </c>
      <c r="O213" s="220">
        <f t="shared" si="155"/>
        <v>175719577.59999999</v>
      </c>
      <c r="P213" s="231">
        <f t="shared" si="156"/>
        <v>17571.957760000001</v>
      </c>
      <c r="Q213" s="131">
        <f t="shared" si="157"/>
        <v>129</v>
      </c>
      <c r="R213" s="132">
        <f t="shared" si="158"/>
        <v>0.17</v>
      </c>
      <c r="S213" s="136">
        <f t="shared" si="159"/>
        <v>149</v>
      </c>
      <c r="T213" s="302">
        <f t="shared" si="160"/>
        <v>0.2</v>
      </c>
      <c r="U213" s="330"/>
      <c r="V213" s="305">
        <f t="shared" si="161"/>
        <v>15350459.58</v>
      </c>
      <c r="W213" s="172">
        <f t="shared" si="162"/>
        <v>191070037.18000001</v>
      </c>
      <c r="X213" s="198">
        <f t="shared" si="163"/>
        <v>0.09</v>
      </c>
      <c r="Y213" s="308">
        <f t="shared" si="164"/>
        <v>1535.05</v>
      </c>
      <c r="Z213" s="332"/>
      <c r="AA213" s="310">
        <f t="shared" si="165"/>
        <v>-191060037.18000001</v>
      </c>
      <c r="AB213" s="196">
        <f t="shared" si="166"/>
        <v>19107</v>
      </c>
      <c r="AC213" s="193">
        <f t="shared" si="167"/>
        <v>0</v>
      </c>
      <c r="AD213" s="194">
        <f t="shared" si="168"/>
        <v>0</v>
      </c>
      <c r="AE213" s="174">
        <v>197</v>
      </c>
    </row>
    <row r="214" spans="1:31" ht="15">
      <c r="A214" s="173">
        <v>198</v>
      </c>
      <c r="B214" s="119">
        <f t="shared" si="145"/>
        <v>0</v>
      </c>
      <c r="C214" s="291">
        <f t="shared" si="146"/>
        <v>20</v>
      </c>
      <c r="D214" s="323"/>
      <c r="E214" s="294">
        <f t="shared" si="147"/>
        <v>0</v>
      </c>
      <c r="F214" s="110">
        <f t="shared" si="148"/>
        <v>4</v>
      </c>
      <c r="G214" s="291">
        <f t="shared" si="149"/>
        <v>749</v>
      </c>
      <c r="H214" s="323"/>
      <c r="I214" s="297">
        <f t="shared" si="150"/>
        <v>277211.90000000002</v>
      </c>
      <c r="J214" s="20">
        <f t="shared" si="151"/>
        <v>2772.1190000000001</v>
      </c>
      <c r="K214" s="299">
        <f t="shared" si="152"/>
        <v>138616.89400000015</v>
      </c>
      <c r="L214" s="328"/>
      <c r="M214" s="170">
        <f t="shared" si="153"/>
        <v>27723378</v>
      </c>
      <c r="N214" s="170">
        <f t="shared" si="154"/>
        <v>1386168.9</v>
      </c>
      <c r="O214" s="220">
        <f t="shared" si="155"/>
        <v>181153368.80000001</v>
      </c>
      <c r="P214" s="231">
        <f t="shared" si="156"/>
        <v>18115.336880000003</v>
      </c>
      <c r="Q214" s="131">
        <f t="shared" si="157"/>
        <v>131</v>
      </c>
      <c r="R214" s="132">
        <f t="shared" si="158"/>
        <v>0.17</v>
      </c>
      <c r="S214" s="136">
        <f t="shared" si="159"/>
        <v>151</v>
      </c>
      <c r="T214" s="302">
        <f t="shared" si="160"/>
        <v>0.2</v>
      </c>
      <c r="U214" s="330"/>
      <c r="V214" s="305">
        <f t="shared" si="161"/>
        <v>15663709.02</v>
      </c>
      <c r="W214" s="172">
        <f t="shared" si="162"/>
        <v>196817077.81999999</v>
      </c>
      <c r="X214" s="198">
        <f t="shared" si="163"/>
        <v>0.09</v>
      </c>
      <c r="Y214" s="308">
        <f t="shared" si="164"/>
        <v>1566.37</v>
      </c>
      <c r="Z214" s="332"/>
      <c r="AA214" s="310">
        <f t="shared" si="165"/>
        <v>-196807077.81999999</v>
      </c>
      <c r="AB214" s="196">
        <f t="shared" si="166"/>
        <v>19681.71</v>
      </c>
      <c r="AC214" s="193">
        <f t="shared" si="167"/>
        <v>0</v>
      </c>
      <c r="AD214" s="194">
        <f t="shared" si="168"/>
        <v>0</v>
      </c>
      <c r="AE214" s="174">
        <v>198</v>
      </c>
    </row>
    <row r="215" spans="1:31" ht="15">
      <c r="A215" s="173">
        <v>199</v>
      </c>
      <c r="B215" s="119">
        <f t="shared" si="145"/>
        <v>0</v>
      </c>
      <c r="C215" s="291">
        <f t="shared" si="146"/>
        <v>20</v>
      </c>
      <c r="D215" s="323"/>
      <c r="E215" s="294">
        <f t="shared" si="147"/>
        <v>0</v>
      </c>
      <c r="F215" s="110">
        <f t="shared" si="148"/>
        <v>4</v>
      </c>
      <c r="G215" s="291">
        <f t="shared" si="149"/>
        <v>753</v>
      </c>
      <c r="H215" s="323"/>
      <c r="I215" s="297">
        <f t="shared" si="150"/>
        <v>280011.90000000002</v>
      </c>
      <c r="J215" s="20">
        <f t="shared" si="151"/>
        <v>2800.1190000000001</v>
      </c>
      <c r="K215" s="299">
        <f t="shared" si="152"/>
        <v>141417.01300000015</v>
      </c>
      <c r="L215" s="328"/>
      <c r="M215" s="170">
        <f t="shared" si="153"/>
        <v>28283402</v>
      </c>
      <c r="N215" s="170">
        <f t="shared" si="154"/>
        <v>1414170.1</v>
      </c>
      <c r="O215" s="220">
        <f t="shared" si="155"/>
        <v>186698044.40000001</v>
      </c>
      <c r="P215" s="231">
        <f t="shared" si="156"/>
        <v>18669.80444</v>
      </c>
      <c r="Q215" s="131">
        <f t="shared" si="157"/>
        <v>132</v>
      </c>
      <c r="R215" s="132">
        <f t="shared" si="158"/>
        <v>0.18</v>
      </c>
      <c r="S215" s="136">
        <f t="shared" si="159"/>
        <v>152</v>
      </c>
      <c r="T215" s="302">
        <f t="shared" si="160"/>
        <v>0.2</v>
      </c>
      <c r="U215" s="330"/>
      <c r="V215" s="305">
        <f t="shared" si="161"/>
        <v>15980122.470000001</v>
      </c>
      <c r="W215" s="172">
        <f t="shared" si="162"/>
        <v>202678166.87</v>
      </c>
      <c r="X215" s="198">
        <f t="shared" si="163"/>
        <v>0.09</v>
      </c>
      <c r="Y215" s="308">
        <f t="shared" si="164"/>
        <v>1598.01</v>
      </c>
      <c r="Z215" s="332"/>
      <c r="AA215" s="310">
        <f t="shared" si="165"/>
        <v>-202668166.87</v>
      </c>
      <c r="AB215" s="196">
        <f t="shared" si="166"/>
        <v>20267.82</v>
      </c>
      <c r="AC215" s="193">
        <f t="shared" si="167"/>
        <v>0</v>
      </c>
      <c r="AD215" s="194">
        <f t="shared" si="168"/>
        <v>0</v>
      </c>
      <c r="AE215" s="174">
        <v>199</v>
      </c>
    </row>
    <row r="216" spans="1:31" ht="15">
      <c r="A216" s="173">
        <v>200</v>
      </c>
      <c r="B216" s="119">
        <f t="shared" si="145"/>
        <v>0</v>
      </c>
      <c r="C216" s="291">
        <f t="shared" si="146"/>
        <v>20</v>
      </c>
      <c r="D216" s="323"/>
      <c r="E216" s="294">
        <f t="shared" si="147"/>
        <v>0</v>
      </c>
      <c r="F216" s="110">
        <f t="shared" si="148"/>
        <v>4</v>
      </c>
      <c r="G216" s="291">
        <f t="shared" si="149"/>
        <v>757</v>
      </c>
      <c r="H216" s="323"/>
      <c r="I216" s="297">
        <f t="shared" si="150"/>
        <v>282811.90000000002</v>
      </c>
      <c r="J216" s="20">
        <f t="shared" si="151"/>
        <v>2828.1190000000001</v>
      </c>
      <c r="K216" s="299">
        <f t="shared" si="152"/>
        <v>144245.13200000016</v>
      </c>
      <c r="L216" s="328"/>
      <c r="M216" s="170">
        <f t="shared" si="153"/>
        <v>28849026</v>
      </c>
      <c r="N216" s="170">
        <f t="shared" si="154"/>
        <v>1442451.3</v>
      </c>
      <c r="O216" s="220">
        <f t="shared" si="155"/>
        <v>192354724.80000001</v>
      </c>
      <c r="P216" s="231">
        <f t="shared" si="156"/>
        <v>19235.47248</v>
      </c>
      <c r="Q216" s="131">
        <f t="shared" si="157"/>
        <v>133</v>
      </c>
      <c r="R216" s="132">
        <f t="shared" si="158"/>
        <v>0.18</v>
      </c>
      <c r="S216" s="136">
        <f t="shared" si="159"/>
        <v>153</v>
      </c>
      <c r="T216" s="302">
        <f t="shared" si="160"/>
        <v>0.2</v>
      </c>
      <c r="U216" s="330"/>
      <c r="V216" s="305">
        <f t="shared" si="161"/>
        <v>16299699.92</v>
      </c>
      <c r="W216" s="172">
        <f t="shared" si="162"/>
        <v>208654424.72</v>
      </c>
      <c r="X216" s="198">
        <f t="shared" si="163"/>
        <v>0.08</v>
      </c>
      <c r="Y216" s="308">
        <f t="shared" si="164"/>
        <v>1629.97</v>
      </c>
      <c r="Z216" s="332"/>
      <c r="AA216" s="310">
        <f t="shared" si="165"/>
        <v>-208644424.72</v>
      </c>
      <c r="AB216" s="196">
        <f t="shared" si="166"/>
        <v>20865.439999999999</v>
      </c>
      <c r="AC216" s="193">
        <f t="shared" si="167"/>
        <v>0</v>
      </c>
      <c r="AD216" s="194">
        <f t="shared" si="168"/>
        <v>0</v>
      </c>
      <c r="AE216" s="174">
        <v>200</v>
      </c>
    </row>
    <row r="217" spans="1:31" ht="15">
      <c r="A217" s="173">
        <v>201</v>
      </c>
      <c r="B217" s="119">
        <f t="shared" si="145"/>
        <v>0</v>
      </c>
      <c r="C217" s="291">
        <f t="shared" si="146"/>
        <v>20</v>
      </c>
      <c r="D217" s="323"/>
      <c r="E217" s="294">
        <f t="shared" si="147"/>
        <v>0</v>
      </c>
      <c r="F217" s="110">
        <f t="shared" si="148"/>
        <v>4</v>
      </c>
      <c r="G217" s="291">
        <f t="shared" si="149"/>
        <v>761</v>
      </c>
      <c r="H217" s="323"/>
      <c r="I217" s="297">
        <f t="shared" si="150"/>
        <v>285611.90000000002</v>
      </c>
      <c r="J217" s="20">
        <f t="shared" si="151"/>
        <v>2856.1190000000001</v>
      </c>
      <c r="K217" s="299">
        <f t="shared" si="152"/>
        <v>147101.25100000016</v>
      </c>
      <c r="L217" s="328"/>
      <c r="M217" s="170">
        <f t="shared" si="153"/>
        <v>29420250</v>
      </c>
      <c r="N217" s="170">
        <f t="shared" si="154"/>
        <v>1471012.5</v>
      </c>
      <c r="O217" s="220">
        <f t="shared" si="155"/>
        <v>198124530</v>
      </c>
      <c r="P217" s="231">
        <f t="shared" si="156"/>
        <v>19812.453000000001</v>
      </c>
      <c r="Q217" s="131">
        <f t="shared" si="157"/>
        <v>135</v>
      </c>
      <c r="R217" s="132">
        <f t="shared" si="158"/>
        <v>0.18</v>
      </c>
      <c r="S217" s="136">
        <f t="shared" si="159"/>
        <v>155</v>
      </c>
      <c r="T217" s="302">
        <f t="shared" si="160"/>
        <v>0.2</v>
      </c>
      <c r="U217" s="330"/>
      <c r="V217" s="305">
        <f t="shared" si="161"/>
        <v>16622441.359999999</v>
      </c>
      <c r="W217" s="172">
        <f t="shared" si="162"/>
        <v>214746971.36000001</v>
      </c>
      <c r="X217" s="198">
        <f t="shared" si="163"/>
        <v>0.08</v>
      </c>
      <c r="Y217" s="308">
        <f t="shared" si="164"/>
        <v>1662.24</v>
      </c>
      <c r="Z217" s="332"/>
      <c r="AA217" s="310">
        <f t="shared" si="165"/>
        <v>-214736971.36000001</v>
      </c>
      <c r="AB217" s="196">
        <f t="shared" si="166"/>
        <v>21474.7</v>
      </c>
      <c r="AC217" s="193">
        <f t="shared" si="167"/>
        <v>0</v>
      </c>
      <c r="AD217" s="194">
        <f t="shared" si="168"/>
        <v>0</v>
      </c>
      <c r="AE217" s="174">
        <v>201</v>
      </c>
    </row>
    <row r="218" spans="1:31" ht="15">
      <c r="A218" s="173">
        <v>202</v>
      </c>
      <c r="B218" s="119">
        <f t="shared" si="145"/>
        <v>0</v>
      </c>
      <c r="C218" s="291">
        <f t="shared" si="146"/>
        <v>20</v>
      </c>
      <c r="D218" s="323"/>
      <c r="E218" s="294">
        <f t="shared" si="147"/>
        <v>0</v>
      </c>
      <c r="F218" s="110">
        <f t="shared" si="148"/>
        <v>4</v>
      </c>
      <c r="G218" s="291">
        <f t="shared" si="149"/>
        <v>765</v>
      </c>
      <c r="H218" s="323"/>
      <c r="I218" s="297">
        <f t="shared" si="150"/>
        <v>288411.90000000002</v>
      </c>
      <c r="J218" s="20">
        <f t="shared" si="151"/>
        <v>2884.1190000000001</v>
      </c>
      <c r="K218" s="299">
        <f t="shared" si="152"/>
        <v>149985.37000000017</v>
      </c>
      <c r="L218" s="328"/>
      <c r="M218" s="170">
        <f t="shared" si="153"/>
        <v>29997074</v>
      </c>
      <c r="N218" s="170">
        <f t="shared" si="154"/>
        <v>1499853.7</v>
      </c>
      <c r="O218" s="220">
        <f t="shared" si="155"/>
        <v>204008580</v>
      </c>
      <c r="P218" s="231">
        <f t="shared" si="156"/>
        <v>20400.858</v>
      </c>
      <c r="Q218" s="131">
        <f t="shared" si="157"/>
        <v>136</v>
      </c>
      <c r="R218" s="132">
        <f t="shared" si="158"/>
        <v>0.18</v>
      </c>
      <c r="S218" s="136">
        <f t="shared" si="159"/>
        <v>156</v>
      </c>
      <c r="T218" s="302">
        <f t="shared" si="160"/>
        <v>0.2</v>
      </c>
      <c r="U218" s="330"/>
      <c r="V218" s="305">
        <f t="shared" si="161"/>
        <v>16948346.809999999</v>
      </c>
      <c r="W218" s="172">
        <f t="shared" si="162"/>
        <v>220956926.81</v>
      </c>
      <c r="X218" s="198">
        <f t="shared" si="163"/>
        <v>0.08</v>
      </c>
      <c r="Y218" s="308">
        <f t="shared" si="164"/>
        <v>1694.83</v>
      </c>
      <c r="Z218" s="332"/>
      <c r="AA218" s="310">
        <f t="shared" si="165"/>
        <v>-220946926.81</v>
      </c>
      <c r="AB218" s="196">
        <f t="shared" si="166"/>
        <v>22095.69</v>
      </c>
      <c r="AC218" s="193">
        <f t="shared" si="167"/>
        <v>0</v>
      </c>
      <c r="AD218" s="194">
        <f t="shared" si="168"/>
        <v>0</v>
      </c>
      <c r="AE218" s="174">
        <v>202</v>
      </c>
    </row>
    <row r="219" spans="1:31" ht="15">
      <c r="A219" s="173">
        <v>203</v>
      </c>
      <c r="B219" s="119">
        <f t="shared" si="145"/>
        <v>0</v>
      </c>
      <c r="C219" s="291">
        <f t="shared" si="146"/>
        <v>20</v>
      </c>
      <c r="D219" s="323"/>
      <c r="E219" s="294">
        <f t="shared" si="147"/>
        <v>0</v>
      </c>
      <c r="F219" s="110">
        <f t="shared" si="148"/>
        <v>4</v>
      </c>
      <c r="G219" s="291">
        <f t="shared" si="149"/>
        <v>769</v>
      </c>
      <c r="H219" s="323"/>
      <c r="I219" s="297">
        <f t="shared" si="150"/>
        <v>291211.90000000002</v>
      </c>
      <c r="J219" s="20">
        <f t="shared" si="151"/>
        <v>2912.1190000000001</v>
      </c>
      <c r="K219" s="299">
        <f t="shared" si="152"/>
        <v>152897.48900000018</v>
      </c>
      <c r="L219" s="328"/>
      <c r="M219" s="170">
        <f t="shared" si="153"/>
        <v>30579498</v>
      </c>
      <c r="N219" s="170">
        <f t="shared" si="154"/>
        <v>1528974.9</v>
      </c>
      <c r="O219" s="220">
        <f t="shared" si="155"/>
        <v>210007994.80000001</v>
      </c>
      <c r="P219" s="231">
        <f t="shared" si="156"/>
        <v>21000.799480000001</v>
      </c>
      <c r="Q219" s="131">
        <f t="shared" si="157"/>
        <v>137</v>
      </c>
      <c r="R219" s="132">
        <f t="shared" si="158"/>
        <v>0.18</v>
      </c>
      <c r="S219" s="136">
        <f t="shared" si="159"/>
        <v>157</v>
      </c>
      <c r="T219" s="302">
        <f t="shared" si="160"/>
        <v>0.2</v>
      </c>
      <c r="U219" s="330"/>
      <c r="V219" s="305">
        <f t="shared" si="161"/>
        <v>17277416.260000002</v>
      </c>
      <c r="W219" s="172">
        <f t="shared" si="162"/>
        <v>227285411.06</v>
      </c>
      <c r="X219" s="198">
        <f t="shared" si="163"/>
        <v>0.08</v>
      </c>
      <c r="Y219" s="308">
        <f t="shared" si="164"/>
        <v>1727.74</v>
      </c>
      <c r="Z219" s="332"/>
      <c r="AA219" s="310">
        <f t="shared" si="165"/>
        <v>-227275411.06</v>
      </c>
      <c r="AB219" s="196">
        <f t="shared" si="166"/>
        <v>22728.54</v>
      </c>
      <c r="AC219" s="193">
        <f t="shared" si="167"/>
        <v>0</v>
      </c>
      <c r="AD219" s="194">
        <f t="shared" si="168"/>
        <v>0</v>
      </c>
      <c r="AE219" s="174">
        <v>203</v>
      </c>
    </row>
    <row r="220" spans="1:31" ht="15">
      <c r="A220" s="173">
        <v>204</v>
      </c>
      <c r="B220" s="119">
        <f t="shared" si="145"/>
        <v>0</v>
      </c>
      <c r="C220" s="291">
        <f t="shared" si="146"/>
        <v>20</v>
      </c>
      <c r="D220" s="323"/>
      <c r="E220" s="294">
        <f t="shared" si="147"/>
        <v>0</v>
      </c>
      <c r="F220" s="110">
        <f t="shared" si="148"/>
        <v>4</v>
      </c>
      <c r="G220" s="291">
        <f t="shared" si="149"/>
        <v>773</v>
      </c>
      <c r="H220" s="323"/>
      <c r="I220" s="297">
        <f t="shared" si="150"/>
        <v>294011.90000000002</v>
      </c>
      <c r="J220" s="20">
        <f t="shared" si="151"/>
        <v>2940.1190000000001</v>
      </c>
      <c r="K220" s="299">
        <f t="shared" si="152"/>
        <v>155837.60800000018</v>
      </c>
      <c r="L220" s="328"/>
      <c r="M220" s="170">
        <f t="shared" si="153"/>
        <v>31167522</v>
      </c>
      <c r="N220" s="170">
        <f t="shared" si="154"/>
        <v>1558376.1</v>
      </c>
      <c r="O220" s="220">
        <f t="shared" si="155"/>
        <v>216123894.40000001</v>
      </c>
      <c r="P220" s="231">
        <f t="shared" si="156"/>
        <v>21612.389439999999</v>
      </c>
      <c r="Q220" s="131">
        <f t="shared" si="157"/>
        <v>139</v>
      </c>
      <c r="R220" s="132">
        <f t="shared" si="158"/>
        <v>0.18</v>
      </c>
      <c r="S220" s="136">
        <f t="shared" si="159"/>
        <v>159</v>
      </c>
      <c r="T220" s="302">
        <f t="shared" si="160"/>
        <v>0.21</v>
      </c>
      <c r="U220" s="330"/>
      <c r="V220" s="305">
        <f t="shared" si="161"/>
        <v>17609649.699999999</v>
      </c>
      <c r="W220" s="172">
        <f t="shared" si="162"/>
        <v>233733544.09999999</v>
      </c>
      <c r="X220" s="198">
        <f t="shared" si="163"/>
        <v>0.08</v>
      </c>
      <c r="Y220" s="308">
        <f t="shared" si="164"/>
        <v>1760.96</v>
      </c>
      <c r="Z220" s="332"/>
      <c r="AA220" s="310">
        <f t="shared" si="165"/>
        <v>-233723544.09999999</v>
      </c>
      <c r="AB220" s="196">
        <f t="shared" si="166"/>
        <v>23373.35</v>
      </c>
      <c r="AC220" s="193">
        <f t="shared" si="167"/>
        <v>0</v>
      </c>
      <c r="AD220" s="194">
        <f t="shared" si="168"/>
        <v>0</v>
      </c>
      <c r="AE220" s="174">
        <v>204</v>
      </c>
    </row>
    <row r="221" spans="1:31" ht="15">
      <c r="A221" s="173">
        <v>205</v>
      </c>
      <c r="B221" s="119">
        <f t="shared" si="145"/>
        <v>0</v>
      </c>
      <c r="C221" s="291">
        <f t="shared" si="146"/>
        <v>20</v>
      </c>
      <c r="D221" s="323"/>
      <c r="E221" s="294">
        <f t="shared" si="147"/>
        <v>0</v>
      </c>
      <c r="F221" s="110">
        <f t="shared" si="148"/>
        <v>4</v>
      </c>
      <c r="G221" s="291">
        <f t="shared" si="149"/>
        <v>777</v>
      </c>
      <c r="H221" s="323"/>
      <c r="I221" s="297">
        <f t="shared" si="150"/>
        <v>296811.90000000002</v>
      </c>
      <c r="J221" s="20">
        <f t="shared" si="151"/>
        <v>2968.1190000000001</v>
      </c>
      <c r="K221" s="299">
        <f t="shared" si="152"/>
        <v>158805.72700000019</v>
      </c>
      <c r="L221" s="328"/>
      <c r="M221" s="170">
        <f t="shared" si="153"/>
        <v>31761146</v>
      </c>
      <c r="N221" s="170">
        <f t="shared" si="154"/>
        <v>1588057.3</v>
      </c>
      <c r="O221" s="220">
        <f t="shared" si="155"/>
        <v>222357398.80000001</v>
      </c>
      <c r="P221" s="231">
        <f t="shared" si="156"/>
        <v>22235.739880000001</v>
      </c>
      <c r="Q221" s="131">
        <f t="shared" si="157"/>
        <v>140</v>
      </c>
      <c r="R221" s="132">
        <f t="shared" si="158"/>
        <v>0.18</v>
      </c>
      <c r="S221" s="136">
        <f t="shared" si="159"/>
        <v>160</v>
      </c>
      <c r="T221" s="302">
        <f t="shared" si="160"/>
        <v>0.21</v>
      </c>
      <c r="U221" s="330"/>
      <c r="V221" s="305">
        <f t="shared" si="161"/>
        <v>17945047.149999999</v>
      </c>
      <c r="W221" s="172">
        <f t="shared" si="162"/>
        <v>240302445.94999999</v>
      </c>
      <c r="X221" s="198">
        <f t="shared" si="163"/>
        <v>0.08</v>
      </c>
      <c r="Y221" s="308">
        <f t="shared" si="164"/>
        <v>1794.5</v>
      </c>
      <c r="Z221" s="332"/>
      <c r="AA221" s="310">
        <f t="shared" si="165"/>
        <v>-240292445.94999999</v>
      </c>
      <c r="AB221" s="196">
        <f t="shared" si="166"/>
        <v>24030.240000000002</v>
      </c>
      <c r="AC221" s="193">
        <f t="shared" si="167"/>
        <v>0</v>
      </c>
      <c r="AD221" s="194">
        <f t="shared" si="168"/>
        <v>0</v>
      </c>
      <c r="AE221" s="174">
        <v>205</v>
      </c>
    </row>
    <row r="222" spans="1:31" ht="15">
      <c r="A222" s="173">
        <v>206</v>
      </c>
      <c r="B222" s="119">
        <f t="shared" si="145"/>
        <v>0</v>
      </c>
      <c r="C222" s="291">
        <f t="shared" si="146"/>
        <v>20</v>
      </c>
      <c r="D222" s="323"/>
      <c r="E222" s="294">
        <f t="shared" si="147"/>
        <v>0</v>
      </c>
      <c r="F222" s="110">
        <f t="shared" si="148"/>
        <v>4</v>
      </c>
      <c r="G222" s="291">
        <f t="shared" si="149"/>
        <v>781</v>
      </c>
      <c r="H222" s="323"/>
      <c r="I222" s="297">
        <f t="shared" si="150"/>
        <v>299611.90000000002</v>
      </c>
      <c r="J222" s="20">
        <f t="shared" si="151"/>
        <v>2996.1190000000001</v>
      </c>
      <c r="K222" s="299">
        <f t="shared" si="152"/>
        <v>161801.84600000019</v>
      </c>
      <c r="L222" s="328"/>
      <c r="M222" s="170">
        <f t="shared" si="153"/>
        <v>32360370</v>
      </c>
      <c r="N222" s="170">
        <f t="shared" si="154"/>
        <v>1618018.5</v>
      </c>
      <c r="O222" s="220">
        <f t="shared" si="155"/>
        <v>228709628</v>
      </c>
      <c r="P222" s="231">
        <f t="shared" si="156"/>
        <v>22870.962800000001</v>
      </c>
      <c r="Q222" s="131">
        <f t="shared" si="157"/>
        <v>141</v>
      </c>
      <c r="R222" s="132">
        <f t="shared" si="158"/>
        <v>0.18</v>
      </c>
      <c r="S222" s="136">
        <f t="shared" si="159"/>
        <v>161</v>
      </c>
      <c r="T222" s="302">
        <f t="shared" si="160"/>
        <v>0.21</v>
      </c>
      <c r="U222" s="330"/>
      <c r="V222" s="305">
        <f t="shared" si="161"/>
        <v>18283608.600000001</v>
      </c>
      <c r="W222" s="172">
        <f t="shared" si="162"/>
        <v>246993236.59999999</v>
      </c>
      <c r="X222" s="198">
        <f t="shared" si="163"/>
        <v>0.08</v>
      </c>
      <c r="Y222" s="308">
        <f t="shared" si="164"/>
        <v>1828.36</v>
      </c>
      <c r="Z222" s="332"/>
      <c r="AA222" s="310">
        <f t="shared" si="165"/>
        <v>-246983236.59999999</v>
      </c>
      <c r="AB222" s="196">
        <f t="shared" si="166"/>
        <v>24699.32</v>
      </c>
      <c r="AC222" s="193">
        <f t="shared" si="167"/>
        <v>0</v>
      </c>
      <c r="AD222" s="194">
        <f t="shared" si="168"/>
        <v>0</v>
      </c>
      <c r="AE222" s="174">
        <v>206</v>
      </c>
    </row>
    <row r="223" spans="1:31" ht="15">
      <c r="A223" s="173">
        <v>207</v>
      </c>
      <c r="B223" s="119">
        <f t="shared" si="145"/>
        <v>0</v>
      </c>
      <c r="C223" s="291">
        <f t="shared" si="146"/>
        <v>20</v>
      </c>
      <c r="D223" s="323"/>
      <c r="E223" s="294">
        <f t="shared" si="147"/>
        <v>0</v>
      </c>
      <c r="F223" s="110">
        <f t="shared" si="148"/>
        <v>4</v>
      </c>
      <c r="G223" s="291">
        <f t="shared" si="149"/>
        <v>785</v>
      </c>
      <c r="H223" s="323"/>
      <c r="I223" s="297">
        <f t="shared" si="150"/>
        <v>302411.90000000002</v>
      </c>
      <c r="J223" s="20">
        <f t="shared" si="151"/>
        <v>3024.1190000000001</v>
      </c>
      <c r="K223" s="299">
        <f t="shared" si="152"/>
        <v>164825.9650000002</v>
      </c>
      <c r="L223" s="328"/>
      <c r="M223" s="170">
        <f t="shared" si="153"/>
        <v>32965194</v>
      </c>
      <c r="N223" s="170">
        <f t="shared" si="154"/>
        <v>1648259.7</v>
      </c>
      <c r="O223" s="220">
        <f t="shared" si="155"/>
        <v>235181702</v>
      </c>
      <c r="P223" s="231">
        <f t="shared" si="156"/>
        <v>23518.1702</v>
      </c>
      <c r="Q223" s="131">
        <f t="shared" si="157"/>
        <v>143</v>
      </c>
      <c r="R223" s="132">
        <f t="shared" si="158"/>
        <v>0.18</v>
      </c>
      <c r="S223" s="136">
        <f t="shared" si="159"/>
        <v>163</v>
      </c>
      <c r="T223" s="302">
        <f t="shared" si="160"/>
        <v>0.21</v>
      </c>
      <c r="U223" s="330"/>
      <c r="V223" s="305">
        <f t="shared" si="161"/>
        <v>18625334.050000001</v>
      </c>
      <c r="W223" s="172">
        <f t="shared" si="162"/>
        <v>253807036.05000001</v>
      </c>
      <c r="X223" s="198">
        <f t="shared" si="163"/>
        <v>0.08</v>
      </c>
      <c r="Y223" s="308">
        <f t="shared" si="164"/>
        <v>1862.53</v>
      </c>
      <c r="Z223" s="332"/>
      <c r="AA223" s="310">
        <f t="shared" si="165"/>
        <v>-253797036.05000001</v>
      </c>
      <c r="AB223" s="196">
        <f t="shared" si="166"/>
        <v>25380.7</v>
      </c>
      <c r="AC223" s="193">
        <f t="shared" si="167"/>
        <v>0</v>
      </c>
      <c r="AD223" s="194">
        <f t="shared" si="168"/>
        <v>0</v>
      </c>
      <c r="AE223" s="174">
        <v>207</v>
      </c>
    </row>
    <row r="224" spans="1:31" ht="15">
      <c r="A224" s="173">
        <v>208</v>
      </c>
      <c r="B224" s="119">
        <f t="shared" si="145"/>
        <v>0</v>
      </c>
      <c r="C224" s="291">
        <f t="shared" si="146"/>
        <v>20</v>
      </c>
      <c r="D224" s="323"/>
      <c r="E224" s="294">
        <f t="shared" si="147"/>
        <v>0</v>
      </c>
      <c r="F224" s="110">
        <f t="shared" si="148"/>
        <v>4</v>
      </c>
      <c r="G224" s="291">
        <f t="shared" si="149"/>
        <v>789</v>
      </c>
      <c r="H224" s="323"/>
      <c r="I224" s="297">
        <f t="shared" si="150"/>
        <v>305211.90000000002</v>
      </c>
      <c r="J224" s="20">
        <f t="shared" si="151"/>
        <v>3052.1190000000001</v>
      </c>
      <c r="K224" s="299">
        <f t="shared" si="152"/>
        <v>167878.08400000021</v>
      </c>
      <c r="L224" s="328"/>
      <c r="M224" s="170">
        <f t="shared" si="153"/>
        <v>33575616</v>
      </c>
      <c r="N224" s="170">
        <f t="shared" si="154"/>
        <v>1678780.8</v>
      </c>
      <c r="O224" s="220">
        <f t="shared" si="155"/>
        <v>241774740.80000001</v>
      </c>
      <c r="P224" s="231">
        <f t="shared" si="156"/>
        <v>24177.47408</v>
      </c>
      <c r="Q224" s="131">
        <f t="shared" si="157"/>
        <v>144</v>
      </c>
      <c r="R224" s="132">
        <f t="shared" si="158"/>
        <v>0.18</v>
      </c>
      <c r="S224" s="136">
        <f t="shared" si="159"/>
        <v>164</v>
      </c>
      <c r="T224" s="302">
        <f t="shared" si="160"/>
        <v>0.21</v>
      </c>
      <c r="U224" s="330"/>
      <c r="V224" s="305">
        <f t="shared" si="161"/>
        <v>18970223.489999998</v>
      </c>
      <c r="W224" s="172">
        <f t="shared" si="162"/>
        <v>260744964.28999999</v>
      </c>
      <c r="X224" s="198">
        <f t="shared" si="163"/>
        <v>0.08</v>
      </c>
      <c r="Y224" s="308">
        <f t="shared" si="164"/>
        <v>1897.02</v>
      </c>
      <c r="Z224" s="332"/>
      <c r="AA224" s="310">
        <f t="shared" si="165"/>
        <v>-260734964.28999999</v>
      </c>
      <c r="AB224" s="196">
        <f t="shared" si="166"/>
        <v>26074.5</v>
      </c>
      <c r="AC224" s="193">
        <f t="shared" si="167"/>
        <v>0</v>
      </c>
      <c r="AD224" s="194">
        <f t="shared" si="168"/>
        <v>0</v>
      </c>
      <c r="AE224" s="174">
        <v>208</v>
      </c>
    </row>
    <row r="225" spans="1:31" ht="15">
      <c r="A225" s="173">
        <v>209</v>
      </c>
      <c r="B225" s="119">
        <f t="shared" si="145"/>
        <v>0</v>
      </c>
      <c r="C225" s="291">
        <f t="shared" si="146"/>
        <v>20</v>
      </c>
      <c r="D225" s="323"/>
      <c r="E225" s="294">
        <f t="shared" si="147"/>
        <v>0</v>
      </c>
      <c r="F225" s="110">
        <f t="shared" si="148"/>
        <v>4</v>
      </c>
      <c r="G225" s="291">
        <f t="shared" si="149"/>
        <v>793</v>
      </c>
      <c r="H225" s="323"/>
      <c r="I225" s="297">
        <f t="shared" si="150"/>
        <v>308011.90000000002</v>
      </c>
      <c r="J225" s="20">
        <f t="shared" si="151"/>
        <v>3080.1190000000001</v>
      </c>
      <c r="K225" s="299">
        <f t="shared" si="152"/>
        <v>170958.20300000021</v>
      </c>
      <c r="L225" s="328"/>
      <c r="M225" s="170">
        <f t="shared" si="153"/>
        <v>34191640</v>
      </c>
      <c r="N225" s="170">
        <f t="shared" si="154"/>
        <v>1709582</v>
      </c>
      <c r="O225" s="220">
        <f t="shared" si="155"/>
        <v>248489864</v>
      </c>
      <c r="P225" s="231">
        <f t="shared" si="156"/>
        <v>24848.986400000002</v>
      </c>
      <c r="Q225" s="131">
        <f t="shared" si="157"/>
        <v>145</v>
      </c>
      <c r="R225" s="132">
        <f t="shared" si="158"/>
        <v>0.18</v>
      </c>
      <c r="S225" s="136">
        <f t="shared" si="159"/>
        <v>165</v>
      </c>
      <c r="T225" s="302">
        <f t="shared" si="160"/>
        <v>0.21</v>
      </c>
      <c r="U225" s="330"/>
      <c r="V225" s="305">
        <f t="shared" si="161"/>
        <v>19318276.940000001</v>
      </c>
      <c r="W225" s="172">
        <f t="shared" si="162"/>
        <v>267808140.94</v>
      </c>
      <c r="X225" s="198">
        <f t="shared" si="163"/>
        <v>0.08</v>
      </c>
      <c r="Y225" s="308">
        <f t="shared" si="164"/>
        <v>1931.83</v>
      </c>
      <c r="Z225" s="332"/>
      <c r="AA225" s="310">
        <f t="shared" si="165"/>
        <v>-267798140.94</v>
      </c>
      <c r="AB225" s="196">
        <f t="shared" si="166"/>
        <v>26780.81</v>
      </c>
      <c r="AC225" s="193">
        <f t="shared" si="167"/>
        <v>0</v>
      </c>
      <c r="AD225" s="194">
        <f t="shared" si="168"/>
        <v>0</v>
      </c>
      <c r="AE225" s="174">
        <v>209</v>
      </c>
    </row>
    <row r="226" spans="1:31" ht="15">
      <c r="A226" s="173">
        <v>210</v>
      </c>
      <c r="B226" s="119">
        <f t="shared" si="145"/>
        <v>0</v>
      </c>
      <c r="C226" s="291">
        <f t="shared" si="146"/>
        <v>20</v>
      </c>
      <c r="D226" s="323"/>
      <c r="E226" s="294">
        <f t="shared" si="147"/>
        <v>0</v>
      </c>
      <c r="F226" s="110">
        <f t="shared" si="148"/>
        <v>4</v>
      </c>
      <c r="G226" s="291">
        <f t="shared" si="149"/>
        <v>797</v>
      </c>
      <c r="H226" s="323"/>
      <c r="I226" s="297">
        <f t="shared" si="150"/>
        <v>310811.90000000002</v>
      </c>
      <c r="J226" s="20">
        <f t="shared" si="151"/>
        <v>3108.1190000000001</v>
      </c>
      <c r="K226" s="299">
        <f t="shared" si="152"/>
        <v>174066.32200000022</v>
      </c>
      <c r="L226" s="328"/>
      <c r="M226" s="170">
        <f t="shared" si="153"/>
        <v>34813264</v>
      </c>
      <c r="N226" s="170">
        <f t="shared" si="154"/>
        <v>1740663.2</v>
      </c>
      <c r="O226" s="220">
        <f t="shared" si="155"/>
        <v>255328192</v>
      </c>
      <c r="P226" s="231">
        <f t="shared" si="156"/>
        <v>25532.819200000002</v>
      </c>
      <c r="Q226" s="131">
        <f t="shared" si="157"/>
        <v>147</v>
      </c>
      <c r="R226" s="132">
        <f t="shared" si="158"/>
        <v>0.18</v>
      </c>
      <c r="S226" s="136">
        <f t="shared" si="159"/>
        <v>167</v>
      </c>
      <c r="T226" s="302">
        <f t="shared" si="160"/>
        <v>0.21</v>
      </c>
      <c r="U226" s="330"/>
      <c r="V226" s="305">
        <f t="shared" si="161"/>
        <v>19669494.390000001</v>
      </c>
      <c r="W226" s="172">
        <f t="shared" si="162"/>
        <v>274997686.38999999</v>
      </c>
      <c r="X226" s="198">
        <f t="shared" si="163"/>
        <v>0.08</v>
      </c>
      <c r="Y226" s="308">
        <f t="shared" si="164"/>
        <v>1966.95</v>
      </c>
      <c r="Z226" s="332"/>
      <c r="AA226" s="310">
        <f t="shared" si="165"/>
        <v>-274987686.38999999</v>
      </c>
      <c r="AB226" s="196">
        <f t="shared" si="166"/>
        <v>27499.77</v>
      </c>
      <c r="AC226" s="193">
        <f t="shared" si="167"/>
        <v>0</v>
      </c>
      <c r="AD226" s="194">
        <f t="shared" si="168"/>
        <v>0</v>
      </c>
      <c r="AE226" s="174">
        <v>210</v>
      </c>
    </row>
    <row r="227" spans="1:31" ht="15">
      <c r="A227" s="173">
        <v>211</v>
      </c>
      <c r="B227" s="119">
        <f t="shared" si="145"/>
        <v>0</v>
      </c>
      <c r="C227" s="291">
        <f t="shared" si="146"/>
        <v>20</v>
      </c>
      <c r="D227" s="323"/>
      <c r="E227" s="294">
        <f t="shared" si="147"/>
        <v>0</v>
      </c>
      <c r="F227" s="110">
        <f t="shared" si="148"/>
        <v>4</v>
      </c>
      <c r="G227" s="291">
        <f t="shared" si="149"/>
        <v>801</v>
      </c>
      <c r="H227" s="323"/>
      <c r="I227" s="297">
        <f t="shared" si="150"/>
        <v>313611.90000000002</v>
      </c>
      <c r="J227" s="20">
        <f t="shared" si="151"/>
        <v>3136.1190000000001</v>
      </c>
      <c r="K227" s="299">
        <f t="shared" si="152"/>
        <v>177202.44100000022</v>
      </c>
      <c r="L227" s="328"/>
      <c r="M227" s="170">
        <f t="shared" si="153"/>
        <v>35440488</v>
      </c>
      <c r="N227" s="170">
        <f t="shared" si="154"/>
        <v>1772024.4</v>
      </c>
      <c r="O227" s="220">
        <f t="shared" si="155"/>
        <v>262290844.80000001</v>
      </c>
      <c r="P227" s="231">
        <f t="shared" si="156"/>
        <v>26229.084480000001</v>
      </c>
      <c r="Q227" s="131">
        <f t="shared" si="157"/>
        <v>148</v>
      </c>
      <c r="R227" s="132">
        <f t="shared" si="158"/>
        <v>0.18</v>
      </c>
      <c r="S227" s="136">
        <f t="shared" si="159"/>
        <v>168</v>
      </c>
      <c r="T227" s="302">
        <f t="shared" si="160"/>
        <v>0.21</v>
      </c>
      <c r="U227" s="330"/>
      <c r="V227" s="305">
        <f t="shared" si="161"/>
        <v>20023875.829999998</v>
      </c>
      <c r="W227" s="172">
        <f t="shared" si="162"/>
        <v>282314720.63</v>
      </c>
      <c r="X227" s="198">
        <f t="shared" si="163"/>
        <v>0.08</v>
      </c>
      <c r="Y227" s="308">
        <f t="shared" si="164"/>
        <v>2002.39</v>
      </c>
      <c r="Z227" s="332"/>
      <c r="AA227" s="310">
        <f t="shared" si="165"/>
        <v>-282304720.63</v>
      </c>
      <c r="AB227" s="196">
        <f t="shared" si="166"/>
        <v>28231.47</v>
      </c>
      <c r="AC227" s="193">
        <f t="shared" si="167"/>
        <v>0</v>
      </c>
      <c r="AD227" s="194">
        <f t="shared" si="168"/>
        <v>0</v>
      </c>
      <c r="AE227" s="174">
        <v>211</v>
      </c>
    </row>
    <row r="228" spans="1:31" ht="15">
      <c r="A228" s="173">
        <v>212</v>
      </c>
      <c r="B228" s="119">
        <f t="shared" si="145"/>
        <v>0</v>
      </c>
      <c r="C228" s="291">
        <f t="shared" si="146"/>
        <v>20</v>
      </c>
      <c r="D228" s="323"/>
      <c r="E228" s="294">
        <f t="shared" si="147"/>
        <v>0</v>
      </c>
      <c r="F228" s="110">
        <f t="shared" si="148"/>
        <v>4</v>
      </c>
      <c r="G228" s="291">
        <f t="shared" si="149"/>
        <v>805</v>
      </c>
      <c r="H228" s="323"/>
      <c r="I228" s="297">
        <f t="shared" si="150"/>
        <v>316411.90000000002</v>
      </c>
      <c r="J228" s="20">
        <f t="shared" si="151"/>
        <v>3164.1190000000001</v>
      </c>
      <c r="K228" s="299">
        <f t="shared" si="152"/>
        <v>180366.56000000023</v>
      </c>
      <c r="L228" s="328"/>
      <c r="M228" s="170">
        <f t="shared" si="153"/>
        <v>36073312</v>
      </c>
      <c r="N228" s="170">
        <f t="shared" si="154"/>
        <v>1803665.6</v>
      </c>
      <c r="O228" s="220">
        <f t="shared" si="155"/>
        <v>269378942.39999998</v>
      </c>
      <c r="P228" s="231">
        <f t="shared" si="156"/>
        <v>26937.894239999998</v>
      </c>
      <c r="Q228" s="131">
        <f t="shared" si="157"/>
        <v>149</v>
      </c>
      <c r="R228" s="132">
        <f t="shared" si="158"/>
        <v>0.19</v>
      </c>
      <c r="S228" s="136">
        <f t="shared" si="159"/>
        <v>169</v>
      </c>
      <c r="T228" s="302">
        <f t="shared" si="160"/>
        <v>0.21</v>
      </c>
      <c r="U228" s="330"/>
      <c r="V228" s="305">
        <f t="shared" si="161"/>
        <v>20381421.280000001</v>
      </c>
      <c r="W228" s="172">
        <f t="shared" si="162"/>
        <v>289760363.68000001</v>
      </c>
      <c r="X228" s="198">
        <f t="shared" si="163"/>
        <v>0.08</v>
      </c>
      <c r="Y228" s="308">
        <f t="shared" si="164"/>
        <v>2038.14</v>
      </c>
      <c r="Z228" s="332"/>
      <c r="AA228" s="310">
        <f t="shared" si="165"/>
        <v>-289750363.68000001</v>
      </c>
      <c r="AB228" s="196">
        <f t="shared" si="166"/>
        <v>28976.04</v>
      </c>
      <c r="AC228" s="193">
        <f t="shared" si="167"/>
        <v>0</v>
      </c>
      <c r="AD228" s="194">
        <f t="shared" si="168"/>
        <v>0</v>
      </c>
      <c r="AE228" s="174">
        <v>212</v>
      </c>
    </row>
    <row r="229" spans="1:31" ht="15">
      <c r="A229" s="173">
        <v>213</v>
      </c>
      <c r="B229" s="119">
        <f t="shared" si="145"/>
        <v>0</v>
      </c>
      <c r="C229" s="291">
        <f t="shared" si="146"/>
        <v>20</v>
      </c>
      <c r="D229" s="323"/>
      <c r="E229" s="294">
        <f t="shared" si="147"/>
        <v>0</v>
      </c>
      <c r="F229" s="110">
        <f t="shared" si="148"/>
        <v>4</v>
      </c>
      <c r="G229" s="291">
        <f t="shared" si="149"/>
        <v>809</v>
      </c>
      <c r="H229" s="323"/>
      <c r="I229" s="297">
        <f t="shared" si="150"/>
        <v>319211.90000000002</v>
      </c>
      <c r="J229" s="20">
        <f t="shared" si="151"/>
        <v>3192.1190000000001</v>
      </c>
      <c r="K229" s="299">
        <f t="shared" si="152"/>
        <v>183558.67900000024</v>
      </c>
      <c r="L229" s="328"/>
      <c r="M229" s="170">
        <f t="shared" si="153"/>
        <v>36711736</v>
      </c>
      <c r="N229" s="170">
        <f t="shared" si="154"/>
        <v>1835586.8</v>
      </c>
      <c r="O229" s="220">
        <f t="shared" si="155"/>
        <v>276593604.80000001</v>
      </c>
      <c r="P229" s="231">
        <f t="shared" si="156"/>
        <v>27659.360480000003</v>
      </c>
      <c r="Q229" s="131">
        <f t="shared" si="157"/>
        <v>151</v>
      </c>
      <c r="R229" s="132">
        <f t="shared" si="158"/>
        <v>0.19</v>
      </c>
      <c r="S229" s="136">
        <f t="shared" si="159"/>
        <v>171</v>
      </c>
      <c r="T229" s="302">
        <f t="shared" si="160"/>
        <v>0.21</v>
      </c>
      <c r="U229" s="330"/>
      <c r="V229" s="305">
        <f t="shared" si="161"/>
        <v>20742130.73</v>
      </c>
      <c r="W229" s="172">
        <f t="shared" si="162"/>
        <v>297335735.52999997</v>
      </c>
      <c r="X229" s="198">
        <f t="shared" si="163"/>
        <v>7.0000000000000007E-2</v>
      </c>
      <c r="Y229" s="308">
        <f t="shared" si="164"/>
        <v>2074.21</v>
      </c>
      <c r="Z229" s="332"/>
      <c r="AA229" s="310">
        <f t="shared" si="165"/>
        <v>-297325735.52999997</v>
      </c>
      <c r="AB229" s="196">
        <f t="shared" si="166"/>
        <v>29733.57</v>
      </c>
      <c r="AC229" s="193">
        <f t="shared" si="167"/>
        <v>0</v>
      </c>
      <c r="AD229" s="194">
        <f t="shared" si="168"/>
        <v>0</v>
      </c>
      <c r="AE229" s="174">
        <v>213</v>
      </c>
    </row>
    <row r="230" spans="1:31" ht="15">
      <c r="A230" s="173">
        <v>214</v>
      </c>
      <c r="B230" s="119">
        <f t="shared" si="145"/>
        <v>0</v>
      </c>
      <c r="C230" s="291">
        <f t="shared" si="146"/>
        <v>20</v>
      </c>
      <c r="D230" s="323"/>
      <c r="E230" s="294">
        <f t="shared" si="147"/>
        <v>0</v>
      </c>
      <c r="F230" s="110">
        <f t="shared" si="148"/>
        <v>4</v>
      </c>
      <c r="G230" s="291">
        <f t="shared" si="149"/>
        <v>813</v>
      </c>
      <c r="H230" s="323"/>
      <c r="I230" s="297">
        <f t="shared" si="150"/>
        <v>322011.90000000002</v>
      </c>
      <c r="J230" s="20">
        <f t="shared" si="151"/>
        <v>3220.1190000000001</v>
      </c>
      <c r="K230" s="299">
        <f t="shared" si="152"/>
        <v>186778.79800000024</v>
      </c>
      <c r="L230" s="328"/>
      <c r="M230" s="170">
        <f t="shared" si="153"/>
        <v>37355760</v>
      </c>
      <c r="N230" s="170">
        <f t="shared" si="154"/>
        <v>1867788</v>
      </c>
      <c r="O230" s="220">
        <f t="shared" si="155"/>
        <v>283935952</v>
      </c>
      <c r="P230" s="231">
        <f t="shared" si="156"/>
        <v>28393.5952</v>
      </c>
      <c r="Q230" s="131">
        <f t="shared" si="157"/>
        <v>152</v>
      </c>
      <c r="R230" s="132">
        <f t="shared" si="158"/>
        <v>0.19</v>
      </c>
      <c r="S230" s="136">
        <f t="shared" si="159"/>
        <v>172</v>
      </c>
      <c r="T230" s="302">
        <f t="shared" si="160"/>
        <v>0.21</v>
      </c>
      <c r="U230" s="330"/>
      <c r="V230" s="305">
        <f t="shared" si="161"/>
        <v>21106004.170000002</v>
      </c>
      <c r="W230" s="172">
        <f t="shared" si="162"/>
        <v>305041956.17000002</v>
      </c>
      <c r="X230" s="198">
        <f t="shared" si="163"/>
        <v>7.0000000000000007E-2</v>
      </c>
      <c r="Y230" s="308">
        <f t="shared" si="164"/>
        <v>2110.6</v>
      </c>
      <c r="Z230" s="332"/>
      <c r="AA230" s="310">
        <f t="shared" si="165"/>
        <v>-305031956.17000002</v>
      </c>
      <c r="AB230" s="196">
        <f t="shared" si="166"/>
        <v>30504.2</v>
      </c>
      <c r="AC230" s="193">
        <f t="shared" si="167"/>
        <v>0</v>
      </c>
      <c r="AD230" s="194">
        <f t="shared" si="168"/>
        <v>0</v>
      </c>
      <c r="AE230" s="174">
        <v>214</v>
      </c>
    </row>
    <row r="231" spans="1:31" ht="15">
      <c r="A231" s="173">
        <v>215</v>
      </c>
      <c r="B231" s="119">
        <f t="shared" si="145"/>
        <v>0</v>
      </c>
      <c r="C231" s="291">
        <f t="shared" si="146"/>
        <v>20</v>
      </c>
      <c r="D231" s="323"/>
      <c r="E231" s="294">
        <f t="shared" si="147"/>
        <v>0</v>
      </c>
      <c r="F231" s="110">
        <f t="shared" si="148"/>
        <v>4</v>
      </c>
      <c r="G231" s="291">
        <f t="shared" si="149"/>
        <v>817</v>
      </c>
      <c r="H231" s="323"/>
      <c r="I231" s="297">
        <f t="shared" si="150"/>
        <v>324811.90000000002</v>
      </c>
      <c r="J231" s="20">
        <f t="shared" si="151"/>
        <v>3248.1190000000001</v>
      </c>
      <c r="K231" s="299">
        <f t="shared" si="152"/>
        <v>190026.91700000025</v>
      </c>
      <c r="L231" s="328"/>
      <c r="M231" s="170">
        <f t="shared" si="153"/>
        <v>38005384</v>
      </c>
      <c r="N231" s="170">
        <f t="shared" si="154"/>
        <v>1900269.2</v>
      </c>
      <c r="O231" s="220">
        <f t="shared" si="155"/>
        <v>291407104</v>
      </c>
      <c r="P231" s="231">
        <f t="shared" si="156"/>
        <v>29140.7104</v>
      </c>
      <c r="Q231" s="131">
        <f t="shared" si="157"/>
        <v>153</v>
      </c>
      <c r="R231" s="132">
        <f t="shared" si="158"/>
        <v>0.19</v>
      </c>
      <c r="S231" s="136">
        <f t="shared" si="159"/>
        <v>173</v>
      </c>
      <c r="T231" s="302">
        <f t="shared" si="160"/>
        <v>0.21</v>
      </c>
      <c r="U231" s="330"/>
      <c r="V231" s="305">
        <f t="shared" si="161"/>
        <v>21473041.620000001</v>
      </c>
      <c r="W231" s="172">
        <f t="shared" si="162"/>
        <v>312880145.62</v>
      </c>
      <c r="X231" s="198">
        <f t="shared" si="163"/>
        <v>7.0000000000000007E-2</v>
      </c>
      <c r="Y231" s="308">
        <f t="shared" si="164"/>
        <v>2147.3000000000002</v>
      </c>
      <c r="Z231" s="332"/>
      <c r="AA231" s="310">
        <f t="shared" si="165"/>
        <v>-312870145.62</v>
      </c>
      <c r="AB231" s="196">
        <f t="shared" si="166"/>
        <v>31288.01</v>
      </c>
      <c r="AC231" s="193">
        <f t="shared" si="167"/>
        <v>0</v>
      </c>
      <c r="AD231" s="194">
        <f t="shared" si="168"/>
        <v>0</v>
      </c>
      <c r="AE231" s="174">
        <v>215</v>
      </c>
    </row>
    <row r="232" spans="1:31" ht="15">
      <c r="A232" s="173">
        <v>216</v>
      </c>
      <c r="B232" s="119">
        <f t="shared" si="145"/>
        <v>0</v>
      </c>
      <c r="C232" s="291">
        <f t="shared" si="146"/>
        <v>20</v>
      </c>
      <c r="D232" s="323"/>
      <c r="E232" s="294">
        <f t="shared" si="147"/>
        <v>0</v>
      </c>
      <c r="F232" s="110">
        <f t="shared" si="148"/>
        <v>4</v>
      </c>
      <c r="G232" s="291">
        <f t="shared" si="149"/>
        <v>821</v>
      </c>
      <c r="H232" s="323"/>
      <c r="I232" s="297">
        <f t="shared" si="150"/>
        <v>327611.90000000002</v>
      </c>
      <c r="J232" s="20">
        <f t="shared" si="151"/>
        <v>3276.1190000000001</v>
      </c>
      <c r="K232" s="299">
        <f t="shared" si="152"/>
        <v>193303.03600000025</v>
      </c>
      <c r="L232" s="328"/>
      <c r="M232" s="170">
        <f t="shared" si="153"/>
        <v>38660608</v>
      </c>
      <c r="N232" s="170">
        <f t="shared" si="154"/>
        <v>1933030.3999999999</v>
      </c>
      <c r="O232" s="220">
        <f t="shared" si="155"/>
        <v>299008180.80000001</v>
      </c>
      <c r="P232" s="231">
        <f t="shared" si="156"/>
        <v>29900.818080000001</v>
      </c>
      <c r="Q232" s="131">
        <f t="shared" si="157"/>
        <v>155</v>
      </c>
      <c r="R232" s="132">
        <f t="shared" si="158"/>
        <v>0.19</v>
      </c>
      <c r="S232" s="136">
        <f t="shared" si="159"/>
        <v>175</v>
      </c>
      <c r="T232" s="302">
        <f t="shared" si="160"/>
        <v>0.21</v>
      </c>
      <c r="U232" s="330"/>
      <c r="V232" s="305">
        <f t="shared" si="161"/>
        <v>21843243.07</v>
      </c>
      <c r="W232" s="172">
        <f t="shared" si="162"/>
        <v>320851423.87</v>
      </c>
      <c r="X232" s="198">
        <f t="shared" si="163"/>
        <v>7.0000000000000007E-2</v>
      </c>
      <c r="Y232" s="308">
        <f t="shared" si="164"/>
        <v>2184.3200000000002</v>
      </c>
      <c r="Z232" s="332"/>
      <c r="AA232" s="310">
        <f t="shared" si="165"/>
        <v>-320841423.87</v>
      </c>
      <c r="AB232" s="196">
        <f t="shared" si="166"/>
        <v>32085.14</v>
      </c>
      <c r="AC232" s="193">
        <f t="shared" si="167"/>
        <v>0</v>
      </c>
      <c r="AD232" s="194">
        <f t="shared" si="168"/>
        <v>0</v>
      </c>
      <c r="AE232" s="174">
        <v>216</v>
      </c>
    </row>
    <row r="233" spans="1:31" ht="15">
      <c r="A233" s="173">
        <v>217</v>
      </c>
      <c r="B233" s="119">
        <f t="shared" si="145"/>
        <v>0</v>
      </c>
      <c r="C233" s="291">
        <f t="shared" si="146"/>
        <v>20</v>
      </c>
      <c r="D233" s="323"/>
      <c r="E233" s="294">
        <f t="shared" si="147"/>
        <v>0</v>
      </c>
      <c r="F233" s="110">
        <f t="shared" si="148"/>
        <v>4</v>
      </c>
      <c r="G233" s="291">
        <f t="shared" si="149"/>
        <v>825</v>
      </c>
      <c r="H233" s="323"/>
      <c r="I233" s="297">
        <f t="shared" si="150"/>
        <v>330411.90000000002</v>
      </c>
      <c r="J233" s="20">
        <f t="shared" si="151"/>
        <v>3304.1190000000001</v>
      </c>
      <c r="K233" s="299">
        <f t="shared" si="152"/>
        <v>196607.15500000026</v>
      </c>
      <c r="L233" s="328"/>
      <c r="M233" s="170">
        <f t="shared" si="153"/>
        <v>39321432</v>
      </c>
      <c r="N233" s="170">
        <f t="shared" si="154"/>
        <v>1966071.6</v>
      </c>
      <c r="O233" s="220">
        <f t="shared" si="155"/>
        <v>306740302.39999998</v>
      </c>
      <c r="P233" s="231">
        <f t="shared" si="156"/>
        <v>30674.030239999996</v>
      </c>
      <c r="Q233" s="131">
        <f t="shared" si="157"/>
        <v>156</v>
      </c>
      <c r="R233" s="132">
        <f t="shared" si="158"/>
        <v>0.19</v>
      </c>
      <c r="S233" s="136">
        <f t="shared" si="159"/>
        <v>176</v>
      </c>
      <c r="T233" s="302">
        <f t="shared" si="160"/>
        <v>0.21</v>
      </c>
      <c r="U233" s="330"/>
      <c r="V233" s="305">
        <f t="shared" si="161"/>
        <v>22216608.52</v>
      </c>
      <c r="W233" s="172">
        <f t="shared" si="162"/>
        <v>328956910.92000002</v>
      </c>
      <c r="X233" s="198">
        <f t="shared" si="163"/>
        <v>7.0000000000000007E-2</v>
      </c>
      <c r="Y233" s="308">
        <f t="shared" si="164"/>
        <v>2221.66</v>
      </c>
      <c r="Z233" s="332"/>
      <c r="AA233" s="310">
        <f t="shared" si="165"/>
        <v>-328946910.92000002</v>
      </c>
      <c r="AB233" s="196">
        <f t="shared" si="166"/>
        <v>32895.69</v>
      </c>
      <c r="AC233" s="193">
        <f t="shared" si="167"/>
        <v>0</v>
      </c>
      <c r="AD233" s="194">
        <f t="shared" si="168"/>
        <v>0</v>
      </c>
      <c r="AE233" s="174">
        <v>217</v>
      </c>
    </row>
    <row r="234" spans="1:31" ht="15">
      <c r="A234" s="173">
        <v>218</v>
      </c>
      <c r="B234" s="119">
        <f t="shared" si="145"/>
        <v>0</v>
      </c>
      <c r="C234" s="291">
        <f t="shared" si="146"/>
        <v>20</v>
      </c>
      <c r="D234" s="323"/>
      <c r="E234" s="294">
        <f t="shared" si="147"/>
        <v>0</v>
      </c>
      <c r="F234" s="110">
        <f t="shared" si="148"/>
        <v>4</v>
      </c>
      <c r="G234" s="291">
        <f t="shared" si="149"/>
        <v>829</v>
      </c>
      <c r="H234" s="323"/>
      <c r="I234" s="297">
        <f t="shared" si="150"/>
        <v>333211.90000000002</v>
      </c>
      <c r="J234" s="20">
        <f t="shared" si="151"/>
        <v>3332.1190000000001</v>
      </c>
      <c r="K234" s="299">
        <f t="shared" si="152"/>
        <v>199939.27400000027</v>
      </c>
      <c r="L234" s="328"/>
      <c r="M234" s="170">
        <f t="shared" si="153"/>
        <v>39987854</v>
      </c>
      <c r="N234" s="170">
        <f t="shared" si="154"/>
        <v>1999392.7</v>
      </c>
      <c r="O234" s="220">
        <f t="shared" si="155"/>
        <v>314604588.80000001</v>
      </c>
      <c r="P234" s="231">
        <f t="shared" si="156"/>
        <v>31460.458880000002</v>
      </c>
      <c r="Q234" s="131">
        <f t="shared" si="157"/>
        <v>157</v>
      </c>
      <c r="R234" s="132">
        <f t="shared" si="158"/>
        <v>0.19</v>
      </c>
      <c r="S234" s="136">
        <f t="shared" si="159"/>
        <v>177</v>
      </c>
      <c r="T234" s="302">
        <f t="shared" si="160"/>
        <v>0.21</v>
      </c>
      <c r="U234" s="330"/>
      <c r="V234" s="305">
        <f t="shared" si="161"/>
        <v>22593137.960000001</v>
      </c>
      <c r="W234" s="172">
        <f t="shared" si="162"/>
        <v>337197726.75999999</v>
      </c>
      <c r="X234" s="198">
        <f t="shared" si="163"/>
        <v>7.0000000000000007E-2</v>
      </c>
      <c r="Y234" s="308">
        <f t="shared" si="164"/>
        <v>2259.31</v>
      </c>
      <c r="Z234" s="332"/>
      <c r="AA234" s="310">
        <f t="shared" si="165"/>
        <v>-337187726.75999999</v>
      </c>
      <c r="AB234" s="196">
        <f t="shared" si="166"/>
        <v>33719.769999999997</v>
      </c>
      <c r="AC234" s="193">
        <f t="shared" si="167"/>
        <v>0</v>
      </c>
      <c r="AD234" s="194">
        <f t="shared" si="168"/>
        <v>0</v>
      </c>
      <c r="AE234" s="174">
        <v>218</v>
      </c>
    </row>
    <row r="235" spans="1:31" ht="15">
      <c r="A235" s="173">
        <v>219</v>
      </c>
      <c r="B235" s="119">
        <f t="shared" si="145"/>
        <v>0</v>
      </c>
      <c r="C235" s="291">
        <f t="shared" si="146"/>
        <v>20</v>
      </c>
      <c r="D235" s="323"/>
      <c r="E235" s="294">
        <f t="shared" si="147"/>
        <v>0</v>
      </c>
      <c r="F235" s="110">
        <f t="shared" si="148"/>
        <v>4</v>
      </c>
      <c r="G235" s="291">
        <f t="shared" si="149"/>
        <v>833</v>
      </c>
      <c r="H235" s="323"/>
      <c r="I235" s="297">
        <f t="shared" si="150"/>
        <v>336011.9</v>
      </c>
      <c r="J235" s="20">
        <f t="shared" si="151"/>
        <v>3360.1190000000001</v>
      </c>
      <c r="K235" s="299">
        <f t="shared" si="152"/>
        <v>203299.39300000027</v>
      </c>
      <c r="L235" s="328"/>
      <c r="M235" s="170">
        <f t="shared" si="153"/>
        <v>40659878</v>
      </c>
      <c r="N235" s="170">
        <f t="shared" si="154"/>
        <v>2032993.9</v>
      </c>
      <c r="O235" s="220">
        <f t="shared" si="155"/>
        <v>322602159.60000002</v>
      </c>
      <c r="P235" s="231">
        <f t="shared" si="156"/>
        <v>32260.215960000001</v>
      </c>
      <c r="Q235" s="131">
        <f t="shared" si="157"/>
        <v>159</v>
      </c>
      <c r="R235" s="132">
        <f t="shared" si="158"/>
        <v>0.19</v>
      </c>
      <c r="S235" s="136">
        <f t="shared" si="159"/>
        <v>179</v>
      </c>
      <c r="T235" s="302">
        <f t="shared" si="160"/>
        <v>0.21</v>
      </c>
      <c r="U235" s="330"/>
      <c r="V235" s="305">
        <f t="shared" si="161"/>
        <v>22972831.41</v>
      </c>
      <c r="W235" s="172">
        <f t="shared" si="162"/>
        <v>345574991.00999999</v>
      </c>
      <c r="X235" s="198">
        <f t="shared" si="163"/>
        <v>7.0000000000000007E-2</v>
      </c>
      <c r="Y235" s="308">
        <f t="shared" si="164"/>
        <v>2297.2800000000002</v>
      </c>
      <c r="Z235" s="332"/>
      <c r="AA235" s="310">
        <f t="shared" si="165"/>
        <v>-345564991.00999999</v>
      </c>
      <c r="AB235" s="196">
        <f t="shared" si="166"/>
        <v>34557.5</v>
      </c>
      <c r="AC235" s="193">
        <f t="shared" si="167"/>
        <v>0</v>
      </c>
      <c r="AD235" s="194">
        <f t="shared" si="168"/>
        <v>0</v>
      </c>
      <c r="AE235" s="174">
        <v>219</v>
      </c>
    </row>
    <row r="236" spans="1:31" ht="15">
      <c r="A236" s="173">
        <v>220</v>
      </c>
      <c r="B236" s="119">
        <f t="shared" si="145"/>
        <v>0</v>
      </c>
      <c r="C236" s="291">
        <f t="shared" si="146"/>
        <v>20</v>
      </c>
      <c r="D236" s="323"/>
      <c r="E236" s="294">
        <f t="shared" si="147"/>
        <v>0</v>
      </c>
      <c r="F236" s="110">
        <f t="shared" si="148"/>
        <v>4</v>
      </c>
      <c r="G236" s="291">
        <f t="shared" si="149"/>
        <v>837</v>
      </c>
      <c r="H236" s="323"/>
      <c r="I236" s="297">
        <f t="shared" si="150"/>
        <v>338811.9</v>
      </c>
      <c r="J236" s="20">
        <f t="shared" si="151"/>
        <v>3388.1190000000001</v>
      </c>
      <c r="K236" s="299">
        <f t="shared" si="152"/>
        <v>206687.51200000028</v>
      </c>
      <c r="L236" s="328"/>
      <c r="M236" s="170">
        <f t="shared" si="153"/>
        <v>41337502</v>
      </c>
      <c r="N236" s="170">
        <f t="shared" si="154"/>
        <v>2066875.1</v>
      </c>
      <c r="O236" s="220">
        <f t="shared" si="155"/>
        <v>330734135.19999999</v>
      </c>
      <c r="P236" s="231">
        <f t="shared" si="156"/>
        <v>33073.413520000002</v>
      </c>
      <c r="Q236" s="131">
        <f t="shared" si="157"/>
        <v>160</v>
      </c>
      <c r="R236" s="132">
        <f t="shared" si="158"/>
        <v>0.19</v>
      </c>
      <c r="S236" s="136">
        <f t="shared" si="159"/>
        <v>180</v>
      </c>
      <c r="T236" s="302">
        <f t="shared" si="160"/>
        <v>0.22</v>
      </c>
      <c r="U236" s="330"/>
      <c r="V236" s="305">
        <f t="shared" si="161"/>
        <v>23355688.859999999</v>
      </c>
      <c r="W236" s="172">
        <f t="shared" si="162"/>
        <v>354089824.06</v>
      </c>
      <c r="X236" s="198">
        <f t="shared" si="163"/>
        <v>7.0000000000000007E-2</v>
      </c>
      <c r="Y236" s="308">
        <f t="shared" si="164"/>
        <v>2335.5700000000002</v>
      </c>
      <c r="Z236" s="332"/>
      <c r="AA236" s="310">
        <f t="shared" si="165"/>
        <v>-354079824.06</v>
      </c>
      <c r="AB236" s="196">
        <f t="shared" si="166"/>
        <v>35408.980000000003</v>
      </c>
      <c r="AC236" s="193">
        <f t="shared" si="167"/>
        <v>0</v>
      </c>
      <c r="AD236" s="194">
        <f t="shared" si="168"/>
        <v>0</v>
      </c>
      <c r="AE236" s="174">
        <v>220</v>
      </c>
    </row>
    <row r="237" spans="1:31" ht="15">
      <c r="A237" s="173">
        <v>221</v>
      </c>
      <c r="B237" s="119">
        <f t="shared" si="145"/>
        <v>0</v>
      </c>
      <c r="C237" s="291">
        <f t="shared" si="146"/>
        <v>20</v>
      </c>
      <c r="D237" s="323"/>
      <c r="E237" s="294">
        <f t="shared" si="147"/>
        <v>0</v>
      </c>
      <c r="F237" s="110">
        <f t="shared" si="148"/>
        <v>4</v>
      </c>
      <c r="G237" s="291">
        <f t="shared" si="149"/>
        <v>841</v>
      </c>
      <c r="H237" s="323"/>
      <c r="I237" s="297">
        <f t="shared" si="150"/>
        <v>341611.9</v>
      </c>
      <c r="J237" s="20">
        <f t="shared" si="151"/>
        <v>3416.1190000000001</v>
      </c>
      <c r="K237" s="299">
        <f t="shared" si="152"/>
        <v>210103.63100000028</v>
      </c>
      <c r="L237" s="328"/>
      <c r="M237" s="170">
        <f t="shared" si="153"/>
        <v>42020726</v>
      </c>
      <c r="N237" s="170">
        <f t="shared" si="154"/>
        <v>2101036.2999999998</v>
      </c>
      <c r="O237" s="220">
        <f t="shared" si="155"/>
        <v>339001635.60000002</v>
      </c>
      <c r="P237" s="231">
        <f t="shared" si="156"/>
        <v>33900.163560000001</v>
      </c>
      <c r="Q237" s="131">
        <f t="shared" si="157"/>
        <v>161</v>
      </c>
      <c r="R237" s="132">
        <f t="shared" si="158"/>
        <v>0.19</v>
      </c>
      <c r="S237" s="136">
        <f t="shared" si="159"/>
        <v>181</v>
      </c>
      <c r="T237" s="302">
        <f t="shared" si="160"/>
        <v>0.22</v>
      </c>
      <c r="U237" s="330"/>
      <c r="V237" s="305">
        <f t="shared" si="161"/>
        <v>23741710.300000001</v>
      </c>
      <c r="W237" s="172">
        <f t="shared" si="162"/>
        <v>362743345.89999998</v>
      </c>
      <c r="X237" s="198">
        <f t="shared" si="163"/>
        <v>7.0000000000000007E-2</v>
      </c>
      <c r="Y237" s="308">
        <f t="shared" si="164"/>
        <v>2374.17</v>
      </c>
      <c r="Z237" s="332"/>
      <c r="AA237" s="310">
        <f t="shared" si="165"/>
        <v>-362733345.89999998</v>
      </c>
      <c r="AB237" s="196">
        <f t="shared" si="166"/>
        <v>36274.33</v>
      </c>
      <c r="AC237" s="193">
        <f t="shared" si="167"/>
        <v>0</v>
      </c>
      <c r="AD237" s="194">
        <f t="shared" si="168"/>
        <v>0</v>
      </c>
      <c r="AE237" s="174">
        <v>221</v>
      </c>
    </row>
    <row r="238" spans="1:31" ht="15">
      <c r="A238" s="173">
        <v>222</v>
      </c>
      <c r="B238" s="119">
        <f t="shared" si="145"/>
        <v>0</v>
      </c>
      <c r="C238" s="291">
        <f t="shared" si="146"/>
        <v>20</v>
      </c>
      <c r="D238" s="323"/>
      <c r="E238" s="294">
        <f t="shared" si="147"/>
        <v>0</v>
      </c>
      <c r="F238" s="110">
        <f t="shared" si="148"/>
        <v>4</v>
      </c>
      <c r="G238" s="291">
        <f t="shared" si="149"/>
        <v>845</v>
      </c>
      <c r="H238" s="323"/>
      <c r="I238" s="297">
        <f t="shared" si="150"/>
        <v>344411.9</v>
      </c>
      <c r="J238" s="20">
        <f t="shared" si="151"/>
        <v>3444.1190000000001</v>
      </c>
      <c r="K238" s="299">
        <f t="shared" si="152"/>
        <v>213547.75000000029</v>
      </c>
      <c r="L238" s="328"/>
      <c r="M238" s="170">
        <f t="shared" si="153"/>
        <v>42709550</v>
      </c>
      <c r="N238" s="170">
        <f t="shared" si="154"/>
        <v>2135477.5</v>
      </c>
      <c r="O238" s="220">
        <f t="shared" si="155"/>
        <v>347405780.80000001</v>
      </c>
      <c r="P238" s="231">
        <f t="shared" si="156"/>
        <v>34740.578079999999</v>
      </c>
      <c r="Q238" s="131">
        <f t="shared" si="157"/>
        <v>163</v>
      </c>
      <c r="R238" s="132">
        <f t="shared" si="158"/>
        <v>0.19</v>
      </c>
      <c r="S238" s="136">
        <f t="shared" si="159"/>
        <v>183</v>
      </c>
      <c r="T238" s="302">
        <f t="shared" si="160"/>
        <v>0.22</v>
      </c>
      <c r="U238" s="330"/>
      <c r="V238" s="305">
        <f t="shared" si="161"/>
        <v>24130895.75</v>
      </c>
      <c r="W238" s="172">
        <f t="shared" si="162"/>
        <v>371536676.55000001</v>
      </c>
      <c r="X238" s="198">
        <f t="shared" si="163"/>
        <v>7.0000000000000007E-2</v>
      </c>
      <c r="Y238" s="308">
        <f t="shared" si="164"/>
        <v>2413.09</v>
      </c>
      <c r="Z238" s="332"/>
      <c r="AA238" s="310">
        <f t="shared" si="165"/>
        <v>-371526676.55000001</v>
      </c>
      <c r="AB238" s="196">
        <f t="shared" si="166"/>
        <v>37153.67</v>
      </c>
      <c r="AC238" s="193">
        <f t="shared" si="167"/>
        <v>0</v>
      </c>
      <c r="AD238" s="194">
        <f t="shared" si="168"/>
        <v>0</v>
      </c>
      <c r="AE238" s="174">
        <v>222</v>
      </c>
    </row>
    <row r="239" spans="1:31" ht="15">
      <c r="A239" s="173">
        <v>223</v>
      </c>
      <c r="B239" s="119">
        <f t="shared" si="145"/>
        <v>0</v>
      </c>
      <c r="C239" s="291">
        <f t="shared" si="146"/>
        <v>20</v>
      </c>
      <c r="D239" s="323"/>
      <c r="E239" s="294">
        <f t="shared" si="147"/>
        <v>0</v>
      </c>
      <c r="F239" s="110">
        <f t="shared" si="148"/>
        <v>4</v>
      </c>
      <c r="G239" s="291">
        <f t="shared" si="149"/>
        <v>849</v>
      </c>
      <c r="H239" s="323"/>
      <c r="I239" s="297">
        <f t="shared" si="150"/>
        <v>347211.9</v>
      </c>
      <c r="J239" s="20">
        <f t="shared" si="151"/>
        <v>3472.1190000000001</v>
      </c>
      <c r="K239" s="299">
        <f t="shared" si="152"/>
        <v>217019.8690000003</v>
      </c>
      <c r="L239" s="328"/>
      <c r="M239" s="170">
        <f t="shared" si="153"/>
        <v>43403974</v>
      </c>
      <c r="N239" s="170">
        <f t="shared" si="154"/>
        <v>2170198.7000000002</v>
      </c>
      <c r="O239" s="220">
        <f t="shared" si="155"/>
        <v>355947690.80000001</v>
      </c>
      <c r="P239" s="231">
        <f t="shared" si="156"/>
        <v>35594.769079999998</v>
      </c>
      <c r="Q239" s="131">
        <f t="shared" si="157"/>
        <v>164</v>
      </c>
      <c r="R239" s="132">
        <f t="shared" si="158"/>
        <v>0.19</v>
      </c>
      <c r="S239" s="136">
        <f t="shared" si="159"/>
        <v>184</v>
      </c>
      <c r="T239" s="302">
        <f t="shared" si="160"/>
        <v>0.22</v>
      </c>
      <c r="U239" s="330"/>
      <c r="V239" s="305">
        <f t="shared" si="161"/>
        <v>24523245.199999999</v>
      </c>
      <c r="W239" s="172">
        <f t="shared" si="162"/>
        <v>380470936</v>
      </c>
      <c r="X239" s="198">
        <f t="shared" si="163"/>
        <v>7.0000000000000007E-2</v>
      </c>
      <c r="Y239" s="308">
        <f t="shared" si="164"/>
        <v>2452.3200000000002</v>
      </c>
      <c r="Z239" s="332"/>
      <c r="AA239" s="310">
        <f t="shared" si="165"/>
        <v>-380460936</v>
      </c>
      <c r="AB239" s="196">
        <f t="shared" si="166"/>
        <v>38047.089999999997</v>
      </c>
      <c r="AC239" s="193">
        <f t="shared" si="167"/>
        <v>0</v>
      </c>
      <c r="AD239" s="194">
        <f t="shared" si="168"/>
        <v>0</v>
      </c>
      <c r="AE239" s="174">
        <v>223</v>
      </c>
    </row>
    <row r="240" spans="1:31" ht="15">
      <c r="A240" s="173">
        <v>224</v>
      </c>
      <c r="B240" s="119">
        <f t="shared" si="145"/>
        <v>0</v>
      </c>
      <c r="C240" s="291">
        <f t="shared" si="146"/>
        <v>20</v>
      </c>
      <c r="D240" s="323"/>
      <c r="E240" s="294">
        <f t="shared" si="147"/>
        <v>0</v>
      </c>
      <c r="F240" s="110">
        <f t="shared" si="148"/>
        <v>4</v>
      </c>
      <c r="G240" s="291">
        <f t="shared" si="149"/>
        <v>853</v>
      </c>
      <c r="H240" s="323"/>
      <c r="I240" s="297">
        <f t="shared" si="150"/>
        <v>350011.9</v>
      </c>
      <c r="J240" s="20">
        <f t="shared" si="151"/>
        <v>3500.1190000000001</v>
      </c>
      <c r="K240" s="299">
        <f t="shared" si="152"/>
        <v>220519.9880000003</v>
      </c>
      <c r="L240" s="328"/>
      <c r="M240" s="170">
        <f t="shared" si="153"/>
        <v>44103998</v>
      </c>
      <c r="N240" s="170">
        <f t="shared" si="154"/>
        <v>2205199.9</v>
      </c>
      <c r="O240" s="220">
        <f t="shared" si="155"/>
        <v>364628485.60000002</v>
      </c>
      <c r="P240" s="231">
        <f t="shared" si="156"/>
        <v>36462.848560000006</v>
      </c>
      <c r="Q240" s="131">
        <f t="shared" si="157"/>
        <v>165</v>
      </c>
      <c r="R240" s="132">
        <f t="shared" si="158"/>
        <v>0.19</v>
      </c>
      <c r="S240" s="136">
        <f t="shared" si="159"/>
        <v>185</v>
      </c>
      <c r="T240" s="302">
        <f t="shared" si="160"/>
        <v>0.22</v>
      </c>
      <c r="U240" s="330"/>
      <c r="V240" s="305">
        <f t="shared" si="161"/>
        <v>24918758.640000001</v>
      </c>
      <c r="W240" s="172">
        <f t="shared" si="162"/>
        <v>389547244.24000001</v>
      </c>
      <c r="X240" s="198">
        <f t="shared" si="163"/>
        <v>7.0000000000000007E-2</v>
      </c>
      <c r="Y240" s="308">
        <f t="shared" si="164"/>
        <v>2491.88</v>
      </c>
      <c r="Z240" s="332"/>
      <c r="AA240" s="310">
        <f t="shared" si="165"/>
        <v>-389537244.24000001</v>
      </c>
      <c r="AB240" s="196">
        <f t="shared" si="166"/>
        <v>38954.720000000001</v>
      </c>
      <c r="AC240" s="193">
        <f t="shared" si="167"/>
        <v>0</v>
      </c>
      <c r="AD240" s="194">
        <f t="shared" si="168"/>
        <v>0</v>
      </c>
      <c r="AE240" s="174">
        <v>224</v>
      </c>
    </row>
    <row r="241" spans="1:31" ht="15">
      <c r="A241" s="173">
        <v>225</v>
      </c>
      <c r="B241" s="119">
        <f t="shared" si="145"/>
        <v>0</v>
      </c>
      <c r="C241" s="291">
        <f t="shared" si="146"/>
        <v>20</v>
      </c>
      <c r="D241" s="323"/>
      <c r="E241" s="294">
        <f t="shared" si="147"/>
        <v>0</v>
      </c>
      <c r="F241" s="110">
        <f t="shared" si="148"/>
        <v>4</v>
      </c>
      <c r="G241" s="291">
        <f t="shared" si="149"/>
        <v>857</v>
      </c>
      <c r="H241" s="323"/>
      <c r="I241" s="297">
        <f t="shared" si="150"/>
        <v>352811.9</v>
      </c>
      <c r="J241" s="20">
        <f t="shared" si="151"/>
        <v>3528.1190000000001</v>
      </c>
      <c r="K241" s="299">
        <f t="shared" si="152"/>
        <v>224048.10700000031</v>
      </c>
      <c r="L241" s="328"/>
      <c r="M241" s="170">
        <f t="shared" si="153"/>
        <v>44809622</v>
      </c>
      <c r="N241" s="170">
        <f t="shared" si="154"/>
        <v>2240481.1</v>
      </c>
      <c r="O241" s="220">
        <f t="shared" si="155"/>
        <v>373449285.19999999</v>
      </c>
      <c r="P241" s="231">
        <f t="shared" si="156"/>
        <v>37344.928520000001</v>
      </c>
      <c r="Q241" s="131">
        <f t="shared" si="157"/>
        <v>167</v>
      </c>
      <c r="R241" s="132">
        <f t="shared" si="158"/>
        <v>0.19</v>
      </c>
      <c r="S241" s="136">
        <f t="shared" si="159"/>
        <v>187</v>
      </c>
      <c r="T241" s="302">
        <f t="shared" si="160"/>
        <v>0.22</v>
      </c>
      <c r="U241" s="330"/>
      <c r="V241" s="305">
        <f t="shared" si="161"/>
        <v>25317436.09</v>
      </c>
      <c r="W241" s="172">
        <f t="shared" si="162"/>
        <v>398766721.29000002</v>
      </c>
      <c r="X241" s="198">
        <f t="shared" si="163"/>
        <v>7.0000000000000007E-2</v>
      </c>
      <c r="Y241" s="308">
        <f t="shared" si="164"/>
        <v>2531.7399999999998</v>
      </c>
      <c r="Z241" s="332"/>
      <c r="AA241" s="310">
        <f t="shared" si="165"/>
        <v>-398756721.29000002</v>
      </c>
      <c r="AB241" s="196">
        <f t="shared" si="166"/>
        <v>39876.67</v>
      </c>
      <c r="AC241" s="193">
        <f t="shared" si="167"/>
        <v>0</v>
      </c>
      <c r="AD241" s="194">
        <f t="shared" si="168"/>
        <v>0</v>
      </c>
      <c r="AE241" s="174">
        <v>225</v>
      </c>
    </row>
    <row r="242" spans="1:31" ht="15">
      <c r="A242" s="173">
        <v>226</v>
      </c>
      <c r="B242" s="119">
        <f t="shared" si="145"/>
        <v>0</v>
      </c>
      <c r="C242" s="291">
        <f t="shared" si="146"/>
        <v>20</v>
      </c>
      <c r="D242" s="323"/>
      <c r="E242" s="294">
        <f t="shared" si="147"/>
        <v>0</v>
      </c>
      <c r="F242" s="110">
        <f t="shared" si="148"/>
        <v>4</v>
      </c>
      <c r="G242" s="291">
        <f t="shared" si="149"/>
        <v>861</v>
      </c>
      <c r="H242" s="323"/>
      <c r="I242" s="297">
        <f t="shared" si="150"/>
        <v>355611.9</v>
      </c>
      <c r="J242" s="20">
        <f t="shared" si="151"/>
        <v>3556.1190000000001</v>
      </c>
      <c r="K242" s="299">
        <f t="shared" si="152"/>
        <v>227604.22600000032</v>
      </c>
      <c r="L242" s="328"/>
      <c r="M242" s="170">
        <f t="shared" si="153"/>
        <v>45520846</v>
      </c>
      <c r="N242" s="170">
        <f t="shared" si="154"/>
        <v>2276042.2999999998</v>
      </c>
      <c r="O242" s="220">
        <f t="shared" si="155"/>
        <v>382411209.60000002</v>
      </c>
      <c r="P242" s="231">
        <f t="shared" si="156"/>
        <v>38241.12096</v>
      </c>
      <c r="Q242" s="131">
        <f t="shared" si="157"/>
        <v>168</v>
      </c>
      <c r="R242" s="132">
        <f t="shared" si="158"/>
        <v>0.2</v>
      </c>
      <c r="S242" s="136">
        <f t="shared" si="159"/>
        <v>188</v>
      </c>
      <c r="T242" s="302">
        <f t="shared" si="160"/>
        <v>0.22</v>
      </c>
      <c r="U242" s="330"/>
      <c r="V242" s="305">
        <f t="shared" si="161"/>
        <v>25719277.539999999</v>
      </c>
      <c r="W242" s="172">
        <f t="shared" si="162"/>
        <v>408130487.13999999</v>
      </c>
      <c r="X242" s="198">
        <f t="shared" si="163"/>
        <v>7.0000000000000007E-2</v>
      </c>
      <c r="Y242" s="308">
        <f t="shared" si="164"/>
        <v>2571.9299999999998</v>
      </c>
      <c r="Z242" s="332"/>
      <c r="AA242" s="310">
        <f t="shared" si="165"/>
        <v>-408120487.13999999</v>
      </c>
      <c r="AB242" s="196">
        <f t="shared" si="166"/>
        <v>40813.050000000003</v>
      </c>
      <c r="AC242" s="193">
        <f t="shared" si="167"/>
        <v>0</v>
      </c>
      <c r="AD242" s="194">
        <f t="shared" si="168"/>
        <v>0</v>
      </c>
      <c r="AE242" s="174">
        <v>226</v>
      </c>
    </row>
    <row r="243" spans="1:31" ht="15">
      <c r="A243" s="173">
        <v>227</v>
      </c>
      <c r="B243" s="119">
        <f t="shared" si="145"/>
        <v>0</v>
      </c>
      <c r="C243" s="291">
        <f t="shared" si="146"/>
        <v>20</v>
      </c>
      <c r="D243" s="323"/>
      <c r="E243" s="294">
        <f t="shared" si="147"/>
        <v>0</v>
      </c>
      <c r="F243" s="110">
        <f t="shared" si="148"/>
        <v>4</v>
      </c>
      <c r="G243" s="291">
        <f t="shared" si="149"/>
        <v>865</v>
      </c>
      <c r="H243" s="323"/>
      <c r="I243" s="297">
        <f t="shared" si="150"/>
        <v>358411.9</v>
      </c>
      <c r="J243" s="20">
        <f t="shared" si="151"/>
        <v>3584.1190000000001</v>
      </c>
      <c r="K243" s="299">
        <f t="shared" si="152"/>
        <v>231188.34500000032</v>
      </c>
      <c r="L243" s="328"/>
      <c r="M243" s="170">
        <f t="shared" si="153"/>
        <v>46237670</v>
      </c>
      <c r="N243" s="170">
        <f t="shared" si="154"/>
        <v>2311883.5</v>
      </c>
      <c r="O243" s="220">
        <f t="shared" si="155"/>
        <v>391515378.80000001</v>
      </c>
      <c r="P243" s="231">
        <f t="shared" si="156"/>
        <v>39151.537880000003</v>
      </c>
      <c r="Q243" s="131">
        <f t="shared" si="157"/>
        <v>169</v>
      </c>
      <c r="R243" s="132">
        <f t="shared" si="158"/>
        <v>0.2</v>
      </c>
      <c r="S243" s="136">
        <f t="shared" si="159"/>
        <v>189</v>
      </c>
      <c r="T243" s="302">
        <f t="shared" si="160"/>
        <v>0.22</v>
      </c>
      <c r="U243" s="330"/>
      <c r="V243" s="305">
        <f t="shared" si="161"/>
        <v>26124282.989999998</v>
      </c>
      <c r="W243" s="172">
        <f t="shared" si="162"/>
        <v>417639661.79000002</v>
      </c>
      <c r="X243" s="198">
        <f t="shared" si="163"/>
        <v>7.0000000000000007E-2</v>
      </c>
      <c r="Y243" s="308">
        <f t="shared" si="164"/>
        <v>2612.4299999999998</v>
      </c>
      <c r="Z243" s="332"/>
      <c r="AA243" s="310">
        <f t="shared" si="165"/>
        <v>-417629661.79000002</v>
      </c>
      <c r="AB243" s="196">
        <f t="shared" si="166"/>
        <v>41763.97</v>
      </c>
      <c r="AC243" s="193">
        <f t="shared" si="167"/>
        <v>0</v>
      </c>
      <c r="AD243" s="194">
        <f t="shared" si="168"/>
        <v>0</v>
      </c>
      <c r="AE243" s="174">
        <v>227</v>
      </c>
    </row>
    <row r="244" spans="1:31" ht="15">
      <c r="A244" s="173">
        <v>228</v>
      </c>
      <c r="B244" s="119">
        <f t="shared" si="145"/>
        <v>0</v>
      </c>
      <c r="C244" s="291">
        <f t="shared" si="146"/>
        <v>20</v>
      </c>
      <c r="D244" s="323"/>
      <c r="E244" s="294">
        <f t="shared" si="147"/>
        <v>0</v>
      </c>
      <c r="F244" s="110">
        <f t="shared" si="148"/>
        <v>4</v>
      </c>
      <c r="G244" s="291">
        <f t="shared" si="149"/>
        <v>869</v>
      </c>
      <c r="H244" s="323"/>
      <c r="I244" s="297">
        <f t="shared" si="150"/>
        <v>361211.9</v>
      </c>
      <c r="J244" s="20">
        <f t="shared" si="151"/>
        <v>3612.1190000000001</v>
      </c>
      <c r="K244" s="299">
        <f t="shared" si="152"/>
        <v>234800.46400000033</v>
      </c>
      <c r="L244" s="328"/>
      <c r="M244" s="170">
        <f t="shared" si="153"/>
        <v>46960092</v>
      </c>
      <c r="N244" s="170">
        <f t="shared" si="154"/>
        <v>2348004.6</v>
      </c>
      <c r="O244" s="220">
        <f t="shared" si="155"/>
        <v>400762912.80000001</v>
      </c>
      <c r="P244" s="231">
        <f t="shared" si="156"/>
        <v>40076.291279999998</v>
      </c>
      <c r="Q244" s="131">
        <f t="shared" si="157"/>
        <v>171</v>
      </c>
      <c r="R244" s="132">
        <f t="shared" si="158"/>
        <v>0.2</v>
      </c>
      <c r="S244" s="136">
        <f t="shared" si="159"/>
        <v>191</v>
      </c>
      <c r="T244" s="302">
        <f t="shared" si="160"/>
        <v>0.22</v>
      </c>
      <c r="U244" s="330"/>
      <c r="V244" s="305">
        <f t="shared" si="161"/>
        <v>26532452.43</v>
      </c>
      <c r="W244" s="172">
        <f t="shared" si="162"/>
        <v>427295365.23000002</v>
      </c>
      <c r="X244" s="198">
        <f t="shared" si="163"/>
        <v>7.0000000000000007E-2</v>
      </c>
      <c r="Y244" s="308">
        <f t="shared" si="164"/>
        <v>2653.25</v>
      </c>
      <c r="Z244" s="332"/>
      <c r="AA244" s="310">
        <f t="shared" si="165"/>
        <v>-427285365.23000002</v>
      </c>
      <c r="AB244" s="196">
        <f t="shared" si="166"/>
        <v>42729.54</v>
      </c>
      <c r="AC244" s="193">
        <f t="shared" si="167"/>
        <v>0</v>
      </c>
      <c r="AD244" s="194">
        <f t="shared" si="168"/>
        <v>0</v>
      </c>
      <c r="AE244" s="174">
        <v>228</v>
      </c>
    </row>
    <row r="245" spans="1:31" ht="15">
      <c r="A245" s="173">
        <v>229</v>
      </c>
      <c r="B245" s="119">
        <f t="shared" ref="B245:B308" si="169">IF(AND($A245&gt;=C$9,C$9&gt;0),0,IF(AND($A245&gt;=C$6,C$6&gt;0),C$7,0))</f>
        <v>0</v>
      </c>
      <c r="C245" s="291">
        <f t="shared" ref="C245:C308" si="170">IF(AND($A245&gt;=C$9,C$9&gt;0),C$10,C244+B245)</f>
        <v>20</v>
      </c>
      <c r="D245" s="323"/>
      <c r="E245" s="294">
        <f t="shared" ref="E245:E308" si="171">IF(OR($A245&lt;2,AND(G$12&gt;0,$A245&gt;G$12)),0,IF(AND($A245&gt;=G$9,G$9&gt;0),G$10,IF(AND($A245&gt;=G$6,G$6&gt;0),G$7,0)))</f>
        <v>0</v>
      </c>
      <c r="F245" s="110">
        <f t="shared" ref="F245:F308" si="172">F244+E245</f>
        <v>4</v>
      </c>
      <c r="G245" s="291">
        <f t="shared" ref="G245:G308" si="173">G244+F245</f>
        <v>873</v>
      </c>
      <c r="H245" s="323"/>
      <c r="I245" s="297">
        <f t="shared" ref="I245:I308" si="174">IF(($A245&lt;K$4),1,IF(AND($A245&gt;K$12,K$12&gt;0),I244,IF(AND($A245&gt;=K$9,K$9&gt;0),ROUND(I244+K$10,4),IF(AND($A245&gt;=K$6,K$6&gt;0),ROUND(I244+K$7,4),K$3))))</f>
        <v>364011.9</v>
      </c>
      <c r="J245" s="20">
        <f t="shared" ref="J245:J308" si="175">IF($A245&lt;K$4, K$2, IF(K$1=0,IF(K$13&gt;0,IF(K$2*K$13&lt;ROUND(J244*I245, 3),K$2*K$13,ROUND(J244*I245, 3)),ROUND(J244*I245, 3)),IF(K$13&gt;0,IF(K$2*K$13&lt;ROUND(K$2*I245, 3),K$2*K$13,ROUND(K$2*I245, 3)),ROUND(K$2*I245, 3))))</f>
        <v>3640.1190000000001</v>
      </c>
      <c r="K245" s="299">
        <f t="shared" ref="K245:K308" si="176">K244+J245</f>
        <v>238440.58300000033</v>
      </c>
      <c r="L245" s="328"/>
      <c r="M245" s="170">
        <f t="shared" ref="M245:M308" si="177">ROUND(C245*N245-K245*$O$6,2)</f>
        <v>47688116</v>
      </c>
      <c r="N245" s="170">
        <f t="shared" ref="N245:N308" si="178">ROUND(ROUND(K245,2)*$O$4,2)</f>
        <v>2384405.7999999998</v>
      </c>
      <c r="O245" s="220">
        <f t="shared" ref="O245:O308" si="179">ROUND((ROUND(K244,2)*(G245-G244)*$O$4+O244+J245*$O$6),2)</f>
        <v>410154931.19999999</v>
      </c>
      <c r="P245" s="231">
        <f t="shared" ref="P245:P308" si="180">O245/$O$10</f>
        <v>41015.493119999999</v>
      </c>
      <c r="Q245" s="131">
        <f t="shared" ref="Q245:Q308" si="181">ROUND(O245/N245,0)</f>
        <v>172</v>
      </c>
      <c r="R245" s="132">
        <f t="shared" ref="R245:R308" si="182">ROUND(Q245/G245,2)</f>
        <v>0.2</v>
      </c>
      <c r="S245" s="136">
        <f t="shared" ref="S245:S308" si="183">Q245+C245</f>
        <v>192</v>
      </c>
      <c r="T245" s="302">
        <f t="shared" ref="T245:T308" si="184">ROUND(S245/G245,2)</f>
        <v>0.22</v>
      </c>
      <c r="U245" s="330"/>
      <c r="V245" s="305">
        <f t="shared" ref="V245:V308" si="185">ROUND(K245*$O$7,2)</f>
        <v>26943785.879999999</v>
      </c>
      <c r="W245" s="172">
        <f t="shared" ref="W245:W308" si="186">ROUND(O245+V245,2)</f>
        <v>437098717.07999998</v>
      </c>
      <c r="X245" s="198">
        <f t="shared" ref="X245:X308" si="187">IF(O245&gt;0,ROUND(V245/O245,2),0)</f>
        <v>7.0000000000000007E-2</v>
      </c>
      <c r="Y245" s="308">
        <f t="shared" ref="Y245:Y308" si="188">IF($O$10&gt;0,ROUND(V245/$O$10,2),0)</f>
        <v>2694.38</v>
      </c>
      <c r="Z245" s="332"/>
      <c r="AA245" s="310">
        <f t="shared" ref="AA245:AA308" si="189">IF($O$10&gt;0,ROUND($O$10-W245,2),0)</f>
        <v>-437088717.07999998</v>
      </c>
      <c r="AB245" s="196">
        <f t="shared" ref="AB245:AB308" si="190">IF($O$10&gt;0,ROUND(W245/$O$10,2),0)</f>
        <v>43709.87</v>
      </c>
      <c r="AC245" s="193">
        <f t="shared" ref="AC245:AC308" si="191">IF(AND(AA245&gt;0,$O$4&gt;0),($O$10-O245-V245*$O$8)/N245,0)</f>
        <v>0</v>
      </c>
      <c r="AD245" s="194">
        <f t="shared" ref="AD245:AD308" si="192">IF(AC245&gt;0,AC245+G245,0)</f>
        <v>0</v>
      </c>
      <c r="AE245" s="174">
        <v>229</v>
      </c>
    </row>
    <row r="246" spans="1:31" ht="15">
      <c r="A246" s="173">
        <v>230</v>
      </c>
      <c r="B246" s="119">
        <f t="shared" si="169"/>
        <v>0</v>
      </c>
      <c r="C246" s="291">
        <f t="shared" si="170"/>
        <v>20</v>
      </c>
      <c r="D246" s="323"/>
      <c r="E246" s="294">
        <f t="shared" si="171"/>
        <v>0</v>
      </c>
      <c r="F246" s="110">
        <f t="shared" si="172"/>
        <v>4</v>
      </c>
      <c r="G246" s="291">
        <f t="shared" si="173"/>
        <v>877</v>
      </c>
      <c r="H246" s="323"/>
      <c r="I246" s="297">
        <f t="shared" si="174"/>
        <v>366811.9</v>
      </c>
      <c r="J246" s="20">
        <f t="shared" si="175"/>
        <v>3668.1190000000001</v>
      </c>
      <c r="K246" s="299">
        <f t="shared" si="176"/>
        <v>242108.70200000034</v>
      </c>
      <c r="L246" s="328"/>
      <c r="M246" s="170">
        <f t="shared" si="177"/>
        <v>48421740</v>
      </c>
      <c r="N246" s="170">
        <f t="shared" si="178"/>
        <v>2421087</v>
      </c>
      <c r="O246" s="220">
        <f t="shared" si="179"/>
        <v>419692554.39999998</v>
      </c>
      <c r="P246" s="231">
        <f t="shared" si="180"/>
        <v>41969.255440000001</v>
      </c>
      <c r="Q246" s="131">
        <f t="shared" si="181"/>
        <v>173</v>
      </c>
      <c r="R246" s="132">
        <f t="shared" si="182"/>
        <v>0.2</v>
      </c>
      <c r="S246" s="136">
        <f t="shared" si="183"/>
        <v>193</v>
      </c>
      <c r="T246" s="302">
        <f t="shared" si="184"/>
        <v>0.22</v>
      </c>
      <c r="U246" s="330"/>
      <c r="V246" s="305">
        <f t="shared" si="185"/>
        <v>27358283.329999998</v>
      </c>
      <c r="W246" s="172">
        <f t="shared" si="186"/>
        <v>447050837.73000002</v>
      </c>
      <c r="X246" s="198">
        <f t="shared" si="187"/>
        <v>7.0000000000000007E-2</v>
      </c>
      <c r="Y246" s="308">
        <f t="shared" si="188"/>
        <v>2735.83</v>
      </c>
      <c r="Z246" s="332"/>
      <c r="AA246" s="310">
        <f t="shared" si="189"/>
        <v>-447040837.73000002</v>
      </c>
      <c r="AB246" s="196">
        <f t="shared" si="190"/>
        <v>44705.08</v>
      </c>
      <c r="AC246" s="193">
        <f t="shared" si="191"/>
        <v>0</v>
      </c>
      <c r="AD246" s="194">
        <f t="shared" si="192"/>
        <v>0</v>
      </c>
      <c r="AE246" s="174">
        <v>230</v>
      </c>
    </row>
    <row r="247" spans="1:31" ht="15">
      <c r="A247" s="173">
        <v>231</v>
      </c>
      <c r="B247" s="119">
        <f t="shared" si="169"/>
        <v>0</v>
      </c>
      <c r="C247" s="291">
        <f t="shared" si="170"/>
        <v>20</v>
      </c>
      <c r="D247" s="323"/>
      <c r="E247" s="294">
        <f t="shared" si="171"/>
        <v>0</v>
      </c>
      <c r="F247" s="110">
        <f t="shared" si="172"/>
        <v>4</v>
      </c>
      <c r="G247" s="291">
        <f t="shared" si="173"/>
        <v>881</v>
      </c>
      <c r="H247" s="323"/>
      <c r="I247" s="297">
        <f t="shared" si="174"/>
        <v>369611.9</v>
      </c>
      <c r="J247" s="20">
        <f t="shared" si="175"/>
        <v>3696.1190000000001</v>
      </c>
      <c r="K247" s="299">
        <f t="shared" si="176"/>
        <v>245804.82100000035</v>
      </c>
      <c r="L247" s="328"/>
      <c r="M247" s="170">
        <f t="shared" si="177"/>
        <v>49160964</v>
      </c>
      <c r="N247" s="170">
        <f t="shared" si="178"/>
        <v>2458048.2000000002</v>
      </c>
      <c r="O247" s="220">
        <f t="shared" si="179"/>
        <v>429376902.39999998</v>
      </c>
      <c r="P247" s="231">
        <f t="shared" si="180"/>
        <v>42937.690239999996</v>
      </c>
      <c r="Q247" s="131">
        <f t="shared" si="181"/>
        <v>175</v>
      </c>
      <c r="R247" s="132">
        <f t="shared" si="182"/>
        <v>0.2</v>
      </c>
      <c r="S247" s="136">
        <f t="shared" si="183"/>
        <v>195</v>
      </c>
      <c r="T247" s="302">
        <f t="shared" si="184"/>
        <v>0.22</v>
      </c>
      <c r="U247" s="330"/>
      <c r="V247" s="305">
        <f t="shared" si="185"/>
        <v>27775944.77</v>
      </c>
      <c r="W247" s="172">
        <f t="shared" si="186"/>
        <v>457152847.17000002</v>
      </c>
      <c r="X247" s="198">
        <f t="shared" si="187"/>
        <v>0.06</v>
      </c>
      <c r="Y247" s="308">
        <f t="shared" si="188"/>
        <v>2777.59</v>
      </c>
      <c r="Z247" s="332"/>
      <c r="AA247" s="310">
        <f t="shared" si="189"/>
        <v>-457142847.17000002</v>
      </c>
      <c r="AB247" s="196">
        <f t="shared" si="190"/>
        <v>45715.28</v>
      </c>
      <c r="AC247" s="193">
        <f t="shared" si="191"/>
        <v>0</v>
      </c>
      <c r="AD247" s="194">
        <f t="shared" si="192"/>
        <v>0</v>
      </c>
      <c r="AE247" s="174">
        <v>231</v>
      </c>
    </row>
    <row r="248" spans="1:31" ht="15">
      <c r="A248" s="173">
        <v>232</v>
      </c>
      <c r="B248" s="119">
        <f t="shared" si="169"/>
        <v>0</v>
      </c>
      <c r="C248" s="291">
        <f t="shared" si="170"/>
        <v>20</v>
      </c>
      <c r="D248" s="323"/>
      <c r="E248" s="294">
        <f t="shared" si="171"/>
        <v>0</v>
      </c>
      <c r="F248" s="110">
        <f t="shared" si="172"/>
        <v>4</v>
      </c>
      <c r="G248" s="291">
        <f t="shared" si="173"/>
        <v>885</v>
      </c>
      <c r="H248" s="323"/>
      <c r="I248" s="297">
        <f t="shared" si="174"/>
        <v>372411.9</v>
      </c>
      <c r="J248" s="20">
        <f t="shared" si="175"/>
        <v>3724.1190000000001</v>
      </c>
      <c r="K248" s="299">
        <f t="shared" si="176"/>
        <v>249528.94000000035</v>
      </c>
      <c r="L248" s="328"/>
      <c r="M248" s="170">
        <f t="shared" si="177"/>
        <v>49905788</v>
      </c>
      <c r="N248" s="170">
        <f t="shared" si="178"/>
        <v>2495289.4</v>
      </c>
      <c r="O248" s="220">
        <f t="shared" si="179"/>
        <v>439209095.19999999</v>
      </c>
      <c r="P248" s="231">
        <f t="shared" si="180"/>
        <v>43920.909520000001</v>
      </c>
      <c r="Q248" s="131">
        <f t="shared" si="181"/>
        <v>176</v>
      </c>
      <c r="R248" s="132">
        <f t="shared" si="182"/>
        <v>0.2</v>
      </c>
      <c r="S248" s="136">
        <f t="shared" si="183"/>
        <v>196</v>
      </c>
      <c r="T248" s="302">
        <f t="shared" si="184"/>
        <v>0.22</v>
      </c>
      <c r="U248" s="330"/>
      <c r="V248" s="305">
        <f t="shared" si="185"/>
        <v>28196770.219999999</v>
      </c>
      <c r="W248" s="172">
        <f t="shared" si="186"/>
        <v>467405865.42000002</v>
      </c>
      <c r="X248" s="198">
        <f t="shared" si="187"/>
        <v>0.06</v>
      </c>
      <c r="Y248" s="308">
        <f t="shared" si="188"/>
        <v>2819.68</v>
      </c>
      <c r="Z248" s="332"/>
      <c r="AA248" s="310">
        <f t="shared" si="189"/>
        <v>-467395865.42000002</v>
      </c>
      <c r="AB248" s="196">
        <f t="shared" si="190"/>
        <v>46740.59</v>
      </c>
      <c r="AC248" s="193">
        <f t="shared" si="191"/>
        <v>0</v>
      </c>
      <c r="AD248" s="194">
        <f t="shared" si="192"/>
        <v>0</v>
      </c>
      <c r="AE248" s="174">
        <v>232</v>
      </c>
    </row>
    <row r="249" spans="1:31" ht="15">
      <c r="A249" s="173">
        <v>233</v>
      </c>
      <c r="B249" s="119">
        <f t="shared" si="169"/>
        <v>0</v>
      </c>
      <c r="C249" s="291">
        <f t="shared" si="170"/>
        <v>20</v>
      </c>
      <c r="D249" s="323"/>
      <c r="E249" s="294">
        <f t="shared" si="171"/>
        <v>0</v>
      </c>
      <c r="F249" s="110">
        <f t="shared" si="172"/>
        <v>4</v>
      </c>
      <c r="G249" s="291">
        <f t="shared" si="173"/>
        <v>889</v>
      </c>
      <c r="H249" s="323"/>
      <c r="I249" s="297">
        <f t="shared" si="174"/>
        <v>375211.9</v>
      </c>
      <c r="J249" s="20">
        <f t="shared" si="175"/>
        <v>3752.1190000000001</v>
      </c>
      <c r="K249" s="299">
        <f t="shared" si="176"/>
        <v>253281.05900000036</v>
      </c>
      <c r="L249" s="328"/>
      <c r="M249" s="170">
        <f t="shared" si="177"/>
        <v>50656212</v>
      </c>
      <c r="N249" s="170">
        <f t="shared" si="178"/>
        <v>2532810.6</v>
      </c>
      <c r="O249" s="220">
        <f t="shared" si="179"/>
        <v>449190252.80000001</v>
      </c>
      <c r="P249" s="231">
        <f t="shared" si="180"/>
        <v>44919.025280000002</v>
      </c>
      <c r="Q249" s="131">
        <f t="shared" si="181"/>
        <v>177</v>
      </c>
      <c r="R249" s="132">
        <f t="shared" si="182"/>
        <v>0.2</v>
      </c>
      <c r="S249" s="136">
        <f t="shared" si="183"/>
        <v>197</v>
      </c>
      <c r="T249" s="302">
        <f t="shared" si="184"/>
        <v>0.22</v>
      </c>
      <c r="U249" s="330"/>
      <c r="V249" s="305">
        <f t="shared" si="185"/>
        <v>28620759.670000002</v>
      </c>
      <c r="W249" s="172">
        <f t="shared" si="186"/>
        <v>477811012.47000003</v>
      </c>
      <c r="X249" s="198">
        <f t="shared" si="187"/>
        <v>0.06</v>
      </c>
      <c r="Y249" s="308">
        <f t="shared" si="188"/>
        <v>2862.08</v>
      </c>
      <c r="Z249" s="332"/>
      <c r="AA249" s="310">
        <f t="shared" si="189"/>
        <v>-477801012.47000003</v>
      </c>
      <c r="AB249" s="196">
        <f t="shared" si="190"/>
        <v>47781.1</v>
      </c>
      <c r="AC249" s="193">
        <f t="shared" si="191"/>
        <v>0</v>
      </c>
      <c r="AD249" s="194">
        <f t="shared" si="192"/>
        <v>0</v>
      </c>
      <c r="AE249" s="174">
        <v>233</v>
      </c>
    </row>
    <row r="250" spans="1:31" ht="15">
      <c r="A250" s="173">
        <v>234</v>
      </c>
      <c r="B250" s="119">
        <f t="shared" si="169"/>
        <v>0</v>
      </c>
      <c r="C250" s="291">
        <f t="shared" si="170"/>
        <v>20</v>
      </c>
      <c r="D250" s="323"/>
      <c r="E250" s="294">
        <f t="shared" si="171"/>
        <v>0</v>
      </c>
      <c r="F250" s="110">
        <f t="shared" si="172"/>
        <v>4</v>
      </c>
      <c r="G250" s="291">
        <f t="shared" si="173"/>
        <v>893</v>
      </c>
      <c r="H250" s="323"/>
      <c r="I250" s="297">
        <f t="shared" si="174"/>
        <v>378011.9</v>
      </c>
      <c r="J250" s="20">
        <f t="shared" si="175"/>
        <v>3780.1190000000001</v>
      </c>
      <c r="K250" s="299">
        <f t="shared" si="176"/>
        <v>257061.17800000036</v>
      </c>
      <c r="L250" s="328"/>
      <c r="M250" s="170">
        <f t="shared" si="177"/>
        <v>51412236</v>
      </c>
      <c r="N250" s="170">
        <f t="shared" si="178"/>
        <v>2570611.7999999998</v>
      </c>
      <c r="O250" s="220">
        <f t="shared" si="179"/>
        <v>459321495.19999999</v>
      </c>
      <c r="P250" s="231">
        <f t="shared" si="180"/>
        <v>45932.149519999999</v>
      </c>
      <c r="Q250" s="131">
        <f t="shared" si="181"/>
        <v>179</v>
      </c>
      <c r="R250" s="132">
        <f t="shared" si="182"/>
        <v>0.2</v>
      </c>
      <c r="S250" s="136">
        <f t="shared" si="183"/>
        <v>199</v>
      </c>
      <c r="T250" s="302">
        <f t="shared" si="184"/>
        <v>0.22</v>
      </c>
      <c r="U250" s="330"/>
      <c r="V250" s="305">
        <f t="shared" si="185"/>
        <v>29047913.109999999</v>
      </c>
      <c r="W250" s="172">
        <f t="shared" si="186"/>
        <v>488369408.31</v>
      </c>
      <c r="X250" s="198">
        <f t="shared" si="187"/>
        <v>0.06</v>
      </c>
      <c r="Y250" s="308">
        <f t="shared" si="188"/>
        <v>2904.79</v>
      </c>
      <c r="Z250" s="332"/>
      <c r="AA250" s="310">
        <f t="shared" si="189"/>
        <v>-488359408.31</v>
      </c>
      <c r="AB250" s="196">
        <f t="shared" si="190"/>
        <v>48836.94</v>
      </c>
      <c r="AC250" s="193">
        <f t="shared" si="191"/>
        <v>0</v>
      </c>
      <c r="AD250" s="194">
        <f t="shared" si="192"/>
        <v>0</v>
      </c>
      <c r="AE250" s="174">
        <v>234</v>
      </c>
    </row>
    <row r="251" spans="1:31" ht="15">
      <c r="A251" s="173">
        <v>235</v>
      </c>
      <c r="B251" s="119">
        <f t="shared" si="169"/>
        <v>0</v>
      </c>
      <c r="C251" s="291">
        <f t="shared" si="170"/>
        <v>20</v>
      </c>
      <c r="D251" s="323"/>
      <c r="E251" s="294">
        <f t="shared" si="171"/>
        <v>0</v>
      </c>
      <c r="F251" s="110">
        <f t="shared" si="172"/>
        <v>4</v>
      </c>
      <c r="G251" s="291">
        <f t="shared" si="173"/>
        <v>897</v>
      </c>
      <c r="H251" s="323"/>
      <c r="I251" s="297">
        <f t="shared" si="174"/>
        <v>380811.9</v>
      </c>
      <c r="J251" s="20">
        <f t="shared" si="175"/>
        <v>3808.1190000000001</v>
      </c>
      <c r="K251" s="299">
        <f t="shared" si="176"/>
        <v>260869.29700000037</v>
      </c>
      <c r="L251" s="328"/>
      <c r="M251" s="170">
        <f t="shared" si="177"/>
        <v>52173860</v>
      </c>
      <c r="N251" s="170">
        <f t="shared" si="178"/>
        <v>2608693</v>
      </c>
      <c r="O251" s="220">
        <f t="shared" si="179"/>
        <v>469603942.39999998</v>
      </c>
      <c r="P251" s="231">
        <f t="shared" si="180"/>
        <v>46960.394239999994</v>
      </c>
      <c r="Q251" s="131">
        <f t="shared" si="181"/>
        <v>180</v>
      </c>
      <c r="R251" s="132">
        <f t="shared" si="182"/>
        <v>0.2</v>
      </c>
      <c r="S251" s="136">
        <f t="shared" si="183"/>
        <v>200</v>
      </c>
      <c r="T251" s="302">
        <f t="shared" si="184"/>
        <v>0.22</v>
      </c>
      <c r="U251" s="330"/>
      <c r="V251" s="305">
        <f t="shared" si="185"/>
        <v>29478230.559999999</v>
      </c>
      <c r="W251" s="172">
        <f t="shared" si="186"/>
        <v>499082172.95999998</v>
      </c>
      <c r="X251" s="198">
        <f t="shared" si="187"/>
        <v>0.06</v>
      </c>
      <c r="Y251" s="308">
        <f t="shared" si="188"/>
        <v>2947.82</v>
      </c>
      <c r="Z251" s="332"/>
      <c r="AA251" s="310">
        <f t="shared" si="189"/>
        <v>-499072172.95999998</v>
      </c>
      <c r="AB251" s="196">
        <f t="shared" si="190"/>
        <v>49908.22</v>
      </c>
      <c r="AC251" s="193">
        <f t="shared" si="191"/>
        <v>0</v>
      </c>
      <c r="AD251" s="194">
        <f t="shared" si="192"/>
        <v>0</v>
      </c>
      <c r="AE251" s="174">
        <v>235</v>
      </c>
    </row>
    <row r="252" spans="1:31" ht="15">
      <c r="A252" s="173">
        <v>236</v>
      </c>
      <c r="B252" s="119">
        <f t="shared" si="169"/>
        <v>0</v>
      </c>
      <c r="C252" s="291">
        <f t="shared" si="170"/>
        <v>20</v>
      </c>
      <c r="D252" s="323"/>
      <c r="E252" s="294">
        <f t="shared" si="171"/>
        <v>0</v>
      </c>
      <c r="F252" s="110">
        <f t="shared" si="172"/>
        <v>4</v>
      </c>
      <c r="G252" s="291">
        <f t="shared" si="173"/>
        <v>901</v>
      </c>
      <c r="H252" s="323"/>
      <c r="I252" s="297">
        <f t="shared" si="174"/>
        <v>383611.9</v>
      </c>
      <c r="J252" s="20">
        <f t="shared" si="175"/>
        <v>3836.1190000000001</v>
      </c>
      <c r="K252" s="299">
        <f t="shared" si="176"/>
        <v>264705.41600000038</v>
      </c>
      <c r="L252" s="328"/>
      <c r="M252" s="170">
        <f t="shared" si="177"/>
        <v>52941084</v>
      </c>
      <c r="N252" s="170">
        <f t="shared" si="178"/>
        <v>2647054.2000000002</v>
      </c>
      <c r="O252" s="220">
        <f t="shared" si="179"/>
        <v>480038714.39999998</v>
      </c>
      <c r="P252" s="231">
        <f t="shared" si="180"/>
        <v>48003.871439999995</v>
      </c>
      <c r="Q252" s="131">
        <f t="shared" si="181"/>
        <v>181</v>
      </c>
      <c r="R252" s="132">
        <f t="shared" si="182"/>
        <v>0.2</v>
      </c>
      <c r="S252" s="136">
        <f t="shared" si="183"/>
        <v>201</v>
      </c>
      <c r="T252" s="302">
        <f t="shared" si="184"/>
        <v>0.22</v>
      </c>
      <c r="U252" s="330"/>
      <c r="V252" s="305">
        <f t="shared" si="185"/>
        <v>29911712.010000002</v>
      </c>
      <c r="W252" s="172">
        <f t="shared" si="186"/>
        <v>509950426.41000003</v>
      </c>
      <c r="X252" s="198">
        <f t="shared" si="187"/>
        <v>0.06</v>
      </c>
      <c r="Y252" s="308">
        <f t="shared" si="188"/>
        <v>2991.17</v>
      </c>
      <c r="Z252" s="332"/>
      <c r="AA252" s="310">
        <f t="shared" si="189"/>
        <v>-509940426.41000003</v>
      </c>
      <c r="AB252" s="196">
        <f t="shared" si="190"/>
        <v>50995.040000000001</v>
      </c>
      <c r="AC252" s="193">
        <f t="shared" si="191"/>
        <v>0</v>
      </c>
      <c r="AD252" s="194">
        <f t="shared" si="192"/>
        <v>0</v>
      </c>
      <c r="AE252" s="174">
        <v>236</v>
      </c>
    </row>
    <row r="253" spans="1:31" ht="15">
      <c r="A253" s="173">
        <v>237</v>
      </c>
      <c r="B253" s="119">
        <f t="shared" si="169"/>
        <v>0</v>
      </c>
      <c r="C253" s="291">
        <f t="shared" si="170"/>
        <v>20</v>
      </c>
      <c r="D253" s="323"/>
      <c r="E253" s="294">
        <f t="shared" si="171"/>
        <v>0</v>
      </c>
      <c r="F253" s="110">
        <f t="shared" si="172"/>
        <v>4</v>
      </c>
      <c r="G253" s="291">
        <f t="shared" si="173"/>
        <v>905</v>
      </c>
      <c r="H253" s="323"/>
      <c r="I253" s="297">
        <f t="shared" si="174"/>
        <v>386411.9</v>
      </c>
      <c r="J253" s="20">
        <f t="shared" si="175"/>
        <v>3864.1190000000001</v>
      </c>
      <c r="K253" s="299">
        <f t="shared" si="176"/>
        <v>268569.53500000038</v>
      </c>
      <c r="L253" s="328"/>
      <c r="M253" s="170">
        <f t="shared" si="177"/>
        <v>53713908</v>
      </c>
      <c r="N253" s="170">
        <f t="shared" si="178"/>
        <v>2685695.4</v>
      </c>
      <c r="O253" s="220">
        <f t="shared" si="179"/>
        <v>490626931.19999999</v>
      </c>
      <c r="P253" s="231">
        <f t="shared" si="180"/>
        <v>49062.693119999996</v>
      </c>
      <c r="Q253" s="131">
        <f t="shared" si="181"/>
        <v>183</v>
      </c>
      <c r="R253" s="132">
        <f t="shared" si="182"/>
        <v>0.2</v>
      </c>
      <c r="S253" s="136">
        <f t="shared" si="183"/>
        <v>203</v>
      </c>
      <c r="T253" s="302">
        <f t="shared" si="184"/>
        <v>0.22</v>
      </c>
      <c r="U253" s="330"/>
      <c r="V253" s="305">
        <f t="shared" si="185"/>
        <v>30348357.460000001</v>
      </c>
      <c r="W253" s="172">
        <f t="shared" si="186"/>
        <v>520975288.66000003</v>
      </c>
      <c r="X253" s="198">
        <f t="shared" si="187"/>
        <v>0.06</v>
      </c>
      <c r="Y253" s="308">
        <f t="shared" si="188"/>
        <v>3034.84</v>
      </c>
      <c r="Z253" s="332"/>
      <c r="AA253" s="310">
        <f t="shared" si="189"/>
        <v>-520965288.66000003</v>
      </c>
      <c r="AB253" s="196">
        <f t="shared" si="190"/>
        <v>52097.53</v>
      </c>
      <c r="AC253" s="193">
        <f t="shared" si="191"/>
        <v>0</v>
      </c>
      <c r="AD253" s="194">
        <f t="shared" si="192"/>
        <v>0</v>
      </c>
      <c r="AE253" s="174">
        <v>237</v>
      </c>
    </row>
    <row r="254" spans="1:31" ht="15">
      <c r="A254" s="173">
        <v>238</v>
      </c>
      <c r="B254" s="119">
        <f t="shared" si="169"/>
        <v>0</v>
      </c>
      <c r="C254" s="291">
        <f t="shared" si="170"/>
        <v>20</v>
      </c>
      <c r="D254" s="323"/>
      <c r="E254" s="294">
        <f t="shared" si="171"/>
        <v>0</v>
      </c>
      <c r="F254" s="110">
        <f t="shared" si="172"/>
        <v>4</v>
      </c>
      <c r="G254" s="291">
        <f t="shared" si="173"/>
        <v>909</v>
      </c>
      <c r="H254" s="323"/>
      <c r="I254" s="297">
        <f t="shared" si="174"/>
        <v>389211.9</v>
      </c>
      <c r="J254" s="20">
        <f t="shared" si="175"/>
        <v>3892.1190000000001</v>
      </c>
      <c r="K254" s="299">
        <f t="shared" si="176"/>
        <v>272461.65400000039</v>
      </c>
      <c r="L254" s="328"/>
      <c r="M254" s="170">
        <f t="shared" si="177"/>
        <v>54492330</v>
      </c>
      <c r="N254" s="170">
        <f t="shared" si="178"/>
        <v>2724616.5</v>
      </c>
      <c r="O254" s="220">
        <f t="shared" si="179"/>
        <v>501369712.80000001</v>
      </c>
      <c r="P254" s="231">
        <f t="shared" si="180"/>
        <v>50136.971279999998</v>
      </c>
      <c r="Q254" s="131">
        <f t="shared" si="181"/>
        <v>184</v>
      </c>
      <c r="R254" s="132">
        <f t="shared" si="182"/>
        <v>0.2</v>
      </c>
      <c r="S254" s="136">
        <f t="shared" si="183"/>
        <v>204</v>
      </c>
      <c r="T254" s="302">
        <f t="shared" si="184"/>
        <v>0.22</v>
      </c>
      <c r="U254" s="330"/>
      <c r="V254" s="305">
        <f t="shared" si="185"/>
        <v>30788166.899999999</v>
      </c>
      <c r="W254" s="172">
        <f t="shared" si="186"/>
        <v>532157879.69999999</v>
      </c>
      <c r="X254" s="198">
        <f t="shared" si="187"/>
        <v>0.06</v>
      </c>
      <c r="Y254" s="308">
        <f t="shared" si="188"/>
        <v>3078.82</v>
      </c>
      <c r="Z254" s="332"/>
      <c r="AA254" s="310">
        <f t="shared" si="189"/>
        <v>-532147879.69999999</v>
      </c>
      <c r="AB254" s="196">
        <f t="shared" si="190"/>
        <v>53215.79</v>
      </c>
      <c r="AC254" s="193">
        <f t="shared" si="191"/>
        <v>0</v>
      </c>
      <c r="AD254" s="194">
        <f t="shared" si="192"/>
        <v>0</v>
      </c>
      <c r="AE254" s="174">
        <v>238</v>
      </c>
    </row>
    <row r="255" spans="1:31" ht="15">
      <c r="A255" s="173">
        <v>239</v>
      </c>
      <c r="B255" s="119">
        <f t="shared" si="169"/>
        <v>0</v>
      </c>
      <c r="C255" s="291">
        <f t="shared" si="170"/>
        <v>20</v>
      </c>
      <c r="D255" s="323"/>
      <c r="E255" s="294">
        <f t="shared" si="171"/>
        <v>0</v>
      </c>
      <c r="F255" s="110">
        <f t="shared" si="172"/>
        <v>4</v>
      </c>
      <c r="G255" s="291">
        <f t="shared" si="173"/>
        <v>913</v>
      </c>
      <c r="H255" s="323"/>
      <c r="I255" s="297">
        <f t="shared" si="174"/>
        <v>392011.9</v>
      </c>
      <c r="J255" s="20">
        <f t="shared" si="175"/>
        <v>3920.1190000000001</v>
      </c>
      <c r="K255" s="299">
        <f t="shared" si="176"/>
        <v>276381.77300000039</v>
      </c>
      <c r="L255" s="328"/>
      <c r="M255" s="170">
        <f t="shared" si="177"/>
        <v>55276354</v>
      </c>
      <c r="N255" s="170">
        <f t="shared" si="178"/>
        <v>2763817.7</v>
      </c>
      <c r="O255" s="220">
        <f t="shared" si="179"/>
        <v>512268178.80000001</v>
      </c>
      <c r="P255" s="231">
        <f t="shared" si="180"/>
        <v>51226.817880000002</v>
      </c>
      <c r="Q255" s="131">
        <f t="shared" si="181"/>
        <v>185</v>
      </c>
      <c r="R255" s="132">
        <f t="shared" si="182"/>
        <v>0.2</v>
      </c>
      <c r="S255" s="136">
        <f t="shared" si="183"/>
        <v>205</v>
      </c>
      <c r="T255" s="302">
        <f t="shared" si="184"/>
        <v>0.22</v>
      </c>
      <c r="U255" s="330"/>
      <c r="V255" s="305">
        <f t="shared" si="185"/>
        <v>31231140.350000001</v>
      </c>
      <c r="W255" s="172">
        <f t="shared" si="186"/>
        <v>543499319.14999998</v>
      </c>
      <c r="X255" s="198">
        <f t="shared" si="187"/>
        <v>0.06</v>
      </c>
      <c r="Y255" s="308">
        <f t="shared" si="188"/>
        <v>3123.11</v>
      </c>
      <c r="Z255" s="332"/>
      <c r="AA255" s="310">
        <f t="shared" si="189"/>
        <v>-543489319.14999998</v>
      </c>
      <c r="AB255" s="196">
        <f t="shared" si="190"/>
        <v>54349.93</v>
      </c>
      <c r="AC255" s="193">
        <f t="shared" si="191"/>
        <v>0</v>
      </c>
      <c r="AD255" s="194">
        <f t="shared" si="192"/>
        <v>0</v>
      </c>
      <c r="AE255" s="174">
        <v>239</v>
      </c>
    </row>
    <row r="256" spans="1:31" ht="15">
      <c r="A256" s="173">
        <v>240</v>
      </c>
      <c r="B256" s="119">
        <f t="shared" si="169"/>
        <v>0</v>
      </c>
      <c r="C256" s="291">
        <f t="shared" si="170"/>
        <v>20</v>
      </c>
      <c r="D256" s="323"/>
      <c r="E256" s="294">
        <f t="shared" si="171"/>
        <v>0</v>
      </c>
      <c r="F256" s="110">
        <f t="shared" si="172"/>
        <v>4</v>
      </c>
      <c r="G256" s="291">
        <f t="shared" si="173"/>
        <v>917</v>
      </c>
      <c r="H256" s="323"/>
      <c r="I256" s="297">
        <f t="shared" si="174"/>
        <v>394811.9</v>
      </c>
      <c r="J256" s="20">
        <f t="shared" si="175"/>
        <v>3948.1190000000001</v>
      </c>
      <c r="K256" s="299">
        <f t="shared" si="176"/>
        <v>280329.8920000004</v>
      </c>
      <c r="L256" s="328"/>
      <c r="M256" s="170">
        <f t="shared" si="177"/>
        <v>56065978</v>
      </c>
      <c r="N256" s="170">
        <f t="shared" si="178"/>
        <v>2803298.9</v>
      </c>
      <c r="O256" s="220">
        <f t="shared" si="179"/>
        <v>523323449.60000002</v>
      </c>
      <c r="P256" s="231">
        <f t="shared" si="180"/>
        <v>52332.344960000002</v>
      </c>
      <c r="Q256" s="131">
        <f t="shared" si="181"/>
        <v>187</v>
      </c>
      <c r="R256" s="132">
        <f t="shared" si="182"/>
        <v>0.2</v>
      </c>
      <c r="S256" s="136">
        <f t="shared" si="183"/>
        <v>207</v>
      </c>
      <c r="T256" s="302">
        <f t="shared" si="184"/>
        <v>0.23</v>
      </c>
      <c r="U256" s="330"/>
      <c r="V256" s="305">
        <f t="shared" si="185"/>
        <v>31677277.800000001</v>
      </c>
      <c r="W256" s="172">
        <f t="shared" si="186"/>
        <v>555000727.39999998</v>
      </c>
      <c r="X256" s="198">
        <f t="shared" si="187"/>
        <v>0.06</v>
      </c>
      <c r="Y256" s="308">
        <f t="shared" si="188"/>
        <v>3167.73</v>
      </c>
      <c r="Z256" s="332"/>
      <c r="AA256" s="310">
        <f t="shared" si="189"/>
        <v>-554990727.39999998</v>
      </c>
      <c r="AB256" s="196">
        <f t="shared" si="190"/>
        <v>55500.07</v>
      </c>
      <c r="AC256" s="193">
        <f t="shared" si="191"/>
        <v>0</v>
      </c>
      <c r="AD256" s="194">
        <f t="shared" si="192"/>
        <v>0</v>
      </c>
      <c r="AE256" s="174">
        <v>240</v>
      </c>
    </row>
    <row r="257" spans="1:31" ht="15">
      <c r="A257" s="173">
        <v>241</v>
      </c>
      <c r="B257" s="119">
        <f t="shared" si="169"/>
        <v>0</v>
      </c>
      <c r="C257" s="291">
        <f t="shared" si="170"/>
        <v>20</v>
      </c>
      <c r="D257" s="323"/>
      <c r="E257" s="294">
        <f t="shared" si="171"/>
        <v>0</v>
      </c>
      <c r="F257" s="110">
        <f t="shared" si="172"/>
        <v>4</v>
      </c>
      <c r="G257" s="291">
        <f t="shared" si="173"/>
        <v>921</v>
      </c>
      <c r="H257" s="323"/>
      <c r="I257" s="297">
        <f t="shared" si="174"/>
        <v>397611.9</v>
      </c>
      <c r="J257" s="20">
        <f t="shared" si="175"/>
        <v>3976.1190000000001</v>
      </c>
      <c r="K257" s="299">
        <f t="shared" si="176"/>
        <v>284306.01100000041</v>
      </c>
      <c r="L257" s="328"/>
      <c r="M257" s="170">
        <f t="shared" si="177"/>
        <v>56861202</v>
      </c>
      <c r="N257" s="170">
        <f t="shared" si="178"/>
        <v>2843060.1</v>
      </c>
      <c r="O257" s="220">
        <f t="shared" si="179"/>
        <v>534536645.19999999</v>
      </c>
      <c r="P257" s="231">
        <f t="shared" si="180"/>
        <v>53453.664519999998</v>
      </c>
      <c r="Q257" s="131">
        <f t="shared" si="181"/>
        <v>188</v>
      </c>
      <c r="R257" s="132">
        <f t="shared" si="182"/>
        <v>0.2</v>
      </c>
      <c r="S257" s="136">
        <f t="shared" si="183"/>
        <v>208</v>
      </c>
      <c r="T257" s="302">
        <f t="shared" si="184"/>
        <v>0.23</v>
      </c>
      <c r="U257" s="330"/>
      <c r="V257" s="305">
        <f t="shared" si="185"/>
        <v>32126579.239999998</v>
      </c>
      <c r="W257" s="172">
        <f t="shared" si="186"/>
        <v>566663224.44000006</v>
      </c>
      <c r="X257" s="198">
        <f t="shared" si="187"/>
        <v>0.06</v>
      </c>
      <c r="Y257" s="308">
        <f t="shared" si="188"/>
        <v>3212.66</v>
      </c>
      <c r="Z257" s="332"/>
      <c r="AA257" s="310">
        <f t="shared" si="189"/>
        <v>-566653224.44000006</v>
      </c>
      <c r="AB257" s="196">
        <f t="shared" si="190"/>
        <v>56666.32</v>
      </c>
      <c r="AC257" s="193">
        <f t="shared" si="191"/>
        <v>0</v>
      </c>
      <c r="AD257" s="194">
        <f t="shared" si="192"/>
        <v>0</v>
      </c>
      <c r="AE257" s="174">
        <v>241</v>
      </c>
    </row>
    <row r="258" spans="1:31" ht="15">
      <c r="A258" s="173">
        <v>242</v>
      </c>
      <c r="B258" s="119">
        <f t="shared" si="169"/>
        <v>0</v>
      </c>
      <c r="C258" s="291">
        <f t="shared" si="170"/>
        <v>20</v>
      </c>
      <c r="D258" s="323"/>
      <c r="E258" s="294">
        <f t="shared" si="171"/>
        <v>0</v>
      </c>
      <c r="F258" s="110">
        <f t="shared" si="172"/>
        <v>4</v>
      </c>
      <c r="G258" s="291">
        <f t="shared" si="173"/>
        <v>925</v>
      </c>
      <c r="H258" s="323"/>
      <c r="I258" s="297">
        <f t="shared" si="174"/>
        <v>400411.9</v>
      </c>
      <c r="J258" s="20">
        <f t="shared" si="175"/>
        <v>4004.1190000000001</v>
      </c>
      <c r="K258" s="299">
        <f t="shared" si="176"/>
        <v>288310.13000000041</v>
      </c>
      <c r="L258" s="328"/>
      <c r="M258" s="170">
        <f t="shared" si="177"/>
        <v>57662026</v>
      </c>
      <c r="N258" s="170">
        <f t="shared" si="178"/>
        <v>2883101.3</v>
      </c>
      <c r="O258" s="220">
        <f t="shared" si="179"/>
        <v>545908885.60000002</v>
      </c>
      <c r="P258" s="231">
        <f t="shared" si="180"/>
        <v>54590.888559999999</v>
      </c>
      <c r="Q258" s="131">
        <f t="shared" si="181"/>
        <v>189</v>
      </c>
      <c r="R258" s="132">
        <f t="shared" si="182"/>
        <v>0.2</v>
      </c>
      <c r="S258" s="136">
        <f t="shared" si="183"/>
        <v>209</v>
      </c>
      <c r="T258" s="302">
        <f t="shared" si="184"/>
        <v>0.23</v>
      </c>
      <c r="U258" s="330"/>
      <c r="V258" s="305">
        <f t="shared" si="185"/>
        <v>32579044.690000001</v>
      </c>
      <c r="W258" s="172">
        <f t="shared" si="186"/>
        <v>578487930.28999996</v>
      </c>
      <c r="X258" s="198">
        <f t="shared" si="187"/>
        <v>0.06</v>
      </c>
      <c r="Y258" s="308">
        <f t="shared" si="188"/>
        <v>3257.9</v>
      </c>
      <c r="Z258" s="332"/>
      <c r="AA258" s="310">
        <f t="shared" si="189"/>
        <v>-578477930.28999996</v>
      </c>
      <c r="AB258" s="196">
        <f t="shared" si="190"/>
        <v>57848.79</v>
      </c>
      <c r="AC258" s="193">
        <f t="shared" si="191"/>
        <v>0</v>
      </c>
      <c r="AD258" s="194">
        <f t="shared" si="192"/>
        <v>0</v>
      </c>
      <c r="AE258" s="174">
        <v>242</v>
      </c>
    </row>
    <row r="259" spans="1:31" ht="15">
      <c r="A259" s="173">
        <v>243</v>
      </c>
      <c r="B259" s="119">
        <f t="shared" si="169"/>
        <v>0</v>
      </c>
      <c r="C259" s="291">
        <f t="shared" si="170"/>
        <v>20</v>
      </c>
      <c r="D259" s="323"/>
      <c r="E259" s="294">
        <f t="shared" si="171"/>
        <v>0</v>
      </c>
      <c r="F259" s="110">
        <f t="shared" si="172"/>
        <v>4</v>
      </c>
      <c r="G259" s="291">
        <f t="shared" si="173"/>
        <v>929</v>
      </c>
      <c r="H259" s="323"/>
      <c r="I259" s="297">
        <f t="shared" si="174"/>
        <v>403211.9</v>
      </c>
      <c r="J259" s="20">
        <f t="shared" si="175"/>
        <v>4032.1190000000001</v>
      </c>
      <c r="K259" s="299">
        <f t="shared" si="176"/>
        <v>292342.24900000042</v>
      </c>
      <c r="L259" s="328"/>
      <c r="M259" s="170">
        <f t="shared" si="177"/>
        <v>58468450</v>
      </c>
      <c r="N259" s="170">
        <f t="shared" si="178"/>
        <v>2923422.5</v>
      </c>
      <c r="O259" s="220">
        <f t="shared" si="179"/>
        <v>557441290.79999995</v>
      </c>
      <c r="P259" s="231">
        <f t="shared" si="180"/>
        <v>55744.129079999999</v>
      </c>
      <c r="Q259" s="131">
        <f t="shared" si="181"/>
        <v>191</v>
      </c>
      <c r="R259" s="132">
        <f t="shared" si="182"/>
        <v>0.21</v>
      </c>
      <c r="S259" s="136">
        <f t="shared" si="183"/>
        <v>211</v>
      </c>
      <c r="T259" s="302">
        <f t="shared" si="184"/>
        <v>0.23</v>
      </c>
      <c r="U259" s="330"/>
      <c r="V259" s="305">
        <f t="shared" si="185"/>
        <v>33034674.140000001</v>
      </c>
      <c r="W259" s="172">
        <f t="shared" si="186"/>
        <v>590475964.94000006</v>
      </c>
      <c r="X259" s="198">
        <f t="shared" si="187"/>
        <v>0.06</v>
      </c>
      <c r="Y259" s="308">
        <f t="shared" si="188"/>
        <v>3303.47</v>
      </c>
      <c r="Z259" s="332"/>
      <c r="AA259" s="310">
        <f t="shared" si="189"/>
        <v>-590465964.94000006</v>
      </c>
      <c r="AB259" s="196">
        <f t="shared" si="190"/>
        <v>59047.6</v>
      </c>
      <c r="AC259" s="193">
        <f t="shared" si="191"/>
        <v>0</v>
      </c>
      <c r="AD259" s="194">
        <f t="shared" si="192"/>
        <v>0</v>
      </c>
      <c r="AE259" s="174">
        <v>243</v>
      </c>
    </row>
    <row r="260" spans="1:31" ht="15">
      <c r="A260" s="173">
        <v>244</v>
      </c>
      <c r="B260" s="119">
        <f t="shared" si="169"/>
        <v>0</v>
      </c>
      <c r="C260" s="291">
        <f t="shared" si="170"/>
        <v>20</v>
      </c>
      <c r="D260" s="323"/>
      <c r="E260" s="294">
        <f t="shared" si="171"/>
        <v>0</v>
      </c>
      <c r="F260" s="110">
        <f t="shared" si="172"/>
        <v>4</v>
      </c>
      <c r="G260" s="291">
        <f t="shared" si="173"/>
        <v>933</v>
      </c>
      <c r="H260" s="323"/>
      <c r="I260" s="297">
        <f t="shared" si="174"/>
        <v>406011.9</v>
      </c>
      <c r="J260" s="20">
        <f t="shared" si="175"/>
        <v>4060.1190000000001</v>
      </c>
      <c r="K260" s="299">
        <f t="shared" si="176"/>
        <v>296402.36800000042</v>
      </c>
      <c r="L260" s="328"/>
      <c r="M260" s="170">
        <f t="shared" si="177"/>
        <v>59280474</v>
      </c>
      <c r="N260" s="170">
        <f t="shared" si="178"/>
        <v>2964023.7</v>
      </c>
      <c r="O260" s="220">
        <f t="shared" si="179"/>
        <v>569134980.79999995</v>
      </c>
      <c r="P260" s="231">
        <f t="shared" si="180"/>
        <v>56913.498079999998</v>
      </c>
      <c r="Q260" s="131">
        <f t="shared" si="181"/>
        <v>192</v>
      </c>
      <c r="R260" s="132">
        <f t="shared" si="182"/>
        <v>0.21</v>
      </c>
      <c r="S260" s="136">
        <f t="shared" si="183"/>
        <v>212</v>
      </c>
      <c r="T260" s="302">
        <f t="shared" si="184"/>
        <v>0.23</v>
      </c>
      <c r="U260" s="330"/>
      <c r="V260" s="305">
        <f t="shared" si="185"/>
        <v>33493467.579999998</v>
      </c>
      <c r="W260" s="172">
        <f t="shared" si="186"/>
        <v>602628448.38</v>
      </c>
      <c r="X260" s="198">
        <f t="shared" si="187"/>
        <v>0.06</v>
      </c>
      <c r="Y260" s="308">
        <f t="shared" si="188"/>
        <v>3349.35</v>
      </c>
      <c r="Z260" s="332"/>
      <c r="AA260" s="310">
        <f t="shared" si="189"/>
        <v>-602618448.38</v>
      </c>
      <c r="AB260" s="196">
        <f t="shared" si="190"/>
        <v>60262.84</v>
      </c>
      <c r="AC260" s="193">
        <f t="shared" si="191"/>
        <v>0</v>
      </c>
      <c r="AD260" s="194">
        <f t="shared" si="192"/>
        <v>0</v>
      </c>
      <c r="AE260" s="174">
        <v>244</v>
      </c>
    </row>
    <row r="261" spans="1:31" ht="15">
      <c r="A261" s="173">
        <v>245</v>
      </c>
      <c r="B261" s="119">
        <f t="shared" si="169"/>
        <v>0</v>
      </c>
      <c r="C261" s="291">
        <f t="shared" si="170"/>
        <v>20</v>
      </c>
      <c r="D261" s="323"/>
      <c r="E261" s="294">
        <f t="shared" si="171"/>
        <v>0</v>
      </c>
      <c r="F261" s="110">
        <f t="shared" si="172"/>
        <v>4</v>
      </c>
      <c r="G261" s="291">
        <f t="shared" si="173"/>
        <v>937</v>
      </c>
      <c r="H261" s="323"/>
      <c r="I261" s="297">
        <f t="shared" si="174"/>
        <v>408811.9</v>
      </c>
      <c r="J261" s="20">
        <f t="shared" si="175"/>
        <v>4088.1190000000001</v>
      </c>
      <c r="K261" s="299">
        <f t="shared" si="176"/>
        <v>300490.48700000043</v>
      </c>
      <c r="L261" s="328"/>
      <c r="M261" s="170">
        <f t="shared" si="177"/>
        <v>60098098</v>
      </c>
      <c r="N261" s="170">
        <f t="shared" si="178"/>
        <v>3004904.9</v>
      </c>
      <c r="O261" s="220">
        <f t="shared" si="179"/>
        <v>580991075.60000002</v>
      </c>
      <c r="P261" s="231">
        <f t="shared" si="180"/>
        <v>58099.107560000004</v>
      </c>
      <c r="Q261" s="131">
        <f t="shared" si="181"/>
        <v>193</v>
      </c>
      <c r="R261" s="132">
        <f t="shared" si="182"/>
        <v>0.21</v>
      </c>
      <c r="S261" s="136">
        <f t="shared" si="183"/>
        <v>213</v>
      </c>
      <c r="T261" s="302">
        <f t="shared" si="184"/>
        <v>0.23</v>
      </c>
      <c r="U261" s="330"/>
      <c r="V261" s="305">
        <f t="shared" si="185"/>
        <v>33955425.030000001</v>
      </c>
      <c r="W261" s="172">
        <f t="shared" si="186"/>
        <v>614946500.63</v>
      </c>
      <c r="X261" s="198">
        <f t="shared" si="187"/>
        <v>0.06</v>
      </c>
      <c r="Y261" s="308">
        <f t="shared" si="188"/>
        <v>3395.54</v>
      </c>
      <c r="Z261" s="332"/>
      <c r="AA261" s="310">
        <f t="shared" si="189"/>
        <v>-614936500.63</v>
      </c>
      <c r="AB261" s="196">
        <f t="shared" si="190"/>
        <v>61494.65</v>
      </c>
      <c r="AC261" s="193">
        <f t="shared" si="191"/>
        <v>0</v>
      </c>
      <c r="AD261" s="194">
        <f t="shared" si="192"/>
        <v>0</v>
      </c>
      <c r="AE261" s="174">
        <v>245</v>
      </c>
    </row>
    <row r="262" spans="1:31" ht="15">
      <c r="A262" s="173">
        <v>246</v>
      </c>
      <c r="B262" s="119">
        <f t="shared" si="169"/>
        <v>0</v>
      </c>
      <c r="C262" s="291">
        <f t="shared" si="170"/>
        <v>20</v>
      </c>
      <c r="D262" s="323"/>
      <c r="E262" s="294">
        <f t="shared" si="171"/>
        <v>0</v>
      </c>
      <c r="F262" s="110">
        <f t="shared" si="172"/>
        <v>4</v>
      </c>
      <c r="G262" s="291">
        <f t="shared" si="173"/>
        <v>941</v>
      </c>
      <c r="H262" s="323"/>
      <c r="I262" s="297">
        <f t="shared" si="174"/>
        <v>411611.9</v>
      </c>
      <c r="J262" s="20">
        <f t="shared" si="175"/>
        <v>4116.1189999999997</v>
      </c>
      <c r="K262" s="299">
        <f t="shared" si="176"/>
        <v>304606.60600000044</v>
      </c>
      <c r="L262" s="328"/>
      <c r="M262" s="170">
        <f t="shared" si="177"/>
        <v>60921322</v>
      </c>
      <c r="N262" s="170">
        <f t="shared" si="178"/>
        <v>3046066.1</v>
      </c>
      <c r="O262" s="220">
        <f t="shared" si="179"/>
        <v>593010695.20000005</v>
      </c>
      <c r="P262" s="231">
        <f t="shared" si="180"/>
        <v>59301.069520000005</v>
      </c>
      <c r="Q262" s="131">
        <f t="shared" si="181"/>
        <v>195</v>
      </c>
      <c r="R262" s="132">
        <f t="shared" si="182"/>
        <v>0.21</v>
      </c>
      <c r="S262" s="136">
        <f t="shared" si="183"/>
        <v>215</v>
      </c>
      <c r="T262" s="302">
        <f t="shared" si="184"/>
        <v>0.23</v>
      </c>
      <c r="U262" s="330"/>
      <c r="V262" s="305">
        <f t="shared" si="185"/>
        <v>34420546.479999997</v>
      </c>
      <c r="W262" s="172">
        <f t="shared" si="186"/>
        <v>627431241.67999995</v>
      </c>
      <c r="X262" s="198">
        <f t="shared" si="187"/>
        <v>0.06</v>
      </c>
      <c r="Y262" s="308">
        <f t="shared" si="188"/>
        <v>3442.05</v>
      </c>
      <c r="Z262" s="332"/>
      <c r="AA262" s="310">
        <f t="shared" si="189"/>
        <v>-627421241.67999995</v>
      </c>
      <c r="AB262" s="196">
        <f t="shared" si="190"/>
        <v>62743.12</v>
      </c>
      <c r="AC262" s="193">
        <f t="shared" si="191"/>
        <v>0</v>
      </c>
      <c r="AD262" s="194">
        <f t="shared" si="192"/>
        <v>0</v>
      </c>
      <c r="AE262" s="174">
        <v>246</v>
      </c>
    </row>
    <row r="263" spans="1:31" ht="15">
      <c r="A263" s="173">
        <v>247</v>
      </c>
      <c r="B263" s="119">
        <f t="shared" si="169"/>
        <v>0</v>
      </c>
      <c r="C263" s="291">
        <f t="shared" si="170"/>
        <v>20</v>
      </c>
      <c r="D263" s="323"/>
      <c r="E263" s="294">
        <f t="shared" si="171"/>
        <v>0</v>
      </c>
      <c r="F263" s="110">
        <f t="shared" si="172"/>
        <v>4</v>
      </c>
      <c r="G263" s="291">
        <f t="shared" si="173"/>
        <v>945</v>
      </c>
      <c r="H263" s="323"/>
      <c r="I263" s="297">
        <f t="shared" si="174"/>
        <v>414411.9</v>
      </c>
      <c r="J263" s="20">
        <f t="shared" si="175"/>
        <v>4144.1189999999997</v>
      </c>
      <c r="K263" s="299">
        <f t="shared" si="176"/>
        <v>308750.72500000044</v>
      </c>
      <c r="L263" s="328"/>
      <c r="M263" s="170">
        <f t="shared" si="177"/>
        <v>61750146</v>
      </c>
      <c r="N263" s="170">
        <f t="shared" si="178"/>
        <v>3087507.3</v>
      </c>
      <c r="O263" s="220">
        <f t="shared" si="179"/>
        <v>605194959.60000002</v>
      </c>
      <c r="P263" s="231">
        <f t="shared" si="180"/>
        <v>60519.49596</v>
      </c>
      <c r="Q263" s="131">
        <f t="shared" si="181"/>
        <v>196</v>
      </c>
      <c r="R263" s="132">
        <f t="shared" si="182"/>
        <v>0.21</v>
      </c>
      <c r="S263" s="136">
        <f t="shared" si="183"/>
        <v>216</v>
      </c>
      <c r="T263" s="302">
        <f t="shared" si="184"/>
        <v>0.23</v>
      </c>
      <c r="U263" s="330"/>
      <c r="V263" s="305">
        <f t="shared" si="185"/>
        <v>34888831.93</v>
      </c>
      <c r="W263" s="172">
        <f t="shared" si="186"/>
        <v>640083791.52999997</v>
      </c>
      <c r="X263" s="198">
        <f t="shared" si="187"/>
        <v>0.06</v>
      </c>
      <c r="Y263" s="308">
        <f t="shared" si="188"/>
        <v>3488.88</v>
      </c>
      <c r="Z263" s="332"/>
      <c r="AA263" s="310">
        <f t="shared" si="189"/>
        <v>-640073791.52999997</v>
      </c>
      <c r="AB263" s="196">
        <f t="shared" si="190"/>
        <v>64008.38</v>
      </c>
      <c r="AC263" s="193">
        <f t="shared" si="191"/>
        <v>0</v>
      </c>
      <c r="AD263" s="194">
        <f t="shared" si="192"/>
        <v>0</v>
      </c>
      <c r="AE263" s="174">
        <v>247</v>
      </c>
    </row>
    <row r="264" spans="1:31" ht="15">
      <c r="A264" s="173">
        <v>248</v>
      </c>
      <c r="B264" s="119">
        <f t="shared" si="169"/>
        <v>0</v>
      </c>
      <c r="C264" s="291">
        <f t="shared" si="170"/>
        <v>20</v>
      </c>
      <c r="D264" s="323"/>
      <c r="E264" s="294">
        <f t="shared" si="171"/>
        <v>0</v>
      </c>
      <c r="F264" s="110">
        <f t="shared" si="172"/>
        <v>4</v>
      </c>
      <c r="G264" s="291">
        <f t="shared" si="173"/>
        <v>949</v>
      </c>
      <c r="H264" s="323"/>
      <c r="I264" s="297">
        <f t="shared" si="174"/>
        <v>417211.9</v>
      </c>
      <c r="J264" s="20">
        <f t="shared" si="175"/>
        <v>4172.1189999999997</v>
      </c>
      <c r="K264" s="299">
        <f t="shared" si="176"/>
        <v>312922.84400000045</v>
      </c>
      <c r="L264" s="328"/>
      <c r="M264" s="170">
        <f t="shared" si="177"/>
        <v>62584568</v>
      </c>
      <c r="N264" s="170">
        <f t="shared" si="178"/>
        <v>3129228.4</v>
      </c>
      <c r="O264" s="220">
        <f t="shared" si="179"/>
        <v>617544988.79999995</v>
      </c>
      <c r="P264" s="231">
        <f t="shared" si="180"/>
        <v>61754.498879999992</v>
      </c>
      <c r="Q264" s="131">
        <f t="shared" si="181"/>
        <v>197</v>
      </c>
      <c r="R264" s="132">
        <f t="shared" si="182"/>
        <v>0.21</v>
      </c>
      <c r="S264" s="136">
        <f t="shared" si="183"/>
        <v>217</v>
      </c>
      <c r="T264" s="302">
        <f t="shared" si="184"/>
        <v>0.23</v>
      </c>
      <c r="U264" s="330"/>
      <c r="V264" s="305">
        <f t="shared" si="185"/>
        <v>35360281.369999997</v>
      </c>
      <c r="W264" s="172">
        <f t="shared" si="186"/>
        <v>652905270.16999996</v>
      </c>
      <c r="X264" s="198">
        <f t="shared" si="187"/>
        <v>0.06</v>
      </c>
      <c r="Y264" s="308">
        <f t="shared" si="188"/>
        <v>3536.03</v>
      </c>
      <c r="Z264" s="332"/>
      <c r="AA264" s="310">
        <f t="shared" si="189"/>
        <v>-652895270.16999996</v>
      </c>
      <c r="AB264" s="196">
        <f t="shared" si="190"/>
        <v>65290.53</v>
      </c>
      <c r="AC264" s="193">
        <f t="shared" si="191"/>
        <v>0</v>
      </c>
      <c r="AD264" s="194">
        <f t="shared" si="192"/>
        <v>0</v>
      </c>
      <c r="AE264" s="174">
        <v>248</v>
      </c>
    </row>
    <row r="265" spans="1:31" ht="15">
      <c r="A265" s="173">
        <v>249</v>
      </c>
      <c r="B265" s="119">
        <f t="shared" si="169"/>
        <v>0</v>
      </c>
      <c r="C265" s="291">
        <f t="shared" si="170"/>
        <v>20</v>
      </c>
      <c r="D265" s="323"/>
      <c r="E265" s="294">
        <f t="shared" si="171"/>
        <v>0</v>
      </c>
      <c r="F265" s="110">
        <f t="shared" si="172"/>
        <v>4</v>
      </c>
      <c r="G265" s="291">
        <f t="shared" si="173"/>
        <v>953</v>
      </c>
      <c r="H265" s="323"/>
      <c r="I265" s="297">
        <f t="shared" si="174"/>
        <v>420011.9</v>
      </c>
      <c r="J265" s="20">
        <f t="shared" si="175"/>
        <v>4200.1189999999997</v>
      </c>
      <c r="K265" s="299">
        <f t="shared" si="176"/>
        <v>317122.96300000045</v>
      </c>
      <c r="L265" s="328"/>
      <c r="M265" s="170">
        <f t="shared" si="177"/>
        <v>63424592</v>
      </c>
      <c r="N265" s="170">
        <f t="shared" si="178"/>
        <v>3171229.6</v>
      </c>
      <c r="O265" s="220">
        <f t="shared" si="179"/>
        <v>630061902.39999998</v>
      </c>
      <c r="P265" s="231">
        <f t="shared" si="180"/>
        <v>63006.190239999996</v>
      </c>
      <c r="Q265" s="131">
        <f t="shared" si="181"/>
        <v>199</v>
      </c>
      <c r="R265" s="132">
        <f t="shared" si="182"/>
        <v>0.21</v>
      </c>
      <c r="S265" s="136">
        <f t="shared" si="183"/>
        <v>219</v>
      </c>
      <c r="T265" s="302">
        <f t="shared" si="184"/>
        <v>0.23</v>
      </c>
      <c r="U265" s="330"/>
      <c r="V265" s="305">
        <f t="shared" si="185"/>
        <v>35834894.82</v>
      </c>
      <c r="W265" s="172">
        <f t="shared" si="186"/>
        <v>665896797.22000003</v>
      </c>
      <c r="X265" s="198">
        <f t="shared" si="187"/>
        <v>0.06</v>
      </c>
      <c r="Y265" s="308">
        <f t="shared" si="188"/>
        <v>3583.49</v>
      </c>
      <c r="Z265" s="332"/>
      <c r="AA265" s="310">
        <f t="shared" si="189"/>
        <v>-665886797.22000003</v>
      </c>
      <c r="AB265" s="196">
        <f t="shared" si="190"/>
        <v>66589.679999999993</v>
      </c>
      <c r="AC265" s="193">
        <f t="shared" si="191"/>
        <v>0</v>
      </c>
      <c r="AD265" s="194">
        <f t="shared" si="192"/>
        <v>0</v>
      </c>
      <c r="AE265" s="174">
        <v>249</v>
      </c>
    </row>
    <row r="266" spans="1:31" ht="15">
      <c r="A266" s="173">
        <v>250</v>
      </c>
      <c r="B266" s="119">
        <f t="shared" si="169"/>
        <v>0</v>
      </c>
      <c r="C266" s="291">
        <f t="shared" si="170"/>
        <v>20</v>
      </c>
      <c r="D266" s="323"/>
      <c r="E266" s="294">
        <f t="shared" si="171"/>
        <v>0</v>
      </c>
      <c r="F266" s="110">
        <f t="shared" si="172"/>
        <v>4</v>
      </c>
      <c r="G266" s="291">
        <f t="shared" si="173"/>
        <v>957</v>
      </c>
      <c r="H266" s="323"/>
      <c r="I266" s="297">
        <f t="shared" si="174"/>
        <v>422811.9</v>
      </c>
      <c r="J266" s="20">
        <f t="shared" si="175"/>
        <v>4228.1189999999997</v>
      </c>
      <c r="K266" s="299">
        <f t="shared" si="176"/>
        <v>321351.08200000046</v>
      </c>
      <c r="L266" s="328"/>
      <c r="M266" s="170">
        <f t="shared" si="177"/>
        <v>64270216</v>
      </c>
      <c r="N266" s="170">
        <f t="shared" si="178"/>
        <v>3213510.8</v>
      </c>
      <c r="O266" s="220">
        <f t="shared" si="179"/>
        <v>642746820.79999995</v>
      </c>
      <c r="P266" s="231">
        <f t="shared" si="180"/>
        <v>64274.682079999999</v>
      </c>
      <c r="Q266" s="131">
        <f t="shared" si="181"/>
        <v>200</v>
      </c>
      <c r="R266" s="132">
        <f t="shared" si="182"/>
        <v>0.21</v>
      </c>
      <c r="S266" s="136">
        <f t="shared" si="183"/>
        <v>220</v>
      </c>
      <c r="T266" s="302">
        <f t="shared" si="184"/>
        <v>0.23</v>
      </c>
      <c r="U266" s="330"/>
      <c r="V266" s="305">
        <f t="shared" si="185"/>
        <v>36312672.270000003</v>
      </c>
      <c r="W266" s="172">
        <f t="shared" si="186"/>
        <v>679059493.07000005</v>
      </c>
      <c r="X266" s="198">
        <f t="shared" si="187"/>
        <v>0.06</v>
      </c>
      <c r="Y266" s="308">
        <f t="shared" si="188"/>
        <v>3631.27</v>
      </c>
      <c r="Z266" s="332"/>
      <c r="AA266" s="310">
        <f t="shared" si="189"/>
        <v>-679049493.07000005</v>
      </c>
      <c r="AB266" s="196">
        <f t="shared" si="190"/>
        <v>67905.95</v>
      </c>
      <c r="AC266" s="193">
        <f t="shared" si="191"/>
        <v>0</v>
      </c>
      <c r="AD266" s="194">
        <f t="shared" si="192"/>
        <v>0</v>
      </c>
      <c r="AE266" s="174">
        <v>250</v>
      </c>
    </row>
    <row r="267" spans="1:31" ht="15">
      <c r="A267" s="173">
        <v>251</v>
      </c>
      <c r="B267" s="119">
        <f t="shared" si="169"/>
        <v>0</v>
      </c>
      <c r="C267" s="291">
        <f t="shared" si="170"/>
        <v>20</v>
      </c>
      <c r="D267" s="323"/>
      <c r="E267" s="294">
        <f t="shared" si="171"/>
        <v>0</v>
      </c>
      <c r="F267" s="110">
        <f t="shared" si="172"/>
        <v>4</v>
      </c>
      <c r="G267" s="291">
        <f t="shared" si="173"/>
        <v>961</v>
      </c>
      <c r="H267" s="323"/>
      <c r="I267" s="297">
        <f t="shared" si="174"/>
        <v>425611.9</v>
      </c>
      <c r="J267" s="20">
        <f t="shared" si="175"/>
        <v>4256.1189999999997</v>
      </c>
      <c r="K267" s="299">
        <f t="shared" si="176"/>
        <v>325607.20100000047</v>
      </c>
      <c r="L267" s="328"/>
      <c r="M267" s="170">
        <f t="shared" si="177"/>
        <v>65121440</v>
      </c>
      <c r="N267" s="170">
        <f t="shared" si="178"/>
        <v>3256072</v>
      </c>
      <c r="O267" s="220">
        <f t="shared" si="179"/>
        <v>655600864</v>
      </c>
      <c r="P267" s="231">
        <f t="shared" si="180"/>
        <v>65560.0864</v>
      </c>
      <c r="Q267" s="131">
        <f t="shared" si="181"/>
        <v>201</v>
      </c>
      <c r="R267" s="132">
        <f t="shared" si="182"/>
        <v>0.21</v>
      </c>
      <c r="S267" s="136">
        <f t="shared" si="183"/>
        <v>221</v>
      </c>
      <c r="T267" s="302">
        <f t="shared" si="184"/>
        <v>0.23</v>
      </c>
      <c r="U267" s="330"/>
      <c r="V267" s="305">
        <f t="shared" si="185"/>
        <v>36793613.710000001</v>
      </c>
      <c r="W267" s="172">
        <f t="shared" si="186"/>
        <v>692394477.71000004</v>
      </c>
      <c r="X267" s="198">
        <f t="shared" si="187"/>
        <v>0.06</v>
      </c>
      <c r="Y267" s="308">
        <f t="shared" si="188"/>
        <v>3679.36</v>
      </c>
      <c r="Z267" s="332"/>
      <c r="AA267" s="310">
        <f t="shared" si="189"/>
        <v>-692384477.71000004</v>
      </c>
      <c r="AB267" s="196">
        <f t="shared" si="190"/>
        <v>69239.45</v>
      </c>
      <c r="AC267" s="193">
        <f t="shared" si="191"/>
        <v>0</v>
      </c>
      <c r="AD267" s="194">
        <f t="shared" si="192"/>
        <v>0</v>
      </c>
      <c r="AE267" s="174">
        <v>251</v>
      </c>
    </row>
    <row r="268" spans="1:31" ht="15">
      <c r="A268" s="173">
        <v>252</v>
      </c>
      <c r="B268" s="119">
        <f t="shared" si="169"/>
        <v>0</v>
      </c>
      <c r="C268" s="291">
        <f t="shared" si="170"/>
        <v>20</v>
      </c>
      <c r="D268" s="323"/>
      <c r="E268" s="294">
        <f t="shared" si="171"/>
        <v>0</v>
      </c>
      <c r="F268" s="110">
        <f t="shared" si="172"/>
        <v>4</v>
      </c>
      <c r="G268" s="291">
        <f t="shared" si="173"/>
        <v>965</v>
      </c>
      <c r="H268" s="323"/>
      <c r="I268" s="297">
        <f t="shared" si="174"/>
        <v>428411.9</v>
      </c>
      <c r="J268" s="20">
        <f t="shared" si="175"/>
        <v>4284.1189999999997</v>
      </c>
      <c r="K268" s="299">
        <f t="shared" si="176"/>
        <v>329891.32000000047</v>
      </c>
      <c r="L268" s="328"/>
      <c r="M268" s="170">
        <f t="shared" si="177"/>
        <v>65978264</v>
      </c>
      <c r="N268" s="170">
        <f t="shared" si="178"/>
        <v>3298913.2</v>
      </c>
      <c r="O268" s="220">
        <f t="shared" si="179"/>
        <v>668625152</v>
      </c>
      <c r="P268" s="231">
        <f t="shared" si="180"/>
        <v>66862.515199999994</v>
      </c>
      <c r="Q268" s="131">
        <f t="shared" si="181"/>
        <v>203</v>
      </c>
      <c r="R268" s="132">
        <f t="shared" si="182"/>
        <v>0.21</v>
      </c>
      <c r="S268" s="136">
        <f t="shared" si="183"/>
        <v>223</v>
      </c>
      <c r="T268" s="302">
        <f t="shared" si="184"/>
        <v>0.23</v>
      </c>
      <c r="U268" s="330"/>
      <c r="V268" s="305">
        <f t="shared" si="185"/>
        <v>37277719.159999996</v>
      </c>
      <c r="W268" s="172">
        <f t="shared" si="186"/>
        <v>705902871.15999997</v>
      </c>
      <c r="X268" s="198">
        <f t="shared" si="187"/>
        <v>0.06</v>
      </c>
      <c r="Y268" s="308">
        <f t="shared" si="188"/>
        <v>3727.77</v>
      </c>
      <c r="Z268" s="332"/>
      <c r="AA268" s="310">
        <f t="shared" si="189"/>
        <v>-705892871.15999997</v>
      </c>
      <c r="AB268" s="196">
        <f t="shared" si="190"/>
        <v>70590.289999999994</v>
      </c>
      <c r="AC268" s="193">
        <f t="shared" si="191"/>
        <v>0</v>
      </c>
      <c r="AD268" s="194">
        <f t="shared" si="192"/>
        <v>0</v>
      </c>
      <c r="AE268" s="174">
        <v>252</v>
      </c>
    </row>
    <row r="269" spans="1:31" ht="15">
      <c r="A269" s="173">
        <v>253</v>
      </c>
      <c r="B269" s="119">
        <f t="shared" si="169"/>
        <v>0</v>
      </c>
      <c r="C269" s="291">
        <f t="shared" si="170"/>
        <v>20</v>
      </c>
      <c r="D269" s="323"/>
      <c r="E269" s="294">
        <f t="shared" si="171"/>
        <v>0</v>
      </c>
      <c r="F269" s="110">
        <f t="shared" si="172"/>
        <v>4</v>
      </c>
      <c r="G269" s="291">
        <f t="shared" si="173"/>
        <v>969</v>
      </c>
      <c r="H269" s="323"/>
      <c r="I269" s="297">
        <f t="shared" si="174"/>
        <v>431211.9</v>
      </c>
      <c r="J269" s="20">
        <f t="shared" si="175"/>
        <v>4312.1189999999997</v>
      </c>
      <c r="K269" s="299">
        <f t="shared" si="176"/>
        <v>334203.43900000048</v>
      </c>
      <c r="L269" s="328"/>
      <c r="M269" s="170">
        <f t="shared" si="177"/>
        <v>66840688</v>
      </c>
      <c r="N269" s="170">
        <f t="shared" si="178"/>
        <v>3342034.4</v>
      </c>
      <c r="O269" s="220">
        <f t="shared" si="179"/>
        <v>681820804.79999995</v>
      </c>
      <c r="P269" s="231">
        <f t="shared" si="180"/>
        <v>68182.08047999999</v>
      </c>
      <c r="Q269" s="131">
        <f t="shared" si="181"/>
        <v>204</v>
      </c>
      <c r="R269" s="132">
        <f t="shared" si="182"/>
        <v>0.21</v>
      </c>
      <c r="S269" s="136">
        <f t="shared" si="183"/>
        <v>224</v>
      </c>
      <c r="T269" s="302">
        <f t="shared" si="184"/>
        <v>0.23</v>
      </c>
      <c r="U269" s="330"/>
      <c r="V269" s="305">
        <f t="shared" si="185"/>
        <v>37764988.609999999</v>
      </c>
      <c r="W269" s="172">
        <f t="shared" si="186"/>
        <v>719585793.40999997</v>
      </c>
      <c r="X269" s="198">
        <f t="shared" si="187"/>
        <v>0.06</v>
      </c>
      <c r="Y269" s="308">
        <f t="shared" si="188"/>
        <v>3776.5</v>
      </c>
      <c r="Z269" s="332"/>
      <c r="AA269" s="310">
        <f t="shared" si="189"/>
        <v>-719575793.40999997</v>
      </c>
      <c r="AB269" s="196">
        <f t="shared" si="190"/>
        <v>71958.58</v>
      </c>
      <c r="AC269" s="193">
        <f t="shared" si="191"/>
        <v>0</v>
      </c>
      <c r="AD269" s="194">
        <f t="shared" si="192"/>
        <v>0</v>
      </c>
      <c r="AE269" s="174">
        <v>253</v>
      </c>
    </row>
    <row r="270" spans="1:31" ht="15">
      <c r="A270" s="173">
        <v>254</v>
      </c>
      <c r="B270" s="119">
        <f t="shared" si="169"/>
        <v>0</v>
      </c>
      <c r="C270" s="291">
        <f t="shared" si="170"/>
        <v>20</v>
      </c>
      <c r="D270" s="323"/>
      <c r="E270" s="294">
        <f t="shared" si="171"/>
        <v>0</v>
      </c>
      <c r="F270" s="110">
        <f t="shared" si="172"/>
        <v>4</v>
      </c>
      <c r="G270" s="291">
        <f t="shared" si="173"/>
        <v>973</v>
      </c>
      <c r="H270" s="323"/>
      <c r="I270" s="297">
        <f t="shared" si="174"/>
        <v>434011.9</v>
      </c>
      <c r="J270" s="20">
        <f t="shared" si="175"/>
        <v>4340.1189999999997</v>
      </c>
      <c r="K270" s="299">
        <f t="shared" si="176"/>
        <v>338543.55800000048</v>
      </c>
      <c r="L270" s="328"/>
      <c r="M270" s="170">
        <f t="shared" si="177"/>
        <v>67708712</v>
      </c>
      <c r="N270" s="170">
        <f t="shared" si="178"/>
        <v>3385435.6</v>
      </c>
      <c r="O270" s="220">
        <f t="shared" si="179"/>
        <v>695188942.39999998</v>
      </c>
      <c r="P270" s="231">
        <f t="shared" si="180"/>
        <v>69518.894239999994</v>
      </c>
      <c r="Q270" s="131">
        <f t="shared" si="181"/>
        <v>205</v>
      </c>
      <c r="R270" s="132">
        <f t="shared" si="182"/>
        <v>0.21</v>
      </c>
      <c r="S270" s="136">
        <f t="shared" si="183"/>
        <v>225</v>
      </c>
      <c r="T270" s="302">
        <f t="shared" si="184"/>
        <v>0.23</v>
      </c>
      <c r="U270" s="330"/>
      <c r="V270" s="305">
        <f t="shared" si="185"/>
        <v>38255422.049999997</v>
      </c>
      <c r="W270" s="172">
        <f t="shared" si="186"/>
        <v>733444364.45000005</v>
      </c>
      <c r="X270" s="198">
        <f t="shared" si="187"/>
        <v>0.06</v>
      </c>
      <c r="Y270" s="308">
        <f t="shared" si="188"/>
        <v>3825.54</v>
      </c>
      <c r="Z270" s="332"/>
      <c r="AA270" s="310">
        <f t="shared" si="189"/>
        <v>-733434364.45000005</v>
      </c>
      <c r="AB270" s="196">
        <f t="shared" si="190"/>
        <v>73344.44</v>
      </c>
      <c r="AC270" s="193">
        <f t="shared" si="191"/>
        <v>0</v>
      </c>
      <c r="AD270" s="194">
        <f t="shared" si="192"/>
        <v>0</v>
      </c>
      <c r="AE270" s="174">
        <v>254</v>
      </c>
    </row>
    <row r="271" spans="1:31" ht="15">
      <c r="A271" s="173">
        <v>255</v>
      </c>
      <c r="B271" s="119">
        <f t="shared" si="169"/>
        <v>0</v>
      </c>
      <c r="C271" s="291">
        <f t="shared" si="170"/>
        <v>20</v>
      </c>
      <c r="D271" s="323"/>
      <c r="E271" s="294">
        <f t="shared" si="171"/>
        <v>0</v>
      </c>
      <c r="F271" s="110">
        <f t="shared" si="172"/>
        <v>4</v>
      </c>
      <c r="G271" s="291">
        <f t="shared" si="173"/>
        <v>977</v>
      </c>
      <c r="H271" s="323"/>
      <c r="I271" s="297">
        <f t="shared" si="174"/>
        <v>436811.9</v>
      </c>
      <c r="J271" s="20">
        <f t="shared" si="175"/>
        <v>4368.1189999999997</v>
      </c>
      <c r="K271" s="299">
        <f t="shared" si="176"/>
        <v>342911.67700000049</v>
      </c>
      <c r="L271" s="328"/>
      <c r="M271" s="170">
        <f t="shared" si="177"/>
        <v>68582336</v>
      </c>
      <c r="N271" s="170">
        <f t="shared" si="178"/>
        <v>3429116.8</v>
      </c>
      <c r="O271" s="220">
        <f t="shared" si="179"/>
        <v>708730684.79999995</v>
      </c>
      <c r="P271" s="231">
        <f t="shared" si="180"/>
        <v>70873.068480000002</v>
      </c>
      <c r="Q271" s="131">
        <f t="shared" si="181"/>
        <v>207</v>
      </c>
      <c r="R271" s="132">
        <f t="shared" si="182"/>
        <v>0.21</v>
      </c>
      <c r="S271" s="136">
        <f t="shared" si="183"/>
        <v>227</v>
      </c>
      <c r="T271" s="302">
        <f t="shared" si="184"/>
        <v>0.23</v>
      </c>
      <c r="U271" s="330"/>
      <c r="V271" s="305">
        <f t="shared" si="185"/>
        <v>38749019.5</v>
      </c>
      <c r="W271" s="172">
        <f t="shared" si="186"/>
        <v>747479704.29999995</v>
      </c>
      <c r="X271" s="198">
        <f t="shared" si="187"/>
        <v>0.05</v>
      </c>
      <c r="Y271" s="308">
        <f t="shared" si="188"/>
        <v>3874.9</v>
      </c>
      <c r="Z271" s="332"/>
      <c r="AA271" s="310">
        <f t="shared" si="189"/>
        <v>-747469704.29999995</v>
      </c>
      <c r="AB271" s="196">
        <f t="shared" si="190"/>
        <v>74747.97</v>
      </c>
      <c r="AC271" s="193">
        <f t="shared" si="191"/>
        <v>0</v>
      </c>
      <c r="AD271" s="194">
        <f t="shared" si="192"/>
        <v>0</v>
      </c>
      <c r="AE271" s="174">
        <v>255</v>
      </c>
    </row>
    <row r="272" spans="1:31" ht="15">
      <c r="A272" s="173">
        <v>256</v>
      </c>
      <c r="B272" s="119">
        <f t="shared" si="169"/>
        <v>0</v>
      </c>
      <c r="C272" s="291">
        <f t="shared" si="170"/>
        <v>20</v>
      </c>
      <c r="D272" s="323"/>
      <c r="E272" s="294">
        <f t="shared" si="171"/>
        <v>0</v>
      </c>
      <c r="F272" s="110">
        <f t="shared" si="172"/>
        <v>4</v>
      </c>
      <c r="G272" s="291">
        <f t="shared" si="173"/>
        <v>981</v>
      </c>
      <c r="H272" s="323"/>
      <c r="I272" s="297">
        <f t="shared" si="174"/>
        <v>439611.9</v>
      </c>
      <c r="J272" s="20">
        <f t="shared" si="175"/>
        <v>4396.1189999999997</v>
      </c>
      <c r="K272" s="299">
        <f t="shared" si="176"/>
        <v>347307.7960000005</v>
      </c>
      <c r="L272" s="328"/>
      <c r="M272" s="170">
        <f t="shared" si="177"/>
        <v>69461560</v>
      </c>
      <c r="N272" s="170">
        <f t="shared" si="178"/>
        <v>3473078</v>
      </c>
      <c r="O272" s="220">
        <f t="shared" si="179"/>
        <v>722447152</v>
      </c>
      <c r="P272" s="231">
        <f t="shared" si="180"/>
        <v>72244.715200000006</v>
      </c>
      <c r="Q272" s="131">
        <f t="shared" si="181"/>
        <v>208</v>
      </c>
      <c r="R272" s="132">
        <f t="shared" si="182"/>
        <v>0.21</v>
      </c>
      <c r="S272" s="136">
        <f t="shared" si="183"/>
        <v>228</v>
      </c>
      <c r="T272" s="302">
        <f t="shared" si="184"/>
        <v>0.23</v>
      </c>
      <c r="U272" s="330"/>
      <c r="V272" s="305">
        <f t="shared" si="185"/>
        <v>39245780.950000003</v>
      </c>
      <c r="W272" s="172">
        <f t="shared" si="186"/>
        <v>761692932.95000005</v>
      </c>
      <c r="X272" s="198">
        <f t="shared" si="187"/>
        <v>0.05</v>
      </c>
      <c r="Y272" s="308">
        <f t="shared" si="188"/>
        <v>3924.58</v>
      </c>
      <c r="Z272" s="332"/>
      <c r="AA272" s="310">
        <f t="shared" si="189"/>
        <v>-761682932.95000005</v>
      </c>
      <c r="AB272" s="196">
        <f t="shared" si="190"/>
        <v>76169.289999999994</v>
      </c>
      <c r="AC272" s="193">
        <f t="shared" si="191"/>
        <v>0</v>
      </c>
      <c r="AD272" s="194">
        <f t="shared" si="192"/>
        <v>0</v>
      </c>
      <c r="AE272" s="174">
        <v>256</v>
      </c>
    </row>
    <row r="273" spans="1:31" ht="15">
      <c r="A273" s="173">
        <v>257</v>
      </c>
      <c r="B273" s="119">
        <f t="shared" si="169"/>
        <v>0</v>
      </c>
      <c r="C273" s="291">
        <f t="shared" si="170"/>
        <v>20</v>
      </c>
      <c r="D273" s="323"/>
      <c r="E273" s="294">
        <f t="shared" si="171"/>
        <v>0</v>
      </c>
      <c r="F273" s="110">
        <f t="shared" si="172"/>
        <v>4</v>
      </c>
      <c r="G273" s="291">
        <f t="shared" si="173"/>
        <v>985</v>
      </c>
      <c r="H273" s="323"/>
      <c r="I273" s="297">
        <f t="shared" si="174"/>
        <v>442411.9</v>
      </c>
      <c r="J273" s="20">
        <f t="shared" si="175"/>
        <v>4424.1189999999997</v>
      </c>
      <c r="K273" s="299">
        <f t="shared" si="176"/>
        <v>351731.9150000005</v>
      </c>
      <c r="L273" s="328"/>
      <c r="M273" s="170">
        <f t="shared" si="177"/>
        <v>70346384</v>
      </c>
      <c r="N273" s="170">
        <f t="shared" si="178"/>
        <v>3517319.2</v>
      </c>
      <c r="O273" s="220">
        <f t="shared" si="179"/>
        <v>736339464</v>
      </c>
      <c r="P273" s="231">
        <f t="shared" si="180"/>
        <v>73633.946400000001</v>
      </c>
      <c r="Q273" s="131">
        <f t="shared" si="181"/>
        <v>209</v>
      </c>
      <c r="R273" s="132">
        <f t="shared" si="182"/>
        <v>0.21</v>
      </c>
      <c r="S273" s="136">
        <f t="shared" si="183"/>
        <v>229</v>
      </c>
      <c r="T273" s="302">
        <f t="shared" si="184"/>
        <v>0.23</v>
      </c>
      <c r="U273" s="330"/>
      <c r="V273" s="305">
        <f t="shared" si="185"/>
        <v>39745706.399999999</v>
      </c>
      <c r="W273" s="172">
        <f t="shared" si="186"/>
        <v>776085170.39999998</v>
      </c>
      <c r="X273" s="198">
        <f t="shared" si="187"/>
        <v>0.05</v>
      </c>
      <c r="Y273" s="308">
        <f t="shared" si="188"/>
        <v>3974.57</v>
      </c>
      <c r="Z273" s="332"/>
      <c r="AA273" s="310">
        <f t="shared" si="189"/>
        <v>-776075170.39999998</v>
      </c>
      <c r="AB273" s="196">
        <f t="shared" si="190"/>
        <v>77608.52</v>
      </c>
      <c r="AC273" s="193">
        <f t="shared" si="191"/>
        <v>0</v>
      </c>
      <c r="AD273" s="194">
        <f t="shared" si="192"/>
        <v>0</v>
      </c>
      <c r="AE273" s="174">
        <v>257</v>
      </c>
    </row>
    <row r="274" spans="1:31" ht="15">
      <c r="A274" s="173">
        <v>258</v>
      </c>
      <c r="B274" s="119">
        <f t="shared" si="169"/>
        <v>0</v>
      </c>
      <c r="C274" s="291">
        <f t="shared" si="170"/>
        <v>20</v>
      </c>
      <c r="D274" s="323"/>
      <c r="E274" s="294">
        <f t="shared" si="171"/>
        <v>0</v>
      </c>
      <c r="F274" s="110">
        <f t="shared" si="172"/>
        <v>4</v>
      </c>
      <c r="G274" s="291">
        <f t="shared" si="173"/>
        <v>989</v>
      </c>
      <c r="H274" s="323"/>
      <c r="I274" s="297">
        <f t="shared" si="174"/>
        <v>445211.9</v>
      </c>
      <c r="J274" s="20">
        <f t="shared" si="175"/>
        <v>4452.1189999999997</v>
      </c>
      <c r="K274" s="299">
        <f t="shared" si="176"/>
        <v>356184.03400000051</v>
      </c>
      <c r="L274" s="328"/>
      <c r="M274" s="170">
        <f t="shared" si="177"/>
        <v>71236806</v>
      </c>
      <c r="N274" s="170">
        <f t="shared" si="178"/>
        <v>3561840.3</v>
      </c>
      <c r="O274" s="220">
        <f t="shared" si="179"/>
        <v>750408740.79999995</v>
      </c>
      <c r="P274" s="231">
        <f t="shared" si="180"/>
        <v>75040.874079999994</v>
      </c>
      <c r="Q274" s="131">
        <f t="shared" si="181"/>
        <v>211</v>
      </c>
      <c r="R274" s="132">
        <f t="shared" si="182"/>
        <v>0.21</v>
      </c>
      <c r="S274" s="136">
        <f t="shared" si="183"/>
        <v>231</v>
      </c>
      <c r="T274" s="302">
        <f t="shared" si="184"/>
        <v>0.23</v>
      </c>
      <c r="U274" s="330"/>
      <c r="V274" s="305">
        <f t="shared" si="185"/>
        <v>40248795.840000004</v>
      </c>
      <c r="W274" s="172">
        <f t="shared" si="186"/>
        <v>790657536.63999999</v>
      </c>
      <c r="X274" s="198">
        <f t="shared" si="187"/>
        <v>0.05</v>
      </c>
      <c r="Y274" s="308">
        <f t="shared" si="188"/>
        <v>4024.88</v>
      </c>
      <c r="Z274" s="332"/>
      <c r="AA274" s="310">
        <f t="shared" si="189"/>
        <v>-790647536.63999999</v>
      </c>
      <c r="AB274" s="196">
        <f t="shared" si="190"/>
        <v>79065.75</v>
      </c>
      <c r="AC274" s="193">
        <f t="shared" si="191"/>
        <v>0</v>
      </c>
      <c r="AD274" s="194">
        <f t="shared" si="192"/>
        <v>0</v>
      </c>
      <c r="AE274" s="174">
        <v>258</v>
      </c>
    </row>
    <row r="275" spans="1:31" ht="15">
      <c r="A275" s="173">
        <v>259</v>
      </c>
      <c r="B275" s="119">
        <f t="shared" si="169"/>
        <v>0</v>
      </c>
      <c r="C275" s="291">
        <f t="shared" si="170"/>
        <v>20</v>
      </c>
      <c r="D275" s="323"/>
      <c r="E275" s="294">
        <f t="shared" si="171"/>
        <v>0</v>
      </c>
      <c r="F275" s="110">
        <f t="shared" si="172"/>
        <v>4</v>
      </c>
      <c r="G275" s="291">
        <f t="shared" si="173"/>
        <v>993</v>
      </c>
      <c r="H275" s="323"/>
      <c r="I275" s="297">
        <f t="shared" si="174"/>
        <v>448011.9</v>
      </c>
      <c r="J275" s="20">
        <f t="shared" si="175"/>
        <v>4480.1189999999997</v>
      </c>
      <c r="K275" s="299">
        <f t="shared" si="176"/>
        <v>360664.15300000052</v>
      </c>
      <c r="L275" s="328"/>
      <c r="M275" s="170">
        <f t="shared" si="177"/>
        <v>72132830</v>
      </c>
      <c r="N275" s="170">
        <f t="shared" si="178"/>
        <v>3606641.5</v>
      </c>
      <c r="O275" s="220">
        <f t="shared" si="179"/>
        <v>764656102</v>
      </c>
      <c r="P275" s="231">
        <f t="shared" si="180"/>
        <v>76465.610199999996</v>
      </c>
      <c r="Q275" s="131">
        <f t="shared" si="181"/>
        <v>212</v>
      </c>
      <c r="R275" s="132">
        <f t="shared" si="182"/>
        <v>0.21</v>
      </c>
      <c r="S275" s="136">
        <f t="shared" si="183"/>
        <v>232</v>
      </c>
      <c r="T275" s="302">
        <f t="shared" si="184"/>
        <v>0.23</v>
      </c>
      <c r="U275" s="330"/>
      <c r="V275" s="305">
        <f t="shared" si="185"/>
        <v>40755049.289999999</v>
      </c>
      <c r="W275" s="172">
        <f t="shared" si="186"/>
        <v>805411151.28999996</v>
      </c>
      <c r="X275" s="198">
        <f t="shared" si="187"/>
        <v>0.05</v>
      </c>
      <c r="Y275" s="308">
        <f t="shared" si="188"/>
        <v>4075.5</v>
      </c>
      <c r="Z275" s="332"/>
      <c r="AA275" s="310">
        <f t="shared" si="189"/>
        <v>-805401151.28999996</v>
      </c>
      <c r="AB275" s="196">
        <f t="shared" si="190"/>
        <v>80541.119999999995</v>
      </c>
      <c r="AC275" s="193">
        <f t="shared" si="191"/>
        <v>0</v>
      </c>
      <c r="AD275" s="194">
        <f t="shared" si="192"/>
        <v>0</v>
      </c>
      <c r="AE275" s="174">
        <v>259</v>
      </c>
    </row>
    <row r="276" spans="1:31" ht="15">
      <c r="A276" s="173">
        <v>260</v>
      </c>
      <c r="B276" s="119">
        <f t="shared" si="169"/>
        <v>0</v>
      </c>
      <c r="C276" s="291">
        <f t="shared" si="170"/>
        <v>20</v>
      </c>
      <c r="D276" s="323"/>
      <c r="E276" s="294">
        <f t="shared" si="171"/>
        <v>0</v>
      </c>
      <c r="F276" s="110">
        <f t="shared" si="172"/>
        <v>4</v>
      </c>
      <c r="G276" s="291">
        <f t="shared" si="173"/>
        <v>997</v>
      </c>
      <c r="H276" s="323"/>
      <c r="I276" s="297">
        <f t="shared" si="174"/>
        <v>450811.9</v>
      </c>
      <c r="J276" s="20">
        <f t="shared" si="175"/>
        <v>4508.1189999999997</v>
      </c>
      <c r="K276" s="299">
        <f t="shared" si="176"/>
        <v>365172.27200000052</v>
      </c>
      <c r="L276" s="328"/>
      <c r="M276" s="170">
        <f t="shared" si="177"/>
        <v>73034454</v>
      </c>
      <c r="N276" s="170">
        <f t="shared" si="178"/>
        <v>3651722.7</v>
      </c>
      <c r="O276" s="220">
        <f t="shared" si="179"/>
        <v>779082668</v>
      </c>
      <c r="P276" s="231">
        <f t="shared" si="180"/>
        <v>77908.266799999998</v>
      </c>
      <c r="Q276" s="131">
        <f t="shared" si="181"/>
        <v>213</v>
      </c>
      <c r="R276" s="132">
        <f t="shared" si="182"/>
        <v>0.21</v>
      </c>
      <c r="S276" s="136">
        <f t="shared" si="183"/>
        <v>233</v>
      </c>
      <c r="T276" s="302">
        <f t="shared" si="184"/>
        <v>0.23</v>
      </c>
      <c r="U276" s="330"/>
      <c r="V276" s="305">
        <f t="shared" si="185"/>
        <v>41264466.740000002</v>
      </c>
      <c r="W276" s="172">
        <f t="shared" si="186"/>
        <v>820347134.74000001</v>
      </c>
      <c r="X276" s="198">
        <f t="shared" si="187"/>
        <v>0.05</v>
      </c>
      <c r="Y276" s="308">
        <f t="shared" si="188"/>
        <v>4126.45</v>
      </c>
      <c r="Z276" s="332"/>
      <c r="AA276" s="310">
        <f t="shared" si="189"/>
        <v>-820337134.74000001</v>
      </c>
      <c r="AB276" s="196">
        <f t="shared" si="190"/>
        <v>82034.710000000006</v>
      </c>
      <c r="AC276" s="193">
        <f t="shared" si="191"/>
        <v>0</v>
      </c>
      <c r="AD276" s="194">
        <f t="shared" si="192"/>
        <v>0</v>
      </c>
      <c r="AE276" s="174">
        <v>260</v>
      </c>
    </row>
    <row r="277" spans="1:31" ht="15">
      <c r="A277" s="173">
        <v>261</v>
      </c>
      <c r="B277" s="119">
        <f t="shared" si="169"/>
        <v>0</v>
      </c>
      <c r="C277" s="291">
        <f t="shared" si="170"/>
        <v>20</v>
      </c>
      <c r="D277" s="323"/>
      <c r="E277" s="294">
        <f t="shared" si="171"/>
        <v>0</v>
      </c>
      <c r="F277" s="110">
        <f t="shared" si="172"/>
        <v>4</v>
      </c>
      <c r="G277" s="291">
        <f t="shared" si="173"/>
        <v>1001</v>
      </c>
      <c r="H277" s="323"/>
      <c r="I277" s="297">
        <f t="shared" si="174"/>
        <v>453611.9</v>
      </c>
      <c r="J277" s="20">
        <f t="shared" si="175"/>
        <v>4536.1189999999997</v>
      </c>
      <c r="K277" s="299">
        <f t="shared" si="176"/>
        <v>369708.39100000053</v>
      </c>
      <c r="L277" s="328"/>
      <c r="M277" s="170">
        <f t="shared" si="177"/>
        <v>73941678</v>
      </c>
      <c r="N277" s="170">
        <f t="shared" si="178"/>
        <v>3697083.9</v>
      </c>
      <c r="O277" s="220">
        <f t="shared" si="179"/>
        <v>793689558.79999995</v>
      </c>
      <c r="P277" s="231">
        <f t="shared" si="180"/>
        <v>79368.955879999994</v>
      </c>
      <c r="Q277" s="131">
        <f t="shared" si="181"/>
        <v>215</v>
      </c>
      <c r="R277" s="132">
        <f t="shared" si="182"/>
        <v>0.21</v>
      </c>
      <c r="S277" s="136">
        <f t="shared" si="183"/>
        <v>235</v>
      </c>
      <c r="T277" s="302">
        <f t="shared" si="184"/>
        <v>0.23</v>
      </c>
      <c r="U277" s="330"/>
      <c r="V277" s="305">
        <f t="shared" si="185"/>
        <v>41777048.18</v>
      </c>
      <c r="W277" s="172">
        <f t="shared" si="186"/>
        <v>835466606.98000002</v>
      </c>
      <c r="X277" s="198">
        <f t="shared" si="187"/>
        <v>0.05</v>
      </c>
      <c r="Y277" s="308">
        <f t="shared" si="188"/>
        <v>4177.7</v>
      </c>
      <c r="Z277" s="332"/>
      <c r="AA277" s="310">
        <f t="shared" si="189"/>
        <v>-835456606.98000002</v>
      </c>
      <c r="AB277" s="196">
        <f t="shared" si="190"/>
        <v>83546.66</v>
      </c>
      <c r="AC277" s="193">
        <f t="shared" si="191"/>
        <v>0</v>
      </c>
      <c r="AD277" s="194">
        <f t="shared" si="192"/>
        <v>0</v>
      </c>
      <c r="AE277" s="174">
        <v>261</v>
      </c>
    </row>
    <row r="278" spans="1:31" ht="15">
      <c r="A278" s="173">
        <v>262</v>
      </c>
      <c r="B278" s="119">
        <f t="shared" si="169"/>
        <v>0</v>
      </c>
      <c r="C278" s="291">
        <f t="shared" si="170"/>
        <v>20</v>
      </c>
      <c r="D278" s="323"/>
      <c r="E278" s="294">
        <f t="shared" si="171"/>
        <v>0</v>
      </c>
      <c r="F278" s="110">
        <f t="shared" si="172"/>
        <v>4</v>
      </c>
      <c r="G278" s="291">
        <f t="shared" si="173"/>
        <v>1005</v>
      </c>
      <c r="H278" s="323"/>
      <c r="I278" s="297">
        <f t="shared" si="174"/>
        <v>456411.9</v>
      </c>
      <c r="J278" s="20">
        <f t="shared" si="175"/>
        <v>4564.1189999999997</v>
      </c>
      <c r="K278" s="299">
        <f t="shared" si="176"/>
        <v>374272.51000000053</v>
      </c>
      <c r="L278" s="328"/>
      <c r="M278" s="170">
        <f t="shared" si="177"/>
        <v>74854502</v>
      </c>
      <c r="N278" s="170">
        <f t="shared" si="178"/>
        <v>3742725.1</v>
      </c>
      <c r="O278" s="220">
        <f t="shared" si="179"/>
        <v>808477894.39999998</v>
      </c>
      <c r="P278" s="231">
        <f t="shared" si="180"/>
        <v>80847.789439999993</v>
      </c>
      <c r="Q278" s="131">
        <f t="shared" si="181"/>
        <v>216</v>
      </c>
      <c r="R278" s="132">
        <f t="shared" si="182"/>
        <v>0.21</v>
      </c>
      <c r="S278" s="136">
        <f t="shared" si="183"/>
        <v>236</v>
      </c>
      <c r="T278" s="302">
        <f t="shared" si="184"/>
        <v>0.23</v>
      </c>
      <c r="U278" s="330"/>
      <c r="V278" s="305">
        <f t="shared" si="185"/>
        <v>42292793.630000003</v>
      </c>
      <c r="W278" s="172">
        <f t="shared" si="186"/>
        <v>850770688.02999997</v>
      </c>
      <c r="X278" s="198">
        <f t="shared" si="187"/>
        <v>0.05</v>
      </c>
      <c r="Y278" s="308">
        <f t="shared" si="188"/>
        <v>4229.28</v>
      </c>
      <c r="Z278" s="332"/>
      <c r="AA278" s="310">
        <f t="shared" si="189"/>
        <v>-850760688.02999997</v>
      </c>
      <c r="AB278" s="196">
        <f t="shared" si="190"/>
        <v>85077.07</v>
      </c>
      <c r="AC278" s="193">
        <f t="shared" si="191"/>
        <v>0</v>
      </c>
      <c r="AD278" s="194">
        <f t="shared" si="192"/>
        <v>0</v>
      </c>
      <c r="AE278" s="174">
        <v>262</v>
      </c>
    </row>
    <row r="279" spans="1:31" ht="15">
      <c r="A279" s="173">
        <v>263</v>
      </c>
      <c r="B279" s="119">
        <f t="shared" si="169"/>
        <v>0</v>
      </c>
      <c r="C279" s="291">
        <f t="shared" si="170"/>
        <v>20</v>
      </c>
      <c r="D279" s="323"/>
      <c r="E279" s="294">
        <f t="shared" si="171"/>
        <v>0</v>
      </c>
      <c r="F279" s="110">
        <f t="shared" si="172"/>
        <v>4</v>
      </c>
      <c r="G279" s="291">
        <f t="shared" si="173"/>
        <v>1009</v>
      </c>
      <c r="H279" s="323"/>
      <c r="I279" s="297">
        <f t="shared" si="174"/>
        <v>459211.9</v>
      </c>
      <c r="J279" s="20">
        <f t="shared" si="175"/>
        <v>4592.1189999999997</v>
      </c>
      <c r="K279" s="299">
        <f t="shared" si="176"/>
        <v>378864.62900000054</v>
      </c>
      <c r="L279" s="328"/>
      <c r="M279" s="170">
        <f t="shared" si="177"/>
        <v>75772926</v>
      </c>
      <c r="N279" s="170">
        <f t="shared" si="178"/>
        <v>3788646.3</v>
      </c>
      <c r="O279" s="220">
        <f t="shared" si="179"/>
        <v>823448794.79999995</v>
      </c>
      <c r="P279" s="231">
        <f t="shared" si="180"/>
        <v>82344.879479999989</v>
      </c>
      <c r="Q279" s="131">
        <f t="shared" si="181"/>
        <v>217</v>
      </c>
      <c r="R279" s="132">
        <f t="shared" si="182"/>
        <v>0.22</v>
      </c>
      <c r="S279" s="136">
        <f t="shared" si="183"/>
        <v>237</v>
      </c>
      <c r="T279" s="302">
        <f t="shared" si="184"/>
        <v>0.23</v>
      </c>
      <c r="U279" s="330"/>
      <c r="V279" s="305">
        <f t="shared" si="185"/>
        <v>42811703.079999998</v>
      </c>
      <c r="W279" s="172">
        <f t="shared" si="186"/>
        <v>866260497.88</v>
      </c>
      <c r="X279" s="198">
        <f t="shared" si="187"/>
        <v>0.05</v>
      </c>
      <c r="Y279" s="308">
        <f t="shared" si="188"/>
        <v>4281.17</v>
      </c>
      <c r="Z279" s="332"/>
      <c r="AA279" s="310">
        <f t="shared" si="189"/>
        <v>-866250497.88</v>
      </c>
      <c r="AB279" s="196">
        <f t="shared" si="190"/>
        <v>86626.05</v>
      </c>
      <c r="AC279" s="193">
        <f t="shared" si="191"/>
        <v>0</v>
      </c>
      <c r="AD279" s="194">
        <f t="shared" si="192"/>
        <v>0</v>
      </c>
      <c r="AE279" s="174">
        <v>263</v>
      </c>
    </row>
    <row r="280" spans="1:31" ht="15">
      <c r="A280" s="173">
        <v>264</v>
      </c>
      <c r="B280" s="119">
        <f t="shared" si="169"/>
        <v>0</v>
      </c>
      <c r="C280" s="291">
        <f t="shared" si="170"/>
        <v>20</v>
      </c>
      <c r="D280" s="323"/>
      <c r="E280" s="294">
        <f t="shared" si="171"/>
        <v>0</v>
      </c>
      <c r="F280" s="110">
        <f t="shared" si="172"/>
        <v>4</v>
      </c>
      <c r="G280" s="291">
        <f t="shared" si="173"/>
        <v>1013</v>
      </c>
      <c r="H280" s="323"/>
      <c r="I280" s="297">
        <f t="shared" si="174"/>
        <v>462011.9</v>
      </c>
      <c r="J280" s="20">
        <f t="shared" si="175"/>
        <v>4620.1189999999997</v>
      </c>
      <c r="K280" s="299">
        <f t="shared" si="176"/>
        <v>383484.74800000055</v>
      </c>
      <c r="L280" s="328"/>
      <c r="M280" s="170">
        <f t="shared" si="177"/>
        <v>76696950</v>
      </c>
      <c r="N280" s="170">
        <f t="shared" si="178"/>
        <v>3834847.5</v>
      </c>
      <c r="O280" s="220">
        <f t="shared" si="179"/>
        <v>838603380</v>
      </c>
      <c r="P280" s="231">
        <f t="shared" si="180"/>
        <v>83860.338000000003</v>
      </c>
      <c r="Q280" s="131">
        <f t="shared" si="181"/>
        <v>219</v>
      </c>
      <c r="R280" s="132">
        <f t="shared" si="182"/>
        <v>0.22</v>
      </c>
      <c r="S280" s="136">
        <f t="shared" si="183"/>
        <v>239</v>
      </c>
      <c r="T280" s="302">
        <f t="shared" si="184"/>
        <v>0.24</v>
      </c>
      <c r="U280" s="330"/>
      <c r="V280" s="305">
        <f t="shared" si="185"/>
        <v>43333776.520000003</v>
      </c>
      <c r="W280" s="172">
        <f t="shared" si="186"/>
        <v>881937156.51999998</v>
      </c>
      <c r="X280" s="198">
        <f t="shared" si="187"/>
        <v>0.05</v>
      </c>
      <c r="Y280" s="308">
        <f t="shared" si="188"/>
        <v>4333.38</v>
      </c>
      <c r="Z280" s="332"/>
      <c r="AA280" s="310">
        <f t="shared" si="189"/>
        <v>-881927156.51999998</v>
      </c>
      <c r="AB280" s="196">
        <f t="shared" si="190"/>
        <v>88193.72</v>
      </c>
      <c r="AC280" s="193">
        <f t="shared" si="191"/>
        <v>0</v>
      </c>
      <c r="AD280" s="194">
        <f t="shared" si="192"/>
        <v>0</v>
      </c>
      <c r="AE280" s="174">
        <v>264</v>
      </c>
    </row>
    <row r="281" spans="1:31" ht="15">
      <c r="A281" s="173">
        <v>265</v>
      </c>
      <c r="B281" s="119">
        <f t="shared" si="169"/>
        <v>0</v>
      </c>
      <c r="C281" s="291">
        <f t="shared" si="170"/>
        <v>20</v>
      </c>
      <c r="D281" s="323"/>
      <c r="E281" s="294">
        <f t="shared" si="171"/>
        <v>0</v>
      </c>
      <c r="F281" s="110">
        <f t="shared" si="172"/>
        <v>4</v>
      </c>
      <c r="G281" s="291">
        <f t="shared" si="173"/>
        <v>1017</v>
      </c>
      <c r="H281" s="323"/>
      <c r="I281" s="297">
        <f t="shared" si="174"/>
        <v>464811.9</v>
      </c>
      <c r="J281" s="20">
        <f t="shared" si="175"/>
        <v>4648.1189999999997</v>
      </c>
      <c r="K281" s="299">
        <f t="shared" si="176"/>
        <v>388132.86700000055</v>
      </c>
      <c r="L281" s="328"/>
      <c r="M281" s="170">
        <f t="shared" si="177"/>
        <v>77626574</v>
      </c>
      <c r="N281" s="170">
        <f t="shared" si="178"/>
        <v>3881328.7</v>
      </c>
      <c r="O281" s="220">
        <f t="shared" si="179"/>
        <v>853942770</v>
      </c>
      <c r="P281" s="231">
        <f t="shared" si="180"/>
        <v>85394.277000000002</v>
      </c>
      <c r="Q281" s="131">
        <f t="shared" si="181"/>
        <v>220</v>
      </c>
      <c r="R281" s="132">
        <f t="shared" si="182"/>
        <v>0.22</v>
      </c>
      <c r="S281" s="136">
        <f t="shared" si="183"/>
        <v>240</v>
      </c>
      <c r="T281" s="302">
        <f t="shared" si="184"/>
        <v>0.24</v>
      </c>
      <c r="U281" s="330"/>
      <c r="V281" s="305">
        <f t="shared" si="185"/>
        <v>43859013.969999999</v>
      </c>
      <c r="W281" s="172">
        <f t="shared" si="186"/>
        <v>897801783.97000003</v>
      </c>
      <c r="X281" s="198">
        <f t="shared" si="187"/>
        <v>0.05</v>
      </c>
      <c r="Y281" s="308">
        <f t="shared" si="188"/>
        <v>4385.8999999999996</v>
      </c>
      <c r="Z281" s="332"/>
      <c r="AA281" s="310">
        <f t="shared" si="189"/>
        <v>-897791783.97000003</v>
      </c>
      <c r="AB281" s="196">
        <f t="shared" si="190"/>
        <v>89780.18</v>
      </c>
      <c r="AC281" s="193">
        <f t="shared" si="191"/>
        <v>0</v>
      </c>
      <c r="AD281" s="194">
        <f t="shared" si="192"/>
        <v>0</v>
      </c>
      <c r="AE281" s="174">
        <v>265</v>
      </c>
    </row>
    <row r="282" spans="1:31" ht="15">
      <c r="A282" s="173">
        <v>266</v>
      </c>
      <c r="B282" s="119">
        <f t="shared" si="169"/>
        <v>0</v>
      </c>
      <c r="C282" s="291">
        <f t="shared" si="170"/>
        <v>20</v>
      </c>
      <c r="D282" s="323"/>
      <c r="E282" s="294">
        <f t="shared" si="171"/>
        <v>0</v>
      </c>
      <c r="F282" s="110">
        <f t="shared" si="172"/>
        <v>4</v>
      </c>
      <c r="G282" s="291">
        <f t="shared" si="173"/>
        <v>1021</v>
      </c>
      <c r="H282" s="323"/>
      <c r="I282" s="297">
        <f t="shared" si="174"/>
        <v>467611.9</v>
      </c>
      <c r="J282" s="20">
        <f t="shared" si="175"/>
        <v>4676.1189999999997</v>
      </c>
      <c r="K282" s="299">
        <f t="shared" si="176"/>
        <v>392808.98600000056</v>
      </c>
      <c r="L282" s="328"/>
      <c r="M282" s="170">
        <f t="shared" si="177"/>
        <v>78561798</v>
      </c>
      <c r="N282" s="170">
        <f t="shared" si="178"/>
        <v>3928089.9</v>
      </c>
      <c r="O282" s="220">
        <f t="shared" si="179"/>
        <v>869468084.79999995</v>
      </c>
      <c r="P282" s="231">
        <f t="shared" si="180"/>
        <v>86946.808479999992</v>
      </c>
      <c r="Q282" s="131">
        <f t="shared" si="181"/>
        <v>221</v>
      </c>
      <c r="R282" s="132">
        <f t="shared" si="182"/>
        <v>0.22</v>
      </c>
      <c r="S282" s="136">
        <f t="shared" si="183"/>
        <v>241</v>
      </c>
      <c r="T282" s="302">
        <f t="shared" si="184"/>
        <v>0.24</v>
      </c>
      <c r="U282" s="330"/>
      <c r="V282" s="305">
        <f t="shared" si="185"/>
        <v>44387415.420000002</v>
      </c>
      <c r="W282" s="172">
        <f t="shared" si="186"/>
        <v>913855500.22000003</v>
      </c>
      <c r="X282" s="198">
        <f t="shared" si="187"/>
        <v>0.05</v>
      </c>
      <c r="Y282" s="308">
        <f t="shared" si="188"/>
        <v>4438.74</v>
      </c>
      <c r="Z282" s="332"/>
      <c r="AA282" s="310">
        <f t="shared" si="189"/>
        <v>-913845500.22000003</v>
      </c>
      <c r="AB282" s="196">
        <f t="shared" si="190"/>
        <v>91385.55</v>
      </c>
      <c r="AC282" s="193">
        <f t="shared" si="191"/>
        <v>0</v>
      </c>
      <c r="AD282" s="194">
        <f t="shared" si="192"/>
        <v>0</v>
      </c>
      <c r="AE282" s="174">
        <v>266</v>
      </c>
    </row>
    <row r="283" spans="1:31" ht="15">
      <c r="A283" s="173">
        <v>267</v>
      </c>
      <c r="B283" s="119">
        <f t="shared" si="169"/>
        <v>0</v>
      </c>
      <c r="C283" s="291">
        <f t="shared" si="170"/>
        <v>20</v>
      </c>
      <c r="D283" s="323"/>
      <c r="E283" s="294">
        <f t="shared" si="171"/>
        <v>0</v>
      </c>
      <c r="F283" s="110">
        <f t="shared" si="172"/>
        <v>4</v>
      </c>
      <c r="G283" s="291">
        <f t="shared" si="173"/>
        <v>1025</v>
      </c>
      <c r="H283" s="323"/>
      <c r="I283" s="297">
        <f t="shared" si="174"/>
        <v>470411.9</v>
      </c>
      <c r="J283" s="20">
        <f t="shared" si="175"/>
        <v>4704.1189999999997</v>
      </c>
      <c r="K283" s="299">
        <f t="shared" si="176"/>
        <v>397513.10500000056</v>
      </c>
      <c r="L283" s="328"/>
      <c r="M283" s="170">
        <f t="shared" si="177"/>
        <v>79502622</v>
      </c>
      <c r="N283" s="170">
        <f t="shared" si="178"/>
        <v>3975131.1</v>
      </c>
      <c r="O283" s="220">
        <f t="shared" si="179"/>
        <v>885180444.39999998</v>
      </c>
      <c r="P283" s="231">
        <f t="shared" si="180"/>
        <v>88518.044439999998</v>
      </c>
      <c r="Q283" s="131">
        <f t="shared" si="181"/>
        <v>223</v>
      </c>
      <c r="R283" s="132">
        <f t="shared" si="182"/>
        <v>0.22</v>
      </c>
      <c r="S283" s="136">
        <f t="shared" si="183"/>
        <v>243</v>
      </c>
      <c r="T283" s="302">
        <f t="shared" si="184"/>
        <v>0.24</v>
      </c>
      <c r="U283" s="330"/>
      <c r="V283" s="305">
        <f t="shared" si="185"/>
        <v>44918980.869999997</v>
      </c>
      <c r="W283" s="172">
        <f t="shared" si="186"/>
        <v>930099425.26999998</v>
      </c>
      <c r="X283" s="198">
        <f t="shared" si="187"/>
        <v>0.05</v>
      </c>
      <c r="Y283" s="308">
        <f t="shared" si="188"/>
        <v>4491.8999999999996</v>
      </c>
      <c r="Z283" s="332"/>
      <c r="AA283" s="310">
        <f t="shared" si="189"/>
        <v>-930089425.26999998</v>
      </c>
      <c r="AB283" s="196">
        <f t="shared" si="190"/>
        <v>93009.94</v>
      </c>
      <c r="AC283" s="193">
        <f t="shared" si="191"/>
        <v>0</v>
      </c>
      <c r="AD283" s="194">
        <f t="shared" si="192"/>
        <v>0</v>
      </c>
      <c r="AE283" s="174">
        <v>267</v>
      </c>
    </row>
    <row r="284" spans="1:31" ht="15">
      <c r="A284" s="173">
        <v>268</v>
      </c>
      <c r="B284" s="119">
        <f t="shared" si="169"/>
        <v>0</v>
      </c>
      <c r="C284" s="291">
        <f t="shared" si="170"/>
        <v>20</v>
      </c>
      <c r="D284" s="323"/>
      <c r="E284" s="294">
        <f t="shared" si="171"/>
        <v>0</v>
      </c>
      <c r="F284" s="110">
        <f t="shared" si="172"/>
        <v>4</v>
      </c>
      <c r="G284" s="291">
        <f t="shared" si="173"/>
        <v>1029</v>
      </c>
      <c r="H284" s="323"/>
      <c r="I284" s="297">
        <f t="shared" si="174"/>
        <v>473211.9</v>
      </c>
      <c r="J284" s="20">
        <f t="shared" si="175"/>
        <v>4732.1189999999997</v>
      </c>
      <c r="K284" s="299">
        <f t="shared" si="176"/>
        <v>402245.22400000057</v>
      </c>
      <c r="L284" s="328"/>
      <c r="M284" s="170">
        <f t="shared" si="177"/>
        <v>80449044</v>
      </c>
      <c r="N284" s="170">
        <f t="shared" si="178"/>
        <v>4022452.2</v>
      </c>
      <c r="O284" s="220">
        <f t="shared" si="179"/>
        <v>901080968.79999995</v>
      </c>
      <c r="P284" s="231">
        <f t="shared" si="180"/>
        <v>90108.096879999997</v>
      </c>
      <c r="Q284" s="131">
        <f t="shared" si="181"/>
        <v>224</v>
      </c>
      <c r="R284" s="132">
        <f t="shared" si="182"/>
        <v>0.22</v>
      </c>
      <c r="S284" s="136">
        <f t="shared" si="183"/>
        <v>244</v>
      </c>
      <c r="T284" s="302">
        <f t="shared" si="184"/>
        <v>0.24</v>
      </c>
      <c r="U284" s="330"/>
      <c r="V284" s="305">
        <f t="shared" si="185"/>
        <v>45453710.310000002</v>
      </c>
      <c r="W284" s="172">
        <f t="shared" si="186"/>
        <v>946534679.11000001</v>
      </c>
      <c r="X284" s="198">
        <f t="shared" si="187"/>
        <v>0.05</v>
      </c>
      <c r="Y284" s="308">
        <f t="shared" si="188"/>
        <v>4545.37</v>
      </c>
      <c r="Z284" s="332"/>
      <c r="AA284" s="310">
        <f t="shared" si="189"/>
        <v>-946524679.11000001</v>
      </c>
      <c r="AB284" s="196">
        <f t="shared" si="190"/>
        <v>94653.47</v>
      </c>
      <c r="AC284" s="193">
        <f t="shared" si="191"/>
        <v>0</v>
      </c>
      <c r="AD284" s="194">
        <f t="shared" si="192"/>
        <v>0</v>
      </c>
      <c r="AE284" s="174">
        <v>268</v>
      </c>
    </row>
    <row r="285" spans="1:31" ht="15">
      <c r="A285" s="173">
        <v>269</v>
      </c>
      <c r="B285" s="119">
        <f t="shared" si="169"/>
        <v>0</v>
      </c>
      <c r="C285" s="291">
        <f t="shared" si="170"/>
        <v>20</v>
      </c>
      <c r="D285" s="323"/>
      <c r="E285" s="294">
        <f t="shared" si="171"/>
        <v>0</v>
      </c>
      <c r="F285" s="110">
        <f t="shared" si="172"/>
        <v>4</v>
      </c>
      <c r="G285" s="291">
        <f t="shared" si="173"/>
        <v>1033</v>
      </c>
      <c r="H285" s="323"/>
      <c r="I285" s="297">
        <f t="shared" si="174"/>
        <v>476011.9</v>
      </c>
      <c r="J285" s="20">
        <f t="shared" si="175"/>
        <v>4760.1189999999997</v>
      </c>
      <c r="K285" s="299">
        <f t="shared" si="176"/>
        <v>407005.34300000058</v>
      </c>
      <c r="L285" s="328"/>
      <c r="M285" s="170">
        <f t="shared" si="177"/>
        <v>81401068</v>
      </c>
      <c r="N285" s="170">
        <f t="shared" si="178"/>
        <v>4070053.4</v>
      </c>
      <c r="O285" s="220">
        <f t="shared" si="179"/>
        <v>917170777.60000002</v>
      </c>
      <c r="P285" s="231">
        <f t="shared" si="180"/>
        <v>91717.07776</v>
      </c>
      <c r="Q285" s="131">
        <f t="shared" si="181"/>
        <v>225</v>
      </c>
      <c r="R285" s="132">
        <f t="shared" si="182"/>
        <v>0.22</v>
      </c>
      <c r="S285" s="136">
        <f t="shared" si="183"/>
        <v>245</v>
      </c>
      <c r="T285" s="302">
        <f t="shared" si="184"/>
        <v>0.24</v>
      </c>
      <c r="U285" s="330"/>
      <c r="V285" s="305">
        <f t="shared" si="185"/>
        <v>45991603.759999998</v>
      </c>
      <c r="W285" s="172">
        <f t="shared" si="186"/>
        <v>963162381.36000001</v>
      </c>
      <c r="X285" s="198">
        <f t="shared" si="187"/>
        <v>0.05</v>
      </c>
      <c r="Y285" s="308">
        <f t="shared" si="188"/>
        <v>4599.16</v>
      </c>
      <c r="Z285" s="332"/>
      <c r="AA285" s="310">
        <f t="shared" si="189"/>
        <v>-963152381.36000001</v>
      </c>
      <c r="AB285" s="196">
        <f t="shared" si="190"/>
        <v>96316.24</v>
      </c>
      <c r="AC285" s="193">
        <f t="shared" si="191"/>
        <v>0</v>
      </c>
      <c r="AD285" s="194">
        <f t="shared" si="192"/>
        <v>0</v>
      </c>
      <c r="AE285" s="174">
        <v>269</v>
      </c>
    </row>
    <row r="286" spans="1:31" ht="15">
      <c r="A286" s="173">
        <v>270</v>
      </c>
      <c r="B286" s="119">
        <f t="shared" si="169"/>
        <v>0</v>
      </c>
      <c r="C286" s="291">
        <f t="shared" si="170"/>
        <v>20</v>
      </c>
      <c r="D286" s="323"/>
      <c r="E286" s="294">
        <f t="shared" si="171"/>
        <v>0</v>
      </c>
      <c r="F286" s="110">
        <f t="shared" si="172"/>
        <v>4</v>
      </c>
      <c r="G286" s="291">
        <f t="shared" si="173"/>
        <v>1037</v>
      </c>
      <c r="H286" s="323"/>
      <c r="I286" s="297">
        <f t="shared" si="174"/>
        <v>478811.9</v>
      </c>
      <c r="J286" s="20">
        <f t="shared" si="175"/>
        <v>4788.1189999999997</v>
      </c>
      <c r="K286" s="299">
        <f t="shared" si="176"/>
        <v>411793.46200000058</v>
      </c>
      <c r="L286" s="328"/>
      <c r="M286" s="170">
        <f t="shared" si="177"/>
        <v>82358692</v>
      </c>
      <c r="N286" s="170">
        <f t="shared" si="178"/>
        <v>4117934.6</v>
      </c>
      <c r="O286" s="220">
        <f t="shared" si="179"/>
        <v>933450991.20000005</v>
      </c>
      <c r="P286" s="231">
        <f t="shared" si="180"/>
        <v>93345.099119999999</v>
      </c>
      <c r="Q286" s="131">
        <f t="shared" si="181"/>
        <v>227</v>
      </c>
      <c r="R286" s="132">
        <f t="shared" si="182"/>
        <v>0.22</v>
      </c>
      <c r="S286" s="136">
        <f t="shared" si="183"/>
        <v>247</v>
      </c>
      <c r="T286" s="302">
        <f t="shared" si="184"/>
        <v>0.24</v>
      </c>
      <c r="U286" s="330"/>
      <c r="V286" s="305">
        <f t="shared" si="185"/>
        <v>46532661.210000001</v>
      </c>
      <c r="W286" s="172">
        <f t="shared" si="186"/>
        <v>979983652.40999997</v>
      </c>
      <c r="X286" s="198">
        <f t="shared" si="187"/>
        <v>0.05</v>
      </c>
      <c r="Y286" s="308">
        <f t="shared" si="188"/>
        <v>4653.2700000000004</v>
      </c>
      <c r="Z286" s="332"/>
      <c r="AA286" s="310">
        <f t="shared" si="189"/>
        <v>-979973652.40999997</v>
      </c>
      <c r="AB286" s="196">
        <f t="shared" si="190"/>
        <v>97998.37</v>
      </c>
      <c r="AC286" s="193">
        <f t="shared" si="191"/>
        <v>0</v>
      </c>
      <c r="AD286" s="194">
        <f t="shared" si="192"/>
        <v>0</v>
      </c>
      <c r="AE286" s="174">
        <v>270</v>
      </c>
    </row>
    <row r="287" spans="1:31" ht="15">
      <c r="A287" s="173">
        <v>271</v>
      </c>
      <c r="B287" s="119">
        <f t="shared" si="169"/>
        <v>0</v>
      </c>
      <c r="C287" s="291">
        <f t="shared" si="170"/>
        <v>20</v>
      </c>
      <c r="D287" s="323"/>
      <c r="E287" s="294">
        <f t="shared" si="171"/>
        <v>0</v>
      </c>
      <c r="F287" s="110">
        <f t="shared" si="172"/>
        <v>4</v>
      </c>
      <c r="G287" s="291">
        <f t="shared" si="173"/>
        <v>1041</v>
      </c>
      <c r="H287" s="323"/>
      <c r="I287" s="297">
        <f t="shared" si="174"/>
        <v>481611.9</v>
      </c>
      <c r="J287" s="20">
        <f t="shared" si="175"/>
        <v>4816.1189999999997</v>
      </c>
      <c r="K287" s="299">
        <f t="shared" si="176"/>
        <v>416609.58100000059</v>
      </c>
      <c r="L287" s="328"/>
      <c r="M287" s="170">
        <f t="shared" si="177"/>
        <v>83321916</v>
      </c>
      <c r="N287" s="170">
        <f t="shared" si="178"/>
        <v>4166095.8</v>
      </c>
      <c r="O287" s="220">
        <f t="shared" si="179"/>
        <v>949922729.60000002</v>
      </c>
      <c r="P287" s="231">
        <f t="shared" si="180"/>
        <v>94992.272960000002</v>
      </c>
      <c r="Q287" s="131">
        <f t="shared" si="181"/>
        <v>228</v>
      </c>
      <c r="R287" s="132">
        <f t="shared" si="182"/>
        <v>0.22</v>
      </c>
      <c r="S287" s="136">
        <f t="shared" si="183"/>
        <v>248</v>
      </c>
      <c r="T287" s="302">
        <f t="shared" si="184"/>
        <v>0.24</v>
      </c>
      <c r="U287" s="330"/>
      <c r="V287" s="305">
        <f t="shared" si="185"/>
        <v>47076882.649999999</v>
      </c>
      <c r="W287" s="172">
        <f t="shared" si="186"/>
        <v>996999612.25</v>
      </c>
      <c r="X287" s="198">
        <f t="shared" si="187"/>
        <v>0.05</v>
      </c>
      <c r="Y287" s="308">
        <f t="shared" si="188"/>
        <v>4707.6899999999996</v>
      </c>
      <c r="Z287" s="332"/>
      <c r="AA287" s="310">
        <f t="shared" si="189"/>
        <v>-996989612.25</v>
      </c>
      <c r="AB287" s="196">
        <f t="shared" si="190"/>
        <v>99699.96</v>
      </c>
      <c r="AC287" s="193">
        <f t="shared" si="191"/>
        <v>0</v>
      </c>
      <c r="AD287" s="194">
        <f t="shared" si="192"/>
        <v>0</v>
      </c>
      <c r="AE287" s="174">
        <v>271</v>
      </c>
    </row>
    <row r="288" spans="1:31" ht="15">
      <c r="A288" s="173">
        <v>272</v>
      </c>
      <c r="B288" s="119">
        <f t="shared" si="169"/>
        <v>0</v>
      </c>
      <c r="C288" s="291">
        <f t="shared" si="170"/>
        <v>20</v>
      </c>
      <c r="D288" s="323"/>
      <c r="E288" s="294">
        <f t="shared" si="171"/>
        <v>0</v>
      </c>
      <c r="F288" s="110">
        <f t="shared" si="172"/>
        <v>4</v>
      </c>
      <c r="G288" s="291">
        <f t="shared" si="173"/>
        <v>1045</v>
      </c>
      <c r="H288" s="323"/>
      <c r="I288" s="297">
        <f t="shared" si="174"/>
        <v>484411.9</v>
      </c>
      <c r="J288" s="20">
        <f t="shared" si="175"/>
        <v>4844.1189999999997</v>
      </c>
      <c r="K288" s="299">
        <f t="shared" si="176"/>
        <v>421453.70000000059</v>
      </c>
      <c r="L288" s="328"/>
      <c r="M288" s="170">
        <f t="shared" si="177"/>
        <v>84290740</v>
      </c>
      <c r="N288" s="170">
        <f t="shared" si="178"/>
        <v>4214537</v>
      </c>
      <c r="O288" s="220">
        <f t="shared" si="179"/>
        <v>966587112.79999995</v>
      </c>
      <c r="P288" s="231">
        <f t="shared" si="180"/>
        <v>96658.711279999989</v>
      </c>
      <c r="Q288" s="131">
        <f t="shared" si="181"/>
        <v>229</v>
      </c>
      <c r="R288" s="132">
        <f t="shared" si="182"/>
        <v>0.22</v>
      </c>
      <c r="S288" s="136">
        <f t="shared" si="183"/>
        <v>249</v>
      </c>
      <c r="T288" s="302">
        <f t="shared" si="184"/>
        <v>0.24</v>
      </c>
      <c r="U288" s="330"/>
      <c r="V288" s="305">
        <f t="shared" si="185"/>
        <v>47624268.100000001</v>
      </c>
      <c r="W288" s="172">
        <f t="shared" si="186"/>
        <v>1014211380.9</v>
      </c>
      <c r="X288" s="198">
        <f t="shared" si="187"/>
        <v>0.05</v>
      </c>
      <c r="Y288" s="308">
        <f t="shared" si="188"/>
        <v>4762.43</v>
      </c>
      <c r="Z288" s="332"/>
      <c r="AA288" s="310">
        <f t="shared" si="189"/>
        <v>-1014201380.9</v>
      </c>
      <c r="AB288" s="196">
        <f t="shared" si="190"/>
        <v>101421.14</v>
      </c>
      <c r="AC288" s="193">
        <f t="shared" si="191"/>
        <v>0</v>
      </c>
      <c r="AD288" s="194">
        <f t="shared" si="192"/>
        <v>0</v>
      </c>
      <c r="AE288" s="174">
        <v>272</v>
      </c>
    </row>
    <row r="289" spans="1:31" ht="15">
      <c r="A289" s="173">
        <v>273</v>
      </c>
      <c r="B289" s="119">
        <f t="shared" si="169"/>
        <v>0</v>
      </c>
      <c r="C289" s="291">
        <f t="shared" si="170"/>
        <v>20</v>
      </c>
      <c r="D289" s="323"/>
      <c r="E289" s="294">
        <f t="shared" si="171"/>
        <v>0</v>
      </c>
      <c r="F289" s="110">
        <f t="shared" si="172"/>
        <v>4</v>
      </c>
      <c r="G289" s="291">
        <f t="shared" si="173"/>
        <v>1049</v>
      </c>
      <c r="H289" s="323"/>
      <c r="I289" s="297">
        <f t="shared" si="174"/>
        <v>487211.9</v>
      </c>
      <c r="J289" s="20">
        <f t="shared" si="175"/>
        <v>4872.1189999999997</v>
      </c>
      <c r="K289" s="299">
        <f t="shared" si="176"/>
        <v>426325.8190000006</v>
      </c>
      <c r="L289" s="328"/>
      <c r="M289" s="170">
        <f t="shared" si="177"/>
        <v>85265164</v>
      </c>
      <c r="N289" s="170">
        <f t="shared" si="178"/>
        <v>4263258.2</v>
      </c>
      <c r="O289" s="220">
        <f t="shared" si="179"/>
        <v>983445260.79999995</v>
      </c>
      <c r="P289" s="231">
        <f t="shared" si="180"/>
        <v>98344.526079999996</v>
      </c>
      <c r="Q289" s="131">
        <f t="shared" si="181"/>
        <v>231</v>
      </c>
      <c r="R289" s="132">
        <f t="shared" si="182"/>
        <v>0.22</v>
      </c>
      <c r="S289" s="136">
        <f t="shared" si="183"/>
        <v>251</v>
      </c>
      <c r="T289" s="302">
        <f t="shared" si="184"/>
        <v>0.24</v>
      </c>
      <c r="U289" s="330"/>
      <c r="V289" s="305">
        <f t="shared" si="185"/>
        <v>48174817.549999997</v>
      </c>
      <c r="W289" s="172">
        <f t="shared" si="186"/>
        <v>1031620078.35</v>
      </c>
      <c r="X289" s="198">
        <f t="shared" si="187"/>
        <v>0.05</v>
      </c>
      <c r="Y289" s="308">
        <f t="shared" si="188"/>
        <v>4817.4799999999996</v>
      </c>
      <c r="Z289" s="332"/>
      <c r="AA289" s="310">
        <f t="shared" si="189"/>
        <v>-1031610078.35</v>
      </c>
      <c r="AB289" s="196">
        <f t="shared" si="190"/>
        <v>103162.01</v>
      </c>
      <c r="AC289" s="193">
        <f t="shared" si="191"/>
        <v>0</v>
      </c>
      <c r="AD289" s="194">
        <f t="shared" si="192"/>
        <v>0</v>
      </c>
      <c r="AE289" s="174">
        <v>273</v>
      </c>
    </row>
    <row r="290" spans="1:31" ht="15">
      <c r="A290" s="173">
        <v>274</v>
      </c>
      <c r="B290" s="119">
        <f t="shared" si="169"/>
        <v>0</v>
      </c>
      <c r="C290" s="291">
        <f t="shared" si="170"/>
        <v>20</v>
      </c>
      <c r="D290" s="323"/>
      <c r="E290" s="294">
        <f t="shared" si="171"/>
        <v>0</v>
      </c>
      <c r="F290" s="110">
        <f t="shared" si="172"/>
        <v>4</v>
      </c>
      <c r="G290" s="291">
        <f t="shared" si="173"/>
        <v>1053</v>
      </c>
      <c r="H290" s="323"/>
      <c r="I290" s="297">
        <f t="shared" si="174"/>
        <v>490011.9</v>
      </c>
      <c r="J290" s="20">
        <f t="shared" si="175"/>
        <v>4900.1189999999997</v>
      </c>
      <c r="K290" s="299">
        <f t="shared" si="176"/>
        <v>431225.93800000061</v>
      </c>
      <c r="L290" s="328"/>
      <c r="M290" s="170">
        <f t="shared" si="177"/>
        <v>86245188</v>
      </c>
      <c r="N290" s="170">
        <f t="shared" si="178"/>
        <v>4312259.4000000004</v>
      </c>
      <c r="O290" s="220">
        <f t="shared" si="179"/>
        <v>1000498293.6</v>
      </c>
      <c r="P290" s="231">
        <f t="shared" si="180"/>
        <v>100049.82936</v>
      </c>
      <c r="Q290" s="131">
        <f t="shared" si="181"/>
        <v>232</v>
      </c>
      <c r="R290" s="132">
        <f t="shared" si="182"/>
        <v>0.22</v>
      </c>
      <c r="S290" s="136">
        <f t="shared" si="183"/>
        <v>252</v>
      </c>
      <c r="T290" s="302">
        <f t="shared" si="184"/>
        <v>0.24</v>
      </c>
      <c r="U290" s="330"/>
      <c r="V290" s="305">
        <f t="shared" si="185"/>
        <v>48728530.990000002</v>
      </c>
      <c r="W290" s="172">
        <f t="shared" si="186"/>
        <v>1049226824.59</v>
      </c>
      <c r="X290" s="198">
        <f t="shared" si="187"/>
        <v>0.05</v>
      </c>
      <c r="Y290" s="308">
        <f t="shared" si="188"/>
        <v>4872.8500000000004</v>
      </c>
      <c r="Z290" s="332"/>
      <c r="AA290" s="310">
        <f t="shared" si="189"/>
        <v>-1049216824.59</v>
      </c>
      <c r="AB290" s="196">
        <f t="shared" si="190"/>
        <v>104922.68</v>
      </c>
      <c r="AC290" s="193">
        <f t="shared" si="191"/>
        <v>0</v>
      </c>
      <c r="AD290" s="194">
        <f t="shared" si="192"/>
        <v>0</v>
      </c>
      <c r="AE290" s="174">
        <v>274</v>
      </c>
    </row>
    <row r="291" spans="1:31" ht="15">
      <c r="A291" s="173">
        <v>275</v>
      </c>
      <c r="B291" s="119">
        <f t="shared" si="169"/>
        <v>0</v>
      </c>
      <c r="C291" s="291">
        <f t="shared" si="170"/>
        <v>20</v>
      </c>
      <c r="D291" s="323"/>
      <c r="E291" s="294">
        <f t="shared" si="171"/>
        <v>0</v>
      </c>
      <c r="F291" s="110">
        <f t="shared" si="172"/>
        <v>4</v>
      </c>
      <c r="G291" s="291">
        <f t="shared" si="173"/>
        <v>1057</v>
      </c>
      <c r="H291" s="323"/>
      <c r="I291" s="297">
        <f t="shared" si="174"/>
        <v>492811.9</v>
      </c>
      <c r="J291" s="20">
        <f t="shared" si="175"/>
        <v>4928.1189999999997</v>
      </c>
      <c r="K291" s="299">
        <f t="shared" si="176"/>
        <v>436154.05700000061</v>
      </c>
      <c r="L291" s="328"/>
      <c r="M291" s="170">
        <f t="shared" si="177"/>
        <v>87230812</v>
      </c>
      <c r="N291" s="170">
        <f t="shared" si="178"/>
        <v>4361540.5999999996</v>
      </c>
      <c r="O291" s="220">
        <f t="shared" si="179"/>
        <v>1017747331.2</v>
      </c>
      <c r="P291" s="231">
        <f t="shared" si="180"/>
        <v>101774.73312</v>
      </c>
      <c r="Q291" s="131">
        <f t="shared" si="181"/>
        <v>233</v>
      </c>
      <c r="R291" s="132">
        <f t="shared" si="182"/>
        <v>0.22</v>
      </c>
      <c r="S291" s="136">
        <f t="shared" si="183"/>
        <v>253</v>
      </c>
      <c r="T291" s="302">
        <f t="shared" si="184"/>
        <v>0.24</v>
      </c>
      <c r="U291" s="330"/>
      <c r="V291" s="305">
        <f t="shared" si="185"/>
        <v>49285408.439999998</v>
      </c>
      <c r="W291" s="172">
        <f t="shared" si="186"/>
        <v>1067032739.64</v>
      </c>
      <c r="X291" s="198">
        <f t="shared" si="187"/>
        <v>0.05</v>
      </c>
      <c r="Y291" s="308">
        <f t="shared" si="188"/>
        <v>4928.54</v>
      </c>
      <c r="Z291" s="332"/>
      <c r="AA291" s="310">
        <f t="shared" si="189"/>
        <v>-1067022739.64</v>
      </c>
      <c r="AB291" s="196">
        <f t="shared" si="190"/>
        <v>106703.27</v>
      </c>
      <c r="AC291" s="193">
        <f t="shared" si="191"/>
        <v>0</v>
      </c>
      <c r="AD291" s="194">
        <f t="shared" si="192"/>
        <v>0</v>
      </c>
      <c r="AE291" s="174">
        <v>275</v>
      </c>
    </row>
    <row r="292" spans="1:31" ht="15">
      <c r="A292" s="173">
        <v>276</v>
      </c>
      <c r="B292" s="119">
        <f t="shared" si="169"/>
        <v>0</v>
      </c>
      <c r="C292" s="291">
        <f t="shared" si="170"/>
        <v>20</v>
      </c>
      <c r="D292" s="323"/>
      <c r="E292" s="294">
        <f t="shared" si="171"/>
        <v>0</v>
      </c>
      <c r="F292" s="110">
        <f t="shared" si="172"/>
        <v>4</v>
      </c>
      <c r="G292" s="291">
        <f t="shared" si="173"/>
        <v>1061</v>
      </c>
      <c r="H292" s="323"/>
      <c r="I292" s="297">
        <f t="shared" si="174"/>
        <v>495611.9</v>
      </c>
      <c r="J292" s="20">
        <f t="shared" si="175"/>
        <v>4956.1189999999997</v>
      </c>
      <c r="K292" s="299">
        <f t="shared" si="176"/>
        <v>441110.17600000062</v>
      </c>
      <c r="L292" s="328"/>
      <c r="M292" s="170">
        <f t="shared" si="177"/>
        <v>88222036</v>
      </c>
      <c r="N292" s="170">
        <f t="shared" si="178"/>
        <v>4411101.8</v>
      </c>
      <c r="O292" s="220">
        <f t="shared" si="179"/>
        <v>1035193493.6</v>
      </c>
      <c r="P292" s="231">
        <f t="shared" si="180"/>
        <v>103519.34936000001</v>
      </c>
      <c r="Q292" s="131">
        <f t="shared" si="181"/>
        <v>235</v>
      </c>
      <c r="R292" s="132">
        <f t="shared" si="182"/>
        <v>0.22</v>
      </c>
      <c r="S292" s="136">
        <f t="shared" si="183"/>
        <v>255</v>
      </c>
      <c r="T292" s="302">
        <f t="shared" si="184"/>
        <v>0.24</v>
      </c>
      <c r="U292" s="330"/>
      <c r="V292" s="305">
        <f t="shared" si="185"/>
        <v>49845449.890000001</v>
      </c>
      <c r="W292" s="172">
        <f t="shared" si="186"/>
        <v>1085038943.49</v>
      </c>
      <c r="X292" s="198">
        <f t="shared" si="187"/>
        <v>0.05</v>
      </c>
      <c r="Y292" s="308">
        <f t="shared" si="188"/>
        <v>4984.54</v>
      </c>
      <c r="Z292" s="332"/>
      <c r="AA292" s="310">
        <f t="shared" si="189"/>
        <v>-1085028943.49</v>
      </c>
      <c r="AB292" s="196">
        <f t="shared" si="190"/>
        <v>108503.89</v>
      </c>
      <c r="AC292" s="193">
        <f t="shared" si="191"/>
        <v>0</v>
      </c>
      <c r="AD292" s="194">
        <f t="shared" si="192"/>
        <v>0</v>
      </c>
      <c r="AE292" s="174">
        <v>276</v>
      </c>
    </row>
    <row r="293" spans="1:31" ht="15">
      <c r="A293" s="173">
        <v>277</v>
      </c>
      <c r="B293" s="119">
        <f t="shared" si="169"/>
        <v>0</v>
      </c>
      <c r="C293" s="291">
        <f t="shared" si="170"/>
        <v>20</v>
      </c>
      <c r="D293" s="323"/>
      <c r="E293" s="294">
        <f t="shared" si="171"/>
        <v>0</v>
      </c>
      <c r="F293" s="110">
        <f t="shared" si="172"/>
        <v>4</v>
      </c>
      <c r="G293" s="291">
        <f t="shared" si="173"/>
        <v>1065</v>
      </c>
      <c r="H293" s="323"/>
      <c r="I293" s="297">
        <f t="shared" si="174"/>
        <v>498411.9</v>
      </c>
      <c r="J293" s="20">
        <f t="shared" si="175"/>
        <v>4984.1189999999997</v>
      </c>
      <c r="K293" s="299">
        <f t="shared" si="176"/>
        <v>446094.29500000062</v>
      </c>
      <c r="L293" s="328"/>
      <c r="M293" s="170">
        <f t="shared" si="177"/>
        <v>89218860</v>
      </c>
      <c r="N293" s="170">
        <f t="shared" si="178"/>
        <v>4460943</v>
      </c>
      <c r="O293" s="220">
        <f t="shared" si="179"/>
        <v>1052837900.8</v>
      </c>
      <c r="P293" s="231">
        <f t="shared" si="180"/>
        <v>105283.79007999999</v>
      </c>
      <c r="Q293" s="131">
        <f t="shared" si="181"/>
        <v>236</v>
      </c>
      <c r="R293" s="132">
        <f t="shared" si="182"/>
        <v>0.22</v>
      </c>
      <c r="S293" s="136">
        <f t="shared" si="183"/>
        <v>256</v>
      </c>
      <c r="T293" s="302">
        <f t="shared" si="184"/>
        <v>0.24</v>
      </c>
      <c r="U293" s="330"/>
      <c r="V293" s="305">
        <f t="shared" si="185"/>
        <v>50408655.340000004</v>
      </c>
      <c r="W293" s="172">
        <f t="shared" si="186"/>
        <v>1103246556.1400001</v>
      </c>
      <c r="X293" s="198">
        <f t="shared" si="187"/>
        <v>0.05</v>
      </c>
      <c r="Y293" s="308">
        <f t="shared" si="188"/>
        <v>5040.87</v>
      </c>
      <c r="Z293" s="332"/>
      <c r="AA293" s="310">
        <f t="shared" si="189"/>
        <v>-1103236556.1400001</v>
      </c>
      <c r="AB293" s="196">
        <f t="shared" si="190"/>
        <v>110324.66</v>
      </c>
      <c r="AC293" s="193">
        <f t="shared" si="191"/>
        <v>0</v>
      </c>
      <c r="AD293" s="194">
        <f t="shared" si="192"/>
        <v>0</v>
      </c>
      <c r="AE293" s="174">
        <v>277</v>
      </c>
    </row>
    <row r="294" spans="1:31" ht="15">
      <c r="A294" s="173">
        <v>278</v>
      </c>
      <c r="B294" s="119">
        <f t="shared" si="169"/>
        <v>0</v>
      </c>
      <c r="C294" s="291">
        <f t="shared" si="170"/>
        <v>20</v>
      </c>
      <c r="D294" s="323"/>
      <c r="E294" s="294">
        <f t="shared" si="171"/>
        <v>0</v>
      </c>
      <c r="F294" s="110">
        <f t="shared" si="172"/>
        <v>4</v>
      </c>
      <c r="G294" s="291">
        <f t="shared" si="173"/>
        <v>1069</v>
      </c>
      <c r="H294" s="323"/>
      <c r="I294" s="297">
        <f t="shared" si="174"/>
        <v>501211.9</v>
      </c>
      <c r="J294" s="20">
        <f t="shared" si="175"/>
        <v>5012.1189999999997</v>
      </c>
      <c r="K294" s="299">
        <f t="shared" si="176"/>
        <v>451106.41400000063</v>
      </c>
      <c r="L294" s="328"/>
      <c r="M294" s="170">
        <f t="shared" si="177"/>
        <v>90221282</v>
      </c>
      <c r="N294" s="170">
        <f t="shared" si="178"/>
        <v>4511064.0999999996</v>
      </c>
      <c r="O294" s="220">
        <f t="shared" si="179"/>
        <v>1070681672.8</v>
      </c>
      <c r="P294" s="231">
        <f t="shared" si="180"/>
        <v>107068.16727999999</v>
      </c>
      <c r="Q294" s="131">
        <f t="shared" si="181"/>
        <v>237</v>
      </c>
      <c r="R294" s="132">
        <f t="shared" si="182"/>
        <v>0.22</v>
      </c>
      <c r="S294" s="136">
        <f t="shared" si="183"/>
        <v>257</v>
      </c>
      <c r="T294" s="302">
        <f t="shared" si="184"/>
        <v>0.24</v>
      </c>
      <c r="U294" s="330"/>
      <c r="V294" s="305">
        <f t="shared" si="185"/>
        <v>50975024.780000001</v>
      </c>
      <c r="W294" s="172">
        <f t="shared" si="186"/>
        <v>1121656697.5799999</v>
      </c>
      <c r="X294" s="198">
        <f t="shared" si="187"/>
        <v>0.05</v>
      </c>
      <c r="Y294" s="308">
        <f t="shared" si="188"/>
        <v>5097.5</v>
      </c>
      <c r="Z294" s="332"/>
      <c r="AA294" s="310">
        <f t="shared" si="189"/>
        <v>-1121646697.5799999</v>
      </c>
      <c r="AB294" s="196">
        <f t="shared" si="190"/>
        <v>112165.67</v>
      </c>
      <c r="AC294" s="193">
        <f t="shared" si="191"/>
        <v>0</v>
      </c>
      <c r="AD294" s="194">
        <f t="shared" si="192"/>
        <v>0</v>
      </c>
      <c r="AE294" s="174">
        <v>278</v>
      </c>
    </row>
    <row r="295" spans="1:31" ht="15">
      <c r="A295" s="173">
        <v>279</v>
      </c>
      <c r="B295" s="119">
        <f t="shared" si="169"/>
        <v>0</v>
      </c>
      <c r="C295" s="291">
        <f t="shared" si="170"/>
        <v>20</v>
      </c>
      <c r="D295" s="323"/>
      <c r="E295" s="294">
        <f t="shared" si="171"/>
        <v>0</v>
      </c>
      <c r="F295" s="110">
        <f t="shared" si="172"/>
        <v>4</v>
      </c>
      <c r="G295" s="291">
        <f t="shared" si="173"/>
        <v>1073</v>
      </c>
      <c r="H295" s="323"/>
      <c r="I295" s="297">
        <f t="shared" si="174"/>
        <v>504011.9</v>
      </c>
      <c r="J295" s="20">
        <f t="shared" si="175"/>
        <v>5040.1189999999997</v>
      </c>
      <c r="K295" s="299">
        <f t="shared" si="176"/>
        <v>456146.53300000064</v>
      </c>
      <c r="L295" s="328"/>
      <c r="M295" s="170">
        <f t="shared" si="177"/>
        <v>91229306</v>
      </c>
      <c r="N295" s="170">
        <f t="shared" si="178"/>
        <v>4561465.3</v>
      </c>
      <c r="O295" s="220">
        <f t="shared" si="179"/>
        <v>1088725929.2</v>
      </c>
      <c r="P295" s="231">
        <f t="shared" si="180"/>
        <v>108872.59292000001</v>
      </c>
      <c r="Q295" s="131">
        <f t="shared" si="181"/>
        <v>239</v>
      </c>
      <c r="R295" s="132">
        <f t="shared" si="182"/>
        <v>0.22</v>
      </c>
      <c r="S295" s="136">
        <f t="shared" si="183"/>
        <v>259</v>
      </c>
      <c r="T295" s="302">
        <f t="shared" si="184"/>
        <v>0.24</v>
      </c>
      <c r="U295" s="330"/>
      <c r="V295" s="305">
        <f t="shared" si="185"/>
        <v>51544558.229999997</v>
      </c>
      <c r="W295" s="172">
        <f t="shared" si="186"/>
        <v>1140270487.4300001</v>
      </c>
      <c r="X295" s="198">
        <f t="shared" si="187"/>
        <v>0.05</v>
      </c>
      <c r="Y295" s="308">
        <f t="shared" si="188"/>
        <v>5154.46</v>
      </c>
      <c r="Z295" s="332"/>
      <c r="AA295" s="310">
        <f t="shared" si="189"/>
        <v>-1140260487.4300001</v>
      </c>
      <c r="AB295" s="196">
        <f t="shared" si="190"/>
        <v>114027.05</v>
      </c>
      <c r="AC295" s="193">
        <f t="shared" si="191"/>
        <v>0</v>
      </c>
      <c r="AD295" s="194">
        <f t="shared" si="192"/>
        <v>0</v>
      </c>
      <c r="AE295" s="174">
        <v>279</v>
      </c>
    </row>
    <row r="296" spans="1:31" ht="15">
      <c r="A296" s="173">
        <v>280</v>
      </c>
      <c r="B296" s="119">
        <f t="shared" si="169"/>
        <v>0</v>
      </c>
      <c r="C296" s="291">
        <f t="shared" si="170"/>
        <v>20</v>
      </c>
      <c r="D296" s="323"/>
      <c r="E296" s="294">
        <f t="shared" si="171"/>
        <v>0</v>
      </c>
      <c r="F296" s="110">
        <f t="shared" si="172"/>
        <v>4</v>
      </c>
      <c r="G296" s="291">
        <f t="shared" si="173"/>
        <v>1077</v>
      </c>
      <c r="H296" s="323"/>
      <c r="I296" s="297">
        <f t="shared" si="174"/>
        <v>506811.9</v>
      </c>
      <c r="J296" s="20">
        <f t="shared" si="175"/>
        <v>5068.1189999999997</v>
      </c>
      <c r="K296" s="299">
        <f t="shared" si="176"/>
        <v>461214.65200000064</v>
      </c>
      <c r="L296" s="328"/>
      <c r="M296" s="170">
        <f t="shared" si="177"/>
        <v>92242930</v>
      </c>
      <c r="N296" s="170">
        <f t="shared" si="178"/>
        <v>4612146.5</v>
      </c>
      <c r="O296" s="220">
        <f t="shared" si="179"/>
        <v>1106971790.4000001</v>
      </c>
      <c r="P296" s="231">
        <f t="shared" si="180"/>
        <v>110697.17904</v>
      </c>
      <c r="Q296" s="131">
        <f t="shared" si="181"/>
        <v>240</v>
      </c>
      <c r="R296" s="132">
        <f t="shared" si="182"/>
        <v>0.22</v>
      </c>
      <c r="S296" s="136">
        <f t="shared" si="183"/>
        <v>260</v>
      </c>
      <c r="T296" s="302">
        <f t="shared" si="184"/>
        <v>0.24</v>
      </c>
      <c r="U296" s="330"/>
      <c r="V296" s="305">
        <f t="shared" si="185"/>
        <v>52117255.68</v>
      </c>
      <c r="W296" s="172">
        <f t="shared" si="186"/>
        <v>1159089046.0799999</v>
      </c>
      <c r="X296" s="198">
        <f t="shared" si="187"/>
        <v>0.05</v>
      </c>
      <c r="Y296" s="308">
        <f t="shared" si="188"/>
        <v>5211.7299999999996</v>
      </c>
      <c r="Z296" s="332"/>
      <c r="AA296" s="310">
        <f t="shared" si="189"/>
        <v>-1159079046.0799999</v>
      </c>
      <c r="AB296" s="196">
        <f t="shared" si="190"/>
        <v>115908.9</v>
      </c>
      <c r="AC296" s="193">
        <f t="shared" si="191"/>
        <v>0</v>
      </c>
      <c r="AD296" s="194">
        <f t="shared" si="192"/>
        <v>0</v>
      </c>
      <c r="AE296" s="174">
        <v>280</v>
      </c>
    </row>
    <row r="297" spans="1:31" ht="15">
      <c r="A297" s="173">
        <v>281</v>
      </c>
      <c r="B297" s="119">
        <f t="shared" si="169"/>
        <v>0</v>
      </c>
      <c r="C297" s="291">
        <f t="shared" si="170"/>
        <v>20</v>
      </c>
      <c r="D297" s="323"/>
      <c r="E297" s="294">
        <f t="shared" si="171"/>
        <v>0</v>
      </c>
      <c r="F297" s="110">
        <f t="shared" si="172"/>
        <v>4</v>
      </c>
      <c r="G297" s="291">
        <f t="shared" si="173"/>
        <v>1081</v>
      </c>
      <c r="H297" s="323"/>
      <c r="I297" s="297">
        <f t="shared" si="174"/>
        <v>509611.9</v>
      </c>
      <c r="J297" s="20">
        <f t="shared" si="175"/>
        <v>5096.1189999999997</v>
      </c>
      <c r="K297" s="299">
        <f t="shared" si="176"/>
        <v>466310.77100000065</v>
      </c>
      <c r="L297" s="328"/>
      <c r="M297" s="170">
        <f t="shared" si="177"/>
        <v>93262154</v>
      </c>
      <c r="N297" s="170">
        <f t="shared" si="178"/>
        <v>4663107.7</v>
      </c>
      <c r="O297" s="220">
        <f t="shared" si="179"/>
        <v>1125420376.4000001</v>
      </c>
      <c r="P297" s="231">
        <f t="shared" si="180"/>
        <v>112542.03764000001</v>
      </c>
      <c r="Q297" s="131">
        <f t="shared" si="181"/>
        <v>241</v>
      </c>
      <c r="R297" s="132">
        <f t="shared" si="182"/>
        <v>0.22</v>
      </c>
      <c r="S297" s="136">
        <f t="shared" si="183"/>
        <v>261</v>
      </c>
      <c r="T297" s="302">
        <f t="shared" si="184"/>
        <v>0.24</v>
      </c>
      <c r="U297" s="330"/>
      <c r="V297" s="305">
        <f t="shared" si="185"/>
        <v>52693117.119999997</v>
      </c>
      <c r="W297" s="172">
        <f t="shared" si="186"/>
        <v>1178113493.52</v>
      </c>
      <c r="X297" s="198">
        <f t="shared" si="187"/>
        <v>0.05</v>
      </c>
      <c r="Y297" s="308">
        <f t="shared" si="188"/>
        <v>5269.31</v>
      </c>
      <c r="Z297" s="332"/>
      <c r="AA297" s="310">
        <f t="shared" si="189"/>
        <v>-1178103493.52</v>
      </c>
      <c r="AB297" s="196">
        <f t="shared" si="190"/>
        <v>117811.35</v>
      </c>
      <c r="AC297" s="193">
        <f t="shared" si="191"/>
        <v>0</v>
      </c>
      <c r="AD297" s="194">
        <f t="shared" si="192"/>
        <v>0</v>
      </c>
      <c r="AE297" s="174">
        <v>281</v>
      </c>
    </row>
    <row r="298" spans="1:31" ht="15">
      <c r="A298" s="173">
        <v>282</v>
      </c>
      <c r="B298" s="119">
        <f t="shared" si="169"/>
        <v>0</v>
      </c>
      <c r="C298" s="291">
        <f t="shared" si="170"/>
        <v>20</v>
      </c>
      <c r="D298" s="323"/>
      <c r="E298" s="294">
        <f t="shared" si="171"/>
        <v>0</v>
      </c>
      <c r="F298" s="110">
        <f t="shared" si="172"/>
        <v>4</v>
      </c>
      <c r="G298" s="291">
        <f t="shared" si="173"/>
        <v>1085</v>
      </c>
      <c r="H298" s="323"/>
      <c r="I298" s="297">
        <f t="shared" si="174"/>
        <v>512411.9</v>
      </c>
      <c r="J298" s="20">
        <f t="shared" si="175"/>
        <v>5124.1189999999997</v>
      </c>
      <c r="K298" s="299">
        <f t="shared" si="176"/>
        <v>471434.89000000065</v>
      </c>
      <c r="L298" s="328"/>
      <c r="M298" s="170">
        <f t="shared" si="177"/>
        <v>94286978</v>
      </c>
      <c r="N298" s="170">
        <f t="shared" si="178"/>
        <v>4714348.9000000004</v>
      </c>
      <c r="O298" s="220">
        <f t="shared" si="179"/>
        <v>1144072807.2</v>
      </c>
      <c r="P298" s="231">
        <f t="shared" si="180"/>
        <v>114407.28072000001</v>
      </c>
      <c r="Q298" s="131">
        <f t="shared" si="181"/>
        <v>243</v>
      </c>
      <c r="R298" s="132">
        <f t="shared" si="182"/>
        <v>0.22</v>
      </c>
      <c r="S298" s="136">
        <f t="shared" si="183"/>
        <v>263</v>
      </c>
      <c r="T298" s="302">
        <f t="shared" si="184"/>
        <v>0.24</v>
      </c>
      <c r="U298" s="330"/>
      <c r="V298" s="305">
        <f t="shared" si="185"/>
        <v>53272142.57</v>
      </c>
      <c r="W298" s="172">
        <f t="shared" si="186"/>
        <v>1197344949.77</v>
      </c>
      <c r="X298" s="198">
        <f t="shared" si="187"/>
        <v>0.05</v>
      </c>
      <c r="Y298" s="308">
        <f t="shared" si="188"/>
        <v>5327.21</v>
      </c>
      <c r="Z298" s="332"/>
      <c r="AA298" s="310">
        <f t="shared" si="189"/>
        <v>-1197334949.77</v>
      </c>
      <c r="AB298" s="196">
        <f t="shared" si="190"/>
        <v>119734.49</v>
      </c>
      <c r="AC298" s="193">
        <f t="shared" si="191"/>
        <v>0</v>
      </c>
      <c r="AD298" s="194">
        <f t="shared" si="192"/>
        <v>0</v>
      </c>
      <c r="AE298" s="174">
        <v>282</v>
      </c>
    </row>
    <row r="299" spans="1:31" ht="15">
      <c r="A299" s="173">
        <v>283</v>
      </c>
      <c r="B299" s="119">
        <f t="shared" si="169"/>
        <v>0</v>
      </c>
      <c r="C299" s="291">
        <f t="shared" si="170"/>
        <v>20</v>
      </c>
      <c r="D299" s="323"/>
      <c r="E299" s="294">
        <f t="shared" si="171"/>
        <v>0</v>
      </c>
      <c r="F299" s="110">
        <f t="shared" si="172"/>
        <v>4</v>
      </c>
      <c r="G299" s="291">
        <f t="shared" si="173"/>
        <v>1089</v>
      </c>
      <c r="H299" s="323"/>
      <c r="I299" s="297">
        <f t="shared" si="174"/>
        <v>515211.9</v>
      </c>
      <c r="J299" s="20">
        <f t="shared" si="175"/>
        <v>5152.1189999999997</v>
      </c>
      <c r="K299" s="299">
        <f t="shared" si="176"/>
        <v>476587.00900000066</v>
      </c>
      <c r="L299" s="328"/>
      <c r="M299" s="170">
        <f t="shared" si="177"/>
        <v>95317402</v>
      </c>
      <c r="N299" s="170">
        <f t="shared" si="178"/>
        <v>4765870.0999999996</v>
      </c>
      <c r="O299" s="220">
        <f t="shared" si="179"/>
        <v>1162930202.8</v>
      </c>
      <c r="P299" s="231">
        <f t="shared" si="180"/>
        <v>116293.02028</v>
      </c>
      <c r="Q299" s="131">
        <f t="shared" si="181"/>
        <v>244</v>
      </c>
      <c r="R299" s="132">
        <f t="shared" si="182"/>
        <v>0.22</v>
      </c>
      <c r="S299" s="136">
        <f t="shared" si="183"/>
        <v>264</v>
      </c>
      <c r="T299" s="302">
        <f t="shared" si="184"/>
        <v>0.24</v>
      </c>
      <c r="U299" s="330"/>
      <c r="V299" s="305">
        <f t="shared" si="185"/>
        <v>53854332.020000003</v>
      </c>
      <c r="W299" s="172">
        <f t="shared" si="186"/>
        <v>1216784534.8199999</v>
      </c>
      <c r="X299" s="198">
        <f t="shared" si="187"/>
        <v>0.05</v>
      </c>
      <c r="Y299" s="308">
        <f t="shared" si="188"/>
        <v>5385.43</v>
      </c>
      <c r="Z299" s="332"/>
      <c r="AA299" s="310">
        <f t="shared" si="189"/>
        <v>-1216774534.8199999</v>
      </c>
      <c r="AB299" s="196">
        <f t="shared" si="190"/>
        <v>121678.45</v>
      </c>
      <c r="AC299" s="193">
        <f t="shared" si="191"/>
        <v>0</v>
      </c>
      <c r="AD299" s="194">
        <f t="shared" si="192"/>
        <v>0</v>
      </c>
      <c r="AE299" s="174">
        <v>283</v>
      </c>
    </row>
    <row r="300" spans="1:31" ht="15">
      <c r="A300" s="173">
        <v>284</v>
      </c>
      <c r="B300" s="119">
        <f t="shared" si="169"/>
        <v>0</v>
      </c>
      <c r="C300" s="291">
        <f t="shared" si="170"/>
        <v>20</v>
      </c>
      <c r="D300" s="323"/>
      <c r="E300" s="294">
        <f t="shared" si="171"/>
        <v>0</v>
      </c>
      <c r="F300" s="110">
        <f t="shared" si="172"/>
        <v>4</v>
      </c>
      <c r="G300" s="291">
        <f t="shared" si="173"/>
        <v>1093</v>
      </c>
      <c r="H300" s="323"/>
      <c r="I300" s="297">
        <f t="shared" si="174"/>
        <v>518011.9</v>
      </c>
      <c r="J300" s="20">
        <f t="shared" si="175"/>
        <v>5180.1189999999997</v>
      </c>
      <c r="K300" s="299">
        <f t="shared" si="176"/>
        <v>481767.12800000067</v>
      </c>
      <c r="L300" s="328"/>
      <c r="M300" s="170">
        <f t="shared" si="177"/>
        <v>96353426</v>
      </c>
      <c r="N300" s="170">
        <f t="shared" si="178"/>
        <v>4817671.3</v>
      </c>
      <c r="O300" s="220">
        <f t="shared" si="179"/>
        <v>1181993683.2</v>
      </c>
      <c r="P300" s="231">
        <f t="shared" si="180"/>
        <v>118199.36832000001</v>
      </c>
      <c r="Q300" s="131">
        <f t="shared" si="181"/>
        <v>245</v>
      </c>
      <c r="R300" s="132">
        <f t="shared" si="182"/>
        <v>0.22</v>
      </c>
      <c r="S300" s="136">
        <f t="shared" si="183"/>
        <v>265</v>
      </c>
      <c r="T300" s="302">
        <f t="shared" si="184"/>
        <v>0.24</v>
      </c>
      <c r="U300" s="330"/>
      <c r="V300" s="305">
        <f t="shared" si="185"/>
        <v>54439685.460000001</v>
      </c>
      <c r="W300" s="172">
        <f t="shared" si="186"/>
        <v>1236433368.6600001</v>
      </c>
      <c r="X300" s="198">
        <f t="shared" si="187"/>
        <v>0.05</v>
      </c>
      <c r="Y300" s="308">
        <f t="shared" si="188"/>
        <v>5443.97</v>
      </c>
      <c r="Z300" s="332"/>
      <c r="AA300" s="310">
        <f t="shared" si="189"/>
        <v>-1236423368.6600001</v>
      </c>
      <c r="AB300" s="196">
        <f t="shared" si="190"/>
        <v>123643.34</v>
      </c>
      <c r="AC300" s="193">
        <f t="shared" si="191"/>
        <v>0</v>
      </c>
      <c r="AD300" s="194">
        <f t="shared" si="192"/>
        <v>0</v>
      </c>
      <c r="AE300" s="174">
        <v>284</v>
      </c>
    </row>
    <row r="301" spans="1:31" ht="15">
      <c r="A301" s="173">
        <v>285</v>
      </c>
      <c r="B301" s="119">
        <f t="shared" si="169"/>
        <v>0</v>
      </c>
      <c r="C301" s="291">
        <f t="shared" si="170"/>
        <v>20</v>
      </c>
      <c r="D301" s="323"/>
      <c r="E301" s="294">
        <f t="shared" si="171"/>
        <v>0</v>
      </c>
      <c r="F301" s="110">
        <f t="shared" si="172"/>
        <v>4</v>
      </c>
      <c r="G301" s="291">
        <f t="shared" si="173"/>
        <v>1097</v>
      </c>
      <c r="H301" s="323"/>
      <c r="I301" s="297">
        <f t="shared" si="174"/>
        <v>520811.9</v>
      </c>
      <c r="J301" s="20">
        <f t="shared" si="175"/>
        <v>5208.1189999999997</v>
      </c>
      <c r="K301" s="299">
        <f t="shared" si="176"/>
        <v>486975.24700000067</v>
      </c>
      <c r="L301" s="328"/>
      <c r="M301" s="170">
        <f t="shared" si="177"/>
        <v>97395050</v>
      </c>
      <c r="N301" s="170">
        <f t="shared" si="178"/>
        <v>4869752.5</v>
      </c>
      <c r="O301" s="220">
        <f t="shared" si="179"/>
        <v>1201264368.4000001</v>
      </c>
      <c r="P301" s="231">
        <f t="shared" si="180"/>
        <v>120126.43684000001</v>
      </c>
      <c r="Q301" s="131">
        <f t="shared" si="181"/>
        <v>247</v>
      </c>
      <c r="R301" s="132">
        <f t="shared" si="182"/>
        <v>0.23</v>
      </c>
      <c r="S301" s="136">
        <f t="shared" si="183"/>
        <v>267</v>
      </c>
      <c r="T301" s="302">
        <f t="shared" si="184"/>
        <v>0.24</v>
      </c>
      <c r="U301" s="330"/>
      <c r="V301" s="305">
        <f t="shared" si="185"/>
        <v>55028202.909999996</v>
      </c>
      <c r="W301" s="172">
        <f t="shared" si="186"/>
        <v>1256292571.3099999</v>
      </c>
      <c r="X301" s="198">
        <f t="shared" si="187"/>
        <v>0.05</v>
      </c>
      <c r="Y301" s="308">
        <f t="shared" si="188"/>
        <v>5502.82</v>
      </c>
      <c r="Z301" s="332"/>
      <c r="AA301" s="310">
        <f t="shared" si="189"/>
        <v>-1256282571.3099999</v>
      </c>
      <c r="AB301" s="196">
        <f t="shared" si="190"/>
        <v>125629.26</v>
      </c>
      <c r="AC301" s="193">
        <f t="shared" si="191"/>
        <v>0</v>
      </c>
      <c r="AD301" s="194">
        <f t="shared" si="192"/>
        <v>0</v>
      </c>
      <c r="AE301" s="174">
        <v>285</v>
      </c>
    </row>
    <row r="302" spans="1:31" ht="15">
      <c r="A302" s="173">
        <v>286</v>
      </c>
      <c r="B302" s="119">
        <f t="shared" si="169"/>
        <v>0</v>
      </c>
      <c r="C302" s="291">
        <f t="shared" si="170"/>
        <v>20</v>
      </c>
      <c r="D302" s="323"/>
      <c r="E302" s="294">
        <f t="shared" si="171"/>
        <v>0</v>
      </c>
      <c r="F302" s="110">
        <f t="shared" si="172"/>
        <v>4</v>
      </c>
      <c r="G302" s="291">
        <f t="shared" si="173"/>
        <v>1101</v>
      </c>
      <c r="H302" s="323"/>
      <c r="I302" s="297">
        <f t="shared" si="174"/>
        <v>523611.9</v>
      </c>
      <c r="J302" s="20">
        <f t="shared" si="175"/>
        <v>5236.1189999999997</v>
      </c>
      <c r="K302" s="299">
        <f t="shared" si="176"/>
        <v>492211.36600000068</v>
      </c>
      <c r="L302" s="328"/>
      <c r="M302" s="170">
        <f t="shared" si="177"/>
        <v>98442274</v>
      </c>
      <c r="N302" s="170">
        <f t="shared" si="178"/>
        <v>4922113.7</v>
      </c>
      <c r="O302" s="220">
        <f t="shared" si="179"/>
        <v>1220743378.4000001</v>
      </c>
      <c r="P302" s="231">
        <f t="shared" si="180"/>
        <v>122074.33784000001</v>
      </c>
      <c r="Q302" s="131">
        <f t="shared" si="181"/>
        <v>248</v>
      </c>
      <c r="R302" s="132">
        <f t="shared" si="182"/>
        <v>0.23</v>
      </c>
      <c r="S302" s="136">
        <f t="shared" si="183"/>
        <v>268</v>
      </c>
      <c r="T302" s="302">
        <f t="shared" si="184"/>
        <v>0.24</v>
      </c>
      <c r="U302" s="330"/>
      <c r="V302" s="305">
        <f t="shared" si="185"/>
        <v>55619884.359999999</v>
      </c>
      <c r="W302" s="172">
        <f t="shared" si="186"/>
        <v>1276363262.76</v>
      </c>
      <c r="X302" s="198">
        <f t="shared" si="187"/>
        <v>0.05</v>
      </c>
      <c r="Y302" s="308">
        <f t="shared" si="188"/>
        <v>5561.99</v>
      </c>
      <c r="Z302" s="332"/>
      <c r="AA302" s="310">
        <f t="shared" si="189"/>
        <v>-1276353262.76</v>
      </c>
      <c r="AB302" s="196">
        <f t="shared" si="190"/>
        <v>127636.33</v>
      </c>
      <c r="AC302" s="193">
        <f t="shared" si="191"/>
        <v>0</v>
      </c>
      <c r="AD302" s="194">
        <f t="shared" si="192"/>
        <v>0</v>
      </c>
      <c r="AE302" s="174">
        <v>286</v>
      </c>
    </row>
    <row r="303" spans="1:31" ht="15">
      <c r="A303" s="173">
        <v>287</v>
      </c>
      <c r="B303" s="119">
        <f t="shared" si="169"/>
        <v>0</v>
      </c>
      <c r="C303" s="291">
        <f t="shared" si="170"/>
        <v>20</v>
      </c>
      <c r="D303" s="323"/>
      <c r="E303" s="294">
        <f t="shared" si="171"/>
        <v>0</v>
      </c>
      <c r="F303" s="110">
        <f t="shared" si="172"/>
        <v>4</v>
      </c>
      <c r="G303" s="291">
        <f t="shared" si="173"/>
        <v>1105</v>
      </c>
      <c r="H303" s="323"/>
      <c r="I303" s="297">
        <f t="shared" si="174"/>
        <v>526411.9</v>
      </c>
      <c r="J303" s="20">
        <f t="shared" si="175"/>
        <v>5264.1189999999997</v>
      </c>
      <c r="K303" s="299">
        <f t="shared" si="176"/>
        <v>497475.48500000068</v>
      </c>
      <c r="L303" s="328"/>
      <c r="M303" s="170">
        <f t="shared" si="177"/>
        <v>99495098</v>
      </c>
      <c r="N303" s="170">
        <f t="shared" si="178"/>
        <v>4974754.9000000004</v>
      </c>
      <c r="O303" s="220">
        <f t="shared" si="179"/>
        <v>1240431833.2</v>
      </c>
      <c r="P303" s="231">
        <f t="shared" si="180"/>
        <v>124043.18332000001</v>
      </c>
      <c r="Q303" s="131">
        <f t="shared" si="181"/>
        <v>249</v>
      </c>
      <c r="R303" s="132">
        <f t="shared" si="182"/>
        <v>0.23</v>
      </c>
      <c r="S303" s="136">
        <f t="shared" si="183"/>
        <v>269</v>
      </c>
      <c r="T303" s="302">
        <f t="shared" si="184"/>
        <v>0.24</v>
      </c>
      <c r="U303" s="330"/>
      <c r="V303" s="305">
        <f t="shared" si="185"/>
        <v>56214729.810000002</v>
      </c>
      <c r="W303" s="172">
        <f t="shared" si="186"/>
        <v>1296646563.01</v>
      </c>
      <c r="X303" s="198">
        <f t="shared" si="187"/>
        <v>0.05</v>
      </c>
      <c r="Y303" s="308">
        <f t="shared" si="188"/>
        <v>5621.47</v>
      </c>
      <c r="Z303" s="332"/>
      <c r="AA303" s="310">
        <f t="shared" si="189"/>
        <v>-1296636563.01</v>
      </c>
      <c r="AB303" s="196">
        <f t="shared" si="190"/>
        <v>129664.66</v>
      </c>
      <c r="AC303" s="193">
        <f t="shared" si="191"/>
        <v>0</v>
      </c>
      <c r="AD303" s="194">
        <f t="shared" si="192"/>
        <v>0</v>
      </c>
      <c r="AE303" s="174">
        <v>287</v>
      </c>
    </row>
    <row r="304" spans="1:31" ht="15">
      <c r="A304" s="173">
        <v>288</v>
      </c>
      <c r="B304" s="119">
        <f t="shared" si="169"/>
        <v>0</v>
      </c>
      <c r="C304" s="291">
        <f t="shared" si="170"/>
        <v>20</v>
      </c>
      <c r="D304" s="323"/>
      <c r="E304" s="294">
        <f t="shared" si="171"/>
        <v>0</v>
      </c>
      <c r="F304" s="110">
        <f t="shared" si="172"/>
        <v>4</v>
      </c>
      <c r="G304" s="291">
        <f t="shared" si="173"/>
        <v>1109</v>
      </c>
      <c r="H304" s="323"/>
      <c r="I304" s="297">
        <f t="shared" si="174"/>
        <v>529211.9</v>
      </c>
      <c r="J304" s="20">
        <f t="shared" si="175"/>
        <v>5292.1189999999997</v>
      </c>
      <c r="K304" s="299">
        <f t="shared" si="176"/>
        <v>502767.60400000069</v>
      </c>
      <c r="L304" s="328"/>
      <c r="M304" s="170">
        <f t="shared" si="177"/>
        <v>100553520</v>
      </c>
      <c r="N304" s="170">
        <f t="shared" si="178"/>
        <v>5027676</v>
      </c>
      <c r="O304" s="220">
        <f t="shared" si="179"/>
        <v>1260330852.8</v>
      </c>
      <c r="P304" s="231">
        <f t="shared" si="180"/>
        <v>126033.08528</v>
      </c>
      <c r="Q304" s="131">
        <f t="shared" si="181"/>
        <v>251</v>
      </c>
      <c r="R304" s="132">
        <f t="shared" si="182"/>
        <v>0.23</v>
      </c>
      <c r="S304" s="136">
        <f t="shared" si="183"/>
        <v>271</v>
      </c>
      <c r="T304" s="302">
        <f t="shared" si="184"/>
        <v>0.24</v>
      </c>
      <c r="U304" s="330"/>
      <c r="V304" s="305">
        <f t="shared" si="185"/>
        <v>56812739.25</v>
      </c>
      <c r="W304" s="172">
        <f t="shared" si="186"/>
        <v>1317143592.05</v>
      </c>
      <c r="X304" s="198">
        <f t="shared" si="187"/>
        <v>0.05</v>
      </c>
      <c r="Y304" s="308">
        <f t="shared" si="188"/>
        <v>5681.27</v>
      </c>
      <c r="Z304" s="332"/>
      <c r="AA304" s="310">
        <f t="shared" si="189"/>
        <v>-1317133592.05</v>
      </c>
      <c r="AB304" s="196">
        <f t="shared" si="190"/>
        <v>131714.35999999999</v>
      </c>
      <c r="AC304" s="193">
        <f t="shared" si="191"/>
        <v>0</v>
      </c>
      <c r="AD304" s="194">
        <f t="shared" si="192"/>
        <v>0</v>
      </c>
      <c r="AE304" s="174">
        <v>288</v>
      </c>
    </row>
    <row r="305" spans="1:31" ht="15">
      <c r="A305" s="173">
        <v>289</v>
      </c>
      <c r="B305" s="119">
        <f t="shared" si="169"/>
        <v>0</v>
      </c>
      <c r="C305" s="291">
        <f t="shared" si="170"/>
        <v>20</v>
      </c>
      <c r="D305" s="323"/>
      <c r="E305" s="294">
        <f t="shared" si="171"/>
        <v>0</v>
      </c>
      <c r="F305" s="110">
        <f t="shared" si="172"/>
        <v>4</v>
      </c>
      <c r="G305" s="291">
        <f t="shared" si="173"/>
        <v>1113</v>
      </c>
      <c r="H305" s="323"/>
      <c r="I305" s="297">
        <f t="shared" si="174"/>
        <v>532011.9</v>
      </c>
      <c r="J305" s="20">
        <f t="shared" si="175"/>
        <v>5320.1189999999997</v>
      </c>
      <c r="K305" s="299">
        <f t="shared" si="176"/>
        <v>508087.7230000007</v>
      </c>
      <c r="L305" s="328"/>
      <c r="M305" s="170">
        <f t="shared" si="177"/>
        <v>101617544</v>
      </c>
      <c r="N305" s="170">
        <f t="shared" si="178"/>
        <v>5080877.2</v>
      </c>
      <c r="O305" s="220">
        <f t="shared" si="179"/>
        <v>1280441556.8</v>
      </c>
      <c r="P305" s="231">
        <f t="shared" si="180"/>
        <v>128044.15568</v>
      </c>
      <c r="Q305" s="131">
        <f t="shared" si="181"/>
        <v>252</v>
      </c>
      <c r="R305" s="132">
        <f t="shared" si="182"/>
        <v>0.23</v>
      </c>
      <c r="S305" s="136">
        <f t="shared" si="183"/>
        <v>272</v>
      </c>
      <c r="T305" s="302">
        <f t="shared" si="184"/>
        <v>0.24</v>
      </c>
      <c r="U305" s="330"/>
      <c r="V305" s="305">
        <f t="shared" si="185"/>
        <v>57413912.700000003</v>
      </c>
      <c r="W305" s="172">
        <f t="shared" si="186"/>
        <v>1337855469.5</v>
      </c>
      <c r="X305" s="198">
        <f t="shared" si="187"/>
        <v>0.04</v>
      </c>
      <c r="Y305" s="308">
        <f t="shared" si="188"/>
        <v>5741.39</v>
      </c>
      <c r="Z305" s="332"/>
      <c r="AA305" s="310">
        <f t="shared" si="189"/>
        <v>-1337845469.5</v>
      </c>
      <c r="AB305" s="196">
        <f t="shared" si="190"/>
        <v>133785.54999999999</v>
      </c>
      <c r="AC305" s="193">
        <f t="shared" si="191"/>
        <v>0</v>
      </c>
      <c r="AD305" s="194">
        <f t="shared" si="192"/>
        <v>0</v>
      </c>
      <c r="AE305" s="174">
        <v>289</v>
      </c>
    </row>
    <row r="306" spans="1:31" ht="15">
      <c r="A306" s="173">
        <v>290</v>
      </c>
      <c r="B306" s="119">
        <f t="shared" si="169"/>
        <v>0</v>
      </c>
      <c r="C306" s="291">
        <f t="shared" si="170"/>
        <v>20</v>
      </c>
      <c r="D306" s="323"/>
      <c r="E306" s="294">
        <f t="shared" si="171"/>
        <v>0</v>
      </c>
      <c r="F306" s="110">
        <f t="shared" si="172"/>
        <v>4</v>
      </c>
      <c r="G306" s="291">
        <f t="shared" si="173"/>
        <v>1117</v>
      </c>
      <c r="H306" s="323"/>
      <c r="I306" s="297">
        <f t="shared" si="174"/>
        <v>534811.9</v>
      </c>
      <c r="J306" s="20">
        <f t="shared" si="175"/>
        <v>5348.1189999999997</v>
      </c>
      <c r="K306" s="299">
        <f t="shared" si="176"/>
        <v>513435.8420000007</v>
      </c>
      <c r="L306" s="328"/>
      <c r="M306" s="170">
        <f t="shared" si="177"/>
        <v>102687168</v>
      </c>
      <c r="N306" s="170">
        <f t="shared" si="178"/>
        <v>5134358.4000000004</v>
      </c>
      <c r="O306" s="220">
        <f t="shared" si="179"/>
        <v>1300765065.5999999</v>
      </c>
      <c r="P306" s="231">
        <f t="shared" si="180"/>
        <v>130076.50655999999</v>
      </c>
      <c r="Q306" s="131">
        <f t="shared" si="181"/>
        <v>253</v>
      </c>
      <c r="R306" s="132">
        <f t="shared" si="182"/>
        <v>0.23</v>
      </c>
      <c r="S306" s="136">
        <f t="shared" si="183"/>
        <v>273</v>
      </c>
      <c r="T306" s="302">
        <f t="shared" si="184"/>
        <v>0.24</v>
      </c>
      <c r="U306" s="330"/>
      <c r="V306" s="305">
        <f t="shared" si="185"/>
        <v>58018250.149999999</v>
      </c>
      <c r="W306" s="172">
        <f t="shared" si="186"/>
        <v>1358783315.75</v>
      </c>
      <c r="X306" s="198">
        <f t="shared" si="187"/>
        <v>0.04</v>
      </c>
      <c r="Y306" s="308">
        <f t="shared" si="188"/>
        <v>5801.83</v>
      </c>
      <c r="Z306" s="332"/>
      <c r="AA306" s="310">
        <f t="shared" si="189"/>
        <v>-1358773315.75</v>
      </c>
      <c r="AB306" s="196">
        <f t="shared" si="190"/>
        <v>135878.32999999999</v>
      </c>
      <c r="AC306" s="193">
        <f t="shared" si="191"/>
        <v>0</v>
      </c>
      <c r="AD306" s="194">
        <f t="shared" si="192"/>
        <v>0</v>
      </c>
      <c r="AE306" s="174">
        <v>290</v>
      </c>
    </row>
    <row r="307" spans="1:31" ht="15">
      <c r="A307" s="173">
        <v>291</v>
      </c>
      <c r="B307" s="119">
        <f t="shared" si="169"/>
        <v>0</v>
      </c>
      <c r="C307" s="291">
        <f t="shared" si="170"/>
        <v>20</v>
      </c>
      <c r="D307" s="323"/>
      <c r="E307" s="294">
        <f t="shared" si="171"/>
        <v>0</v>
      </c>
      <c r="F307" s="110">
        <f t="shared" si="172"/>
        <v>4</v>
      </c>
      <c r="G307" s="291">
        <f t="shared" si="173"/>
        <v>1121</v>
      </c>
      <c r="H307" s="323"/>
      <c r="I307" s="297">
        <f t="shared" si="174"/>
        <v>537611.9</v>
      </c>
      <c r="J307" s="20">
        <f t="shared" si="175"/>
        <v>5376.1189999999997</v>
      </c>
      <c r="K307" s="299">
        <f t="shared" si="176"/>
        <v>518811.96100000071</v>
      </c>
      <c r="L307" s="328"/>
      <c r="M307" s="170">
        <f t="shared" si="177"/>
        <v>103762392</v>
      </c>
      <c r="N307" s="170">
        <f t="shared" si="178"/>
        <v>5188119.5999999996</v>
      </c>
      <c r="O307" s="220">
        <f t="shared" si="179"/>
        <v>1321302499.2</v>
      </c>
      <c r="P307" s="231">
        <f t="shared" si="180"/>
        <v>132130.24992</v>
      </c>
      <c r="Q307" s="131">
        <f t="shared" si="181"/>
        <v>255</v>
      </c>
      <c r="R307" s="132">
        <f t="shared" si="182"/>
        <v>0.23</v>
      </c>
      <c r="S307" s="136">
        <f t="shared" si="183"/>
        <v>275</v>
      </c>
      <c r="T307" s="302">
        <f t="shared" si="184"/>
        <v>0.25</v>
      </c>
      <c r="U307" s="330"/>
      <c r="V307" s="305">
        <f t="shared" si="185"/>
        <v>58625751.590000004</v>
      </c>
      <c r="W307" s="172">
        <f t="shared" si="186"/>
        <v>1379928250.79</v>
      </c>
      <c r="X307" s="198">
        <f t="shared" si="187"/>
        <v>0.04</v>
      </c>
      <c r="Y307" s="308">
        <f t="shared" si="188"/>
        <v>5862.58</v>
      </c>
      <c r="Z307" s="332"/>
      <c r="AA307" s="310">
        <f t="shared" si="189"/>
        <v>-1379918250.79</v>
      </c>
      <c r="AB307" s="196">
        <f t="shared" si="190"/>
        <v>137992.82999999999</v>
      </c>
      <c r="AC307" s="193">
        <f t="shared" si="191"/>
        <v>0</v>
      </c>
      <c r="AD307" s="194">
        <f t="shared" si="192"/>
        <v>0</v>
      </c>
      <c r="AE307" s="174">
        <v>291</v>
      </c>
    </row>
    <row r="308" spans="1:31" ht="15">
      <c r="A308" s="173">
        <v>292</v>
      </c>
      <c r="B308" s="119">
        <f t="shared" si="169"/>
        <v>0</v>
      </c>
      <c r="C308" s="291">
        <f t="shared" si="170"/>
        <v>20</v>
      </c>
      <c r="D308" s="323"/>
      <c r="E308" s="294">
        <f t="shared" si="171"/>
        <v>0</v>
      </c>
      <c r="F308" s="110">
        <f t="shared" si="172"/>
        <v>4</v>
      </c>
      <c r="G308" s="291">
        <f t="shared" si="173"/>
        <v>1125</v>
      </c>
      <c r="H308" s="323"/>
      <c r="I308" s="297">
        <f t="shared" si="174"/>
        <v>540411.9</v>
      </c>
      <c r="J308" s="20">
        <f t="shared" si="175"/>
        <v>5404.1189999999997</v>
      </c>
      <c r="K308" s="299">
        <f t="shared" si="176"/>
        <v>524216.08000000071</v>
      </c>
      <c r="L308" s="328"/>
      <c r="M308" s="170">
        <f t="shared" si="177"/>
        <v>104843216</v>
      </c>
      <c r="N308" s="170">
        <f t="shared" si="178"/>
        <v>5242160.8</v>
      </c>
      <c r="O308" s="220">
        <f t="shared" si="179"/>
        <v>1342054977.5999999</v>
      </c>
      <c r="P308" s="231">
        <f t="shared" si="180"/>
        <v>134205.49776</v>
      </c>
      <c r="Q308" s="131">
        <f t="shared" si="181"/>
        <v>256</v>
      </c>
      <c r="R308" s="132">
        <f t="shared" si="182"/>
        <v>0.23</v>
      </c>
      <c r="S308" s="136">
        <f t="shared" si="183"/>
        <v>276</v>
      </c>
      <c r="T308" s="302">
        <f t="shared" si="184"/>
        <v>0.25</v>
      </c>
      <c r="U308" s="330"/>
      <c r="V308" s="305">
        <f t="shared" si="185"/>
        <v>59236417.039999999</v>
      </c>
      <c r="W308" s="172">
        <f t="shared" si="186"/>
        <v>1401291394.6400001</v>
      </c>
      <c r="X308" s="198">
        <f t="shared" si="187"/>
        <v>0.04</v>
      </c>
      <c r="Y308" s="308">
        <f t="shared" si="188"/>
        <v>5923.64</v>
      </c>
      <c r="Z308" s="332"/>
      <c r="AA308" s="310">
        <f t="shared" si="189"/>
        <v>-1401281394.6400001</v>
      </c>
      <c r="AB308" s="196">
        <f t="shared" si="190"/>
        <v>140129.14000000001</v>
      </c>
      <c r="AC308" s="193">
        <f t="shared" si="191"/>
        <v>0</v>
      </c>
      <c r="AD308" s="194">
        <f t="shared" si="192"/>
        <v>0</v>
      </c>
      <c r="AE308" s="174">
        <v>292</v>
      </c>
    </row>
    <row r="309" spans="1:31" ht="15">
      <c r="A309" s="173">
        <v>293</v>
      </c>
      <c r="B309" s="119">
        <f t="shared" ref="B309:B330" si="193">IF(AND($A309&gt;=C$9,C$9&gt;0),0,IF(AND($A309&gt;=C$6,C$6&gt;0),C$7,0))</f>
        <v>0</v>
      </c>
      <c r="C309" s="291">
        <f t="shared" ref="C309:C330" si="194">IF(AND($A309&gt;=C$9,C$9&gt;0),C$10,C308+B309)</f>
        <v>20</v>
      </c>
      <c r="D309" s="323"/>
      <c r="E309" s="294">
        <f t="shared" ref="E309:E330" si="195">IF(OR($A309&lt;2,AND(G$12&gt;0,$A309&gt;G$12)),0,IF(AND($A309&gt;=G$9,G$9&gt;0),G$10,IF(AND($A309&gt;=G$6,G$6&gt;0),G$7,0)))</f>
        <v>0</v>
      </c>
      <c r="F309" s="110">
        <f t="shared" ref="F309:F330" si="196">F308+E309</f>
        <v>4</v>
      </c>
      <c r="G309" s="291">
        <f t="shared" ref="G309:G330" si="197">G308+F309</f>
        <v>1129</v>
      </c>
      <c r="H309" s="323"/>
      <c r="I309" s="297">
        <f t="shared" ref="I309:I330" si="198">IF(($A309&lt;K$4),1,IF(AND($A309&gt;K$12,K$12&gt;0),I308,IF(AND($A309&gt;=K$9,K$9&gt;0),ROUND(I308+K$10,4),IF(AND($A309&gt;=K$6,K$6&gt;0),ROUND(I308+K$7,4),K$3))))</f>
        <v>543211.9</v>
      </c>
      <c r="J309" s="20">
        <f t="shared" ref="J309:J330" si="199">IF($A309&lt;K$4, K$2, IF(K$1=0,IF(K$13&gt;0,IF(K$2*K$13&lt;ROUND(J308*I309, 3),K$2*K$13,ROUND(J308*I309, 3)),ROUND(J308*I309, 3)),IF(K$13&gt;0,IF(K$2*K$13&lt;ROUND(K$2*I309, 3),K$2*K$13,ROUND(K$2*I309, 3)),ROUND(K$2*I309, 3))))</f>
        <v>5432.1189999999997</v>
      </c>
      <c r="K309" s="299">
        <f t="shared" ref="K309:K330" si="200">K308+J309</f>
        <v>529648.19900000072</v>
      </c>
      <c r="L309" s="328"/>
      <c r="M309" s="170">
        <f t="shared" ref="M309:M330" si="201">ROUND(C309*N309-K309*$O$6,2)</f>
        <v>105929640</v>
      </c>
      <c r="N309" s="170">
        <f t="shared" ref="N309:N330" si="202">ROUND(ROUND(K309,2)*$O$4,2)</f>
        <v>5296482</v>
      </c>
      <c r="O309" s="220">
        <f t="shared" ref="O309:O330" si="203">ROUND((ROUND(K308,2)*(G309-G308)*$O$4+O308+J309*$O$6),2)</f>
        <v>1363023620.8</v>
      </c>
      <c r="P309" s="231">
        <f t="shared" ref="P309:P330" si="204">O309/$O$10</f>
        <v>136302.36207999999</v>
      </c>
      <c r="Q309" s="131">
        <f t="shared" ref="Q309:Q330" si="205">ROUND(O309/N309,0)</f>
        <v>257</v>
      </c>
      <c r="R309" s="132">
        <f t="shared" ref="R309:R330" si="206">ROUND(Q309/G309,2)</f>
        <v>0.23</v>
      </c>
      <c r="S309" s="136">
        <f t="shared" ref="S309:S330" si="207">Q309+C309</f>
        <v>277</v>
      </c>
      <c r="T309" s="302">
        <f t="shared" ref="T309:T330" si="208">ROUND(S309/G309,2)</f>
        <v>0.25</v>
      </c>
      <c r="U309" s="330"/>
      <c r="V309" s="305">
        <f t="shared" ref="V309:V330" si="209">ROUND(K309*$O$7,2)</f>
        <v>59850246.490000002</v>
      </c>
      <c r="W309" s="172">
        <f t="shared" ref="W309:W330" si="210">ROUND(O309+V309,2)</f>
        <v>1422873867.29</v>
      </c>
      <c r="X309" s="198">
        <f t="shared" ref="X309:X330" si="211">IF(O309&gt;0,ROUND(V309/O309,2),0)</f>
        <v>0.04</v>
      </c>
      <c r="Y309" s="308">
        <f t="shared" ref="Y309:Y330" si="212">IF($O$10&gt;0,ROUND(V309/$O$10,2),0)</f>
        <v>5985.02</v>
      </c>
      <c r="Z309" s="332"/>
      <c r="AA309" s="310">
        <f t="shared" ref="AA309:AA330" si="213">IF($O$10&gt;0,ROUND($O$10-W309,2),0)</f>
        <v>-1422863867.29</v>
      </c>
      <c r="AB309" s="196">
        <f t="shared" ref="AB309:AB330" si="214">IF($O$10&gt;0,ROUND(W309/$O$10,2),0)</f>
        <v>142287.39000000001</v>
      </c>
      <c r="AC309" s="193">
        <f t="shared" ref="AC309:AC330" si="215">IF(AND(AA309&gt;0,$O$4&gt;0),($O$10-O309-V309*$O$8)/N309,0)</f>
        <v>0</v>
      </c>
      <c r="AD309" s="194">
        <f t="shared" ref="AD309:AD330" si="216">IF(AC309&gt;0,AC309+G309,0)</f>
        <v>0</v>
      </c>
      <c r="AE309" s="174">
        <v>293</v>
      </c>
    </row>
    <row r="310" spans="1:31" ht="15">
      <c r="A310" s="173">
        <v>294</v>
      </c>
      <c r="B310" s="119">
        <f t="shared" si="193"/>
        <v>0</v>
      </c>
      <c r="C310" s="291">
        <f t="shared" si="194"/>
        <v>20</v>
      </c>
      <c r="D310" s="323"/>
      <c r="E310" s="294">
        <f t="shared" si="195"/>
        <v>0</v>
      </c>
      <c r="F310" s="110">
        <f t="shared" si="196"/>
        <v>4</v>
      </c>
      <c r="G310" s="291">
        <f t="shared" si="197"/>
        <v>1133</v>
      </c>
      <c r="H310" s="323"/>
      <c r="I310" s="297">
        <f t="shared" si="198"/>
        <v>546011.9</v>
      </c>
      <c r="J310" s="20">
        <f t="shared" si="199"/>
        <v>5460.1189999999997</v>
      </c>
      <c r="K310" s="299">
        <f t="shared" si="200"/>
        <v>535108.31800000067</v>
      </c>
      <c r="L310" s="328"/>
      <c r="M310" s="170">
        <f t="shared" si="201"/>
        <v>107021664</v>
      </c>
      <c r="N310" s="170">
        <f t="shared" si="202"/>
        <v>5351083.2</v>
      </c>
      <c r="O310" s="220">
        <f t="shared" si="203"/>
        <v>1384209548.8</v>
      </c>
      <c r="P310" s="231">
        <f t="shared" si="204"/>
        <v>138420.95488</v>
      </c>
      <c r="Q310" s="131">
        <f t="shared" si="205"/>
        <v>259</v>
      </c>
      <c r="R310" s="132">
        <f t="shared" si="206"/>
        <v>0.23</v>
      </c>
      <c r="S310" s="136">
        <f t="shared" si="207"/>
        <v>279</v>
      </c>
      <c r="T310" s="302">
        <f t="shared" si="208"/>
        <v>0.25</v>
      </c>
      <c r="U310" s="330"/>
      <c r="V310" s="305">
        <f t="shared" si="209"/>
        <v>60467239.93</v>
      </c>
      <c r="W310" s="172">
        <f t="shared" si="210"/>
        <v>1444676788.73</v>
      </c>
      <c r="X310" s="198">
        <f t="shared" si="211"/>
        <v>0.04</v>
      </c>
      <c r="Y310" s="308">
        <f t="shared" si="212"/>
        <v>6046.72</v>
      </c>
      <c r="Z310" s="332"/>
      <c r="AA310" s="310">
        <f t="shared" si="213"/>
        <v>-1444666788.73</v>
      </c>
      <c r="AB310" s="196">
        <f t="shared" si="214"/>
        <v>144467.68</v>
      </c>
      <c r="AC310" s="193">
        <f t="shared" si="215"/>
        <v>0</v>
      </c>
      <c r="AD310" s="194">
        <f t="shared" si="216"/>
        <v>0</v>
      </c>
      <c r="AE310" s="174">
        <v>294</v>
      </c>
    </row>
    <row r="311" spans="1:31" ht="15">
      <c r="A311" s="173">
        <v>295</v>
      </c>
      <c r="B311" s="119">
        <f t="shared" si="193"/>
        <v>0</v>
      </c>
      <c r="C311" s="291">
        <f t="shared" si="194"/>
        <v>20</v>
      </c>
      <c r="D311" s="323"/>
      <c r="E311" s="294">
        <f t="shared" si="195"/>
        <v>0</v>
      </c>
      <c r="F311" s="110">
        <f t="shared" si="196"/>
        <v>4</v>
      </c>
      <c r="G311" s="291">
        <f t="shared" si="197"/>
        <v>1137</v>
      </c>
      <c r="H311" s="323"/>
      <c r="I311" s="297">
        <f t="shared" si="198"/>
        <v>548811.9</v>
      </c>
      <c r="J311" s="20">
        <f t="shared" si="199"/>
        <v>5488.1189999999997</v>
      </c>
      <c r="K311" s="299">
        <f t="shared" si="200"/>
        <v>540596.43700000062</v>
      </c>
      <c r="L311" s="328"/>
      <c r="M311" s="170">
        <f t="shared" si="201"/>
        <v>108119288</v>
      </c>
      <c r="N311" s="170">
        <f t="shared" si="202"/>
        <v>5405964.4000000004</v>
      </c>
      <c r="O311" s="220">
        <f t="shared" si="203"/>
        <v>1405613881.5999999</v>
      </c>
      <c r="P311" s="231">
        <f t="shared" si="204"/>
        <v>140561.38816</v>
      </c>
      <c r="Q311" s="131">
        <f t="shared" si="205"/>
        <v>260</v>
      </c>
      <c r="R311" s="132">
        <f t="shared" si="206"/>
        <v>0.23</v>
      </c>
      <c r="S311" s="136">
        <f t="shared" si="207"/>
        <v>280</v>
      </c>
      <c r="T311" s="302">
        <f t="shared" si="208"/>
        <v>0.25</v>
      </c>
      <c r="U311" s="330"/>
      <c r="V311" s="305">
        <f t="shared" si="209"/>
        <v>61087397.380000003</v>
      </c>
      <c r="W311" s="172">
        <f t="shared" si="210"/>
        <v>1466701278.98</v>
      </c>
      <c r="X311" s="198">
        <f t="shared" si="211"/>
        <v>0.04</v>
      </c>
      <c r="Y311" s="308">
        <f t="shared" si="212"/>
        <v>6108.74</v>
      </c>
      <c r="Z311" s="332"/>
      <c r="AA311" s="310">
        <f t="shared" si="213"/>
        <v>-1466691278.98</v>
      </c>
      <c r="AB311" s="196">
        <f t="shared" si="214"/>
        <v>146670.13</v>
      </c>
      <c r="AC311" s="193">
        <f t="shared" si="215"/>
        <v>0</v>
      </c>
      <c r="AD311" s="194">
        <f t="shared" si="216"/>
        <v>0</v>
      </c>
      <c r="AE311" s="174">
        <v>295</v>
      </c>
    </row>
    <row r="312" spans="1:31" ht="15">
      <c r="A312" s="173">
        <v>296</v>
      </c>
      <c r="B312" s="119">
        <f t="shared" si="193"/>
        <v>0</v>
      </c>
      <c r="C312" s="291">
        <f t="shared" si="194"/>
        <v>20</v>
      </c>
      <c r="D312" s="323"/>
      <c r="E312" s="294">
        <f t="shared" si="195"/>
        <v>0</v>
      </c>
      <c r="F312" s="110">
        <f t="shared" si="196"/>
        <v>4</v>
      </c>
      <c r="G312" s="291">
        <f t="shared" si="197"/>
        <v>1141</v>
      </c>
      <c r="H312" s="323"/>
      <c r="I312" s="297">
        <f t="shared" si="198"/>
        <v>551611.9</v>
      </c>
      <c r="J312" s="20">
        <f t="shared" si="199"/>
        <v>5516.1189999999997</v>
      </c>
      <c r="K312" s="299">
        <f t="shared" si="200"/>
        <v>546112.55600000056</v>
      </c>
      <c r="L312" s="328"/>
      <c r="M312" s="170">
        <f t="shared" si="201"/>
        <v>109222512</v>
      </c>
      <c r="N312" s="170">
        <f t="shared" si="202"/>
        <v>5461125.5999999996</v>
      </c>
      <c r="O312" s="220">
        <f t="shared" si="203"/>
        <v>1427237739.2</v>
      </c>
      <c r="P312" s="231">
        <f t="shared" si="204"/>
        <v>142723.77392000001</v>
      </c>
      <c r="Q312" s="131">
        <f t="shared" si="205"/>
        <v>261</v>
      </c>
      <c r="R312" s="132">
        <f t="shared" si="206"/>
        <v>0.23</v>
      </c>
      <c r="S312" s="136">
        <f t="shared" si="207"/>
        <v>281</v>
      </c>
      <c r="T312" s="302">
        <f t="shared" si="208"/>
        <v>0.25</v>
      </c>
      <c r="U312" s="330"/>
      <c r="V312" s="305">
        <f t="shared" si="209"/>
        <v>61710718.829999998</v>
      </c>
      <c r="W312" s="172">
        <f t="shared" si="210"/>
        <v>1488948458.03</v>
      </c>
      <c r="X312" s="198">
        <f t="shared" si="211"/>
        <v>0.04</v>
      </c>
      <c r="Y312" s="308">
        <f t="shared" si="212"/>
        <v>6171.07</v>
      </c>
      <c r="Z312" s="332"/>
      <c r="AA312" s="310">
        <f t="shared" si="213"/>
        <v>-1488938458.03</v>
      </c>
      <c r="AB312" s="196">
        <f t="shared" si="214"/>
        <v>148894.85</v>
      </c>
      <c r="AC312" s="193">
        <f t="shared" si="215"/>
        <v>0</v>
      </c>
      <c r="AD312" s="194">
        <f t="shared" si="216"/>
        <v>0</v>
      </c>
      <c r="AE312" s="174">
        <v>296</v>
      </c>
    </row>
    <row r="313" spans="1:31" ht="15">
      <c r="A313" s="173">
        <v>297</v>
      </c>
      <c r="B313" s="119">
        <f t="shared" si="193"/>
        <v>0</v>
      </c>
      <c r="C313" s="291">
        <f t="shared" si="194"/>
        <v>20</v>
      </c>
      <c r="D313" s="323"/>
      <c r="E313" s="294">
        <f t="shared" si="195"/>
        <v>0</v>
      </c>
      <c r="F313" s="110">
        <f t="shared" si="196"/>
        <v>4</v>
      </c>
      <c r="G313" s="291">
        <f t="shared" si="197"/>
        <v>1145</v>
      </c>
      <c r="H313" s="323"/>
      <c r="I313" s="297">
        <f t="shared" si="198"/>
        <v>554411.9</v>
      </c>
      <c r="J313" s="20">
        <f t="shared" si="199"/>
        <v>5544.1189999999997</v>
      </c>
      <c r="K313" s="299">
        <f t="shared" si="200"/>
        <v>551656.67500000051</v>
      </c>
      <c r="L313" s="328"/>
      <c r="M313" s="170">
        <f t="shared" si="201"/>
        <v>110331336</v>
      </c>
      <c r="N313" s="170">
        <f t="shared" si="202"/>
        <v>5516566.7999999998</v>
      </c>
      <c r="O313" s="220">
        <f t="shared" si="203"/>
        <v>1449082241.5999999</v>
      </c>
      <c r="P313" s="231">
        <f t="shared" si="204"/>
        <v>144908.22415999998</v>
      </c>
      <c r="Q313" s="131">
        <f t="shared" si="205"/>
        <v>263</v>
      </c>
      <c r="R313" s="132">
        <f t="shared" si="206"/>
        <v>0.23</v>
      </c>
      <c r="S313" s="136">
        <f t="shared" si="207"/>
        <v>283</v>
      </c>
      <c r="T313" s="302">
        <f t="shared" si="208"/>
        <v>0.25</v>
      </c>
      <c r="U313" s="330"/>
      <c r="V313" s="305">
        <f t="shared" si="209"/>
        <v>62337204.280000001</v>
      </c>
      <c r="W313" s="172">
        <f t="shared" si="210"/>
        <v>1511419445.8800001</v>
      </c>
      <c r="X313" s="198">
        <f t="shared" si="211"/>
        <v>0.04</v>
      </c>
      <c r="Y313" s="308">
        <f t="shared" si="212"/>
        <v>6233.72</v>
      </c>
      <c r="Z313" s="332"/>
      <c r="AA313" s="310">
        <f t="shared" si="213"/>
        <v>-1511409445.8800001</v>
      </c>
      <c r="AB313" s="196">
        <f t="shared" si="214"/>
        <v>151141.94</v>
      </c>
      <c r="AC313" s="193">
        <f t="shared" si="215"/>
        <v>0</v>
      </c>
      <c r="AD313" s="194">
        <f t="shared" si="216"/>
        <v>0</v>
      </c>
      <c r="AE313" s="174">
        <v>297</v>
      </c>
    </row>
    <row r="314" spans="1:31" ht="15">
      <c r="A314" s="173">
        <v>298</v>
      </c>
      <c r="B314" s="119">
        <f t="shared" si="193"/>
        <v>0</v>
      </c>
      <c r="C314" s="291">
        <f t="shared" si="194"/>
        <v>20</v>
      </c>
      <c r="D314" s="323"/>
      <c r="E314" s="294">
        <f t="shared" si="195"/>
        <v>0</v>
      </c>
      <c r="F314" s="110">
        <f t="shared" si="196"/>
        <v>4</v>
      </c>
      <c r="G314" s="291">
        <f t="shared" si="197"/>
        <v>1149</v>
      </c>
      <c r="H314" s="323"/>
      <c r="I314" s="297">
        <f t="shared" si="198"/>
        <v>557211.9</v>
      </c>
      <c r="J314" s="20">
        <f t="shared" si="199"/>
        <v>5572.1189999999997</v>
      </c>
      <c r="K314" s="299">
        <f t="shared" si="200"/>
        <v>557228.79400000046</v>
      </c>
      <c r="L314" s="328"/>
      <c r="M314" s="170">
        <f t="shared" si="201"/>
        <v>111445758</v>
      </c>
      <c r="N314" s="170">
        <f t="shared" si="202"/>
        <v>5572287.9000000004</v>
      </c>
      <c r="O314" s="220">
        <f t="shared" si="203"/>
        <v>1471148508.8</v>
      </c>
      <c r="P314" s="231">
        <f t="shared" si="204"/>
        <v>147114.85087999998</v>
      </c>
      <c r="Q314" s="131">
        <f t="shared" si="205"/>
        <v>264</v>
      </c>
      <c r="R314" s="132">
        <f t="shared" si="206"/>
        <v>0.23</v>
      </c>
      <c r="S314" s="136">
        <f t="shared" si="207"/>
        <v>284</v>
      </c>
      <c r="T314" s="302">
        <f t="shared" si="208"/>
        <v>0.25</v>
      </c>
      <c r="U314" s="330"/>
      <c r="V314" s="305">
        <f t="shared" si="209"/>
        <v>62966853.719999999</v>
      </c>
      <c r="W314" s="172">
        <f t="shared" si="210"/>
        <v>1534115362.52</v>
      </c>
      <c r="X314" s="198">
        <f t="shared" si="211"/>
        <v>0.04</v>
      </c>
      <c r="Y314" s="308">
        <f t="shared" si="212"/>
        <v>6296.69</v>
      </c>
      <c r="Z314" s="332"/>
      <c r="AA314" s="310">
        <f t="shared" si="213"/>
        <v>-1534105362.52</v>
      </c>
      <c r="AB314" s="196">
        <f t="shared" si="214"/>
        <v>153411.54</v>
      </c>
      <c r="AC314" s="193">
        <f t="shared" si="215"/>
        <v>0</v>
      </c>
      <c r="AD314" s="194">
        <f t="shared" si="216"/>
        <v>0</v>
      </c>
      <c r="AE314" s="174">
        <v>298</v>
      </c>
    </row>
    <row r="315" spans="1:31" ht="15">
      <c r="A315" s="173">
        <v>299</v>
      </c>
      <c r="B315" s="119">
        <f t="shared" si="193"/>
        <v>0</v>
      </c>
      <c r="C315" s="291">
        <f t="shared" si="194"/>
        <v>20</v>
      </c>
      <c r="D315" s="323"/>
      <c r="E315" s="294">
        <f t="shared" si="195"/>
        <v>0</v>
      </c>
      <c r="F315" s="110">
        <f t="shared" si="196"/>
        <v>4</v>
      </c>
      <c r="G315" s="291">
        <f t="shared" si="197"/>
        <v>1153</v>
      </c>
      <c r="H315" s="323"/>
      <c r="I315" s="297">
        <f t="shared" si="198"/>
        <v>560011.9</v>
      </c>
      <c r="J315" s="20">
        <f t="shared" si="199"/>
        <v>5600.1189999999997</v>
      </c>
      <c r="K315" s="299">
        <f t="shared" si="200"/>
        <v>562828.91300000041</v>
      </c>
      <c r="L315" s="328"/>
      <c r="M315" s="170">
        <f t="shared" si="201"/>
        <v>112565782</v>
      </c>
      <c r="N315" s="170">
        <f t="shared" si="202"/>
        <v>5628289.0999999996</v>
      </c>
      <c r="O315" s="220">
        <f t="shared" si="203"/>
        <v>1493437660.4000001</v>
      </c>
      <c r="P315" s="231">
        <f t="shared" si="204"/>
        <v>149343.76604000002</v>
      </c>
      <c r="Q315" s="131">
        <f t="shared" si="205"/>
        <v>265</v>
      </c>
      <c r="R315" s="132">
        <f t="shared" si="206"/>
        <v>0.23</v>
      </c>
      <c r="S315" s="136">
        <f t="shared" si="207"/>
        <v>285</v>
      </c>
      <c r="T315" s="302">
        <f t="shared" si="208"/>
        <v>0.25</v>
      </c>
      <c r="U315" s="330"/>
      <c r="V315" s="305">
        <f t="shared" si="209"/>
        <v>63599667.170000002</v>
      </c>
      <c r="W315" s="172">
        <f t="shared" si="210"/>
        <v>1557037327.5699999</v>
      </c>
      <c r="X315" s="198">
        <f t="shared" si="211"/>
        <v>0.04</v>
      </c>
      <c r="Y315" s="308">
        <f t="shared" si="212"/>
        <v>6359.97</v>
      </c>
      <c r="Z315" s="332"/>
      <c r="AA315" s="310">
        <f t="shared" si="213"/>
        <v>-1557027327.5699999</v>
      </c>
      <c r="AB315" s="196">
        <f t="shared" si="214"/>
        <v>155703.73000000001</v>
      </c>
      <c r="AC315" s="193">
        <f t="shared" si="215"/>
        <v>0</v>
      </c>
      <c r="AD315" s="194">
        <f t="shared" si="216"/>
        <v>0</v>
      </c>
      <c r="AE315" s="174">
        <v>299</v>
      </c>
    </row>
    <row r="316" spans="1:31" ht="15">
      <c r="A316" s="173">
        <v>300</v>
      </c>
      <c r="B316" s="119">
        <f t="shared" si="193"/>
        <v>0</v>
      </c>
      <c r="C316" s="291">
        <f t="shared" si="194"/>
        <v>20</v>
      </c>
      <c r="D316" s="323"/>
      <c r="E316" s="294">
        <f t="shared" si="195"/>
        <v>0</v>
      </c>
      <c r="F316" s="110">
        <f t="shared" si="196"/>
        <v>4</v>
      </c>
      <c r="G316" s="291">
        <f t="shared" si="197"/>
        <v>1157</v>
      </c>
      <c r="H316" s="323"/>
      <c r="I316" s="297">
        <f t="shared" si="198"/>
        <v>562811.9</v>
      </c>
      <c r="J316" s="20">
        <f t="shared" si="199"/>
        <v>5628.1189999999997</v>
      </c>
      <c r="K316" s="299">
        <f t="shared" si="200"/>
        <v>568457.03200000036</v>
      </c>
      <c r="L316" s="328"/>
      <c r="M316" s="170">
        <f t="shared" si="201"/>
        <v>113691406</v>
      </c>
      <c r="N316" s="170">
        <f t="shared" si="202"/>
        <v>5684570.2999999998</v>
      </c>
      <c r="O316" s="220">
        <f t="shared" si="203"/>
        <v>1515950816.8</v>
      </c>
      <c r="P316" s="231">
        <f t="shared" si="204"/>
        <v>151595.08168</v>
      </c>
      <c r="Q316" s="131">
        <f t="shared" si="205"/>
        <v>267</v>
      </c>
      <c r="R316" s="132">
        <f t="shared" si="206"/>
        <v>0.23</v>
      </c>
      <c r="S316" s="136">
        <f t="shared" si="207"/>
        <v>287</v>
      </c>
      <c r="T316" s="302">
        <f t="shared" si="208"/>
        <v>0.25</v>
      </c>
      <c r="U316" s="330"/>
      <c r="V316" s="305">
        <f t="shared" si="209"/>
        <v>64235644.619999997</v>
      </c>
      <c r="W316" s="172">
        <f t="shared" si="210"/>
        <v>1580186461.4200001</v>
      </c>
      <c r="X316" s="198">
        <f t="shared" si="211"/>
        <v>0.04</v>
      </c>
      <c r="Y316" s="308">
        <f t="shared" si="212"/>
        <v>6423.56</v>
      </c>
      <c r="Z316" s="332"/>
      <c r="AA316" s="310">
        <f t="shared" si="213"/>
        <v>-1580176461.4200001</v>
      </c>
      <c r="AB316" s="196">
        <f t="shared" si="214"/>
        <v>158018.65</v>
      </c>
      <c r="AC316" s="193">
        <f t="shared" si="215"/>
        <v>0</v>
      </c>
      <c r="AD316" s="194">
        <f t="shared" si="216"/>
        <v>0</v>
      </c>
      <c r="AE316" s="174">
        <v>300</v>
      </c>
    </row>
    <row r="317" spans="1:31" ht="15">
      <c r="A317" s="173">
        <v>301</v>
      </c>
      <c r="B317" s="119">
        <f t="shared" si="193"/>
        <v>0</v>
      </c>
      <c r="C317" s="291">
        <f t="shared" si="194"/>
        <v>20</v>
      </c>
      <c r="D317" s="323"/>
      <c r="E317" s="294">
        <f t="shared" si="195"/>
        <v>0</v>
      </c>
      <c r="F317" s="110">
        <f t="shared" si="196"/>
        <v>4</v>
      </c>
      <c r="G317" s="291">
        <f t="shared" si="197"/>
        <v>1161</v>
      </c>
      <c r="H317" s="323"/>
      <c r="I317" s="297">
        <f t="shared" si="198"/>
        <v>565611.9</v>
      </c>
      <c r="J317" s="20">
        <f t="shared" si="199"/>
        <v>5656.1189999999997</v>
      </c>
      <c r="K317" s="299">
        <f t="shared" si="200"/>
        <v>574113.1510000003</v>
      </c>
      <c r="L317" s="328"/>
      <c r="M317" s="170">
        <f t="shared" si="201"/>
        <v>114822630</v>
      </c>
      <c r="N317" s="170">
        <f t="shared" si="202"/>
        <v>5741131.5</v>
      </c>
      <c r="O317" s="220">
        <f t="shared" si="203"/>
        <v>1538689098</v>
      </c>
      <c r="P317" s="231">
        <f t="shared" si="204"/>
        <v>153868.90979999999</v>
      </c>
      <c r="Q317" s="131">
        <f t="shared" si="205"/>
        <v>268</v>
      </c>
      <c r="R317" s="132">
        <f t="shared" si="206"/>
        <v>0.23</v>
      </c>
      <c r="S317" s="136">
        <f t="shared" si="207"/>
        <v>288</v>
      </c>
      <c r="T317" s="302">
        <f t="shared" si="208"/>
        <v>0.25</v>
      </c>
      <c r="U317" s="330"/>
      <c r="V317" s="305">
        <f t="shared" si="209"/>
        <v>64874786.060000002</v>
      </c>
      <c r="W317" s="172">
        <f t="shared" si="210"/>
        <v>1603563884.0599999</v>
      </c>
      <c r="X317" s="198">
        <f t="shared" si="211"/>
        <v>0.04</v>
      </c>
      <c r="Y317" s="308">
        <f t="shared" si="212"/>
        <v>6487.48</v>
      </c>
      <c r="Z317" s="332"/>
      <c r="AA317" s="310">
        <f t="shared" si="213"/>
        <v>-1603553884.0599999</v>
      </c>
      <c r="AB317" s="196">
        <f t="shared" si="214"/>
        <v>160356.39000000001</v>
      </c>
      <c r="AC317" s="193">
        <f t="shared" si="215"/>
        <v>0</v>
      </c>
      <c r="AD317" s="194">
        <f t="shared" si="216"/>
        <v>0</v>
      </c>
      <c r="AE317" s="174">
        <v>301</v>
      </c>
    </row>
    <row r="318" spans="1:31" ht="15">
      <c r="A318" s="173">
        <v>302</v>
      </c>
      <c r="B318" s="119">
        <f t="shared" si="193"/>
        <v>0</v>
      </c>
      <c r="C318" s="291">
        <f t="shared" si="194"/>
        <v>20</v>
      </c>
      <c r="D318" s="323"/>
      <c r="E318" s="294">
        <f t="shared" si="195"/>
        <v>0</v>
      </c>
      <c r="F318" s="110">
        <f t="shared" si="196"/>
        <v>4</v>
      </c>
      <c r="G318" s="291">
        <f t="shared" si="197"/>
        <v>1165</v>
      </c>
      <c r="H318" s="323"/>
      <c r="I318" s="297">
        <f t="shared" si="198"/>
        <v>568411.9</v>
      </c>
      <c r="J318" s="20">
        <f t="shared" si="199"/>
        <v>5684.1189999999997</v>
      </c>
      <c r="K318" s="299">
        <f t="shared" si="200"/>
        <v>579797.27000000025</v>
      </c>
      <c r="L318" s="328"/>
      <c r="M318" s="170">
        <f t="shared" si="201"/>
        <v>115959454</v>
      </c>
      <c r="N318" s="170">
        <f t="shared" si="202"/>
        <v>5797972.7000000002</v>
      </c>
      <c r="O318" s="220">
        <f t="shared" si="203"/>
        <v>1561653624</v>
      </c>
      <c r="P318" s="231">
        <f t="shared" si="204"/>
        <v>156165.36240000001</v>
      </c>
      <c r="Q318" s="131">
        <f t="shared" si="205"/>
        <v>269</v>
      </c>
      <c r="R318" s="132">
        <f t="shared" si="206"/>
        <v>0.23</v>
      </c>
      <c r="S318" s="136">
        <f t="shared" si="207"/>
        <v>289</v>
      </c>
      <c r="T318" s="302">
        <f t="shared" si="208"/>
        <v>0.25</v>
      </c>
      <c r="U318" s="330"/>
      <c r="V318" s="305">
        <f t="shared" si="209"/>
        <v>65517091.509999998</v>
      </c>
      <c r="W318" s="172">
        <f t="shared" si="210"/>
        <v>1627170715.51</v>
      </c>
      <c r="X318" s="198">
        <f t="shared" si="211"/>
        <v>0.04</v>
      </c>
      <c r="Y318" s="308">
        <f t="shared" si="212"/>
        <v>6551.71</v>
      </c>
      <c r="Z318" s="332"/>
      <c r="AA318" s="310">
        <f t="shared" si="213"/>
        <v>-1627160715.51</v>
      </c>
      <c r="AB318" s="196">
        <f t="shared" si="214"/>
        <v>162717.07</v>
      </c>
      <c r="AC318" s="193">
        <f t="shared" si="215"/>
        <v>0</v>
      </c>
      <c r="AD318" s="194">
        <f t="shared" si="216"/>
        <v>0</v>
      </c>
      <c r="AE318" s="174">
        <v>302</v>
      </c>
    </row>
    <row r="319" spans="1:31" ht="15">
      <c r="A319" s="173">
        <v>303</v>
      </c>
      <c r="B319" s="119">
        <f t="shared" si="193"/>
        <v>0</v>
      </c>
      <c r="C319" s="291">
        <f t="shared" si="194"/>
        <v>20</v>
      </c>
      <c r="D319" s="323"/>
      <c r="E319" s="294">
        <f t="shared" si="195"/>
        <v>0</v>
      </c>
      <c r="F319" s="110">
        <f t="shared" si="196"/>
        <v>4</v>
      </c>
      <c r="G319" s="291">
        <f t="shared" si="197"/>
        <v>1169</v>
      </c>
      <c r="H319" s="323"/>
      <c r="I319" s="297">
        <f t="shared" si="198"/>
        <v>571211.9</v>
      </c>
      <c r="J319" s="20">
        <f t="shared" si="199"/>
        <v>5712.1189999999997</v>
      </c>
      <c r="K319" s="299">
        <f t="shared" si="200"/>
        <v>585509.3890000002</v>
      </c>
      <c r="L319" s="328"/>
      <c r="M319" s="170">
        <f t="shared" si="201"/>
        <v>117101878</v>
      </c>
      <c r="N319" s="170">
        <f t="shared" si="202"/>
        <v>5855093.9000000004</v>
      </c>
      <c r="O319" s="220">
        <f t="shared" si="203"/>
        <v>1584845514.8</v>
      </c>
      <c r="P319" s="231">
        <f t="shared" si="204"/>
        <v>158484.55147999999</v>
      </c>
      <c r="Q319" s="131">
        <f t="shared" si="205"/>
        <v>271</v>
      </c>
      <c r="R319" s="132">
        <f t="shared" si="206"/>
        <v>0.23</v>
      </c>
      <c r="S319" s="136">
        <f t="shared" si="207"/>
        <v>291</v>
      </c>
      <c r="T319" s="302">
        <f t="shared" si="208"/>
        <v>0.25</v>
      </c>
      <c r="U319" s="330"/>
      <c r="V319" s="305">
        <f t="shared" si="209"/>
        <v>66162560.960000001</v>
      </c>
      <c r="W319" s="172">
        <f t="shared" si="210"/>
        <v>1651008075.76</v>
      </c>
      <c r="X319" s="198">
        <f t="shared" si="211"/>
        <v>0.04</v>
      </c>
      <c r="Y319" s="308">
        <f t="shared" si="212"/>
        <v>6616.26</v>
      </c>
      <c r="Z319" s="332"/>
      <c r="AA319" s="310">
        <f t="shared" si="213"/>
        <v>-1650998075.76</v>
      </c>
      <c r="AB319" s="196">
        <f t="shared" si="214"/>
        <v>165100.81</v>
      </c>
      <c r="AC319" s="193">
        <f t="shared" si="215"/>
        <v>0</v>
      </c>
      <c r="AD319" s="194">
        <f t="shared" si="216"/>
        <v>0</v>
      </c>
      <c r="AE319" s="174">
        <v>303</v>
      </c>
    </row>
    <row r="320" spans="1:31" ht="15">
      <c r="A320" s="173">
        <v>304</v>
      </c>
      <c r="B320" s="119">
        <f t="shared" si="193"/>
        <v>0</v>
      </c>
      <c r="C320" s="291">
        <f t="shared" si="194"/>
        <v>20</v>
      </c>
      <c r="D320" s="323"/>
      <c r="E320" s="294">
        <f t="shared" si="195"/>
        <v>0</v>
      </c>
      <c r="F320" s="110">
        <f t="shared" si="196"/>
        <v>4</v>
      </c>
      <c r="G320" s="291">
        <f t="shared" si="197"/>
        <v>1173</v>
      </c>
      <c r="H320" s="323"/>
      <c r="I320" s="297">
        <f t="shared" si="198"/>
        <v>574011.9</v>
      </c>
      <c r="J320" s="20">
        <f t="shared" si="199"/>
        <v>5740.1189999999997</v>
      </c>
      <c r="K320" s="299">
        <f t="shared" si="200"/>
        <v>591249.50800000015</v>
      </c>
      <c r="L320" s="328"/>
      <c r="M320" s="170">
        <f t="shared" si="201"/>
        <v>118249902</v>
      </c>
      <c r="N320" s="170">
        <f t="shared" si="202"/>
        <v>5912495.0999999996</v>
      </c>
      <c r="O320" s="220">
        <f t="shared" si="203"/>
        <v>1608265890.4000001</v>
      </c>
      <c r="P320" s="231">
        <f t="shared" si="204"/>
        <v>160826.58904000002</v>
      </c>
      <c r="Q320" s="131">
        <f t="shared" si="205"/>
        <v>272</v>
      </c>
      <c r="R320" s="132">
        <f t="shared" si="206"/>
        <v>0.23</v>
      </c>
      <c r="S320" s="136">
        <f t="shared" si="207"/>
        <v>292</v>
      </c>
      <c r="T320" s="302">
        <f t="shared" si="208"/>
        <v>0.25</v>
      </c>
      <c r="U320" s="330"/>
      <c r="V320" s="305">
        <f t="shared" si="209"/>
        <v>66811194.399999999</v>
      </c>
      <c r="W320" s="172">
        <f t="shared" si="210"/>
        <v>1675077084.8</v>
      </c>
      <c r="X320" s="198">
        <f t="shared" si="211"/>
        <v>0.04</v>
      </c>
      <c r="Y320" s="308">
        <f t="shared" si="212"/>
        <v>6681.12</v>
      </c>
      <c r="Z320" s="332"/>
      <c r="AA320" s="310">
        <f t="shared" si="213"/>
        <v>-1675067084.8</v>
      </c>
      <c r="AB320" s="196">
        <f t="shared" si="214"/>
        <v>167507.71</v>
      </c>
      <c r="AC320" s="193">
        <f t="shared" si="215"/>
        <v>0</v>
      </c>
      <c r="AD320" s="194">
        <f t="shared" si="216"/>
        <v>0</v>
      </c>
      <c r="AE320" s="174">
        <v>304</v>
      </c>
    </row>
    <row r="321" spans="1:31" ht="15">
      <c r="A321" s="173">
        <v>305</v>
      </c>
      <c r="B321" s="119">
        <f t="shared" si="193"/>
        <v>0</v>
      </c>
      <c r="C321" s="291">
        <f t="shared" si="194"/>
        <v>20</v>
      </c>
      <c r="D321" s="323"/>
      <c r="E321" s="294">
        <f t="shared" si="195"/>
        <v>0</v>
      </c>
      <c r="F321" s="110">
        <f t="shared" si="196"/>
        <v>4</v>
      </c>
      <c r="G321" s="291">
        <f t="shared" si="197"/>
        <v>1177</v>
      </c>
      <c r="H321" s="323"/>
      <c r="I321" s="297">
        <f t="shared" si="198"/>
        <v>576811.9</v>
      </c>
      <c r="J321" s="20">
        <f t="shared" si="199"/>
        <v>5768.1189999999997</v>
      </c>
      <c r="K321" s="299">
        <f t="shared" si="200"/>
        <v>597017.62700000009</v>
      </c>
      <c r="L321" s="328"/>
      <c r="M321" s="170">
        <f t="shared" si="201"/>
        <v>119403526</v>
      </c>
      <c r="N321" s="170">
        <f t="shared" si="202"/>
        <v>5970176.2999999998</v>
      </c>
      <c r="O321" s="220">
        <f t="shared" si="203"/>
        <v>1631915870.8</v>
      </c>
      <c r="P321" s="231">
        <f t="shared" si="204"/>
        <v>163191.58708</v>
      </c>
      <c r="Q321" s="131">
        <f t="shared" si="205"/>
        <v>273</v>
      </c>
      <c r="R321" s="132">
        <f t="shared" si="206"/>
        <v>0.23</v>
      </c>
      <c r="S321" s="136">
        <f t="shared" si="207"/>
        <v>293</v>
      </c>
      <c r="T321" s="302">
        <f t="shared" si="208"/>
        <v>0.25</v>
      </c>
      <c r="U321" s="330"/>
      <c r="V321" s="305">
        <f t="shared" si="209"/>
        <v>67462991.849999994</v>
      </c>
      <c r="W321" s="172">
        <f t="shared" si="210"/>
        <v>1699378862.6500001</v>
      </c>
      <c r="X321" s="198">
        <f t="shared" si="211"/>
        <v>0.04</v>
      </c>
      <c r="Y321" s="308">
        <f t="shared" si="212"/>
        <v>6746.3</v>
      </c>
      <c r="Z321" s="332"/>
      <c r="AA321" s="310">
        <f t="shared" si="213"/>
        <v>-1699368862.6500001</v>
      </c>
      <c r="AB321" s="196">
        <f t="shared" si="214"/>
        <v>169937.89</v>
      </c>
      <c r="AC321" s="193">
        <f t="shared" si="215"/>
        <v>0</v>
      </c>
      <c r="AD321" s="194">
        <f t="shared" si="216"/>
        <v>0</v>
      </c>
      <c r="AE321" s="174">
        <v>305</v>
      </c>
    </row>
    <row r="322" spans="1:31" ht="15">
      <c r="A322" s="173">
        <v>306</v>
      </c>
      <c r="B322" s="119">
        <f t="shared" si="193"/>
        <v>0</v>
      </c>
      <c r="C322" s="291">
        <f t="shared" si="194"/>
        <v>20</v>
      </c>
      <c r="D322" s="323"/>
      <c r="E322" s="294">
        <f t="shared" si="195"/>
        <v>0</v>
      </c>
      <c r="F322" s="110">
        <f t="shared" si="196"/>
        <v>4</v>
      </c>
      <c r="G322" s="291">
        <f t="shared" si="197"/>
        <v>1181</v>
      </c>
      <c r="H322" s="323"/>
      <c r="I322" s="297">
        <f t="shared" si="198"/>
        <v>579611.9</v>
      </c>
      <c r="J322" s="20">
        <f t="shared" si="199"/>
        <v>5796.1189999999997</v>
      </c>
      <c r="K322" s="299">
        <f t="shared" si="200"/>
        <v>602813.74600000004</v>
      </c>
      <c r="L322" s="328"/>
      <c r="M322" s="170">
        <f t="shared" si="201"/>
        <v>120562750</v>
      </c>
      <c r="N322" s="170">
        <f t="shared" si="202"/>
        <v>6028137.5</v>
      </c>
      <c r="O322" s="220">
        <f t="shared" si="203"/>
        <v>1655796576</v>
      </c>
      <c r="P322" s="231">
        <f t="shared" si="204"/>
        <v>165579.65760000001</v>
      </c>
      <c r="Q322" s="131">
        <f t="shared" si="205"/>
        <v>275</v>
      </c>
      <c r="R322" s="132">
        <f t="shared" si="206"/>
        <v>0.23</v>
      </c>
      <c r="S322" s="136">
        <f t="shared" si="207"/>
        <v>295</v>
      </c>
      <c r="T322" s="302">
        <f t="shared" si="208"/>
        <v>0.25</v>
      </c>
      <c r="U322" s="330"/>
      <c r="V322" s="305">
        <f t="shared" si="209"/>
        <v>68117953.299999997</v>
      </c>
      <c r="W322" s="172">
        <f t="shared" si="210"/>
        <v>1723914529.3</v>
      </c>
      <c r="X322" s="198">
        <f t="shared" si="211"/>
        <v>0.04</v>
      </c>
      <c r="Y322" s="308">
        <f t="shared" si="212"/>
        <v>6811.8</v>
      </c>
      <c r="Z322" s="332"/>
      <c r="AA322" s="310">
        <f t="shared" si="213"/>
        <v>-1723904529.3</v>
      </c>
      <c r="AB322" s="196">
        <f t="shared" si="214"/>
        <v>172391.45</v>
      </c>
      <c r="AC322" s="193">
        <f t="shared" si="215"/>
        <v>0</v>
      </c>
      <c r="AD322" s="194">
        <f t="shared" si="216"/>
        <v>0</v>
      </c>
      <c r="AE322" s="174">
        <v>306</v>
      </c>
    </row>
    <row r="323" spans="1:31" ht="15">
      <c r="A323" s="173">
        <v>307</v>
      </c>
      <c r="B323" s="119">
        <f t="shared" si="193"/>
        <v>0</v>
      </c>
      <c r="C323" s="291">
        <f t="shared" si="194"/>
        <v>20</v>
      </c>
      <c r="D323" s="323"/>
      <c r="E323" s="294">
        <f t="shared" si="195"/>
        <v>0</v>
      </c>
      <c r="F323" s="110">
        <f t="shared" si="196"/>
        <v>4</v>
      </c>
      <c r="G323" s="291">
        <f t="shared" si="197"/>
        <v>1185</v>
      </c>
      <c r="H323" s="323"/>
      <c r="I323" s="297">
        <f t="shared" si="198"/>
        <v>582411.9</v>
      </c>
      <c r="J323" s="20">
        <f t="shared" si="199"/>
        <v>5824.1189999999997</v>
      </c>
      <c r="K323" s="299">
        <f t="shared" si="200"/>
        <v>608637.86499999999</v>
      </c>
      <c r="L323" s="328"/>
      <c r="M323" s="170">
        <f t="shared" si="201"/>
        <v>121727574</v>
      </c>
      <c r="N323" s="170">
        <f t="shared" si="202"/>
        <v>6086378.7000000002</v>
      </c>
      <c r="O323" s="220">
        <f t="shared" si="203"/>
        <v>1679909126</v>
      </c>
      <c r="P323" s="231">
        <f t="shared" si="204"/>
        <v>167990.91260000001</v>
      </c>
      <c r="Q323" s="131">
        <f t="shared" si="205"/>
        <v>276</v>
      </c>
      <c r="R323" s="132">
        <f t="shared" si="206"/>
        <v>0.23</v>
      </c>
      <c r="S323" s="136">
        <f t="shared" si="207"/>
        <v>296</v>
      </c>
      <c r="T323" s="302">
        <f t="shared" si="208"/>
        <v>0.25</v>
      </c>
      <c r="U323" s="330"/>
      <c r="V323" s="305">
        <f t="shared" si="209"/>
        <v>68776078.75</v>
      </c>
      <c r="W323" s="172">
        <f t="shared" si="210"/>
        <v>1748685204.75</v>
      </c>
      <c r="X323" s="198">
        <f t="shared" si="211"/>
        <v>0.04</v>
      </c>
      <c r="Y323" s="308">
        <f t="shared" si="212"/>
        <v>6877.61</v>
      </c>
      <c r="Z323" s="332"/>
      <c r="AA323" s="310">
        <f t="shared" si="213"/>
        <v>-1748675204.75</v>
      </c>
      <c r="AB323" s="196">
        <f t="shared" si="214"/>
        <v>174868.52</v>
      </c>
      <c r="AC323" s="193">
        <f t="shared" si="215"/>
        <v>0</v>
      </c>
      <c r="AD323" s="194">
        <f t="shared" si="216"/>
        <v>0</v>
      </c>
      <c r="AE323" s="174">
        <v>307</v>
      </c>
    </row>
    <row r="324" spans="1:31" ht="15">
      <c r="A324" s="173">
        <v>308</v>
      </c>
      <c r="B324" s="119">
        <f t="shared" si="193"/>
        <v>0</v>
      </c>
      <c r="C324" s="291">
        <f t="shared" si="194"/>
        <v>20</v>
      </c>
      <c r="D324" s="323"/>
      <c r="E324" s="294">
        <f t="shared" si="195"/>
        <v>0</v>
      </c>
      <c r="F324" s="110">
        <f t="shared" si="196"/>
        <v>4</v>
      </c>
      <c r="G324" s="291">
        <f t="shared" si="197"/>
        <v>1189</v>
      </c>
      <c r="H324" s="323"/>
      <c r="I324" s="297">
        <f t="shared" si="198"/>
        <v>585211.9</v>
      </c>
      <c r="J324" s="20">
        <f t="shared" si="199"/>
        <v>5852.1189999999997</v>
      </c>
      <c r="K324" s="299">
        <f t="shared" si="200"/>
        <v>614489.98399999994</v>
      </c>
      <c r="L324" s="328"/>
      <c r="M324" s="170">
        <f t="shared" si="201"/>
        <v>122897996</v>
      </c>
      <c r="N324" s="170">
        <f t="shared" si="202"/>
        <v>6144899.7999999998</v>
      </c>
      <c r="O324" s="220">
        <f t="shared" si="203"/>
        <v>1704254640.8</v>
      </c>
      <c r="P324" s="231">
        <f t="shared" si="204"/>
        <v>170425.46408000001</v>
      </c>
      <c r="Q324" s="131">
        <f t="shared" si="205"/>
        <v>277</v>
      </c>
      <c r="R324" s="132">
        <f t="shared" si="206"/>
        <v>0.23</v>
      </c>
      <c r="S324" s="136">
        <f t="shared" si="207"/>
        <v>297</v>
      </c>
      <c r="T324" s="302">
        <f t="shared" si="208"/>
        <v>0.25</v>
      </c>
      <c r="U324" s="330"/>
      <c r="V324" s="305">
        <f t="shared" si="209"/>
        <v>69437368.189999998</v>
      </c>
      <c r="W324" s="172">
        <f t="shared" si="210"/>
        <v>1773692008.99</v>
      </c>
      <c r="X324" s="198">
        <f t="shared" si="211"/>
        <v>0.04</v>
      </c>
      <c r="Y324" s="308">
        <f t="shared" si="212"/>
        <v>6943.74</v>
      </c>
      <c r="Z324" s="332"/>
      <c r="AA324" s="310">
        <f t="shared" si="213"/>
        <v>-1773682008.99</v>
      </c>
      <c r="AB324" s="196">
        <f t="shared" si="214"/>
        <v>177369.2</v>
      </c>
      <c r="AC324" s="193">
        <f t="shared" si="215"/>
        <v>0</v>
      </c>
      <c r="AD324" s="194">
        <f t="shared" si="216"/>
        <v>0</v>
      </c>
      <c r="AE324" s="174">
        <v>308</v>
      </c>
    </row>
    <row r="325" spans="1:31" ht="15">
      <c r="A325" s="173">
        <v>309</v>
      </c>
      <c r="B325" s="119">
        <f t="shared" si="193"/>
        <v>0</v>
      </c>
      <c r="C325" s="291">
        <f t="shared" si="194"/>
        <v>20</v>
      </c>
      <c r="D325" s="323"/>
      <c r="E325" s="294">
        <f t="shared" si="195"/>
        <v>0</v>
      </c>
      <c r="F325" s="110">
        <f t="shared" si="196"/>
        <v>4</v>
      </c>
      <c r="G325" s="291">
        <f t="shared" si="197"/>
        <v>1193</v>
      </c>
      <c r="H325" s="323"/>
      <c r="I325" s="297">
        <f t="shared" si="198"/>
        <v>588011.9</v>
      </c>
      <c r="J325" s="20">
        <f t="shared" si="199"/>
        <v>5880.1189999999997</v>
      </c>
      <c r="K325" s="299">
        <f t="shared" si="200"/>
        <v>620370.10299999989</v>
      </c>
      <c r="L325" s="328"/>
      <c r="M325" s="170">
        <f t="shared" si="201"/>
        <v>124074020</v>
      </c>
      <c r="N325" s="170">
        <f t="shared" si="202"/>
        <v>6203701</v>
      </c>
      <c r="O325" s="220">
        <f t="shared" si="203"/>
        <v>1728834240</v>
      </c>
      <c r="P325" s="231">
        <f t="shared" si="204"/>
        <v>172883.424</v>
      </c>
      <c r="Q325" s="131">
        <f t="shared" si="205"/>
        <v>279</v>
      </c>
      <c r="R325" s="132">
        <f t="shared" si="206"/>
        <v>0.23</v>
      </c>
      <c r="S325" s="136">
        <f t="shared" si="207"/>
        <v>299</v>
      </c>
      <c r="T325" s="302">
        <f t="shared" si="208"/>
        <v>0.25</v>
      </c>
      <c r="U325" s="330"/>
      <c r="V325" s="305">
        <f t="shared" si="209"/>
        <v>70101821.640000001</v>
      </c>
      <c r="W325" s="172">
        <f t="shared" si="210"/>
        <v>1798936061.6400001</v>
      </c>
      <c r="X325" s="198">
        <f t="shared" si="211"/>
        <v>0.04</v>
      </c>
      <c r="Y325" s="308">
        <f t="shared" si="212"/>
        <v>7010.18</v>
      </c>
      <c r="Z325" s="332"/>
      <c r="AA325" s="310">
        <f t="shared" si="213"/>
        <v>-1798926061.6400001</v>
      </c>
      <c r="AB325" s="196">
        <f t="shared" si="214"/>
        <v>179893.61</v>
      </c>
      <c r="AC325" s="193">
        <f t="shared" si="215"/>
        <v>0</v>
      </c>
      <c r="AD325" s="194">
        <f t="shared" si="216"/>
        <v>0</v>
      </c>
      <c r="AE325" s="174">
        <v>309</v>
      </c>
    </row>
    <row r="326" spans="1:31" ht="15">
      <c r="A326" s="173">
        <v>310</v>
      </c>
      <c r="B326" s="119">
        <f t="shared" si="193"/>
        <v>0</v>
      </c>
      <c r="C326" s="291">
        <f t="shared" si="194"/>
        <v>20</v>
      </c>
      <c r="D326" s="323"/>
      <c r="E326" s="294">
        <f t="shared" si="195"/>
        <v>0</v>
      </c>
      <c r="F326" s="110">
        <f t="shared" si="196"/>
        <v>4</v>
      </c>
      <c r="G326" s="291">
        <f t="shared" si="197"/>
        <v>1197</v>
      </c>
      <c r="H326" s="323"/>
      <c r="I326" s="297">
        <f t="shared" si="198"/>
        <v>590811.9</v>
      </c>
      <c r="J326" s="20">
        <f t="shared" si="199"/>
        <v>5908.1189999999997</v>
      </c>
      <c r="K326" s="299">
        <f t="shared" si="200"/>
        <v>626278.22199999983</v>
      </c>
      <c r="L326" s="328"/>
      <c r="M326" s="170">
        <f t="shared" si="201"/>
        <v>125255644</v>
      </c>
      <c r="N326" s="170">
        <f t="shared" si="202"/>
        <v>6262782.2000000002</v>
      </c>
      <c r="O326" s="220">
        <f t="shared" si="203"/>
        <v>1753649044</v>
      </c>
      <c r="P326" s="231">
        <f t="shared" si="204"/>
        <v>175364.9044</v>
      </c>
      <c r="Q326" s="131">
        <f t="shared" si="205"/>
        <v>280</v>
      </c>
      <c r="R326" s="132">
        <f t="shared" si="206"/>
        <v>0.23</v>
      </c>
      <c r="S326" s="136">
        <f t="shared" si="207"/>
        <v>300</v>
      </c>
      <c r="T326" s="302">
        <f t="shared" si="208"/>
        <v>0.25</v>
      </c>
      <c r="U326" s="330"/>
      <c r="V326" s="305">
        <f t="shared" si="209"/>
        <v>70769439.090000004</v>
      </c>
      <c r="W326" s="172">
        <f t="shared" si="210"/>
        <v>1824418483.0899999</v>
      </c>
      <c r="X326" s="198">
        <f t="shared" si="211"/>
        <v>0.04</v>
      </c>
      <c r="Y326" s="308">
        <f t="shared" si="212"/>
        <v>7076.94</v>
      </c>
      <c r="Z326" s="332"/>
      <c r="AA326" s="310">
        <f t="shared" si="213"/>
        <v>-1824408483.0899999</v>
      </c>
      <c r="AB326" s="196">
        <f t="shared" si="214"/>
        <v>182441.85</v>
      </c>
      <c r="AC326" s="193">
        <f t="shared" si="215"/>
        <v>0</v>
      </c>
      <c r="AD326" s="194">
        <f t="shared" si="216"/>
        <v>0</v>
      </c>
      <c r="AE326" s="174">
        <v>310</v>
      </c>
    </row>
    <row r="327" spans="1:31" ht="15">
      <c r="A327" s="173">
        <v>311</v>
      </c>
      <c r="B327" s="119">
        <f t="shared" si="193"/>
        <v>0</v>
      </c>
      <c r="C327" s="291">
        <f t="shared" si="194"/>
        <v>20</v>
      </c>
      <c r="D327" s="323"/>
      <c r="E327" s="294">
        <f t="shared" si="195"/>
        <v>0</v>
      </c>
      <c r="F327" s="110">
        <f t="shared" si="196"/>
        <v>4</v>
      </c>
      <c r="G327" s="291">
        <f t="shared" si="197"/>
        <v>1201</v>
      </c>
      <c r="H327" s="323"/>
      <c r="I327" s="297">
        <f t="shared" si="198"/>
        <v>593611.9</v>
      </c>
      <c r="J327" s="20">
        <f t="shared" si="199"/>
        <v>5936.1189999999997</v>
      </c>
      <c r="K327" s="299">
        <f t="shared" si="200"/>
        <v>632214.34099999978</v>
      </c>
      <c r="L327" s="328"/>
      <c r="M327" s="170">
        <f t="shared" si="201"/>
        <v>126442868</v>
      </c>
      <c r="N327" s="170">
        <f t="shared" si="202"/>
        <v>6322143.4000000004</v>
      </c>
      <c r="O327" s="220">
        <f t="shared" si="203"/>
        <v>1778700172.8</v>
      </c>
      <c r="P327" s="231">
        <f t="shared" si="204"/>
        <v>177870.01728</v>
      </c>
      <c r="Q327" s="131">
        <f t="shared" si="205"/>
        <v>281</v>
      </c>
      <c r="R327" s="132">
        <f t="shared" si="206"/>
        <v>0.23</v>
      </c>
      <c r="S327" s="136">
        <f t="shared" si="207"/>
        <v>301</v>
      </c>
      <c r="T327" s="302">
        <f t="shared" si="208"/>
        <v>0.25</v>
      </c>
      <c r="U327" s="330"/>
      <c r="V327" s="305">
        <f t="shared" si="209"/>
        <v>71440220.530000001</v>
      </c>
      <c r="W327" s="172">
        <f t="shared" si="210"/>
        <v>1850140393.3299999</v>
      </c>
      <c r="X327" s="198">
        <f t="shared" si="211"/>
        <v>0.04</v>
      </c>
      <c r="Y327" s="308">
        <f t="shared" si="212"/>
        <v>7144.02</v>
      </c>
      <c r="Z327" s="332"/>
      <c r="AA327" s="310">
        <f t="shared" si="213"/>
        <v>-1850130393.3299999</v>
      </c>
      <c r="AB327" s="196">
        <f t="shared" si="214"/>
        <v>185014.04</v>
      </c>
      <c r="AC327" s="193">
        <f t="shared" si="215"/>
        <v>0</v>
      </c>
      <c r="AD327" s="194">
        <f t="shared" si="216"/>
        <v>0</v>
      </c>
      <c r="AE327" s="174">
        <v>311</v>
      </c>
    </row>
    <row r="328" spans="1:31" ht="15">
      <c r="A328" s="173">
        <v>312</v>
      </c>
      <c r="B328" s="119">
        <f t="shared" si="193"/>
        <v>0</v>
      </c>
      <c r="C328" s="291">
        <f t="shared" si="194"/>
        <v>20</v>
      </c>
      <c r="D328" s="323"/>
      <c r="E328" s="294">
        <f t="shared" si="195"/>
        <v>0</v>
      </c>
      <c r="F328" s="110">
        <f t="shared" si="196"/>
        <v>4</v>
      </c>
      <c r="G328" s="291">
        <f t="shared" si="197"/>
        <v>1205</v>
      </c>
      <c r="H328" s="323"/>
      <c r="I328" s="297">
        <f t="shared" si="198"/>
        <v>596411.9</v>
      </c>
      <c r="J328" s="20">
        <f t="shared" si="199"/>
        <v>5964.1189999999997</v>
      </c>
      <c r="K328" s="299">
        <f t="shared" si="200"/>
        <v>638178.45999999973</v>
      </c>
      <c r="L328" s="328"/>
      <c r="M328" s="170">
        <f t="shared" si="201"/>
        <v>127635692</v>
      </c>
      <c r="N328" s="170">
        <f t="shared" si="202"/>
        <v>6381784.5999999996</v>
      </c>
      <c r="O328" s="220">
        <f t="shared" si="203"/>
        <v>1803988746.4000001</v>
      </c>
      <c r="P328" s="231">
        <f t="shared" si="204"/>
        <v>180398.87464000002</v>
      </c>
      <c r="Q328" s="131">
        <f t="shared" si="205"/>
        <v>283</v>
      </c>
      <c r="R328" s="132">
        <f t="shared" si="206"/>
        <v>0.23</v>
      </c>
      <c r="S328" s="136">
        <f t="shared" si="207"/>
        <v>303</v>
      </c>
      <c r="T328" s="302">
        <f t="shared" si="208"/>
        <v>0.25</v>
      </c>
      <c r="U328" s="330"/>
      <c r="V328" s="305">
        <f t="shared" si="209"/>
        <v>72114165.980000004</v>
      </c>
      <c r="W328" s="172">
        <f t="shared" si="210"/>
        <v>1876102912.3800001</v>
      </c>
      <c r="X328" s="198">
        <f t="shared" si="211"/>
        <v>0.04</v>
      </c>
      <c r="Y328" s="308">
        <f t="shared" si="212"/>
        <v>7211.42</v>
      </c>
      <c r="Z328" s="332"/>
      <c r="AA328" s="310">
        <f t="shared" si="213"/>
        <v>-1876092912.3800001</v>
      </c>
      <c r="AB328" s="196">
        <f t="shared" si="214"/>
        <v>187610.29</v>
      </c>
      <c r="AC328" s="193">
        <f t="shared" si="215"/>
        <v>0</v>
      </c>
      <c r="AD328" s="194">
        <f t="shared" si="216"/>
        <v>0</v>
      </c>
      <c r="AE328" s="174">
        <v>312</v>
      </c>
    </row>
    <row r="329" spans="1:31" ht="15">
      <c r="A329" s="173">
        <v>313</v>
      </c>
      <c r="B329" s="119">
        <f t="shared" si="193"/>
        <v>0</v>
      </c>
      <c r="C329" s="291">
        <f t="shared" si="194"/>
        <v>20</v>
      </c>
      <c r="D329" s="323"/>
      <c r="E329" s="294">
        <f t="shared" si="195"/>
        <v>0</v>
      </c>
      <c r="F329" s="110">
        <f t="shared" si="196"/>
        <v>4</v>
      </c>
      <c r="G329" s="291">
        <f t="shared" si="197"/>
        <v>1209</v>
      </c>
      <c r="H329" s="323"/>
      <c r="I329" s="297">
        <f t="shared" si="198"/>
        <v>599211.9</v>
      </c>
      <c r="J329" s="20">
        <f t="shared" si="199"/>
        <v>5992.1189999999997</v>
      </c>
      <c r="K329" s="299">
        <f t="shared" si="200"/>
        <v>644170.57899999968</v>
      </c>
      <c r="L329" s="328"/>
      <c r="M329" s="170">
        <f t="shared" si="201"/>
        <v>128834116</v>
      </c>
      <c r="N329" s="170">
        <f t="shared" si="202"/>
        <v>6441705.7999999998</v>
      </c>
      <c r="O329" s="220">
        <f t="shared" si="203"/>
        <v>1829515884.8</v>
      </c>
      <c r="P329" s="231">
        <f t="shared" si="204"/>
        <v>182951.58848000001</v>
      </c>
      <c r="Q329" s="131">
        <f t="shared" si="205"/>
        <v>284</v>
      </c>
      <c r="R329" s="132">
        <f t="shared" si="206"/>
        <v>0.23</v>
      </c>
      <c r="S329" s="136">
        <f t="shared" si="207"/>
        <v>304</v>
      </c>
      <c r="T329" s="302">
        <f t="shared" si="208"/>
        <v>0.25</v>
      </c>
      <c r="U329" s="330"/>
      <c r="V329" s="305">
        <f t="shared" si="209"/>
        <v>72791275.430000007</v>
      </c>
      <c r="W329" s="172">
        <f t="shared" si="210"/>
        <v>1902307160.23</v>
      </c>
      <c r="X329" s="198">
        <f t="shared" si="211"/>
        <v>0.04</v>
      </c>
      <c r="Y329" s="308">
        <f t="shared" si="212"/>
        <v>7279.13</v>
      </c>
      <c r="Z329" s="332"/>
      <c r="AA329" s="310">
        <f t="shared" si="213"/>
        <v>-1902297160.23</v>
      </c>
      <c r="AB329" s="196">
        <f t="shared" si="214"/>
        <v>190230.72</v>
      </c>
      <c r="AC329" s="193">
        <f t="shared" si="215"/>
        <v>0</v>
      </c>
      <c r="AD329" s="194">
        <f t="shared" si="216"/>
        <v>0</v>
      </c>
      <c r="AE329" s="174">
        <v>313</v>
      </c>
    </row>
    <row r="330" spans="1:31" ht="15">
      <c r="A330" s="173">
        <v>314</v>
      </c>
      <c r="B330" s="119">
        <f t="shared" si="193"/>
        <v>0</v>
      </c>
      <c r="C330" s="291">
        <f t="shared" si="194"/>
        <v>20</v>
      </c>
      <c r="D330" s="323"/>
      <c r="E330" s="294">
        <f t="shared" si="195"/>
        <v>0</v>
      </c>
      <c r="F330" s="110">
        <f t="shared" si="196"/>
        <v>4</v>
      </c>
      <c r="G330" s="291">
        <f t="shared" si="197"/>
        <v>1213</v>
      </c>
      <c r="H330" s="323"/>
      <c r="I330" s="297">
        <f t="shared" si="198"/>
        <v>602011.9</v>
      </c>
      <c r="J330" s="20">
        <f t="shared" si="199"/>
        <v>6020.1189999999997</v>
      </c>
      <c r="K330" s="299">
        <f t="shared" si="200"/>
        <v>650190.69799999963</v>
      </c>
      <c r="L330" s="328"/>
      <c r="M330" s="170">
        <f t="shared" si="201"/>
        <v>130038140</v>
      </c>
      <c r="N330" s="170">
        <f t="shared" si="202"/>
        <v>6501907</v>
      </c>
      <c r="O330" s="220">
        <f t="shared" si="203"/>
        <v>1855282708</v>
      </c>
      <c r="P330" s="231">
        <f t="shared" si="204"/>
        <v>185528.2708</v>
      </c>
      <c r="Q330" s="131">
        <f t="shared" si="205"/>
        <v>285</v>
      </c>
      <c r="R330" s="132">
        <f t="shared" si="206"/>
        <v>0.23</v>
      </c>
      <c r="S330" s="136">
        <f t="shared" si="207"/>
        <v>305</v>
      </c>
      <c r="T330" s="302">
        <f t="shared" si="208"/>
        <v>0.25</v>
      </c>
      <c r="U330" s="330"/>
      <c r="V330" s="305">
        <f t="shared" si="209"/>
        <v>73471548.870000005</v>
      </c>
      <c r="W330" s="172">
        <f t="shared" si="210"/>
        <v>1928754256.8699999</v>
      </c>
      <c r="X330" s="198">
        <f t="shared" si="211"/>
        <v>0.04</v>
      </c>
      <c r="Y330" s="308">
        <f t="shared" si="212"/>
        <v>7347.15</v>
      </c>
      <c r="Z330" s="332"/>
      <c r="AA330" s="310">
        <f t="shared" si="213"/>
        <v>-1928744256.8699999</v>
      </c>
      <c r="AB330" s="196">
        <f t="shared" si="214"/>
        <v>192875.43</v>
      </c>
      <c r="AC330" s="193">
        <f t="shared" si="215"/>
        <v>0</v>
      </c>
      <c r="AD330" s="194">
        <f t="shared" si="216"/>
        <v>0</v>
      </c>
      <c r="AE330" s="174">
        <v>314</v>
      </c>
    </row>
    <row r="331" spans="1:31" ht="15">
      <c r="A331" s="173">
        <v>315</v>
      </c>
      <c r="B331" s="119">
        <f t="shared" ref="B331:B371" si="217">IF(AND($A331&gt;=C$9,C$9&gt;0),0,IF(AND($A331&gt;=C$6,C$6&gt;0),C$7,0))</f>
        <v>0</v>
      </c>
      <c r="C331" s="291">
        <f t="shared" ref="C331:C371" si="218">IF(AND($A331&gt;=C$9,C$9&gt;0),C$10,C330+B331)</f>
        <v>20</v>
      </c>
      <c r="D331" s="323"/>
      <c r="E331" s="294">
        <f t="shared" ref="E331:E371" si="219">IF(OR($A331&lt;2,AND(G$12&gt;0,$A331&gt;G$12)),0,IF(AND($A331&gt;=G$9,G$9&gt;0),G$10,IF(AND($A331&gt;=G$6,G$6&gt;0),G$7,0)))</f>
        <v>0</v>
      </c>
      <c r="F331" s="110">
        <f t="shared" ref="F331:F371" si="220">F330+E331</f>
        <v>4</v>
      </c>
      <c r="G331" s="291">
        <f t="shared" ref="G331:G371" si="221">G330+F331</f>
        <v>1217</v>
      </c>
      <c r="H331" s="323"/>
      <c r="I331" s="297">
        <f t="shared" ref="I331:I371" si="222">IF(($A331&lt;K$4),1,IF(AND($A331&gt;K$12,K$12&gt;0),I330,IF(AND($A331&gt;=K$9,K$9&gt;0),ROUND(I330+K$10,4),IF(AND($A331&gt;=K$6,K$6&gt;0),ROUND(I330+K$7,4),K$3))))</f>
        <v>604811.9</v>
      </c>
      <c r="J331" s="20">
        <f t="shared" ref="J331:J371" si="223">IF($A331&lt;K$4, K$2, IF(K$1=0,IF(K$13&gt;0,IF(K$2*K$13&lt;ROUND(J330*I331, 3),K$2*K$13,ROUND(J330*I331, 3)),ROUND(J330*I331, 3)),IF(K$13&gt;0,IF(K$2*K$13&lt;ROUND(K$2*I331, 3),K$2*K$13,ROUND(K$2*I331, 3)),ROUND(K$2*I331, 3))))</f>
        <v>6048.1189999999997</v>
      </c>
      <c r="K331" s="299">
        <f t="shared" ref="K331:K371" si="224">K330+J331</f>
        <v>656238.81699999957</v>
      </c>
      <c r="L331" s="328"/>
      <c r="M331" s="170">
        <f t="shared" ref="M331:M371" si="225">ROUND(C331*N331-K331*$O$6,2)</f>
        <v>131247764</v>
      </c>
      <c r="N331" s="170">
        <f t="shared" ref="N331:N371" si="226">ROUND(ROUND(K331,2)*$O$4,2)</f>
        <v>6562388.2000000002</v>
      </c>
      <c r="O331" s="220">
        <f t="shared" ref="O331:O371" si="227">ROUND((ROUND(K330,2)*(G331-G330)*$O$4+O330+J331*$O$6),2)</f>
        <v>1881290336</v>
      </c>
      <c r="P331" s="231">
        <f t="shared" ref="P331:P371" si="228">O331/$O$10</f>
        <v>188129.0336</v>
      </c>
      <c r="Q331" s="131">
        <f t="shared" ref="Q331:Q371" si="229">ROUND(O331/N331,0)</f>
        <v>287</v>
      </c>
      <c r="R331" s="132">
        <f t="shared" ref="R331:R371" si="230">ROUND(Q331/G331,2)</f>
        <v>0.24</v>
      </c>
      <c r="S331" s="136">
        <f t="shared" ref="S331:S371" si="231">Q331+C331</f>
        <v>307</v>
      </c>
      <c r="T331" s="302">
        <f t="shared" ref="T331:T371" si="232">ROUND(S331/G331,2)</f>
        <v>0.25</v>
      </c>
      <c r="U331" s="330"/>
      <c r="V331" s="305">
        <f t="shared" ref="V331:V371" si="233">ROUND(K331*$O$7,2)</f>
        <v>74154986.319999993</v>
      </c>
      <c r="W331" s="172">
        <f t="shared" ref="W331:W371" si="234">ROUND(O331+V331,2)</f>
        <v>1955445322.3199999</v>
      </c>
      <c r="X331" s="198">
        <f t="shared" ref="X331:X371" si="235">IF(O331&gt;0,ROUND(V331/O331,2),0)</f>
        <v>0.04</v>
      </c>
      <c r="Y331" s="308">
        <f t="shared" ref="Y331:Y371" si="236">IF($O$10&gt;0,ROUND(V331/$O$10,2),0)</f>
        <v>7415.5</v>
      </c>
      <c r="Z331" s="332"/>
      <c r="AA331" s="310">
        <f t="shared" ref="AA331:AA371" si="237">IF($O$10&gt;0,ROUND($O$10-W331,2),0)</f>
        <v>-1955435322.3199999</v>
      </c>
      <c r="AB331" s="196">
        <f t="shared" ref="AB331:AB371" si="238">IF($O$10&gt;0,ROUND(W331/$O$10,2),0)</f>
        <v>195544.53</v>
      </c>
      <c r="AC331" s="193">
        <f t="shared" ref="AC331:AC371" si="239">IF(AND(AA331&gt;0,$O$4&gt;0),($O$10-O331-V331*$O$8)/N331,0)</f>
        <v>0</v>
      </c>
      <c r="AD331" s="194">
        <f t="shared" ref="AD331:AD371" si="240">IF(AC331&gt;0,AC331+G331,0)</f>
        <v>0</v>
      </c>
      <c r="AE331" s="174">
        <v>315</v>
      </c>
    </row>
    <row r="332" spans="1:31" ht="15">
      <c r="A332" s="173">
        <v>316</v>
      </c>
      <c r="B332" s="119">
        <f t="shared" si="217"/>
        <v>0</v>
      </c>
      <c r="C332" s="291">
        <f t="shared" si="218"/>
        <v>20</v>
      </c>
      <c r="D332" s="323"/>
      <c r="E332" s="294">
        <f t="shared" si="219"/>
        <v>0</v>
      </c>
      <c r="F332" s="110">
        <f t="shared" si="220"/>
        <v>4</v>
      </c>
      <c r="G332" s="291">
        <f t="shared" si="221"/>
        <v>1221</v>
      </c>
      <c r="H332" s="323"/>
      <c r="I332" s="297">
        <f t="shared" si="222"/>
        <v>607611.9</v>
      </c>
      <c r="J332" s="20">
        <f t="shared" si="223"/>
        <v>6076.1189999999997</v>
      </c>
      <c r="K332" s="299">
        <f t="shared" si="224"/>
        <v>662314.93599999952</v>
      </c>
      <c r="L332" s="328"/>
      <c r="M332" s="170">
        <f t="shared" si="225"/>
        <v>132462988</v>
      </c>
      <c r="N332" s="170">
        <f t="shared" si="226"/>
        <v>6623149.4000000004</v>
      </c>
      <c r="O332" s="220">
        <f t="shared" si="227"/>
        <v>1907539888.8</v>
      </c>
      <c r="P332" s="231">
        <f t="shared" si="228"/>
        <v>190753.98887999999</v>
      </c>
      <c r="Q332" s="131">
        <f t="shared" si="229"/>
        <v>288</v>
      </c>
      <c r="R332" s="132">
        <f t="shared" si="230"/>
        <v>0.24</v>
      </c>
      <c r="S332" s="136">
        <f t="shared" si="231"/>
        <v>308</v>
      </c>
      <c r="T332" s="302">
        <f t="shared" si="232"/>
        <v>0.25</v>
      </c>
      <c r="U332" s="330"/>
      <c r="V332" s="305">
        <f t="shared" si="233"/>
        <v>74841587.769999996</v>
      </c>
      <c r="W332" s="172">
        <f t="shared" si="234"/>
        <v>1982381476.5699999</v>
      </c>
      <c r="X332" s="198">
        <f t="shared" si="235"/>
        <v>0.04</v>
      </c>
      <c r="Y332" s="308">
        <f t="shared" si="236"/>
        <v>7484.16</v>
      </c>
      <c r="Z332" s="332"/>
      <c r="AA332" s="310">
        <f t="shared" si="237"/>
        <v>-1982371476.5699999</v>
      </c>
      <c r="AB332" s="196">
        <f t="shared" si="238"/>
        <v>198238.15</v>
      </c>
      <c r="AC332" s="193">
        <f t="shared" si="239"/>
        <v>0</v>
      </c>
      <c r="AD332" s="194">
        <f t="shared" si="240"/>
        <v>0</v>
      </c>
      <c r="AE332" s="174">
        <v>316</v>
      </c>
    </row>
    <row r="333" spans="1:31" ht="15">
      <c r="A333" s="173">
        <v>317</v>
      </c>
      <c r="B333" s="119">
        <f t="shared" si="217"/>
        <v>0</v>
      </c>
      <c r="C333" s="291">
        <f t="shared" si="218"/>
        <v>20</v>
      </c>
      <c r="D333" s="323"/>
      <c r="E333" s="294">
        <f t="shared" si="219"/>
        <v>0</v>
      </c>
      <c r="F333" s="110">
        <f t="shared" si="220"/>
        <v>4</v>
      </c>
      <c r="G333" s="291">
        <f t="shared" si="221"/>
        <v>1225</v>
      </c>
      <c r="H333" s="323"/>
      <c r="I333" s="297">
        <f t="shared" si="222"/>
        <v>610411.9</v>
      </c>
      <c r="J333" s="20">
        <f t="shared" si="223"/>
        <v>6104.1189999999997</v>
      </c>
      <c r="K333" s="299">
        <f t="shared" si="224"/>
        <v>668419.05499999947</v>
      </c>
      <c r="L333" s="328"/>
      <c r="M333" s="170">
        <f t="shared" si="225"/>
        <v>133683810</v>
      </c>
      <c r="N333" s="170">
        <f t="shared" si="226"/>
        <v>6684190.5</v>
      </c>
      <c r="O333" s="220">
        <f t="shared" si="227"/>
        <v>1934032486.4000001</v>
      </c>
      <c r="P333" s="231">
        <f t="shared" si="228"/>
        <v>193403.24864000001</v>
      </c>
      <c r="Q333" s="131">
        <f t="shared" si="229"/>
        <v>289</v>
      </c>
      <c r="R333" s="132">
        <f t="shared" si="230"/>
        <v>0.24</v>
      </c>
      <c r="S333" s="136">
        <f t="shared" si="231"/>
        <v>309</v>
      </c>
      <c r="T333" s="302">
        <f t="shared" si="232"/>
        <v>0.25</v>
      </c>
      <c r="U333" s="330"/>
      <c r="V333" s="305">
        <f t="shared" si="233"/>
        <v>75531353.209999993</v>
      </c>
      <c r="W333" s="172">
        <f t="shared" si="234"/>
        <v>2009563839.6099999</v>
      </c>
      <c r="X333" s="198">
        <f t="shared" si="235"/>
        <v>0.04</v>
      </c>
      <c r="Y333" s="308">
        <f t="shared" si="236"/>
        <v>7553.14</v>
      </c>
      <c r="Z333" s="332"/>
      <c r="AA333" s="310">
        <f t="shared" si="237"/>
        <v>-2009553839.6099999</v>
      </c>
      <c r="AB333" s="196">
        <f t="shared" si="238"/>
        <v>200956.38</v>
      </c>
      <c r="AC333" s="193">
        <f t="shared" si="239"/>
        <v>0</v>
      </c>
      <c r="AD333" s="194">
        <f t="shared" si="240"/>
        <v>0</v>
      </c>
      <c r="AE333" s="174">
        <v>317</v>
      </c>
    </row>
    <row r="334" spans="1:31" ht="15">
      <c r="A334" s="173">
        <v>318</v>
      </c>
      <c r="B334" s="119">
        <f t="shared" si="217"/>
        <v>0</v>
      </c>
      <c r="C334" s="291">
        <f t="shared" si="218"/>
        <v>20</v>
      </c>
      <c r="D334" s="323"/>
      <c r="E334" s="294">
        <f t="shared" si="219"/>
        <v>0</v>
      </c>
      <c r="F334" s="110">
        <f t="shared" si="220"/>
        <v>4</v>
      </c>
      <c r="G334" s="291">
        <f t="shared" si="221"/>
        <v>1229</v>
      </c>
      <c r="H334" s="323"/>
      <c r="I334" s="297">
        <f t="shared" si="222"/>
        <v>613211.9</v>
      </c>
      <c r="J334" s="20">
        <f t="shared" si="223"/>
        <v>6132.1189999999997</v>
      </c>
      <c r="K334" s="299">
        <f t="shared" si="224"/>
        <v>674551.17399999942</v>
      </c>
      <c r="L334" s="328"/>
      <c r="M334" s="170">
        <f t="shared" si="225"/>
        <v>134910234</v>
      </c>
      <c r="N334" s="170">
        <f t="shared" si="226"/>
        <v>6745511.7000000002</v>
      </c>
      <c r="O334" s="220">
        <f t="shared" si="227"/>
        <v>1960769248.4000001</v>
      </c>
      <c r="P334" s="231">
        <f t="shared" si="228"/>
        <v>196076.92484000002</v>
      </c>
      <c r="Q334" s="131">
        <f t="shared" si="229"/>
        <v>291</v>
      </c>
      <c r="R334" s="132">
        <f t="shared" si="230"/>
        <v>0.24</v>
      </c>
      <c r="S334" s="136">
        <f t="shared" si="231"/>
        <v>311</v>
      </c>
      <c r="T334" s="302">
        <f t="shared" si="232"/>
        <v>0.25</v>
      </c>
      <c r="U334" s="330"/>
      <c r="V334" s="305">
        <f t="shared" si="233"/>
        <v>76224282.659999996</v>
      </c>
      <c r="W334" s="172">
        <f t="shared" si="234"/>
        <v>2036993531.0599999</v>
      </c>
      <c r="X334" s="198">
        <f t="shared" si="235"/>
        <v>0.04</v>
      </c>
      <c r="Y334" s="308">
        <f t="shared" si="236"/>
        <v>7622.43</v>
      </c>
      <c r="Z334" s="332"/>
      <c r="AA334" s="310">
        <f t="shared" si="237"/>
        <v>-2036983531.0599999</v>
      </c>
      <c r="AB334" s="196">
        <f t="shared" si="238"/>
        <v>203699.35</v>
      </c>
      <c r="AC334" s="193">
        <f t="shared" si="239"/>
        <v>0</v>
      </c>
      <c r="AD334" s="194">
        <f t="shared" si="240"/>
        <v>0</v>
      </c>
      <c r="AE334" s="174">
        <v>318</v>
      </c>
    </row>
    <row r="335" spans="1:31" ht="15">
      <c r="A335" s="173">
        <v>319</v>
      </c>
      <c r="B335" s="119">
        <f t="shared" si="217"/>
        <v>0</v>
      </c>
      <c r="C335" s="291">
        <f t="shared" si="218"/>
        <v>20</v>
      </c>
      <c r="D335" s="323"/>
      <c r="E335" s="294">
        <f t="shared" si="219"/>
        <v>0</v>
      </c>
      <c r="F335" s="110">
        <f t="shared" si="220"/>
        <v>4</v>
      </c>
      <c r="G335" s="291">
        <f t="shared" si="221"/>
        <v>1233</v>
      </c>
      <c r="H335" s="323"/>
      <c r="I335" s="297">
        <f t="shared" si="222"/>
        <v>616011.9</v>
      </c>
      <c r="J335" s="20">
        <f t="shared" si="223"/>
        <v>6160.1189999999997</v>
      </c>
      <c r="K335" s="299">
        <f t="shared" si="224"/>
        <v>680711.29299999936</v>
      </c>
      <c r="L335" s="328"/>
      <c r="M335" s="170">
        <f t="shared" si="225"/>
        <v>136142258</v>
      </c>
      <c r="N335" s="170">
        <f t="shared" si="226"/>
        <v>6807112.9000000004</v>
      </c>
      <c r="O335" s="220">
        <f t="shared" si="227"/>
        <v>1987751295.2</v>
      </c>
      <c r="P335" s="231">
        <f t="shared" si="228"/>
        <v>198775.12952000002</v>
      </c>
      <c r="Q335" s="131">
        <f t="shared" si="229"/>
        <v>292</v>
      </c>
      <c r="R335" s="132">
        <f t="shared" si="230"/>
        <v>0.24</v>
      </c>
      <c r="S335" s="136">
        <f t="shared" si="231"/>
        <v>312</v>
      </c>
      <c r="T335" s="302">
        <f t="shared" si="232"/>
        <v>0.25</v>
      </c>
      <c r="U335" s="330"/>
      <c r="V335" s="305">
        <f t="shared" si="233"/>
        <v>76920376.109999999</v>
      </c>
      <c r="W335" s="172">
        <f t="shared" si="234"/>
        <v>2064671671.3099999</v>
      </c>
      <c r="X335" s="198">
        <f t="shared" si="235"/>
        <v>0.04</v>
      </c>
      <c r="Y335" s="308">
        <f t="shared" si="236"/>
        <v>7692.04</v>
      </c>
      <c r="Z335" s="332"/>
      <c r="AA335" s="310">
        <f t="shared" si="237"/>
        <v>-2064661671.3099999</v>
      </c>
      <c r="AB335" s="196">
        <f t="shared" si="238"/>
        <v>206467.17</v>
      </c>
      <c r="AC335" s="193">
        <f t="shared" si="239"/>
        <v>0</v>
      </c>
      <c r="AD335" s="194">
        <f t="shared" si="240"/>
        <v>0</v>
      </c>
      <c r="AE335" s="174">
        <v>319</v>
      </c>
    </row>
    <row r="336" spans="1:31" ht="15">
      <c r="A336" s="173">
        <v>320</v>
      </c>
      <c r="B336" s="119">
        <f t="shared" si="217"/>
        <v>0</v>
      </c>
      <c r="C336" s="291">
        <f t="shared" si="218"/>
        <v>20</v>
      </c>
      <c r="D336" s="323"/>
      <c r="E336" s="294">
        <f t="shared" si="219"/>
        <v>0</v>
      </c>
      <c r="F336" s="110">
        <f t="shared" si="220"/>
        <v>4</v>
      </c>
      <c r="G336" s="291">
        <f t="shared" si="221"/>
        <v>1237</v>
      </c>
      <c r="H336" s="323"/>
      <c r="I336" s="297">
        <f t="shared" si="222"/>
        <v>618811.9</v>
      </c>
      <c r="J336" s="20">
        <f t="shared" si="223"/>
        <v>6188.1189999999997</v>
      </c>
      <c r="K336" s="299">
        <f t="shared" si="224"/>
        <v>686899.41199999931</v>
      </c>
      <c r="L336" s="328"/>
      <c r="M336" s="170">
        <f t="shared" si="225"/>
        <v>137379882</v>
      </c>
      <c r="N336" s="170">
        <f t="shared" si="226"/>
        <v>6868994.0999999996</v>
      </c>
      <c r="O336" s="220">
        <f t="shared" si="227"/>
        <v>2014979746.8</v>
      </c>
      <c r="P336" s="231">
        <f t="shared" si="228"/>
        <v>201497.97467999998</v>
      </c>
      <c r="Q336" s="131">
        <f t="shared" si="229"/>
        <v>293</v>
      </c>
      <c r="R336" s="132">
        <f t="shared" si="230"/>
        <v>0.24</v>
      </c>
      <c r="S336" s="136">
        <f t="shared" si="231"/>
        <v>313</v>
      </c>
      <c r="T336" s="302">
        <f t="shared" si="232"/>
        <v>0.25</v>
      </c>
      <c r="U336" s="330"/>
      <c r="V336" s="305">
        <f t="shared" si="233"/>
        <v>77619633.560000002</v>
      </c>
      <c r="W336" s="172">
        <f t="shared" si="234"/>
        <v>2092599380.3599999</v>
      </c>
      <c r="X336" s="198">
        <f t="shared" si="235"/>
        <v>0.04</v>
      </c>
      <c r="Y336" s="308">
        <f t="shared" si="236"/>
        <v>7761.96</v>
      </c>
      <c r="Z336" s="332"/>
      <c r="AA336" s="310">
        <f t="shared" si="237"/>
        <v>-2092589380.3599999</v>
      </c>
      <c r="AB336" s="196">
        <f t="shared" si="238"/>
        <v>209259.94</v>
      </c>
      <c r="AC336" s="193">
        <f t="shared" si="239"/>
        <v>0</v>
      </c>
      <c r="AD336" s="194">
        <f t="shared" si="240"/>
        <v>0</v>
      </c>
      <c r="AE336" s="174">
        <v>320</v>
      </c>
    </row>
    <row r="337" spans="1:31" ht="15">
      <c r="A337" s="173">
        <v>321</v>
      </c>
      <c r="B337" s="119">
        <f t="shared" si="217"/>
        <v>0</v>
      </c>
      <c r="C337" s="291">
        <f t="shared" si="218"/>
        <v>20</v>
      </c>
      <c r="D337" s="323"/>
      <c r="E337" s="294">
        <f t="shared" si="219"/>
        <v>0</v>
      </c>
      <c r="F337" s="110">
        <f t="shared" si="220"/>
        <v>4</v>
      </c>
      <c r="G337" s="291">
        <f t="shared" si="221"/>
        <v>1241</v>
      </c>
      <c r="H337" s="323"/>
      <c r="I337" s="297">
        <f t="shared" si="222"/>
        <v>621611.9</v>
      </c>
      <c r="J337" s="20">
        <f t="shared" si="223"/>
        <v>6216.1189999999997</v>
      </c>
      <c r="K337" s="299">
        <f t="shared" si="224"/>
        <v>693115.53099999926</v>
      </c>
      <c r="L337" s="328"/>
      <c r="M337" s="170">
        <f t="shared" si="225"/>
        <v>138623106</v>
      </c>
      <c r="N337" s="170">
        <f t="shared" si="226"/>
        <v>6931155.2999999998</v>
      </c>
      <c r="O337" s="220">
        <f t="shared" si="227"/>
        <v>2042455723.2</v>
      </c>
      <c r="P337" s="231">
        <f t="shared" si="228"/>
        <v>204245.57232000001</v>
      </c>
      <c r="Q337" s="131">
        <f t="shared" si="229"/>
        <v>295</v>
      </c>
      <c r="R337" s="132">
        <f t="shared" si="230"/>
        <v>0.24</v>
      </c>
      <c r="S337" s="136">
        <f t="shared" si="231"/>
        <v>315</v>
      </c>
      <c r="T337" s="302">
        <f t="shared" si="232"/>
        <v>0.25</v>
      </c>
      <c r="U337" s="330"/>
      <c r="V337" s="305">
        <f t="shared" si="233"/>
        <v>78322055</v>
      </c>
      <c r="W337" s="172">
        <f t="shared" si="234"/>
        <v>2120777778.2</v>
      </c>
      <c r="X337" s="198">
        <f t="shared" si="235"/>
        <v>0.04</v>
      </c>
      <c r="Y337" s="308">
        <f t="shared" si="236"/>
        <v>7832.21</v>
      </c>
      <c r="Z337" s="332"/>
      <c r="AA337" s="310">
        <f t="shared" si="237"/>
        <v>-2120767778.2</v>
      </c>
      <c r="AB337" s="196">
        <f t="shared" si="238"/>
        <v>212077.78</v>
      </c>
      <c r="AC337" s="193">
        <f t="shared" si="239"/>
        <v>0</v>
      </c>
      <c r="AD337" s="194">
        <f t="shared" si="240"/>
        <v>0</v>
      </c>
      <c r="AE337" s="174">
        <v>321</v>
      </c>
    </row>
    <row r="338" spans="1:31" ht="15">
      <c r="A338" s="173">
        <v>322</v>
      </c>
      <c r="B338" s="119">
        <f t="shared" si="217"/>
        <v>0</v>
      </c>
      <c r="C338" s="291">
        <f t="shared" si="218"/>
        <v>20</v>
      </c>
      <c r="D338" s="323"/>
      <c r="E338" s="294">
        <f t="shared" si="219"/>
        <v>0</v>
      </c>
      <c r="F338" s="110">
        <f t="shared" si="220"/>
        <v>4</v>
      </c>
      <c r="G338" s="291">
        <f t="shared" si="221"/>
        <v>1245</v>
      </c>
      <c r="H338" s="323"/>
      <c r="I338" s="297">
        <f t="shared" si="222"/>
        <v>624411.9</v>
      </c>
      <c r="J338" s="20">
        <f t="shared" si="223"/>
        <v>6244.1189999999997</v>
      </c>
      <c r="K338" s="299">
        <f t="shared" si="224"/>
        <v>699359.64999999921</v>
      </c>
      <c r="L338" s="328"/>
      <c r="M338" s="170">
        <f t="shared" si="225"/>
        <v>139871930</v>
      </c>
      <c r="N338" s="170">
        <f t="shared" si="226"/>
        <v>6993596.5</v>
      </c>
      <c r="O338" s="220">
        <f t="shared" si="227"/>
        <v>2070180344.4000001</v>
      </c>
      <c r="P338" s="231">
        <f t="shared" si="228"/>
        <v>207018.03444000002</v>
      </c>
      <c r="Q338" s="131">
        <f t="shared" si="229"/>
        <v>296</v>
      </c>
      <c r="R338" s="132">
        <f t="shared" si="230"/>
        <v>0.24</v>
      </c>
      <c r="S338" s="136">
        <f t="shared" si="231"/>
        <v>316</v>
      </c>
      <c r="T338" s="302">
        <f t="shared" si="232"/>
        <v>0.25</v>
      </c>
      <c r="U338" s="330"/>
      <c r="V338" s="305">
        <f t="shared" si="233"/>
        <v>79027640.450000003</v>
      </c>
      <c r="W338" s="172">
        <f t="shared" si="234"/>
        <v>2149207984.8499999</v>
      </c>
      <c r="X338" s="198">
        <f t="shared" si="235"/>
        <v>0.04</v>
      </c>
      <c r="Y338" s="308">
        <f t="shared" si="236"/>
        <v>7902.76</v>
      </c>
      <c r="Z338" s="332"/>
      <c r="AA338" s="310">
        <f t="shared" si="237"/>
        <v>-2149197984.8499999</v>
      </c>
      <c r="AB338" s="196">
        <f t="shared" si="238"/>
        <v>214920.8</v>
      </c>
      <c r="AC338" s="193">
        <f t="shared" si="239"/>
        <v>0</v>
      </c>
      <c r="AD338" s="194">
        <f t="shared" si="240"/>
        <v>0</v>
      </c>
      <c r="AE338" s="174">
        <v>322</v>
      </c>
    </row>
    <row r="339" spans="1:31" ht="15">
      <c r="A339" s="173">
        <v>323</v>
      </c>
      <c r="B339" s="119">
        <f t="shared" si="217"/>
        <v>0</v>
      </c>
      <c r="C339" s="291">
        <f t="shared" si="218"/>
        <v>20</v>
      </c>
      <c r="D339" s="323"/>
      <c r="E339" s="294">
        <f t="shared" si="219"/>
        <v>0</v>
      </c>
      <c r="F339" s="110">
        <f t="shared" si="220"/>
        <v>4</v>
      </c>
      <c r="G339" s="291">
        <f t="shared" si="221"/>
        <v>1249</v>
      </c>
      <c r="H339" s="323"/>
      <c r="I339" s="297">
        <f t="shared" si="222"/>
        <v>627211.9</v>
      </c>
      <c r="J339" s="20">
        <f t="shared" si="223"/>
        <v>6272.1189999999997</v>
      </c>
      <c r="K339" s="299">
        <f t="shared" si="224"/>
        <v>705631.76899999916</v>
      </c>
      <c r="L339" s="328"/>
      <c r="M339" s="170">
        <f t="shared" si="225"/>
        <v>141126354</v>
      </c>
      <c r="N339" s="170">
        <f t="shared" si="226"/>
        <v>7056317.7000000002</v>
      </c>
      <c r="O339" s="220">
        <f t="shared" si="227"/>
        <v>2098154730.4000001</v>
      </c>
      <c r="P339" s="231">
        <f t="shared" si="228"/>
        <v>209815.47304000001</v>
      </c>
      <c r="Q339" s="131">
        <f t="shared" si="229"/>
        <v>297</v>
      </c>
      <c r="R339" s="132">
        <f t="shared" si="230"/>
        <v>0.24</v>
      </c>
      <c r="S339" s="136">
        <f t="shared" si="231"/>
        <v>317</v>
      </c>
      <c r="T339" s="302">
        <f t="shared" si="232"/>
        <v>0.25</v>
      </c>
      <c r="U339" s="330"/>
      <c r="V339" s="305">
        <f t="shared" si="233"/>
        <v>79736389.900000006</v>
      </c>
      <c r="W339" s="172">
        <f t="shared" si="234"/>
        <v>2177891120.3000002</v>
      </c>
      <c r="X339" s="198">
        <f t="shared" si="235"/>
        <v>0.04</v>
      </c>
      <c r="Y339" s="308">
        <f t="shared" si="236"/>
        <v>7973.64</v>
      </c>
      <c r="Z339" s="332"/>
      <c r="AA339" s="310">
        <f t="shared" si="237"/>
        <v>-2177881120.3000002</v>
      </c>
      <c r="AB339" s="196">
        <f t="shared" si="238"/>
        <v>217789.11</v>
      </c>
      <c r="AC339" s="193">
        <f t="shared" si="239"/>
        <v>0</v>
      </c>
      <c r="AD339" s="194">
        <f t="shared" si="240"/>
        <v>0</v>
      </c>
      <c r="AE339" s="174">
        <v>323</v>
      </c>
    </row>
    <row r="340" spans="1:31" ht="15">
      <c r="A340" s="173">
        <v>324</v>
      </c>
      <c r="B340" s="119">
        <f t="shared" si="217"/>
        <v>0</v>
      </c>
      <c r="C340" s="291">
        <f t="shared" si="218"/>
        <v>20</v>
      </c>
      <c r="D340" s="323"/>
      <c r="E340" s="294">
        <f t="shared" si="219"/>
        <v>0</v>
      </c>
      <c r="F340" s="110">
        <f t="shared" si="220"/>
        <v>4</v>
      </c>
      <c r="G340" s="291">
        <f t="shared" si="221"/>
        <v>1253</v>
      </c>
      <c r="H340" s="323"/>
      <c r="I340" s="297">
        <f t="shared" si="222"/>
        <v>630011.9</v>
      </c>
      <c r="J340" s="20">
        <f t="shared" si="223"/>
        <v>6300.1189999999997</v>
      </c>
      <c r="K340" s="299">
        <f t="shared" si="224"/>
        <v>711931.8879999991</v>
      </c>
      <c r="L340" s="328"/>
      <c r="M340" s="170">
        <f t="shared" si="225"/>
        <v>142386378</v>
      </c>
      <c r="N340" s="170">
        <f t="shared" si="226"/>
        <v>7119318.9000000004</v>
      </c>
      <c r="O340" s="220">
        <f t="shared" si="227"/>
        <v>2126380001.2</v>
      </c>
      <c r="P340" s="231">
        <f t="shared" si="228"/>
        <v>212638.00012000001</v>
      </c>
      <c r="Q340" s="131">
        <f t="shared" si="229"/>
        <v>299</v>
      </c>
      <c r="R340" s="132">
        <f t="shared" si="230"/>
        <v>0.24</v>
      </c>
      <c r="S340" s="136">
        <f t="shared" si="231"/>
        <v>319</v>
      </c>
      <c r="T340" s="302">
        <f t="shared" si="232"/>
        <v>0.25</v>
      </c>
      <c r="U340" s="330"/>
      <c r="V340" s="305">
        <f t="shared" si="233"/>
        <v>80448303.340000004</v>
      </c>
      <c r="W340" s="172">
        <f t="shared" si="234"/>
        <v>2206828304.54</v>
      </c>
      <c r="X340" s="198">
        <f t="shared" si="235"/>
        <v>0.04</v>
      </c>
      <c r="Y340" s="308">
        <f t="shared" si="236"/>
        <v>8044.83</v>
      </c>
      <c r="Z340" s="332"/>
      <c r="AA340" s="310">
        <f t="shared" si="237"/>
        <v>-2206818304.54</v>
      </c>
      <c r="AB340" s="196">
        <f t="shared" si="238"/>
        <v>220682.83</v>
      </c>
      <c r="AC340" s="193">
        <f t="shared" si="239"/>
        <v>0</v>
      </c>
      <c r="AD340" s="194">
        <f t="shared" si="240"/>
        <v>0</v>
      </c>
      <c r="AE340" s="174">
        <v>324</v>
      </c>
    </row>
    <row r="341" spans="1:31" ht="15">
      <c r="A341" s="173">
        <v>325</v>
      </c>
      <c r="B341" s="119">
        <f t="shared" si="217"/>
        <v>0</v>
      </c>
      <c r="C341" s="291">
        <f t="shared" si="218"/>
        <v>20</v>
      </c>
      <c r="D341" s="323"/>
      <c r="E341" s="294">
        <f t="shared" si="219"/>
        <v>0</v>
      </c>
      <c r="F341" s="110">
        <f t="shared" si="220"/>
        <v>4</v>
      </c>
      <c r="G341" s="291">
        <f t="shared" si="221"/>
        <v>1257</v>
      </c>
      <c r="H341" s="323"/>
      <c r="I341" s="297">
        <f t="shared" si="222"/>
        <v>632811.9</v>
      </c>
      <c r="J341" s="20">
        <f t="shared" si="223"/>
        <v>6328.1189999999997</v>
      </c>
      <c r="K341" s="299">
        <f t="shared" si="224"/>
        <v>718260.00699999905</v>
      </c>
      <c r="L341" s="328"/>
      <c r="M341" s="170">
        <f t="shared" si="225"/>
        <v>143652002</v>
      </c>
      <c r="N341" s="170">
        <f t="shared" si="226"/>
        <v>7182600.0999999996</v>
      </c>
      <c r="O341" s="220">
        <f t="shared" si="227"/>
        <v>2154857276.8000002</v>
      </c>
      <c r="P341" s="231">
        <f t="shared" si="228"/>
        <v>215485.72768000001</v>
      </c>
      <c r="Q341" s="131">
        <f t="shared" si="229"/>
        <v>300</v>
      </c>
      <c r="R341" s="132">
        <f t="shared" si="230"/>
        <v>0.24</v>
      </c>
      <c r="S341" s="136">
        <f t="shared" si="231"/>
        <v>320</v>
      </c>
      <c r="T341" s="302">
        <f t="shared" si="232"/>
        <v>0.25</v>
      </c>
      <c r="U341" s="330"/>
      <c r="V341" s="305">
        <f t="shared" si="233"/>
        <v>81163380.790000007</v>
      </c>
      <c r="W341" s="172">
        <f t="shared" si="234"/>
        <v>2236020657.5900002</v>
      </c>
      <c r="X341" s="198">
        <f t="shared" si="235"/>
        <v>0.04</v>
      </c>
      <c r="Y341" s="308">
        <f t="shared" si="236"/>
        <v>8116.34</v>
      </c>
      <c r="Z341" s="332"/>
      <c r="AA341" s="310">
        <f t="shared" si="237"/>
        <v>-2236010657.5900002</v>
      </c>
      <c r="AB341" s="196">
        <f t="shared" si="238"/>
        <v>223602.07</v>
      </c>
      <c r="AC341" s="193">
        <f t="shared" si="239"/>
        <v>0</v>
      </c>
      <c r="AD341" s="194">
        <f t="shared" si="240"/>
        <v>0</v>
      </c>
      <c r="AE341" s="174">
        <v>325</v>
      </c>
    </row>
    <row r="342" spans="1:31" ht="15">
      <c r="A342" s="173">
        <v>326</v>
      </c>
      <c r="B342" s="119">
        <f t="shared" si="217"/>
        <v>0</v>
      </c>
      <c r="C342" s="291">
        <f t="shared" si="218"/>
        <v>20</v>
      </c>
      <c r="D342" s="323"/>
      <c r="E342" s="294">
        <f t="shared" si="219"/>
        <v>0</v>
      </c>
      <c r="F342" s="110">
        <f t="shared" si="220"/>
        <v>4</v>
      </c>
      <c r="G342" s="291">
        <f t="shared" si="221"/>
        <v>1261</v>
      </c>
      <c r="H342" s="323"/>
      <c r="I342" s="297">
        <f t="shared" si="222"/>
        <v>635611.9</v>
      </c>
      <c r="J342" s="20">
        <f t="shared" si="223"/>
        <v>6356.1189999999997</v>
      </c>
      <c r="K342" s="299">
        <f t="shared" si="224"/>
        <v>724616.125999999</v>
      </c>
      <c r="L342" s="328"/>
      <c r="M342" s="170">
        <f t="shared" si="225"/>
        <v>144923226</v>
      </c>
      <c r="N342" s="170">
        <f t="shared" si="226"/>
        <v>7246161.2999999998</v>
      </c>
      <c r="O342" s="220">
        <f t="shared" si="227"/>
        <v>2183587677.1999998</v>
      </c>
      <c r="P342" s="231">
        <f t="shared" si="228"/>
        <v>218358.76771999997</v>
      </c>
      <c r="Q342" s="131">
        <f t="shared" si="229"/>
        <v>301</v>
      </c>
      <c r="R342" s="132">
        <f t="shared" si="230"/>
        <v>0.24</v>
      </c>
      <c r="S342" s="136">
        <f t="shared" si="231"/>
        <v>321</v>
      </c>
      <c r="T342" s="302">
        <f t="shared" si="232"/>
        <v>0.25</v>
      </c>
      <c r="U342" s="330"/>
      <c r="V342" s="305">
        <f t="shared" si="233"/>
        <v>81881622.239999995</v>
      </c>
      <c r="W342" s="172">
        <f t="shared" si="234"/>
        <v>2265469299.4400001</v>
      </c>
      <c r="X342" s="198">
        <f t="shared" si="235"/>
        <v>0.04</v>
      </c>
      <c r="Y342" s="308">
        <f t="shared" si="236"/>
        <v>8188.16</v>
      </c>
      <c r="Z342" s="332"/>
      <c r="AA342" s="310">
        <f t="shared" si="237"/>
        <v>-2265459299.4400001</v>
      </c>
      <c r="AB342" s="196">
        <f t="shared" si="238"/>
        <v>226546.93</v>
      </c>
      <c r="AC342" s="193">
        <f t="shared" si="239"/>
        <v>0</v>
      </c>
      <c r="AD342" s="194">
        <f t="shared" si="240"/>
        <v>0</v>
      </c>
      <c r="AE342" s="174">
        <v>326</v>
      </c>
    </row>
    <row r="343" spans="1:31" ht="15">
      <c r="A343" s="173">
        <v>327</v>
      </c>
      <c r="B343" s="119">
        <f t="shared" si="217"/>
        <v>0</v>
      </c>
      <c r="C343" s="291">
        <f t="shared" si="218"/>
        <v>20</v>
      </c>
      <c r="D343" s="323"/>
      <c r="E343" s="294">
        <f t="shared" si="219"/>
        <v>0</v>
      </c>
      <c r="F343" s="110">
        <f t="shared" si="220"/>
        <v>4</v>
      </c>
      <c r="G343" s="291">
        <f t="shared" si="221"/>
        <v>1265</v>
      </c>
      <c r="H343" s="323"/>
      <c r="I343" s="297">
        <f t="shared" si="222"/>
        <v>638411.9</v>
      </c>
      <c r="J343" s="20">
        <f t="shared" si="223"/>
        <v>6384.1189999999997</v>
      </c>
      <c r="K343" s="299">
        <f t="shared" si="224"/>
        <v>731000.24499999895</v>
      </c>
      <c r="L343" s="328"/>
      <c r="M343" s="170">
        <f t="shared" si="225"/>
        <v>146200048</v>
      </c>
      <c r="N343" s="170">
        <f t="shared" si="226"/>
        <v>7310002.4000000004</v>
      </c>
      <c r="O343" s="220">
        <f t="shared" si="227"/>
        <v>2212572322.4000001</v>
      </c>
      <c r="P343" s="231">
        <f t="shared" si="228"/>
        <v>221257.23224000001</v>
      </c>
      <c r="Q343" s="131">
        <f t="shared" si="229"/>
        <v>303</v>
      </c>
      <c r="R343" s="132">
        <f t="shared" si="230"/>
        <v>0.24</v>
      </c>
      <c r="S343" s="136">
        <f t="shared" si="231"/>
        <v>323</v>
      </c>
      <c r="T343" s="302">
        <f t="shared" si="232"/>
        <v>0.26</v>
      </c>
      <c r="U343" s="330"/>
      <c r="V343" s="305">
        <f t="shared" si="233"/>
        <v>82603027.680000007</v>
      </c>
      <c r="W343" s="172">
        <f t="shared" si="234"/>
        <v>2295175350.0799999</v>
      </c>
      <c r="X343" s="198">
        <f t="shared" si="235"/>
        <v>0.04</v>
      </c>
      <c r="Y343" s="308">
        <f t="shared" si="236"/>
        <v>8260.2999999999993</v>
      </c>
      <c r="Z343" s="332"/>
      <c r="AA343" s="310">
        <f t="shared" si="237"/>
        <v>-2295165350.0799999</v>
      </c>
      <c r="AB343" s="196">
        <f t="shared" si="238"/>
        <v>229517.54</v>
      </c>
      <c r="AC343" s="193">
        <f t="shared" si="239"/>
        <v>0</v>
      </c>
      <c r="AD343" s="194">
        <f t="shared" si="240"/>
        <v>0</v>
      </c>
      <c r="AE343" s="174">
        <v>327</v>
      </c>
    </row>
    <row r="344" spans="1:31" ht="15">
      <c r="A344" s="173">
        <v>328</v>
      </c>
      <c r="B344" s="119">
        <f t="shared" si="217"/>
        <v>0</v>
      </c>
      <c r="C344" s="291">
        <f t="shared" si="218"/>
        <v>20</v>
      </c>
      <c r="D344" s="323"/>
      <c r="E344" s="294">
        <f t="shared" si="219"/>
        <v>0</v>
      </c>
      <c r="F344" s="110">
        <f t="shared" si="220"/>
        <v>4</v>
      </c>
      <c r="G344" s="291">
        <f t="shared" si="221"/>
        <v>1269</v>
      </c>
      <c r="H344" s="323"/>
      <c r="I344" s="297">
        <f t="shared" si="222"/>
        <v>641211.9</v>
      </c>
      <c r="J344" s="20">
        <f t="shared" si="223"/>
        <v>6412.1189999999997</v>
      </c>
      <c r="K344" s="299">
        <f t="shared" si="224"/>
        <v>737412.3639999989</v>
      </c>
      <c r="L344" s="328"/>
      <c r="M344" s="170">
        <f t="shared" si="225"/>
        <v>147482472</v>
      </c>
      <c r="N344" s="170">
        <f t="shared" si="226"/>
        <v>7374123.5999999996</v>
      </c>
      <c r="O344" s="220">
        <f t="shared" si="227"/>
        <v>2241812332</v>
      </c>
      <c r="P344" s="231">
        <f t="shared" si="228"/>
        <v>224181.23319999999</v>
      </c>
      <c r="Q344" s="131">
        <f t="shared" si="229"/>
        <v>304</v>
      </c>
      <c r="R344" s="132">
        <f t="shared" si="230"/>
        <v>0.24</v>
      </c>
      <c r="S344" s="136">
        <f t="shared" si="231"/>
        <v>324</v>
      </c>
      <c r="T344" s="302">
        <f t="shared" si="232"/>
        <v>0.26</v>
      </c>
      <c r="U344" s="330"/>
      <c r="V344" s="305">
        <f t="shared" si="233"/>
        <v>83327597.129999995</v>
      </c>
      <c r="W344" s="172">
        <f t="shared" si="234"/>
        <v>2325139929.1300001</v>
      </c>
      <c r="X344" s="198">
        <f t="shared" si="235"/>
        <v>0.04</v>
      </c>
      <c r="Y344" s="308">
        <f t="shared" si="236"/>
        <v>8332.76</v>
      </c>
      <c r="Z344" s="332"/>
      <c r="AA344" s="310">
        <f t="shared" si="237"/>
        <v>-2325129929.1300001</v>
      </c>
      <c r="AB344" s="196">
        <f t="shared" si="238"/>
        <v>232513.99</v>
      </c>
      <c r="AC344" s="193">
        <f t="shared" si="239"/>
        <v>0</v>
      </c>
      <c r="AD344" s="194">
        <f t="shared" si="240"/>
        <v>0</v>
      </c>
      <c r="AE344" s="174">
        <v>328</v>
      </c>
    </row>
    <row r="345" spans="1:31" ht="15">
      <c r="A345" s="173">
        <v>329</v>
      </c>
      <c r="B345" s="119">
        <f t="shared" si="217"/>
        <v>0</v>
      </c>
      <c r="C345" s="291">
        <f t="shared" si="218"/>
        <v>20</v>
      </c>
      <c r="D345" s="323"/>
      <c r="E345" s="294">
        <f t="shared" si="219"/>
        <v>0</v>
      </c>
      <c r="F345" s="110">
        <f t="shared" si="220"/>
        <v>4</v>
      </c>
      <c r="G345" s="291">
        <f t="shared" si="221"/>
        <v>1273</v>
      </c>
      <c r="H345" s="323"/>
      <c r="I345" s="297">
        <f t="shared" si="222"/>
        <v>644011.9</v>
      </c>
      <c r="J345" s="20">
        <f t="shared" si="223"/>
        <v>6440.1189999999997</v>
      </c>
      <c r="K345" s="299">
        <f t="shared" si="224"/>
        <v>743852.48299999884</v>
      </c>
      <c r="L345" s="328"/>
      <c r="M345" s="170">
        <f t="shared" si="225"/>
        <v>148770496</v>
      </c>
      <c r="N345" s="170">
        <f t="shared" si="226"/>
        <v>7438524.7999999998</v>
      </c>
      <c r="O345" s="220">
        <f t="shared" si="227"/>
        <v>2271308826.4000001</v>
      </c>
      <c r="P345" s="231">
        <f t="shared" si="228"/>
        <v>227130.88264</v>
      </c>
      <c r="Q345" s="131">
        <f t="shared" si="229"/>
        <v>305</v>
      </c>
      <c r="R345" s="132">
        <f t="shared" si="230"/>
        <v>0.24</v>
      </c>
      <c r="S345" s="136">
        <f t="shared" si="231"/>
        <v>325</v>
      </c>
      <c r="T345" s="302">
        <f t="shared" si="232"/>
        <v>0.26</v>
      </c>
      <c r="U345" s="330"/>
      <c r="V345" s="305">
        <f t="shared" si="233"/>
        <v>84055330.579999998</v>
      </c>
      <c r="W345" s="172">
        <f t="shared" si="234"/>
        <v>2355364156.98</v>
      </c>
      <c r="X345" s="198">
        <f t="shared" si="235"/>
        <v>0.04</v>
      </c>
      <c r="Y345" s="308">
        <f t="shared" si="236"/>
        <v>8405.5300000000007</v>
      </c>
      <c r="Z345" s="332"/>
      <c r="AA345" s="310">
        <f t="shared" si="237"/>
        <v>-2355354156.98</v>
      </c>
      <c r="AB345" s="196">
        <f t="shared" si="238"/>
        <v>235536.42</v>
      </c>
      <c r="AC345" s="193">
        <f t="shared" si="239"/>
        <v>0</v>
      </c>
      <c r="AD345" s="194">
        <f t="shared" si="240"/>
        <v>0</v>
      </c>
      <c r="AE345" s="174">
        <v>329</v>
      </c>
    </row>
    <row r="346" spans="1:31" ht="15">
      <c r="A346" s="173">
        <v>330</v>
      </c>
      <c r="B346" s="119">
        <f t="shared" si="217"/>
        <v>0</v>
      </c>
      <c r="C346" s="291">
        <f t="shared" si="218"/>
        <v>20</v>
      </c>
      <c r="D346" s="323"/>
      <c r="E346" s="294">
        <f t="shared" si="219"/>
        <v>0</v>
      </c>
      <c r="F346" s="110">
        <f t="shared" si="220"/>
        <v>4</v>
      </c>
      <c r="G346" s="291">
        <f t="shared" si="221"/>
        <v>1277</v>
      </c>
      <c r="H346" s="323"/>
      <c r="I346" s="297">
        <f t="shared" si="222"/>
        <v>646811.9</v>
      </c>
      <c r="J346" s="20">
        <f t="shared" si="223"/>
        <v>6468.1189999999997</v>
      </c>
      <c r="K346" s="299">
        <f t="shared" si="224"/>
        <v>750320.60199999879</v>
      </c>
      <c r="L346" s="328"/>
      <c r="M346" s="170">
        <f t="shared" si="225"/>
        <v>150064120</v>
      </c>
      <c r="N346" s="170">
        <f t="shared" si="226"/>
        <v>7503206</v>
      </c>
      <c r="O346" s="220">
        <f t="shared" si="227"/>
        <v>2301062925.5999999</v>
      </c>
      <c r="P346" s="231">
        <f t="shared" si="228"/>
        <v>230106.29256</v>
      </c>
      <c r="Q346" s="131">
        <f t="shared" si="229"/>
        <v>307</v>
      </c>
      <c r="R346" s="132">
        <f t="shared" si="230"/>
        <v>0.24</v>
      </c>
      <c r="S346" s="136">
        <f t="shared" si="231"/>
        <v>327</v>
      </c>
      <c r="T346" s="302">
        <f t="shared" si="232"/>
        <v>0.26</v>
      </c>
      <c r="U346" s="330"/>
      <c r="V346" s="305">
        <f t="shared" si="233"/>
        <v>84786228.030000001</v>
      </c>
      <c r="W346" s="172">
        <f t="shared" si="234"/>
        <v>2385849153.6300001</v>
      </c>
      <c r="X346" s="198">
        <f t="shared" si="235"/>
        <v>0.04</v>
      </c>
      <c r="Y346" s="308">
        <f t="shared" si="236"/>
        <v>8478.6200000000008</v>
      </c>
      <c r="Z346" s="332"/>
      <c r="AA346" s="310">
        <f t="shared" si="237"/>
        <v>-2385839153.6300001</v>
      </c>
      <c r="AB346" s="196">
        <f t="shared" si="238"/>
        <v>238584.92</v>
      </c>
      <c r="AC346" s="193">
        <f t="shared" si="239"/>
        <v>0</v>
      </c>
      <c r="AD346" s="194">
        <f t="shared" si="240"/>
        <v>0</v>
      </c>
      <c r="AE346" s="174">
        <v>330</v>
      </c>
    </row>
    <row r="347" spans="1:31" ht="15">
      <c r="A347" s="173">
        <v>331</v>
      </c>
      <c r="B347" s="119">
        <f t="shared" si="217"/>
        <v>0</v>
      </c>
      <c r="C347" s="291">
        <f t="shared" si="218"/>
        <v>20</v>
      </c>
      <c r="D347" s="323"/>
      <c r="E347" s="294">
        <f t="shared" si="219"/>
        <v>0</v>
      </c>
      <c r="F347" s="110">
        <f t="shared" si="220"/>
        <v>4</v>
      </c>
      <c r="G347" s="291">
        <f t="shared" si="221"/>
        <v>1281</v>
      </c>
      <c r="H347" s="323"/>
      <c r="I347" s="297">
        <f t="shared" si="222"/>
        <v>649611.9</v>
      </c>
      <c r="J347" s="20">
        <f t="shared" si="223"/>
        <v>6496.1189999999997</v>
      </c>
      <c r="K347" s="299">
        <f t="shared" si="224"/>
        <v>756816.72099999874</v>
      </c>
      <c r="L347" s="328"/>
      <c r="M347" s="170">
        <f t="shared" si="225"/>
        <v>151363344</v>
      </c>
      <c r="N347" s="170">
        <f t="shared" si="226"/>
        <v>7568167.2000000002</v>
      </c>
      <c r="O347" s="220">
        <f t="shared" si="227"/>
        <v>2331075749.5999999</v>
      </c>
      <c r="P347" s="231">
        <f t="shared" si="228"/>
        <v>233107.57496</v>
      </c>
      <c r="Q347" s="131">
        <f t="shared" si="229"/>
        <v>308</v>
      </c>
      <c r="R347" s="132">
        <f t="shared" si="230"/>
        <v>0.24</v>
      </c>
      <c r="S347" s="136">
        <f t="shared" si="231"/>
        <v>328</v>
      </c>
      <c r="T347" s="302">
        <f t="shared" si="232"/>
        <v>0.26</v>
      </c>
      <c r="U347" s="330"/>
      <c r="V347" s="305">
        <f t="shared" si="233"/>
        <v>85520289.469999999</v>
      </c>
      <c r="W347" s="172">
        <f t="shared" si="234"/>
        <v>2416596039.0700002</v>
      </c>
      <c r="X347" s="198">
        <f t="shared" si="235"/>
        <v>0.04</v>
      </c>
      <c r="Y347" s="308">
        <f t="shared" si="236"/>
        <v>8552.0300000000007</v>
      </c>
      <c r="Z347" s="332"/>
      <c r="AA347" s="310">
        <f t="shared" si="237"/>
        <v>-2416586039.0700002</v>
      </c>
      <c r="AB347" s="196">
        <f t="shared" si="238"/>
        <v>241659.6</v>
      </c>
      <c r="AC347" s="193">
        <f t="shared" si="239"/>
        <v>0</v>
      </c>
      <c r="AD347" s="194">
        <f t="shared" si="240"/>
        <v>0</v>
      </c>
      <c r="AE347" s="174">
        <v>331</v>
      </c>
    </row>
    <row r="348" spans="1:31" ht="15">
      <c r="A348" s="173">
        <v>332</v>
      </c>
      <c r="B348" s="119">
        <f t="shared" si="217"/>
        <v>0</v>
      </c>
      <c r="C348" s="291">
        <f t="shared" si="218"/>
        <v>20</v>
      </c>
      <c r="D348" s="323"/>
      <c r="E348" s="294">
        <f t="shared" si="219"/>
        <v>0</v>
      </c>
      <c r="F348" s="110">
        <f t="shared" si="220"/>
        <v>4</v>
      </c>
      <c r="G348" s="291">
        <f t="shared" si="221"/>
        <v>1285</v>
      </c>
      <c r="H348" s="323"/>
      <c r="I348" s="297">
        <f t="shared" si="222"/>
        <v>652411.9</v>
      </c>
      <c r="J348" s="20">
        <f t="shared" si="223"/>
        <v>6524.1189999999997</v>
      </c>
      <c r="K348" s="299">
        <f t="shared" si="224"/>
        <v>763340.83999999869</v>
      </c>
      <c r="L348" s="328"/>
      <c r="M348" s="170">
        <f t="shared" si="225"/>
        <v>152668168</v>
      </c>
      <c r="N348" s="170">
        <f t="shared" si="226"/>
        <v>7633408.4000000004</v>
      </c>
      <c r="O348" s="220">
        <f t="shared" si="227"/>
        <v>2361348418.4000001</v>
      </c>
      <c r="P348" s="231">
        <f t="shared" si="228"/>
        <v>236134.84184000001</v>
      </c>
      <c r="Q348" s="131">
        <f t="shared" si="229"/>
        <v>309</v>
      </c>
      <c r="R348" s="132">
        <f t="shared" si="230"/>
        <v>0.24</v>
      </c>
      <c r="S348" s="136">
        <f t="shared" si="231"/>
        <v>329</v>
      </c>
      <c r="T348" s="302">
        <f t="shared" si="232"/>
        <v>0.26</v>
      </c>
      <c r="U348" s="330"/>
      <c r="V348" s="305">
        <f t="shared" si="233"/>
        <v>86257514.920000002</v>
      </c>
      <c r="W348" s="172">
        <f t="shared" si="234"/>
        <v>2447605933.3200002</v>
      </c>
      <c r="X348" s="198">
        <f t="shared" si="235"/>
        <v>0.04</v>
      </c>
      <c r="Y348" s="308">
        <f t="shared" si="236"/>
        <v>8625.75</v>
      </c>
      <c r="Z348" s="332"/>
      <c r="AA348" s="310">
        <f t="shared" si="237"/>
        <v>-2447595933.3200002</v>
      </c>
      <c r="AB348" s="196">
        <f t="shared" si="238"/>
        <v>244760.59</v>
      </c>
      <c r="AC348" s="193">
        <f t="shared" si="239"/>
        <v>0</v>
      </c>
      <c r="AD348" s="194">
        <f t="shared" si="240"/>
        <v>0</v>
      </c>
      <c r="AE348" s="174">
        <v>332</v>
      </c>
    </row>
    <row r="349" spans="1:31" ht="15">
      <c r="A349" s="173">
        <v>333</v>
      </c>
      <c r="B349" s="119">
        <f t="shared" si="217"/>
        <v>0</v>
      </c>
      <c r="C349" s="291">
        <f t="shared" si="218"/>
        <v>20</v>
      </c>
      <c r="D349" s="323"/>
      <c r="E349" s="294">
        <f t="shared" si="219"/>
        <v>0</v>
      </c>
      <c r="F349" s="110">
        <f t="shared" si="220"/>
        <v>4</v>
      </c>
      <c r="G349" s="291">
        <f t="shared" si="221"/>
        <v>1289</v>
      </c>
      <c r="H349" s="323"/>
      <c r="I349" s="297">
        <f t="shared" si="222"/>
        <v>655211.9</v>
      </c>
      <c r="J349" s="20">
        <f t="shared" si="223"/>
        <v>6552.1189999999997</v>
      </c>
      <c r="K349" s="299">
        <f t="shared" si="224"/>
        <v>769892.95899999863</v>
      </c>
      <c r="L349" s="328"/>
      <c r="M349" s="170">
        <f t="shared" si="225"/>
        <v>153978592</v>
      </c>
      <c r="N349" s="170">
        <f t="shared" si="226"/>
        <v>7698929.5999999996</v>
      </c>
      <c r="O349" s="220">
        <f t="shared" si="227"/>
        <v>2391882052</v>
      </c>
      <c r="P349" s="231">
        <f t="shared" si="228"/>
        <v>239188.2052</v>
      </c>
      <c r="Q349" s="131">
        <f t="shared" si="229"/>
        <v>311</v>
      </c>
      <c r="R349" s="132">
        <f t="shared" si="230"/>
        <v>0.24</v>
      </c>
      <c r="S349" s="136">
        <f t="shared" si="231"/>
        <v>331</v>
      </c>
      <c r="T349" s="302">
        <f t="shared" si="232"/>
        <v>0.26</v>
      </c>
      <c r="U349" s="330"/>
      <c r="V349" s="305">
        <f t="shared" si="233"/>
        <v>86997904.370000005</v>
      </c>
      <c r="W349" s="172">
        <f t="shared" si="234"/>
        <v>2478879956.3699999</v>
      </c>
      <c r="X349" s="198">
        <f t="shared" si="235"/>
        <v>0.04</v>
      </c>
      <c r="Y349" s="308">
        <f t="shared" si="236"/>
        <v>8699.7900000000009</v>
      </c>
      <c r="Z349" s="332"/>
      <c r="AA349" s="310">
        <f t="shared" si="237"/>
        <v>-2478869956.3699999</v>
      </c>
      <c r="AB349" s="196">
        <f t="shared" si="238"/>
        <v>247888</v>
      </c>
      <c r="AC349" s="193">
        <f t="shared" si="239"/>
        <v>0</v>
      </c>
      <c r="AD349" s="194">
        <f t="shared" si="240"/>
        <v>0</v>
      </c>
      <c r="AE349" s="174">
        <v>333</v>
      </c>
    </row>
    <row r="350" spans="1:31" ht="15">
      <c r="A350" s="173">
        <v>334</v>
      </c>
      <c r="B350" s="119">
        <f t="shared" si="217"/>
        <v>0</v>
      </c>
      <c r="C350" s="291">
        <f t="shared" si="218"/>
        <v>20</v>
      </c>
      <c r="D350" s="323"/>
      <c r="E350" s="294">
        <f t="shared" si="219"/>
        <v>0</v>
      </c>
      <c r="F350" s="110">
        <f t="shared" si="220"/>
        <v>4</v>
      </c>
      <c r="G350" s="291">
        <f t="shared" si="221"/>
        <v>1293</v>
      </c>
      <c r="H350" s="323"/>
      <c r="I350" s="297">
        <f t="shared" si="222"/>
        <v>658011.9</v>
      </c>
      <c r="J350" s="20">
        <f t="shared" si="223"/>
        <v>6580.1189999999997</v>
      </c>
      <c r="K350" s="299">
        <f t="shared" si="224"/>
        <v>776473.07799999858</v>
      </c>
      <c r="L350" s="328"/>
      <c r="M350" s="170">
        <f t="shared" si="225"/>
        <v>155294616</v>
      </c>
      <c r="N350" s="170">
        <f t="shared" si="226"/>
        <v>7764730.7999999998</v>
      </c>
      <c r="O350" s="220">
        <f t="shared" si="227"/>
        <v>2422677770.4000001</v>
      </c>
      <c r="P350" s="231">
        <f t="shared" si="228"/>
        <v>242267.77704000002</v>
      </c>
      <c r="Q350" s="131">
        <f t="shared" si="229"/>
        <v>312</v>
      </c>
      <c r="R350" s="132">
        <f t="shared" si="230"/>
        <v>0.24</v>
      </c>
      <c r="S350" s="136">
        <f t="shared" si="231"/>
        <v>332</v>
      </c>
      <c r="T350" s="302">
        <f t="shared" si="232"/>
        <v>0.26</v>
      </c>
      <c r="U350" s="330"/>
      <c r="V350" s="305">
        <f t="shared" si="233"/>
        <v>87741457.810000002</v>
      </c>
      <c r="W350" s="172">
        <f t="shared" si="234"/>
        <v>2510419228.21</v>
      </c>
      <c r="X350" s="198">
        <f t="shared" si="235"/>
        <v>0.04</v>
      </c>
      <c r="Y350" s="308">
        <f t="shared" si="236"/>
        <v>8774.15</v>
      </c>
      <c r="Z350" s="332"/>
      <c r="AA350" s="310">
        <f t="shared" si="237"/>
        <v>-2510409228.21</v>
      </c>
      <c r="AB350" s="196">
        <f t="shared" si="238"/>
        <v>251041.92000000001</v>
      </c>
      <c r="AC350" s="193">
        <f t="shared" si="239"/>
        <v>0</v>
      </c>
      <c r="AD350" s="194">
        <f t="shared" si="240"/>
        <v>0</v>
      </c>
      <c r="AE350" s="174">
        <v>334</v>
      </c>
    </row>
    <row r="351" spans="1:31" ht="15">
      <c r="A351" s="173">
        <v>335</v>
      </c>
      <c r="B351" s="119">
        <f t="shared" si="217"/>
        <v>0</v>
      </c>
      <c r="C351" s="291">
        <f t="shared" si="218"/>
        <v>20</v>
      </c>
      <c r="D351" s="323"/>
      <c r="E351" s="294">
        <f t="shared" si="219"/>
        <v>0</v>
      </c>
      <c r="F351" s="110">
        <f t="shared" si="220"/>
        <v>4</v>
      </c>
      <c r="G351" s="291">
        <f t="shared" si="221"/>
        <v>1297</v>
      </c>
      <c r="H351" s="323"/>
      <c r="I351" s="297">
        <f t="shared" si="222"/>
        <v>660811.9</v>
      </c>
      <c r="J351" s="20">
        <f t="shared" si="223"/>
        <v>6608.1189999999997</v>
      </c>
      <c r="K351" s="299">
        <f t="shared" si="224"/>
        <v>783081.19699999853</v>
      </c>
      <c r="L351" s="328"/>
      <c r="M351" s="170">
        <f t="shared" si="225"/>
        <v>156616240</v>
      </c>
      <c r="N351" s="170">
        <f t="shared" si="226"/>
        <v>7830812</v>
      </c>
      <c r="O351" s="220">
        <f t="shared" si="227"/>
        <v>2453736693.5999999</v>
      </c>
      <c r="P351" s="231">
        <f t="shared" si="228"/>
        <v>245373.66936</v>
      </c>
      <c r="Q351" s="131">
        <f t="shared" si="229"/>
        <v>313</v>
      </c>
      <c r="R351" s="132">
        <f t="shared" si="230"/>
        <v>0.24</v>
      </c>
      <c r="S351" s="136">
        <f t="shared" si="231"/>
        <v>333</v>
      </c>
      <c r="T351" s="302">
        <f t="shared" si="232"/>
        <v>0.26</v>
      </c>
      <c r="U351" s="330"/>
      <c r="V351" s="305">
        <f t="shared" si="233"/>
        <v>88488175.260000005</v>
      </c>
      <c r="W351" s="172">
        <f t="shared" si="234"/>
        <v>2542224868.8600001</v>
      </c>
      <c r="X351" s="198">
        <f t="shared" si="235"/>
        <v>0.04</v>
      </c>
      <c r="Y351" s="308">
        <f t="shared" si="236"/>
        <v>8848.82</v>
      </c>
      <c r="Z351" s="332"/>
      <c r="AA351" s="310">
        <f t="shared" si="237"/>
        <v>-2542214868.8600001</v>
      </c>
      <c r="AB351" s="196">
        <f t="shared" si="238"/>
        <v>254222.49</v>
      </c>
      <c r="AC351" s="193">
        <f t="shared" si="239"/>
        <v>0</v>
      </c>
      <c r="AD351" s="194">
        <f t="shared" si="240"/>
        <v>0</v>
      </c>
      <c r="AE351" s="174">
        <v>335</v>
      </c>
    </row>
    <row r="352" spans="1:31" ht="15">
      <c r="A352" s="173">
        <v>336</v>
      </c>
      <c r="B352" s="119">
        <f t="shared" si="217"/>
        <v>0</v>
      </c>
      <c r="C352" s="291">
        <f t="shared" si="218"/>
        <v>20</v>
      </c>
      <c r="D352" s="323"/>
      <c r="E352" s="294">
        <f t="shared" si="219"/>
        <v>0</v>
      </c>
      <c r="F352" s="110">
        <f t="shared" si="220"/>
        <v>4</v>
      </c>
      <c r="G352" s="291">
        <f t="shared" si="221"/>
        <v>1301</v>
      </c>
      <c r="H352" s="323"/>
      <c r="I352" s="297">
        <f t="shared" si="222"/>
        <v>663611.9</v>
      </c>
      <c r="J352" s="20">
        <f t="shared" si="223"/>
        <v>6636.1189999999997</v>
      </c>
      <c r="K352" s="299">
        <f t="shared" si="224"/>
        <v>789717.31599999848</v>
      </c>
      <c r="L352" s="328"/>
      <c r="M352" s="170">
        <f t="shared" si="225"/>
        <v>157943464</v>
      </c>
      <c r="N352" s="170">
        <f t="shared" si="226"/>
        <v>7897173.2000000002</v>
      </c>
      <c r="O352" s="220">
        <f t="shared" si="227"/>
        <v>2485059941.5999999</v>
      </c>
      <c r="P352" s="231">
        <f t="shared" si="228"/>
        <v>248505.99416</v>
      </c>
      <c r="Q352" s="131">
        <f t="shared" si="229"/>
        <v>315</v>
      </c>
      <c r="R352" s="132">
        <f t="shared" si="230"/>
        <v>0.24</v>
      </c>
      <c r="S352" s="136">
        <f t="shared" si="231"/>
        <v>335</v>
      </c>
      <c r="T352" s="302">
        <f t="shared" si="232"/>
        <v>0.26</v>
      </c>
      <c r="U352" s="330"/>
      <c r="V352" s="305">
        <f t="shared" si="233"/>
        <v>89238056.709999993</v>
      </c>
      <c r="W352" s="172">
        <f t="shared" si="234"/>
        <v>2574297998.3099999</v>
      </c>
      <c r="X352" s="198">
        <f t="shared" si="235"/>
        <v>0.04</v>
      </c>
      <c r="Y352" s="308">
        <f t="shared" si="236"/>
        <v>8923.81</v>
      </c>
      <c r="Z352" s="332"/>
      <c r="AA352" s="310">
        <f t="shared" si="237"/>
        <v>-2574287998.3099999</v>
      </c>
      <c r="AB352" s="196">
        <f t="shared" si="238"/>
        <v>257429.8</v>
      </c>
      <c r="AC352" s="193">
        <f t="shared" si="239"/>
        <v>0</v>
      </c>
      <c r="AD352" s="194">
        <f t="shared" si="240"/>
        <v>0</v>
      </c>
      <c r="AE352" s="174">
        <v>336</v>
      </c>
    </row>
    <row r="353" spans="1:31" ht="15">
      <c r="A353" s="173">
        <v>337</v>
      </c>
      <c r="B353" s="119">
        <f t="shared" si="217"/>
        <v>0</v>
      </c>
      <c r="C353" s="291">
        <f t="shared" si="218"/>
        <v>20</v>
      </c>
      <c r="D353" s="323"/>
      <c r="E353" s="294">
        <f t="shared" si="219"/>
        <v>0</v>
      </c>
      <c r="F353" s="110">
        <f t="shared" si="220"/>
        <v>4</v>
      </c>
      <c r="G353" s="291">
        <f t="shared" si="221"/>
        <v>1305</v>
      </c>
      <c r="H353" s="323"/>
      <c r="I353" s="297">
        <f t="shared" si="222"/>
        <v>666411.9</v>
      </c>
      <c r="J353" s="20">
        <f t="shared" si="223"/>
        <v>6664.1189999999997</v>
      </c>
      <c r="K353" s="299">
        <f t="shared" si="224"/>
        <v>796381.43499999843</v>
      </c>
      <c r="L353" s="328"/>
      <c r="M353" s="170">
        <f t="shared" si="225"/>
        <v>159276286</v>
      </c>
      <c r="N353" s="170">
        <f t="shared" si="226"/>
        <v>7963814.2999999998</v>
      </c>
      <c r="O353" s="220">
        <f t="shared" si="227"/>
        <v>2516648634.4000001</v>
      </c>
      <c r="P353" s="231">
        <f t="shared" si="228"/>
        <v>251664.86344000002</v>
      </c>
      <c r="Q353" s="131">
        <f t="shared" si="229"/>
        <v>316</v>
      </c>
      <c r="R353" s="132">
        <f t="shared" si="230"/>
        <v>0.24</v>
      </c>
      <c r="S353" s="136">
        <f t="shared" si="231"/>
        <v>336</v>
      </c>
      <c r="T353" s="302">
        <f t="shared" si="232"/>
        <v>0.26</v>
      </c>
      <c r="U353" s="330"/>
      <c r="V353" s="305">
        <f t="shared" si="233"/>
        <v>89991102.150000006</v>
      </c>
      <c r="W353" s="172">
        <f t="shared" si="234"/>
        <v>2606639736.5500002</v>
      </c>
      <c r="X353" s="198">
        <f t="shared" si="235"/>
        <v>0.04</v>
      </c>
      <c r="Y353" s="308">
        <f t="shared" si="236"/>
        <v>8999.11</v>
      </c>
      <c r="Z353" s="332"/>
      <c r="AA353" s="310">
        <f t="shared" si="237"/>
        <v>-2606629736.5500002</v>
      </c>
      <c r="AB353" s="196">
        <f t="shared" si="238"/>
        <v>260663.97</v>
      </c>
      <c r="AC353" s="193">
        <f t="shared" si="239"/>
        <v>0</v>
      </c>
      <c r="AD353" s="194">
        <f t="shared" si="240"/>
        <v>0</v>
      </c>
      <c r="AE353" s="174">
        <v>337</v>
      </c>
    </row>
    <row r="354" spans="1:31" ht="15">
      <c r="A354" s="173">
        <v>338</v>
      </c>
      <c r="B354" s="119">
        <f t="shared" si="217"/>
        <v>0</v>
      </c>
      <c r="C354" s="291">
        <f t="shared" si="218"/>
        <v>20</v>
      </c>
      <c r="D354" s="323"/>
      <c r="E354" s="294">
        <f t="shared" si="219"/>
        <v>0</v>
      </c>
      <c r="F354" s="110">
        <f t="shared" si="220"/>
        <v>4</v>
      </c>
      <c r="G354" s="291">
        <f t="shared" si="221"/>
        <v>1309</v>
      </c>
      <c r="H354" s="323"/>
      <c r="I354" s="297">
        <f t="shared" si="222"/>
        <v>669211.9</v>
      </c>
      <c r="J354" s="20">
        <f t="shared" si="223"/>
        <v>6692.1189999999997</v>
      </c>
      <c r="K354" s="299">
        <f t="shared" si="224"/>
        <v>803073.55399999837</v>
      </c>
      <c r="L354" s="328"/>
      <c r="M354" s="170">
        <f t="shared" si="225"/>
        <v>160614710</v>
      </c>
      <c r="N354" s="170">
        <f t="shared" si="226"/>
        <v>8030735.5</v>
      </c>
      <c r="O354" s="220">
        <f t="shared" si="227"/>
        <v>2548503891.5999999</v>
      </c>
      <c r="P354" s="231">
        <f t="shared" si="228"/>
        <v>254850.38915999999</v>
      </c>
      <c r="Q354" s="131">
        <f t="shared" si="229"/>
        <v>317</v>
      </c>
      <c r="R354" s="132">
        <f t="shared" si="230"/>
        <v>0.24</v>
      </c>
      <c r="S354" s="136">
        <f t="shared" si="231"/>
        <v>337</v>
      </c>
      <c r="T354" s="302">
        <f t="shared" si="232"/>
        <v>0.26</v>
      </c>
      <c r="U354" s="330"/>
      <c r="V354" s="305">
        <f t="shared" si="233"/>
        <v>90747311.599999994</v>
      </c>
      <c r="W354" s="172">
        <f t="shared" si="234"/>
        <v>2639251203.1999998</v>
      </c>
      <c r="X354" s="198">
        <f t="shared" si="235"/>
        <v>0.04</v>
      </c>
      <c r="Y354" s="308">
        <f t="shared" si="236"/>
        <v>9074.73</v>
      </c>
      <c r="Z354" s="332"/>
      <c r="AA354" s="310">
        <f t="shared" si="237"/>
        <v>-2639241203.1999998</v>
      </c>
      <c r="AB354" s="196">
        <f t="shared" si="238"/>
        <v>263925.12</v>
      </c>
      <c r="AC354" s="193">
        <f t="shared" si="239"/>
        <v>0</v>
      </c>
      <c r="AD354" s="194">
        <f t="shared" si="240"/>
        <v>0</v>
      </c>
      <c r="AE354" s="174">
        <v>338</v>
      </c>
    </row>
    <row r="355" spans="1:31" ht="15">
      <c r="A355" s="173">
        <v>339</v>
      </c>
      <c r="B355" s="119">
        <f t="shared" si="217"/>
        <v>0</v>
      </c>
      <c r="C355" s="291">
        <f t="shared" si="218"/>
        <v>20</v>
      </c>
      <c r="D355" s="323"/>
      <c r="E355" s="294">
        <f t="shared" si="219"/>
        <v>0</v>
      </c>
      <c r="F355" s="110">
        <f t="shared" si="220"/>
        <v>4</v>
      </c>
      <c r="G355" s="291">
        <f t="shared" si="221"/>
        <v>1313</v>
      </c>
      <c r="H355" s="323"/>
      <c r="I355" s="297">
        <f t="shared" si="222"/>
        <v>672011.9</v>
      </c>
      <c r="J355" s="20">
        <f t="shared" si="223"/>
        <v>6720.1189999999997</v>
      </c>
      <c r="K355" s="299">
        <f t="shared" si="224"/>
        <v>809793.67299999832</v>
      </c>
      <c r="L355" s="328"/>
      <c r="M355" s="170">
        <f t="shared" si="225"/>
        <v>161958734</v>
      </c>
      <c r="N355" s="170">
        <f t="shared" si="226"/>
        <v>8097936.7000000002</v>
      </c>
      <c r="O355" s="220">
        <f t="shared" si="227"/>
        <v>2580626833.5999999</v>
      </c>
      <c r="P355" s="231">
        <f t="shared" si="228"/>
        <v>258062.68336</v>
      </c>
      <c r="Q355" s="131">
        <f t="shared" si="229"/>
        <v>319</v>
      </c>
      <c r="R355" s="132">
        <f t="shared" si="230"/>
        <v>0.24</v>
      </c>
      <c r="S355" s="136">
        <f t="shared" si="231"/>
        <v>339</v>
      </c>
      <c r="T355" s="302">
        <f t="shared" si="232"/>
        <v>0.26</v>
      </c>
      <c r="U355" s="330"/>
      <c r="V355" s="305">
        <f t="shared" si="233"/>
        <v>91506685.049999997</v>
      </c>
      <c r="W355" s="172">
        <f t="shared" si="234"/>
        <v>2672133518.6500001</v>
      </c>
      <c r="X355" s="198">
        <f t="shared" si="235"/>
        <v>0.04</v>
      </c>
      <c r="Y355" s="308">
        <f t="shared" si="236"/>
        <v>9150.67</v>
      </c>
      <c r="Z355" s="332"/>
      <c r="AA355" s="310">
        <f t="shared" si="237"/>
        <v>-2672123518.6500001</v>
      </c>
      <c r="AB355" s="196">
        <f t="shared" si="238"/>
        <v>267213.34999999998</v>
      </c>
      <c r="AC355" s="193">
        <f t="shared" si="239"/>
        <v>0</v>
      </c>
      <c r="AD355" s="194">
        <f t="shared" si="240"/>
        <v>0</v>
      </c>
      <c r="AE355" s="174">
        <v>339</v>
      </c>
    </row>
    <row r="356" spans="1:31" ht="15">
      <c r="A356" s="173">
        <v>340</v>
      </c>
      <c r="B356" s="119">
        <f t="shared" si="217"/>
        <v>0</v>
      </c>
      <c r="C356" s="291">
        <f t="shared" si="218"/>
        <v>20</v>
      </c>
      <c r="D356" s="323"/>
      <c r="E356" s="294">
        <f t="shared" si="219"/>
        <v>0</v>
      </c>
      <c r="F356" s="110">
        <f t="shared" si="220"/>
        <v>4</v>
      </c>
      <c r="G356" s="291">
        <f t="shared" si="221"/>
        <v>1317</v>
      </c>
      <c r="H356" s="323"/>
      <c r="I356" s="297">
        <f t="shared" si="222"/>
        <v>674811.9</v>
      </c>
      <c r="J356" s="20">
        <f t="shared" si="223"/>
        <v>6748.1189999999997</v>
      </c>
      <c r="K356" s="299">
        <f t="shared" si="224"/>
        <v>816541.79199999827</v>
      </c>
      <c r="L356" s="328"/>
      <c r="M356" s="170">
        <f t="shared" si="225"/>
        <v>163308358</v>
      </c>
      <c r="N356" s="170">
        <f t="shared" si="226"/>
        <v>8165417.9000000004</v>
      </c>
      <c r="O356" s="220">
        <f t="shared" si="227"/>
        <v>2613018580.4000001</v>
      </c>
      <c r="P356" s="231">
        <f t="shared" si="228"/>
        <v>261301.85804000002</v>
      </c>
      <c r="Q356" s="131">
        <f t="shared" si="229"/>
        <v>320</v>
      </c>
      <c r="R356" s="132">
        <f t="shared" si="230"/>
        <v>0.24</v>
      </c>
      <c r="S356" s="136">
        <f t="shared" si="231"/>
        <v>340</v>
      </c>
      <c r="T356" s="302">
        <f t="shared" si="232"/>
        <v>0.26</v>
      </c>
      <c r="U356" s="330"/>
      <c r="V356" s="305">
        <f t="shared" si="233"/>
        <v>92269222.5</v>
      </c>
      <c r="W356" s="172">
        <f t="shared" si="234"/>
        <v>2705287802.9000001</v>
      </c>
      <c r="X356" s="198">
        <f t="shared" si="235"/>
        <v>0.04</v>
      </c>
      <c r="Y356" s="308">
        <f t="shared" si="236"/>
        <v>9226.92</v>
      </c>
      <c r="Z356" s="332"/>
      <c r="AA356" s="310">
        <f t="shared" si="237"/>
        <v>-2705277802.9000001</v>
      </c>
      <c r="AB356" s="196">
        <f t="shared" si="238"/>
        <v>270528.78000000003</v>
      </c>
      <c r="AC356" s="193">
        <f t="shared" si="239"/>
        <v>0</v>
      </c>
      <c r="AD356" s="194">
        <f t="shared" si="240"/>
        <v>0</v>
      </c>
      <c r="AE356" s="174">
        <v>340</v>
      </c>
    </row>
    <row r="357" spans="1:31" ht="15">
      <c r="A357" s="173">
        <v>341</v>
      </c>
      <c r="B357" s="119">
        <f t="shared" si="217"/>
        <v>0</v>
      </c>
      <c r="C357" s="291">
        <f t="shared" si="218"/>
        <v>20</v>
      </c>
      <c r="D357" s="323"/>
      <c r="E357" s="294">
        <f t="shared" si="219"/>
        <v>0</v>
      </c>
      <c r="F357" s="110">
        <f t="shared" si="220"/>
        <v>4</v>
      </c>
      <c r="G357" s="291">
        <f t="shared" si="221"/>
        <v>1321</v>
      </c>
      <c r="H357" s="323"/>
      <c r="I357" s="297">
        <f t="shared" si="222"/>
        <v>677611.9</v>
      </c>
      <c r="J357" s="20">
        <f t="shared" si="223"/>
        <v>6776.1189999999997</v>
      </c>
      <c r="K357" s="299">
        <f t="shared" si="224"/>
        <v>823317.91099999822</v>
      </c>
      <c r="L357" s="328"/>
      <c r="M357" s="170">
        <f t="shared" si="225"/>
        <v>164663582</v>
      </c>
      <c r="N357" s="170">
        <f t="shared" si="226"/>
        <v>8233179.0999999996</v>
      </c>
      <c r="O357" s="220">
        <f t="shared" si="227"/>
        <v>2645680252</v>
      </c>
      <c r="P357" s="231">
        <f t="shared" si="228"/>
        <v>264568.02519999997</v>
      </c>
      <c r="Q357" s="131">
        <f t="shared" si="229"/>
        <v>321</v>
      </c>
      <c r="R357" s="132">
        <f t="shared" si="230"/>
        <v>0.24</v>
      </c>
      <c r="S357" s="136">
        <f t="shared" si="231"/>
        <v>341</v>
      </c>
      <c r="T357" s="302">
        <f t="shared" si="232"/>
        <v>0.26</v>
      </c>
      <c r="U357" s="330"/>
      <c r="V357" s="305">
        <f t="shared" si="233"/>
        <v>93034923.939999998</v>
      </c>
      <c r="W357" s="172">
        <f t="shared" si="234"/>
        <v>2738715175.9400001</v>
      </c>
      <c r="X357" s="198">
        <f t="shared" si="235"/>
        <v>0.04</v>
      </c>
      <c r="Y357" s="308">
        <f t="shared" si="236"/>
        <v>9303.49</v>
      </c>
      <c r="Z357" s="332"/>
      <c r="AA357" s="310">
        <f t="shared" si="237"/>
        <v>-2738705175.9400001</v>
      </c>
      <c r="AB357" s="196">
        <f t="shared" si="238"/>
        <v>273871.52</v>
      </c>
      <c r="AC357" s="193">
        <f t="shared" si="239"/>
        <v>0</v>
      </c>
      <c r="AD357" s="194">
        <f t="shared" si="240"/>
        <v>0</v>
      </c>
      <c r="AE357" s="174">
        <v>341</v>
      </c>
    </row>
    <row r="358" spans="1:31" ht="15">
      <c r="A358" s="173">
        <v>342</v>
      </c>
      <c r="B358" s="119">
        <f t="shared" si="217"/>
        <v>0</v>
      </c>
      <c r="C358" s="291">
        <f t="shared" si="218"/>
        <v>20</v>
      </c>
      <c r="D358" s="323"/>
      <c r="E358" s="294">
        <f t="shared" si="219"/>
        <v>0</v>
      </c>
      <c r="F358" s="110">
        <f t="shared" si="220"/>
        <v>4</v>
      </c>
      <c r="G358" s="291">
        <f t="shared" si="221"/>
        <v>1325</v>
      </c>
      <c r="H358" s="323"/>
      <c r="I358" s="297">
        <f t="shared" si="222"/>
        <v>680411.9</v>
      </c>
      <c r="J358" s="20">
        <f t="shared" si="223"/>
        <v>6804.1189999999997</v>
      </c>
      <c r="K358" s="299">
        <f t="shared" si="224"/>
        <v>830122.02999999817</v>
      </c>
      <c r="L358" s="328"/>
      <c r="M358" s="170">
        <f t="shared" si="225"/>
        <v>166024406</v>
      </c>
      <c r="N358" s="170">
        <f t="shared" si="226"/>
        <v>8301220.2999999998</v>
      </c>
      <c r="O358" s="220">
        <f t="shared" si="227"/>
        <v>2678612968.4000001</v>
      </c>
      <c r="P358" s="231">
        <f t="shared" si="228"/>
        <v>267861.29684000002</v>
      </c>
      <c r="Q358" s="131">
        <f t="shared" si="229"/>
        <v>323</v>
      </c>
      <c r="R358" s="132">
        <f t="shared" si="230"/>
        <v>0.24</v>
      </c>
      <c r="S358" s="136">
        <f t="shared" si="231"/>
        <v>343</v>
      </c>
      <c r="T358" s="302">
        <f t="shared" si="232"/>
        <v>0.26</v>
      </c>
      <c r="U358" s="330"/>
      <c r="V358" s="305">
        <f t="shared" si="233"/>
        <v>93803789.390000001</v>
      </c>
      <c r="W358" s="172">
        <f t="shared" si="234"/>
        <v>2772416757.79</v>
      </c>
      <c r="X358" s="198">
        <f t="shared" si="235"/>
        <v>0.04</v>
      </c>
      <c r="Y358" s="308">
        <f t="shared" si="236"/>
        <v>9380.3799999999992</v>
      </c>
      <c r="Z358" s="332"/>
      <c r="AA358" s="310">
        <f t="shared" si="237"/>
        <v>-2772406757.79</v>
      </c>
      <c r="AB358" s="196">
        <f t="shared" si="238"/>
        <v>277241.68</v>
      </c>
      <c r="AC358" s="193">
        <f t="shared" si="239"/>
        <v>0</v>
      </c>
      <c r="AD358" s="194">
        <f t="shared" si="240"/>
        <v>0</v>
      </c>
      <c r="AE358" s="174">
        <v>342</v>
      </c>
    </row>
    <row r="359" spans="1:31" ht="15">
      <c r="A359" s="173">
        <v>343</v>
      </c>
      <c r="B359" s="119">
        <f t="shared" si="217"/>
        <v>0</v>
      </c>
      <c r="C359" s="291">
        <f t="shared" si="218"/>
        <v>20</v>
      </c>
      <c r="D359" s="323"/>
      <c r="E359" s="294">
        <f t="shared" si="219"/>
        <v>0</v>
      </c>
      <c r="F359" s="110">
        <f t="shared" si="220"/>
        <v>4</v>
      </c>
      <c r="G359" s="291">
        <f t="shared" si="221"/>
        <v>1329</v>
      </c>
      <c r="H359" s="323"/>
      <c r="I359" s="297">
        <f t="shared" si="222"/>
        <v>683211.9</v>
      </c>
      <c r="J359" s="20">
        <f t="shared" si="223"/>
        <v>6832.1189999999997</v>
      </c>
      <c r="K359" s="299">
        <f t="shared" si="224"/>
        <v>836954.14899999811</v>
      </c>
      <c r="L359" s="328"/>
      <c r="M359" s="170">
        <f t="shared" si="225"/>
        <v>167390830</v>
      </c>
      <c r="N359" s="170">
        <f t="shared" si="226"/>
        <v>8369541.5</v>
      </c>
      <c r="O359" s="220">
        <f t="shared" si="227"/>
        <v>2711817849.5999999</v>
      </c>
      <c r="P359" s="231">
        <f t="shared" si="228"/>
        <v>271181.78496000002</v>
      </c>
      <c r="Q359" s="131">
        <f t="shared" si="229"/>
        <v>324</v>
      </c>
      <c r="R359" s="132">
        <f t="shared" si="230"/>
        <v>0.24</v>
      </c>
      <c r="S359" s="136">
        <f t="shared" si="231"/>
        <v>344</v>
      </c>
      <c r="T359" s="302">
        <f t="shared" si="232"/>
        <v>0.26</v>
      </c>
      <c r="U359" s="330"/>
      <c r="V359" s="305">
        <f t="shared" si="233"/>
        <v>94575818.840000004</v>
      </c>
      <c r="W359" s="172">
        <f t="shared" si="234"/>
        <v>2806393668.4400001</v>
      </c>
      <c r="X359" s="198">
        <f t="shared" si="235"/>
        <v>0.03</v>
      </c>
      <c r="Y359" s="308">
        <f t="shared" si="236"/>
        <v>9457.58</v>
      </c>
      <c r="Z359" s="332"/>
      <c r="AA359" s="310">
        <f t="shared" si="237"/>
        <v>-2806383668.4400001</v>
      </c>
      <c r="AB359" s="196">
        <f t="shared" si="238"/>
        <v>280639.37</v>
      </c>
      <c r="AC359" s="193">
        <f t="shared" si="239"/>
        <v>0</v>
      </c>
      <c r="AD359" s="194">
        <f t="shared" si="240"/>
        <v>0</v>
      </c>
      <c r="AE359" s="174">
        <v>343</v>
      </c>
    </row>
    <row r="360" spans="1:31" ht="15">
      <c r="A360" s="173">
        <v>344</v>
      </c>
      <c r="B360" s="119">
        <f t="shared" si="217"/>
        <v>0</v>
      </c>
      <c r="C360" s="291">
        <f t="shared" si="218"/>
        <v>20</v>
      </c>
      <c r="D360" s="323"/>
      <c r="E360" s="294">
        <f t="shared" si="219"/>
        <v>0</v>
      </c>
      <c r="F360" s="110">
        <f t="shared" si="220"/>
        <v>4</v>
      </c>
      <c r="G360" s="291">
        <f t="shared" si="221"/>
        <v>1333</v>
      </c>
      <c r="H360" s="323"/>
      <c r="I360" s="297">
        <f t="shared" si="222"/>
        <v>686011.9</v>
      </c>
      <c r="J360" s="20">
        <f t="shared" si="223"/>
        <v>6860.1189999999997</v>
      </c>
      <c r="K360" s="299">
        <f t="shared" si="224"/>
        <v>843814.26799999806</v>
      </c>
      <c r="L360" s="328"/>
      <c r="M360" s="170">
        <f t="shared" si="225"/>
        <v>168762854</v>
      </c>
      <c r="N360" s="170">
        <f t="shared" si="226"/>
        <v>8438142.6999999993</v>
      </c>
      <c r="O360" s="220">
        <f t="shared" si="227"/>
        <v>2745296015.5999999</v>
      </c>
      <c r="P360" s="231">
        <f t="shared" si="228"/>
        <v>274529.60155999998</v>
      </c>
      <c r="Q360" s="131">
        <f t="shared" si="229"/>
        <v>325</v>
      </c>
      <c r="R360" s="132">
        <f t="shared" si="230"/>
        <v>0.24</v>
      </c>
      <c r="S360" s="136">
        <f t="shared" si="231"/>
        <v>345</v>
      </c>
      <c r="T360" s="302">
        <f t="shared" si="232"/>
        <v>0.26</v>
      </c>
      <c r="U360" s="330"/>
      <c r="V360" s="305">
        <f t="shared" si="233"/>
        <v>95351012.280000001</v>
      </c>
      <c r="W360" s="172">
        <f t="shared" si="234"/>
        <v>2840647027.8800001</v>
      </c>
      <c r="X360" s="198">
        <f t="shared" si="235"/>
        <v>0.03</v>
      </c>
      <c r="Y360" s="308">
        <f t="shared" si="236"/>
        <v>9535.1</v>
      </c>
      <c r="Z360" s="332"/>
      <c r="AA360" s="310">
        <f t="shared" si="237"/>
        <v>-2840637027.8800001</v>
      </c>
      <c r="AB360" s="196">
        <f t="shared" si="238"/>
        <v>284064.7</v>
      </c>
      <c r="AC360" s="193">
        <f t="shared" si="239"/>
        <v>0</v>
      </c>
      <c r="AD360" s="194">
        <f t="shared" si="240"/>
        <v>0</v>
      </c>
      <c r="AE360" s="174">
        <v>344</v>
      </c>
    </row>
    <row r="361" spans="1:31" ht="15">
      <c r="A361" s="173">
        <v>345</v>
      </c>
      <c r="B361" s="119">
        <f t="shared" si="217"/>
        <v>0</v>
      </c>
      <c r="C361" s="291">
        <f t="shared" si="218"/>
        <v>20</v>
      </c>
      <c r="D361" s="323"/>
      <c r="E361" s="294">
        <f t="shared" si="219"/>
        <v>0</v>
      </c>
      <c r="F361" s="110">
        <f t="shared" si="220"/>
        <v>4</v>
      </c>
      <c r="G361" s="291">
        <f t="shared" si="221"/>
        <v>1337</v>
      </c>
      <c r="H361" s="323"/>
      <c r="I361" s="297">
        <f t="shared" si="222"/>
        <v>688811.9</v>
      </c>
      <c r="J361" s="20">
        <f t="shared" si="223"/>
        <v>6888.1189999999997</v>
      </c>
      <c r="K361" s="299">
        <f t="shared" si="224"/>
        <v>850702.38699999801</v>
      </c>
      <c r="L361" s="328"/>
      <c r="M361" s="170">
        <f t="shared" si="225"/>
        <v>170140478</v>
      </c>
      <c r="N361" s="170">
        <f t="shared" si="226"/>
        <v>8507023.9000000004</v>
      </c>
      <c r="O361" s="220">
        <f t="shared" si="227"/>
        <v>2779048586.4000001</v>
      </c>
      <c r="P361" s="231">
        <f t="shared" si="228"/>
        <v>277904.85863999999</v>
      </c>
      <c r="Q361" s="131">
        <f t="shared" si="229"/>
        <v>327</v>
      </c>
      <c r="R361" s="132">
        <f t="shared" si="230"/>
        <v>0.24</v>
      </c>
      <c r="S361" s="136">
        <f t="shared" si="231"/>
        <v>347</v>
      </c>
      <c r="T361" s="302">
        <f t="shared" si="232"/>
        <v>0.26</v>
      </c>
      <c r="U361" s="330"/>
      <c r="V361" s="305">
        <f t="shared" si="233"/>
        <v>96129369.730000004</v>
      </c>
      <c r="W361" s="172">
        <f t="shared" si="234"/>
        <v>2875177956.1300001</v>
      </c>
      <c r="X361" s="198">
        <f t="shared" si="235"/>
        <v>0.03</v>
      </c>
      <c r="Y361" s="308">
        <f t="shared" si="236"/>
        <v>9612.94</v>
      </c>
      <c r="Z361" s="332"/>
      <c r="AA361" s="310">
        <f t="shared" si="237"/>
        <v>-2875167956.1300001</v>
      </c>
      <c r="AB361" s="196">
        <f t="shared" si="238"/>
        <v>287517.8</v>
      </c>
      <c r="AC361" s="193">
        <f t="shared" si="239"/>
        <v>0</v>
      </c>
      <c r="AD361" s="194">
        <f t="shared" si="240"/>
        <v>0</v>
      </c>
      <c r="AE361" s="174">
        <v>345</v>
      </c>
    </row>
    <row r="362" spans="1:31" ht="15">
      <c r="A362" s="173">
        <v>346</v>
      </c>
      <c r="B362" s="119">
        <f t="shared" si="217"/>
        <v>0</v>
      </c>
      <c r="C362" s="291">
        <f t="shared" si="218"/>
        <v>20</v>
      </c>
      <c r="D362" s="323"/>
      <c r="E362" s="294">
        <f t="shared" si="219"/>
        <v>0</v>
      </c>
      <c r="F362" s="110">
        <f t="shared" si="220"/>
        <v>4</v>
      </c>
      <c r="G362" s="291">
        <f t="shared" si="221"/>
        <v>1341</v>
      </c>
      <c r="H362" s="323"/>
      <c r="I362" s="297">
        <f t="shared" si="222"/>
        <v>691611.9</v>
      </c>
      <c r="J362" s="20">
        <f t="shared" si="223"/>
        <v>6916.1189999999997</v>
      </c>
      <c r="K362" s="299">
        <f t="shared" si="224"/>
        <v>857618.50599999796</v>
      </c>
      <c r="L362" s="328"/>
      <c r="M362" s="170">
        <f t="shared" si="225"/>
        <v>171523702</v>
      </c>
      <c r="N362" s="170">
        <f t="shared" si="226"/>
        <v>8576185.0999999996</v>
      </c>
      <c r="O362" s="220">
        <f t="shared" si="227"/>
        <v>2813076682</v>
      </c>
      <c r="P362" s="231">
        <f t="shared" si="228"/>
        <v>281307.66820000001</v>
      </c>
      <c r="Q362" s="131">
        <f t="shared" si="229"/>
        <v>328</v>
      </c>
      <c r="R362" s="132">
        <f t="shared" si="230"/>
        <v>0.24</v>
      </c>
      <c r="S362" s="136">
        <f t="shared" si="231"/>
        <v>348</v>
      </c>
      <c r="T362" s="302">
        <f t="shared" si="232"/>
        <v>0.26</v>
      </c>
      <c r="U362" s="330"/>
      <c r="V362" s="305">
        <f t="shared" si="233"/>
        <v>96910891.180000007</v>
      </c>
      <c r="W362" s="172">
        <f t="shared" si="234"/>
        <v>2909987573.1799998</v>
      </c>
      <c r="X362" s="198">
        <f t="shared" si="235"/>
        <v>0.03</v>
      </c>
      <c r="Y362" s="308">
        <f t="shared" si="236"/>
        <v>9691.09</v>
      </c>
      <c r="Z362" s="332"/>
      <c r="AA362" s="310">
        <f t="shared" si="237"/>
        <v>-2909977573.1799998</v>
      </c>
      <c r="AB362" s="196">
        <f t="shared" si="238"/>
        <v>290998.76</v>
      </c>
      <c r="AC362" s="193">
        <f t="shared" si="239"/>
        <v>0</v>
      </c>
      <c r="AD362" s="194">
        <f t="shared" si="240"/>
        <v>0</v>
      </c>
      <c r="AE362" s="174">
        <v>346</v>
      </c>
    </row>
    <row r="363" spans="1:31" ht="15">
      <c r="A363" s="173">
        <v>347</v>
      </c>
      <c r="B363" s="119">
        <f t="shared" si="217"/>
        <v>0</v>
      </c>
      <c r="C363" s="291">
        <f t="shared" si="218"/>
        <v>20</v>
      </c>
      <c r="D363" s="323"/>
      <c r="E363" s="294">
        <f t="shared" si="219"/>
        <v>0</v>
      </c>
      <c r="F363" s="110">
        <f t="shared" si="220"/>
        <v>4</v>
      </c>
      <c r="G363" s="291">
        <f t="shared" si="221"/>
        <v>1345</v>
      </c>
      <c r="H363" s="323"/>
      <c r="I363" s="297">
        <f t="shared" si="222"/>
        <v>694411.9</v>
      </c>
      <c r="J363" s="20">
        <f t="shared" si="223"/>
        <v>6944.1189999999997</v>
      </c>
      <c r="K363" s="299">
        <f t="shared" si="224"/>
        <v>864562.6249999979</v>
      </c>
      <c r="L363" s="328"/>
      <c r="M363" s="170">
        <f t="shared" si="225"/>
        <v>172912524</v>
      </c>
      <c r="N363" s="170">
        <f t="shared" si="226"/>
        <v>8645626.1999999993</v>
      </c>
      <c r="O363" s="220">
        <f t="shared" si="227"/>
        <v>2847381422.4000001</v>
      </c>
      <c r="P363" s="231">
        <f t="shared" si="228"/>
        <v>284738.14224000002</v>
      </c>
      <c r="Q363" s="131">
        <f t="shared" si="229"/>
        <v>329</v>
      </c>
      <c r="R363" s="132">
        <f t="shared" si="230"/>
        <v>0.24</v>
      </c>
      <c r="S363" s="136">
        <f t="shared" si="231"/>
        <v>349</v>
      </c>
      <c r="T363" s="302">
        <f t="shared" si="232"/>
        <v>0.26</v>
      </c>
      <c r="U363" s="330"/>
      <c r="V363" s="305">
        <f t="shared" si="233"/>
        <v>97695576.620000005</v>
      </c>
      <c r="W363" s="172">
        <f t="shared" si="234"/>
        <v>2945076999.02</v>
      </c>
      <c r="X363" s="198">
        <f t="shared" si="235"/>
        <v>0.03</v>
      </c>
      <c r="Y363" s="308">
        <f t="shared" si="236"/>
        <v>9769.56</v>
      </c>
      <c r="Z363" s="332"/>
      <c r="AA363" s="310">
        <f t="shared" si="237"/>
        <v>-2945066999.02</v>
      </c>
      <c r="AB363" s="196">
        <f t="shared" si="238"/>
        <v>294507.7</v>
      </c>
      <c r="AC363" s="193">
        <f t="shared" si="239"/>
        <v>0</v>
      </c>
      <c r="AD363" s="194">
        <f t="shared" si="240"/>
        <v>0</v>
      </c>
      <c r="AE363" s="174">
        <v>347</v>
      </c>
    </row>
    <row r="364" spans="1:31" ht="15">
      <c r="A364" s="173">
        <v>348</v>
      </c>
      <c r="B364" s="119">
        <f t="shared" si="217"/>
        <v>0</v>
      </c>
      <c r="C364" s="291">
        <f t="shared" si="218"/>
        <v>20</v>
      </c>
      <c r="D364" s="323"/>
      <c r="E364" s="294">
        <f t="shared" si="219"/>
        <v>0</v>
      </c>
      <c r="F364" s="110">
        <f t="shared" si="220"/>
        <v>4</v>
      </c>
      <c r="G364" s="291">
        <f t="shared" si="221"/>
        <v>1349</v>
      </c>
      <c r="H364" s="323"/>
      <c r="I364" s="297">
        <f t="shared" si="222"/>
        <v>697211.9</v>
      </c>
      <c r="J364" s="20">
        <f t="shared" si="223"/>
        <v>6972.1189999999997</v>
      </c>
      <c r="K364" s="299">
        <f t="shared" si="224"/>
        <v>871534.74399999785</v>
      </c>
      <c r="L364" s="328"/>
      <c r="M364" s="170">
        <f t="shared" si="225"/>
        <v>174306948</v>
      </c>
      <c r="N364" s="170">
        <f t="shared" si="226"/>
        <v>8715347.4000000004</v>
      </c>
      <c r="O364" s="220">
        <f t="shared" si="227"/>
        <v>2881963927.1999998</v>
      </c>
      <c r="P364" s="231">
        <f t="shared" si="228"/>
        <v>288196.39272</v>
      </c>
      <c r="Q364" s="131">
        <f t="shared" si="229"/>
        <v>331</v>
      </c>
      <c r="R364" s="132">
        <f t="shared" si="230"/>
        <v>0.25</v>
      </c>
      <c r="S364" s="136">
        <f t="shared" si="231"/>
        <v>351</v>
      </c>
      <c r="T364" s="302">
        <f t="shared" si="232"/>
        <v>0.26</v>
      </c>
      <c r="U364" s="330"/>
      <c r="V364" s="305">
        <f t="shared" si="233"/>
        <v>98483426.069999993</v>
      </c>
      <c r="W364" s="172">
        <f t="shared" si="234"/>
        <v>2980447353.27</v>
      </c>
      <c r="X364" s="198">
        <f t="shared" si="235"/>
        <v>0.03</v>
      </c>
      <c r="Y364" s="308">
        <f t="shared" si="236"/>
        <v>9848.34</v>
      </c>
      <c r="Z364" s="332"/>
      <c r="AA364" s="310">
        <f t="shared" si="237"/>
        <v>-2980437353.27</v>
      </c>
      <c r="AB364" s="196">
        <f t="shared" si="238"/>
        <v>298044.74</v>
      </c>
      <c r="AC364" s="193">
        <f t="shared" si="239"/>
        <v>0</v>
      </c>
      <c r="AD364" s="194">
        <f t="shared" si="240"/>
        <v>0</v>
      </c>
      <c r="AE364" s="174">
        <v>348</v>
      </c>
    </row>
    <row r="365" spans="1:31" ht="15">
      <c r="A365" s="173">
        <v>349</v>
      </c>
      <c r="B365" s="119">
        <f t="shared" si="217"/>
        <v>0</v>
      </c>
      <c r="C365" s="291">
        <f t="shared" si="218"/>
        <v>20</v>
      </c>
      <c r="D365" s="323"/>
      <c r="E365" s="294">
        <f t="shared" si="219"/>
        <v>0</v>
      </c>
      <c r="F365" s="110">
        <f t="shared" si="220"/>
        <v>4</v>
      </c>
      <c r="G365" s="291">
        <f t="shared" si="221"/>
        <v>1353</v>
      </c>
      <c r="H365" s="323"/>
      <c r="I365" s="297">
        <f t="shared" si="222"/>
        <v>700011.9</v>
      </c>
      <c r="J365" s="20">
        <f t="shared" si="223"/>
        <v>7000.1189999999997</v>
      </c>
      <c r="K365" s="299">
        <f t="shared" si="224"/>
        <v>878534.8629999978</v>
      </c>
      <c r="L365" s="328"/>
      <c r="M365" s="170">
        <f t="shared" si="225"/>
        <v>175706972</v>
      </c>
      <c r="N365" s="170">
        <f t="shared" si="226"/>
        <v>8785348.5999999996</v>
      </c>
      <c r="O365" s="220">
        <f t="shared" si="227"/>
        <v>2916825316.8000002</v>
      </c>
      <c r="P365" s="231">
        <f t="shared" si="228"/>
        <v>291682.53168000001</v>
      </c>
      <c r="Q365" s="131">
        <f t="shared" si="229"/>
        <v>332</v>
      </c>
      <c r="R365" s="132">
        <f t="shared" si="230"/>
        <v>0.25</v>
      </c>
      <c r="S365" s="136">
        <f t="shared" si="231"/>
        <v>352</v>
      </c>
      <c r="T365" s="302">
        <f t="shared" si="232"/>
        <v>0.26</v>
      </c>
      <c r="U365" s="330"/>
      <c r="V365" s="305">
        <f t="shared" si="233"/>
        <v>99274439.519999996</v>
      </c>
      <c r="W365" s="172">
        <f t="shared" si="234"/>
        <v>3016099756.3200002</v>
      </c>
      <c r="X365" s="198">
        <f t="shared" si="235"/>
        <v>0.03</v>
      </c>
      <c r="Y365" s="308">
        <f t="shared" si="236"/>
        <v>9927.44</v>
      </c>
      <c r="Z365" s="332"/>
      <c r="AA365" s="310">
        <f t="shared" si="237"/>
        <v>-3016089756.3200002</v>
      </c>
      <c r="AB365" s="196">
        <f t="shared" si="238"/>
        <v>301609.98</v>
      </c>
      <c r="AC365" s="193">
        <f t="shared" si="239"/>
        <v>0</v>
      </c>
      <c r="AD365" s="194">
        <f t="shared" si="240"/>
        <v>0</v>
      </c>
      <c r="AE365" s="174">
        <v>349</v>
      </c>
    </row>
    <row r="366" spans="1:31" ht="15">
      <c r="A366" s="173">
        <v>350</v>
      </c>
      <c r="B366" s="119">
        <f t="shared" si="217"/>
        <v>0</v>
      </c>
      <c r="C366" s="291">
        <f t="shared" si="218"/>
        <v>20</v>
      </c>
      <c r="D366" s="323"/>
      <c r="E366" s="294">
        <f t="shared" si="219"/>
        <v>0</v>
      </c>
      <c r="F366" s="110">
        <f t="shared" si="220"/>
        <v>4</v>
      </c>
      <c r="G366" s="291">
        <f t="shared" si="221"/>
        <v>1357</v>
      </c>
      <c r="H366" s="323"/>
      <c r="I366" s="297">
        <f t="shared" si="222"/>
        <v>702811.9</v>
      </c>
      <c r="J366" s="20">
        <f t="shared" si="223"/>
        <v>7028.1189999999997</v>
      </c>
      <c r="K366" s="299">
        <f t="shared" si="224"/>
        <v>885562.98199999775</v>
      </c>
      <c r="L366" s="328"/>
      <c r="M366" s="170">
        <f t="shared" si="225"/>
        <v>177112596</v>
      </c>
      <c r="N366" s="170">
        <f t="shared" si="226"/>
        <v>8855629.8000000007</v>
      </c>
      <c r="O366" s="220">
        <f t="shared" si="227"/>
        <v>2951966711.1999998</v>
      </c>
      <c r="P366" s="231">
        <f t="shared" si="228"/>
        <v>295196.67111999996</v>
      </c>
      <c r="Q366" s="131">
        <f t="shared" si="229"/>
        <v>333</v>
      </c>
      <c r="R366" s="132">
        <f t="shared" si="230"/>
        <v>0.25</v>
      </c>
      <c r="S366" s="136">
        <f t="shared" si="231"/>
        <v>353</v>
      </c>
      <c r="T366" s="302">
        <f t="shared" si="232"/>
        <v>0.26</v>
      </c>
      <c r="U366" s="330"/>
      <c r="V366" s="305">
        <f t="shared" si="233"/>
        <v>100068616.97</v>
      </c>
      <c r="W366" s="172">
        <f t="shared" si="234"/>
        <v>3052035328.1700001</v>
      </c>
      <c r="X366" s="198">
        <f t="shared" si="235"/>
        <v>0.03</v>
      </c>
      <c r="Y366" s="308">
        <f t="shared" si="236"/>
        <v>10006.86</v>
      </c>
      <c r="Z366" s="332"/>
      <c r="AA366" s="310">
        <f t="shared" si="237"/>
        <v>-3052025328.1700001</v>
      </c>
      <c r="AB366" s="196">
        <f t="shared" si="238"/>
        <v>305203.53000000003</v>
      </c>
      <c r="AC366" s="193">
        <f t="shared" si="239"/>
        <v>0</v>
      </c>
      <c r="AD366" s="194">
        <f t="shared" si="240"/>
        <v>0</v>
      </c>
      <c r="AE366" s="174">
        <v>350</v>
      </c>
    </row>
    <row r="367" spans="1:31" ht="15">
      <c r="A367" s="173">
        <v>351</v>
      </c>
      <c r="B367" s="119">
        <f t="shared" si="217"/>
        <v>0</v>
      </c>
      <c r="C367" s="291">
        <f t="shared" si="218"/>
        <v>20</v>
      </c>
      <c r="D367" s="323"/>
      <c r="E367" s="294">
        <f t="shared" si="219"/>
        <v>0</v>
      </c>
      <c r="F367" s="110">
        <f t="shared" si="220"/>
        <v>4</v>
      </c>
      <c r="G367" s="291">
        <f t="shared" si="221"/>
        <v>1361</v>
      </c>
      <c r="H367" s="323"/>
      <c r="I367" s="297">
        <f t="shared" si="222"/>
        <v>705611.9</v>
      </c>
      <c r="J367" s="20">
        <f t="shared" si="223"/>
        <v>7056.1189999999997</v>
      </c>
      <c r="K367" s="299">
        <f t="shared" si="224"/>
        <v>892619.1009999977</v>
      </c>
      <c r="L367" s="328"/>
      <c r="M367" s="170">
        <f t="shared" si="225"/>
        <v>178523820</v>
      </c>
      <c r="N367" s="170">
        <f t="shared" si="226"/>
        <v>8926191</v>
      </c>
      <c r="O367" s="220">
        <f t="shared" si="227"/>
        <v>2987389230.4000001</v>
      </c>
      <c r="P367" s="231">
        <f t="shared" si="228"/>
        <v>298738.92304000002</v>
      </c>
      <c r="Q367" s="131">
        <f t="shared" si="229"/>
        <v>335</v>
      </c>
      <c r="R367" s="132">
        <f t="shared" si="230"/>
        <v>0.25</v>
      </c>
      <c r="S367" s="136">
        <f t="shared" si="231"/>
        <v>355</v>
      </c>
      <c r="T367" s="302">
        <f t="shared" si="232"/>
        <v>0.26</v>
      </c>
      <c r="U367" s="330"/>
      <c r="V367" s="305">
        <f t="shared" si="233"/>
        <v>100865958.41</v>
      </c>
      <c r="W367" s="172">
        <f t="shared" si="234"/>
        <v>3088255188.8099999</v>
      </c>
      <c r="X367" s="198">
        <f t="shared" si="235"/>
        <v>0.03</v>
      </c>
      <c r="Y367" s="308">
        <f t="shared" si="236"/>
        <v>10086.6</v>
      </c>
      <c r="Z367" s="332"/>
      <c r="AA367" s="310">
        <f t="shared" si="237"/>
        <v>-3088245188.8099999</v>
      </c>
      <c r="AB367" s="196">
        <f t="shared" si="238"/>
        <v>308825.52</v>
      </c>
      <c r="AC367" s="193">
        <f t="shared" si="239"/>
        <v>0</v>
      </c>
      <c r="AD367" s="194">
        <f t="shared" si="240"/>
        <v>0</v>
      </c>
      <c r="AE367" s="174">
        <v>351</v>
      </c>
    </row>
    <row r="368" spans="1:31" ht="15">
      <c r="A368" s="173">
        <v>352</v>
      </c>
      <c r="B368" s="119">
        <f t="shared" si="217"/>
        <v>0</v>
      </c>
      <c r="C368" s="291">
        <f t="shared" si="218"/>
        <v>20</v>
      </c>
      <c r="D368" s="323"/>
      <c r="E368" s="294">
        <f t="shared" si="219"/>
        <v>0</v>
      </c>
      <c r="F368" s="110">
        <f t="shared" si="220"/>
        <v>4</v>
      </c>
      <c r="G368" s="291">
        <f t="shared" si="221"/>
        <v>1365</v>
      </c>
      <c r="H368" s="323"/>
      <c r="I368" s="297">
        <f t="shared" si="222"/>
        <v>708411.9</v>
      </c>
      <c r="J368" s="20">
        <f t="shared" si="223"/>
        <v>7084.1189999999997</v>
      </c>
      <c r="K368" s="299">
        <f t="shared" si="224"/>
        <v>899703.21999999764</v>
      </c>
      <c r="L368" s="328"/>
      <c r="M368" s="170">
        <f t="shared" si="225"/>
        <v>179940644</v>
      </c>
      <c r="N368" s="170">
        <f t="shared" si="226"/>
        <v>8997032.1999999993</v>
      </c>
      <c r="O368" s="220">
        <f t="shared" si="227"/>
        <v>3023093994.4000001</v>
      </c>
      <c r="P368" s="231">
        <f t="shared" si="228"/>
        <v>302309.39944000001</v>
      </c>
      <c r="Q368" s="131">
        <f t="shared" si="229"/>
        <v>336</v>
      </c>
      <c r="R368" s="132">
        <f t="shared" si="230"/>
        <v>0.25</v>
      </c>
      <c r="S368" s="136">
        <f t="shared" si="231"/>
        <v>356</v>
      </c>
      <c r="T368" s="302">
        <f t="shared" si="232"/>
        <v>0.26</v>
      </c>
      <c r="U368" s="330"/>
      <c r="V368" s="305">
        <f t="shared" si="233"/>
        <v>101666463.86</v>
      </c>
      <c r="W368" s="172">
        <f t="shared" si="234"/>
        <v>3124760458.2600002</v>
      </c>
      <c r="X368" s="198">
        <f t="shared" si="235"/>
        <v>0.03</v>
      </c>
      <c r="Y368" s="308">
        <f t="shared" si="236"/>
        <v>10166.65</v>
      </c>
      <c r="Z368" s="332"/>
      <c r="AA368" s="310">
        <f t="shared" si="237"/>
        <v>-3124750458.2600002</v>
      </c>
      <c r="AB368" s="196">
        <f t="shared" si="238"/>
        <v>312476.05</v>
      </c>
      <c r="AC368" s="193">
        <f t="shared" si="239"/>
        <v>0</v>
      </c>
      <c r="AD368" s="194">
        <f t="shared" si="240"/>
        <v>0</v>
      </c>
      <c r="AE368" s="174">
        <v>352</v>
      </c>
    </row>
    <row r="369" spans="1:31" ht="15">
      <c r="A369" s="173">
        <v>353</v>
      </c>
      <c r="B369" s="119">
        <f t="shared" si="217"/>
        <v>0</v>
      </c>
      <c r="C369" s="291">
        <f t="shared" si="218"/>
        <v>20</v>
      </c>
      <c r="D369" s="323"/>
      <c r="E369" s="294">
        <f t="shared" si="219"/>
        <v>0</v>
      </c>
      <c r="F369" s="110">
        <f t="shared" si="220"/>
        <v>4</v>
      </c>
      <c r="G369" s="291">
        <f t="shared" si="221"/>
        <v>1369</v>
      </c>
      <c r="H369" s="323"/>
      <c r="I369" s="297">
        <f t="shared" si="222"/>
        <v>711211.9</v>
      </c>
      <c r="J369" s="20">
        <f t="shared" si="223"/>
        <v>7112.1189999999997</v>
      </c>
      <c r="K369" s="299">
        <f t="shared" si="224"/>
        <v>906815.33899999759</v>
      </c>
      <c r="L369" s="328"/>
      <c r="M369" s="170">
        <f t="shared" si="225"/>
        <v>181363068</v>
      </c>
      <c r="N369" s="170">
        <f t="shared" si="226"/>
        <v>9068153.4000000004</v>
      </c>
      <c r="O369" s="220">
        <f t="shared" si="227"/>
        <v>3059082123.1999998</v>
      </c>
      <c r="P369" s="231">
        <f t="shared" si="228"/>
        <v>305908.21231999999</v>
      </c>
      <c r="Q369" s="131">
        <f t="shared" si="229"/>
        <v>337</v>
      </c>
      <c r="R369" s="132">
        <f t="shared" si="230"/>
        <v>0.25</v>
      </c>
      <c r="S369" s="136">
        <f t="shared" si="231"/>
        <v>357</v>
      </c>
      <c r="T369" s="302">
        <f t="shared" si="232"/>
        <v>0.26</v>
      </c>
      <c r="U369" s="330"/>
      <c r="V369" s="305">
        <f t="shared" si="233"/>
        <v>102470133.31</v>
      </c>
      <c r="W369" s="172">
        <f t="shared" si="234"/>
        <v>3161552256.5100002</v>
      </c>
      <c r="X369" s="198">
        <f t="shared" si="235"/>
        <v>0.03</v>
      </c>
      <c r="Y369" s="308">
        <f t="shared" si="236"/>
        <v>10247.01</v>
      </c>
      <c r="Z369" s="332"/>
      <c r="AA369" s="310">
        <f t="shared" si="237"/>
        <v>-3161542256.5100002</v>
      </c>
      <c r="AB369" s="196">
        <f t="shared" si="238"/>
        <v>316155.23</v>
      </c>
      <c r="AC369" s="193">
        <f t="shared" si="239"/>
        <v>0</v>
      </c>
      <c r="AD369" s="194">
        <f t="shared" si="240"/>
        <v>0</v>
      </c>
      <c r="AE369" s="174">
        <v>353</v>
      </c>
    </row>
    <row r="370" spans="1:31" ht="15">
      <c r="A370" s="173">
        <v>354</v>
      </c>
      <c r="B370" s="119">
        <f t="shared" si="217"/>
        <v>0</v>
      </c>
      <c r="C370" s="291">
        <f t="shared" si="218"/>
        <v>20</v>
      </c>
      <c r="D370" s="323"/>
      <c r="E370" s="294">
        <f t="shared" si="219"/>
        <v>0</v>
      </c>
      <c r="F370" s="110">
        <f t="shared" si="220"/>
        <v>4</v>
      </c>
      <c r="G370" s="291">
        <f t="shared" si="221"/>
        <v>1373</v>
      </c>
      <c r="H370" s="323"/>
      <c r="I370" s="297">
        <f t="shared" si="222"/>
        <v>714011.9</v>
      </c>
      <c r="J370" s="20">
        <f t="shared" si="223"/>
        <v>7140.1189999999997</v>
      </c>
      <c r="K370" s="299">
        <f t="shared" si="224"/>
        <v>913955.45799999754</v>
      </c>
      <c r="L370" s="328"/>
      <c r="M370" s="170">
        <f t="shared" si="225"/>
        <v>182791092</v>
      </c>
      <c r="N370" s="170">
        <f t="shared" si="226"/>
        <v>9139554.5999999996</v>
      </c>
      <c r="O370" s="220">
        <f t="shared" si="227"/>
        <v>3095354736.8000002</v>
      </c>
      <c r="P370" s="231">
        <f t="shared" si="228"/>
        <v>309535.47368</v>
      </c>
      <c r="Q370" s="131">
        <f t="shared" si="229"/>
        <v>339</v>
      </c>
      <c r="R370" s="132">
        <f t="shared" si="230"/>
        <v>0.25</v>
      </c>
      <c r="S370" s="136">
        <f t="shared" si="231"/>
        <v>359</v>
      </c>
      <c r="T370" s="302">
        <f t="shared" si="232"/>
        <v>0.26</v>
      </c>
      <c r="U370" s="330"/>
      <c r="V370" s="305">
        <f t="shared" si="233"/>
        <v>103276966.75</v>
      </c>
      <c r="W370" s="172">
        <f t="shared" si="234"/>
        <v>3198631703.5500002</v>
      </c>
      <c r="X370" s="198">
        <f t="shared" si="235"/>
        <v>0.03</v>
      </c>
      <c r="Y370" s="308">
        <f t="shared" si="236"/>
        <v>10327.700000000001</v>
      </c>
      <c r="Z370" s="332"/>
      <c r="AA370" s="310">
        <f t="shared" si="237"/>
        <v>-3198621703.5500002</v>
      </c>
      <c r="AB370" s="196">
        <f t="shared" si="238"/>
        <v>319863.17</v>
      </c>
      <c r="AC370" s="193">
        <f t="shared" si="239"/>
        <v>0</v>
      </c>
      <c r="AD370" s="194">
        <f t="shared" si="240"/>
        <v>0</v>
      </c>
      <c r="AE370" s="174">
        <v>354</v>
      </c>
    </row>
    <row r="371" spans="1:31" ht="15">
      <c r="A371" s="173">
        <v>355</v>
      </c>
      <c r="B371" s="119">
        <f t="shared" si="217"/>
        <v>0</v>
      </c>
      <c r="C371" s="291">
        <f t="shared" si="218"/>
        <v>20</v>
      </c>
      <c r="D371" s="323"/>
      <c r="E371" s="294">
        <f t="shared" si="219"/>
        <v>0</v>
      </c>
      <c r="F371" s="110">
        <f t="shared" si="220"/>
        <v>4</v>
      </c>
      <c r="G371" s="291">
        <f t="shared" si="221"/>
        <v>1377</v>
      </c>
      <c r="H371" s="323"/>
      <c r="I371" s="297">
        <f t="shared" si="222"/>
        <v>716811.9</v>
      </c>
      <c r="J371" s="20">
        <f t="shared" si="223"/>
        <v>7168.1189999999997</v>
      </c>
      <c r="K371" s="299">
        <f t="shared" si="224"/>
        <v>921123.57699999749</v>
      </c>
      <c r="L371" s="328"/>
      <c r="M371" s="170">
        <f t="shared" si="225"/>
        <v>184224716</v>
      </c>
      <c r="N371" s="170">
        <f t="shared" si="226"/>
        <v>9211235.8000000007</v>
      </c>
      <c r="O371" s="220">
        <f t="shared" si="227"/>
        <v>3131912955.1999998</v>
      </c>
      <c r="P371" s="231">
        <f t="shared" si="228"/>
        <v>313191.29551999999</v>
      </c>
      <c r="Q371" s="131">
        <f t="shared" si="229"/>
        <v>340</v>
      </c>
      <c r="R371" s="132">
        <f t="shared" si="230"/>
        <v>0.25</v>
      </c>
      <c r="S371" s="136">
        <f t="shared" si="231"/>
        <v>360</v>
      </c>
      <c r="T371" s="302">
        <f t="shared" si="232"/>
        <v>0.26</v>
      </c>
      <c r="U371" s="330"/>
      <c r="V371" s="305">
        <f t="shared" si="233"/>
        <v>104086964.2</v>
      </c>
      <c r="W371" s="172">
        <f t="shared" si="234"/>
        <v>3235999919.4000001</v>
      </c>
      <c r="X371" s="198">
        <f t="shared" si="235"/>
        <v>0.03</v>
      </c>
      <c r="Y371" s="308">
        <f t="shared" si="236"/>
        <v>10408.700000000001</v>
      </c>
      <c r="Z371" s="332"/>
      <c r="AA371" s="310">
        <f t="shared" si="237"/>
        <v>-3235989919.4000001</v>
      </c>
      <c r="AB371" s="196">
        <f t="shared" si="238"/>
        <v>323599.99</v>
      </c>
      <c r="AC371" s="193">
        <f t="shared" si="239"/>
        <v>0</v>
      </c>
      <c r="AD371" s="194">
        <f t="shared" si="240"/>
        <v>0</v>
      </c>
      <c r="AE371" s="174">
        <v>355</v>
      </c>
    </row>
    <row r="372" spans="1:31" ht="15">
      <c r="A372" s="173">
        <v>356</v>
      </c>
      <c r="B372" s="119">
        <f t="shared" ref="B372:B399" si="241">IF(AND($A372&gt;=C$9,C$9&gt;0),0,IF(AND($A372&gt;=C$6,C$6&gt;0),C$7,0))</f>
        <v>0</v>
      </c>
      <c r="C372" s="291">
        <f t="shared" ref="C372:C399" si="242">IF(AND($A372&gt;=C$9,C$9&gt;0),C$10,C371+B372)</f>
        <v>20</v>
      </c>
      <c r="D372" s="323"/>
      <c r="E372" s="294">
        <f t="shared" ref="E372:E399" si="243">IF(OR($A372&lt;2,AND(G$12&gt;0,$A372&gt;G$12)),0,IF(AND($A372&gt;=G$9,G$9&gt;0),G$10,IF(AND($A372&gt;=G$6,G$6&gt;0),G$7,0)))</f>
        <v>0</v>
      </c>
      <c r="F372" s="110">
        <f t="shared" ref="F372:F399" si="244">F371+E372</f>
        <v>4</v>
      </c>
      <c r="G372" s="291">
        <f t="shared" ref="G372:G399" si="245">G371+F372</f>
        <v>1381</v>
      </c>
      <c r="H372" s="323"/>
      <c r="I372" s="297">
        <f t="shared" ref="I372:I399" si="246">IF(($A372&lt;K$4),1,IF(AND($A372&gt;K$12,K$12&gt;0),I371,IF(AND($A372&gt;=K$9,K$9&gt;0),ROUND(I371+K$10,4),IF(AND($A372&gt;=K$6,K$6&gt;0),ROUND(I371+K$7,4),K$3))))</f>
        <v>719611.9</v>
      </c>
      <c r="J372" s="20">
        <f t="shared" ref="J372:J399" si="247">IF($A372&lt;K$4, K$2, IF(K$1=0,IF(K$13&gt;0,IF(K$2*K$13&lt;ROUND(J371*I372, 3),K$2*K$13,ROUND(J371*I372, 3)),ROUND(J371*I372, 3)),IF(K$13&gt;0,IF(K$2*K$13&lt;ROUND(K$2*I372, 3),K$2*K$13,ROUND(K$2*I372, 3)),ROUND(K$2*I372, 3))))</f>
        <v>7196.1189999999997</v>
      </c>
      <c r="K372" s="299">
        <f t="shared" ref="K372:K399" si="248">K371+J372</f>
        <v>928319.69599999744</v>
      </c>
      <c r="L372" s="328"/>
      <c r="M372" s="170">
        <f t="shared" ref="M372:M399" si="249">ROUND(C372*N372-K372*$O$6,2)</f>
        <v>185663940</v>
      </c>
      <c r="N372" s="170">
        <f t="shared" ref="N372:N399" si="250">ROUND(ROUND(K372,2)*$O$4,2)</f>
        <v>9283197</v>
      </c>
      <c r="O372" s="220">
        <f t="shared" ref="O372:O399" si="251">ROUND((ROUND(K371,2)*(G372-G371)*$O$4+O371+J372*$O$6),2)</f>
        <v>3168757898.4000001</v>
      </c>
      <c r="P372" s="231">
        <f t="shared" ref="P372:P399" si="252">O372/$O$10</f>
        <v>316875.78983999998</v>
      </c>
      <c r="Q372" s="131">
        <f t="shared" ref="Q372:Q399" si="253">ROUND(O372/N372,0)</f>
        <v>341</v>
      </c>
      <c r="R372" s="132">
        <f t="shared" ref="R372:R399" si="254">ROUND(Q372/G372,2)</f>
        <v>0.25</v>
      </c>
      <c r="S372" s="136">
        <f t="shared" ref="S372:S399" si="255">Q372+C372</f>
        <v>361</v>
      </c>
      <c r="T372" s="302">
        <f t="shared" ref="T372:T399" si="256">ROUND(S372/G372,2)</f>
        <v>0.26</v>
      </c>
      <c r="U372" s="330"/>
      <c r="V372" s="305">
        <f t="shared" ref="V372:V399" si="257">ROUND(K372*$O$7,2)</f>
        <v>104900125.65000001</v>
      </c>
      <c r="W372" s="172">
        <f t="shared" ref="W372:W399" si="258">ROUND(O372+V372,2)</f>
        <v>3273658024.0500002</v>
      </c>
      <c r="X372" s="198">
        <f t="shared" ref="X372:X399" si="259">IF(O372&gt;0,ROUND(V372/O372,2),0)</f>
        <v>0.03</v>
      </c>
      <c r="Y372" s="308">
        <f t="shared" ref="Y372:Y399" si="260">IF($O$10&gt;0,ROUND(V372/$O$10,2),0)</f>
        <v>10490.01</v>
      </c>
      <c r="Z372" s="332"/>
      <c r="AA372" s="310">
        <f t="shared" ref="AA372:AA399" si="261">IF($O$10&gt;0,ROUND($O$10-W372,2),0)</f>
        <v>-3273648024.0500002</v>
      </c>
      <c r="AB372" s="196">
        <f t="shared" ref="AB372:AB399" si="262">IF($O$10&gt;0,ROUND(W372/$O$10,2),0)</f>
        <v>327365.8</v>
      </c>
      <c r="AC372" s="193">
        <f t="shared" ref="AC372:AC399" si="263">IF(AND(AA372&gt;0,$O$4&gt;0),($O$10-O372-V372*$O$8)/N372,0)</f>
        <v>0</v>
      </c>
      <c r="AD372" s="194">
        <f t="shared" ref="AD372:AD399" si="264">IF(AC372&gt;0,AC372+G372,0)</f>
        <v>0</v>
      </c>
      <c r="AE372" s="174">
        <v>356</v>
      </c>
    </row>
    <row r="373" spans="1:31" ht="15">
      <c r="A373" s="173">
        <v>357</v>
      </c>
      <c r="B373" s="119">
        <f t="shared" si="241"/>
        <v>0</v>
      </c>
      <c r="C373" s="291">
        <f t="shared" si="242"/>
        <v>20</v>
      </c>
      <c r="D373" s="323"/>
      <c r="E373" s="294">
        <f t="shared" si="243"/>
        <v>0</v>
      </c>
      <c r="F373" s="110">
        <f t="shared" si="244"/>
        <v>4</v>
      </c>
      <c r="G373" s="291">
        <f t="shared" si="245"/>
        <v>1385</v>
      </c>
      <c r="H373" s="323"/>
      <c r="I373" s="297">
        <f t="shared" si="246"/>
        <v>722411.9</v>
      </c>
      <c r="J373" s="20">
        <f t="shared" si="247"/>
        <v>7224.1189999999997</v>
      </c>
      <c r="K373" s="299">
        <f t="shared" si="248"/>
        <v>935543.81499999738</v>
      </c>
      <c r="L373" s="328"/>
      <c r="M373" s="170">
        <f t="shared" si="249"/>
        <v>187108762</v>
      </c>
      <c r="N373" s="170">
        <f t="shared" si="250"/>
        <v>9355438.0999999996</v>
      </c>
      <c r="O373" s="220">
        <f t="shared" si="251"/>
        <v>3205890686.4000001</v>
      </c>
      <c r="P373" s="231">
        <f t="shared" si="252"/>
        <v>320589.06864000001</v>
      </c>
      <c r="Q373" s="131">
        <f t="shared" si="253"/>
        <v>343</v>
      </c>
      <c r="R373" s="132">
        <f t="shared" si="254"/>
        <v>0.25</v>
      </c>
      <c r="S373" s="136">
        <f t="shared" si="255"/>
        <v>363</v>
      </c>
      <c r="T373" s="302">
        <f t="shared" si="256"/>
        <v>0.26</v>
      </c>
      <c r="U373" s="330"/>
      <c r="V373" s="305">
        <f t="shared" si="257"/>
        <v>105716451.09999999</v>
      </c>
      <c r="W373" s="172">
        <f t="shared" si="258"/>
        <v>3311607137.5</v>
      </c>
      <c r="X373" s="198">
        <f t="shared" si="259"/>
        <v>0.03</v>
      </c>
      <c r="Y373" s="308">
        <f t="shared" si="260"/>
        <v>10571.65</v>
      </c>
      <c r="Z373" s="332"/>
      <c r="AA373" s="310">
        <f t="shared" si="261"/>
        <v>-3311597137.5</v>
      </c>
      <c r="AB373" s="196">
        <f t="shared" si="262"/>
        <v>331160.71000000002</v>
      </c>
      <c r="AC373" s="193">
        <f t="shared" si="263"/>
        <v>0</v>
      </c>
      <c r="AD373" s="194">
        <f t="shared" si="264"/>
        <v>0</v>
      </c>
      <c r="AE373" s="174">
        <v>357</v>
      </c>
    </row>
    <row r="374" spans="1:31" ht="15">
      <c r="A374" s="173">
        <v>358</v>
      </c>
      <c r="B374" s="119">
        <f t="shared" si="241"/>
        <v>0</v>
      </c>
      <c r="C374" s="291">
        <f t="shared" si="242"/>
        <v>20</v>
      </c>
      <c r="D374" s="323"/>
      <c r="E374" s="294">
        <f t="shared" si="243"/>
        <v>0</v>
      </c>
      <c r="F374" s="110">
        <f t="shared" si="244"/>
        <v>4</v>
      </c>
      <c r="G374" s="291">
        <f t="shared" si="245"/>
        <v>1389</v>
      </c>
      <c r="H374" s="323"/>
      <c r="I374" s="297">
        <f t="shared" si="246"/>
        <v>725211.9</v>
      </c>
      <c r="J374" s="20">
        <f t="shared" si="247"/>
        <v>7252.1189999999997</v>
      </c>
      <c r="K374" s="299">
        <f t="shared" si="248"/>
        <v>942795.93399999733</v>
      </c>
      <c r="L374" s="328"/>
      <c r="M374" s="170">
        <f t="shared" si="249"/>
        <v>188559186</v>
      </c>
      <c r="N374" s="170">
        <f t="shared" si="250"/>
        <v>9427959.3000000007</v>
      </c>
      <c r="O374" s="220">
        <f t="shared" si="251"/>
        <v>3243312438.8000002</v>
      </c>
      <c r="P374" s="231">
        <f t="shared" si="252"/>
        <v>324331.24388000002</v>
      </c>
      <c r="Q374" s="131">
        <f t="shared" si="253"/>
        <v>344</v>
      </c>
      <c r="R374" s="132">
        <f t="shared" si="254"/>
        <v>0.25</v>
      </c>
      <c r="S374" s="136">
        <f t="shared" si="255"/>
        <v>364</v>
      </c>
      <c r="T374" s="302">
        <f t="shared" si="256"/>
        <v>0.26</v>
      </c>
      <c r="U374" s="330"/>
      <c r="V374" s="305">
        <f t="shared" si="257"/>
        <v>106535940.54000001</v>
      </c>
      <c r="W374" s="172">
        <f t="shared" si="258"/>
        <v>3349848379.3400002</v>
      </c>
      <c r="X374" s="198">
        <f t="shared" si="259"/>
        <v>0.03</v>
      </c>
      <c r="Y374" s="308">
        <f t="shared" si="260"/>
        <v>10653.59</v>
      </c>
      <c r="Z374" s="332"/>
      <c r="AA374" s="310">
        <f t="shared" si="261"/>
        <v>-3349838379.3400002</v>
      </c>
      <c r="AB374" s="196">
        <f t="shared" si="262"/>
        <v>334984.84000000003</v>
      </c>
      <c r="AC374" s="193">
        <f t="shared" si="263"/>
        <v>0</v>
      </c>
      <c r="AD374" s="194">
        <f t="shared" si="264"/>
        <v>0</v>
      </c>
      <c r="AE374" s="174">
        <v>358</v>
      </c>
    </row>
    <row r="375" spans="1:31" ht="15">
      <c r="A375" s="173">
        <v>359</v>
      </c>
      <c r="B375" s="119">
        <f t="shared" si="241"/>
        <v>0</v>
      </c>
      <c r="C375" s="291">
        <f t="shared" si="242"/>
        <v>20</v>
      </c>
      <c r="D375" s="323"/>
      <c r="E375" s="294">
        <f t="shared" si="243"/>
        <v>0</v>
      </c>
      <c r="F375" s="110">
        <f t="shared" si="244"/>
        <v>4</v>
      </c>
      <c r="G375" s="291">
        <f t="shared" si="245"/>
        <v>1393</v>
      </c>
      <c r="H375" s="323"/>
      <c r="I375" s="297">
        <f t="shared" si="246"/>
        <v>728011.9</v>
      </c>
      <c r="J375" s="20">
        <f t="shared" si="247"/>
        <v>7280.1189999999997</v>
      </c>
      <c r="K375" s="299">
        <f t="shared" si="248"/>
        <v>950076.05299999728</v>
      </c>
      <c r="L375" s="328"/>
      <c r="M375" s="170">
        <f t="shared" si="249"/>
        <v>190015210</v>
      </c>
      <c r="N375" s="170">
        <f t="shared" si="250"/>
        <v>9500760.5</v>
      </c>
      <c r="O375" s="220">
        <f t="shared" si="251"/>
        <v>3281024276</v>
      </c>
      <c r="P375" s="231">
        <f t="shared" si="252"/>
        <v>328102.4276</v>
      </c>
      <c r="Q375" s="131">
        <f t="shared" si="253"/>
        <v>345</v>
      </c>
      <c r="R375" s="132">
        <f t="shared" si="254"/>
        <v>0.25</v>
      </c>
      <c r="S375" s="136">
        <f t="shared" si="255"/>
        <v>365</v>
      </c>
      <c r="T375" s="302">
        <f t="shared" si="256"/>
        <v>0.26</v>
      </c>
      <c r="U375" s="330"/>
      <c r="V375" s="305">
        <f t="shared" si="257"/>
        <v>107358593.98999999</v>
      </c>
      <c r="W375" s="172">
        <f t="shared" si="258"/>
        <v>3388382869.9899998</v>
      </c>
      <c r="X375" s="198">
        <f t="shared" si="259"/>
        <v>0.03</v>
      </c>
      <c r="Y375" s="308">
        <f t="shared" si="260"/>
        <v>10735.86</v>
      </c>
      <c r="Z375" s="332"/>
      <c r="AA375" s="310">
        <f t="shared" si="261"/>
        <v>-3388372869.9899998</v>
      </c>
      <c r="AB375" s="196">
        <f t="shared" si="262"/>
        <v>338838.29</v>
      </c>
      <c r="AC375" s="193">
        <f t="shared" si="263"/>
        <v>0</v>
      </c>
      <c r="AD375" s="194">
        <f t="shared" si="264"/>
        <v>0</v>
      </c>
      <c r="AE375" s="174">
        <v>359</v>
      </c>
    </row>
    <row r="376" spans="1:31" ht="15">
      <c r="A376" s="173">
        <v>360</v>
      </c>
      <c r="B376" s="119">
        <f t="shared" si="241"/>
        <v>0</v>
      </c>
      <c r="C376" s="291">
        <f t="shared" si="242"/>
        <v>20</v>
      </c>
      <c r="D376" s="323"/>
      <c r="E376" s="294">
        <f t="shared" si="243"/>
        <v>0</v>
      </c>
      <c r="F376" s="110">
        <f t="shared" si="244"/>
        <v>4</v>
      </c>
      <c r="G376" s="291">
        <f t="shared" si="245"/>
        <v>1397</v>
      </c>
      <c r="H376" s="323"/>
      <c r="I376" s="297">
        <f t="shared" si="246"/>
        <v>730811.9</v>
      </c>
      <c r="J376" s="20">
        <f t="shared" si="247"/>
        <v>7308.1189999999997</v>
      </c>
      <c r="K376" s="299">
        <f t="shared" si="248"/>
        <v>957384.17199999723</v>
      </c>
      <c r="L376" s="328"/>
      <c r="M376" s="170">
        <f t="shared" si="249"/>
        <v>191476834</v>
      </c>
      <c r="N376" s="170">
        <f t="shared" si="250"/>
        <v>9573841.6999999993</v>
      </c>
      <c r="O376" s="220">
        <f t="shared" si="251"/>
        <v>3319027318</v>
      </c>
      <c r="P376" s="231">
        <f t="shared" si="252"/>
        <v>331902.73180000001</v>
      </c>
      <c r="Q376" s="131">
        <f t="shared" si="253"/>
        <v>347</v>
      </c>
      <c r="R376" s="132">
        <f t="shared" si="254"/>
        <v>0.25</v>
      </c>
      <c r="S376" s="136">
        <f t="shared" si="255"/>
        <v>367</v>
      </c>
      <c r="T376" s="302">
        <f t="shared" si="256"/>
        <v>0.26</v>
      </c>
      <c r="U376" s="330"/>
      <c r="V376" s="305">
        <f t="shared" si="257"/>
        <v>108184411.44</v>
      </c>
      <c r="W376" s="172">
        <f t="shared" si="258"/>
        <v>3427211729.4400001</v>
      </c>
      <c r="X376" s="198">
        <f t="shared" si="259"/>
        <v>0.03</v>
      </c>
      <c r="Y376" s="308">
        <f t="shared" si="260"/>
        <v>10818.44</v>
      </c>
      <c r="Z376" s="332"/>
      <c r="AA376" s="310">
        <f t="shared" si="261"/>
        <v>-3427201729.4400001</v>
      </c>
      <c r="AB376" s="196">
        <f t="shared" si="262"/>
        <v>342721.17</v>
      </c>
      <c r="AC376" s="193">
        <f t="shared" si="263"/>
        <v>0</v>
      </c>
      <c r="AD376" s="194">
        <f t="shared" si="264"/>
        <v>0</v>
      </c>
      <c r="AE376" s="174">
        <v>360</v>
      </c>
    </row>
    <row r="377" spans="1:31" ht="15">
      <c r="A377" s="173">
        <v>361</v>
      </c>
      <c r="B377" s="119">
        <f t="shared" si="241"/>
        <v>0</v>
      </c>
      <c r="C377" s="291">
        <f t="shared" si="242"/>
        <v>20</v>
      </c>
      <c r="D377" s="323"/>
      <c r="E377" s="294">
        <f t="shared" si="243"/>
        <v>0</v>
      </c>
      <c r="F377" s="110">
        <f t="shared" si="244"/>
        <v>4</v>
      </c>
      <c r="G377" s="291">
        <f t="shared" si="245"/>
        <v>1401</v>
      </c>
      <c r="H377" s="323"/>
      <c r="I377" s="297">
        <f t="shared" si="246"/>
        <v>733611.9</v>
      </c>
      <c r="J377" s="20">
        <f t="shared" si="247"/>
        <v>7336.1189999999997</v>
      </c>
      <c r="K377" s="299">
        <f t="shared" si="248"/>
        <v>964720.29099999717</v>
      </c>
      <c r="L377" s="328"/>
      <c r="M377" s="170">
        <f t="shared" si="249"/>
        <v>192944058</v>
      </c>
      <c r="N377" s="170">
        <f t="shared" si="250"/>
        <v>9647202.9000000004</v>
      </c>
      <c r="O377" s="220">
        <f t="shared" si="251"/>
        <v>3357322684.8000002</v>
      </c>
      <c r="P377" s="231">
        <f t="shared" si="252"/>
        <v>335732.26848000003</v>
      </c>
      <c r="Q377" s="131">
        <f t="shared" si="253"/>
        <v>348</v>
      </c>
      <c r="R377" s="132">
        <f t="shared" si="254"/>
        <v>0.25</v>
      </c>
      <c r="S377" s="136">
        <f t="shared" si="255"/>
        <v>368</v>
      </c>
      <c r="T377" s="302">
        <f t="shared" si="256"/>
        <v>0.26</v>
      </c>
      <c r="U377" s="330"/>
      <c r="V377" s="305">
        <f t="shared" si="257"/>
        <v>109013392.88</v>
      </c>
      <c r="W377" s="172">
        <f t="shared" si="258"/>
        <v>3466336077.6799998</v>
      </c>
      <c r="X377" s="198">
        <f t="shared" si="259"/>
        <v>0.03</v>
      </c>
      <c r="Y377" s="308">
        <f t="shared" si="260"/>
        <v>10901.34</v>
      </c>
      <c r="Z377" s="332"/>
      <c r="AA377" s="310">
        <f t="shared" si="261"/>
        <v>-3466326077.6799998</v>
      </c>
      <c r="AB377" s="196">
        <f t="shared" si="262"/>
        <v>346633.61</v>
      </c>
      <c r="AC377" s="193">
        <f t="shared" si="263"/>
        <v>0</v>
      </c>
      <c r="AD377" s="194">
        <f t="shared" si="264"/>
        <v>0</v>
      </c>
      <c r="AE377" s="174">
        <v>361</v>
      </c>
    </row>
    <row r="378" spans="1:31" ht="15">
      <c r="A378" s="173">
        <v>362</v>
      </c>
      <c r="B378" s="119">
        <f t="shared" si="241"/>
        <v>0</v>
      </c>
      <c r="C378" s="291">
        <f t="shared" si="242"/>
        <v>20</v>
      </c>
      <c r="D378" s="323"/>
      <c r="E378" s="294">
        <f t="shared" si="243"/>
        <v>0</v>
      </c>
      <c r="F378" s="110">
        <f t="shared" si="244"/>
        <v>4</v>
      </c>
      <c r="G378" s="291">
        <f t="shared" si="245"/>
        <v>1405</v>
      </c>
      <c r="H378" s="323"/>
      <c r="I378" s="297">
        <f t="shared" si="246"/>
        <v>736411.9</v>
      </c>
      <c r="J378" s="20">
        <f t="shared" si="247"/>
        <v>7364.1189999999997</v>
      </c>
      <c r="K378" s="299">
        <f t="shared" si="248"/>
        <v>972084.40999999712</v>
      </c>
      <c r="L378" s="328"/>
      <c r="M378" s="170">
        <f t="shared" si="249"/>
        <v>194416882</v>
      </c>
      <c r="N378" s="170">
        <f t="shared" si="250"/>
        <v>9720844.0999999996</v>
      </c>
      <c r="O378" s="220">
        <f t="shared" si="251"/>
        <v>3395911496.4000001</v>
      </c>
      <c r="P378" s="231">
        <f t="shared" si="252"/>
        <v>339591.14964000002</v>
      </c>
      <c r="Q378" s="131">
        <f t="shared" si="253"/>
        <v>349</v>
      </c>
      <c r="R378" s="132">
        <f t="shared" si="254"/>
        <v>0.25</v>
      </c>
      <c r="S378" s="136">
        <f t="shared" si="255"/>
        <v>369</v>
      </c>
      <c r="T378" s="302">
        <f t="shared" si="256"/>
        <v>0.26</v>
      </c>
      <c r="U378" s="330"/>
      <c r="V378" s="305">
        <f t="shared" si="257"/>
        <v>109845538.33</v>
      </c>
      <c r="W378" s="172">
        <f t="shared" si="258"/>
        <v>3505757034.73</v>
      </c>
      <c r="X378" s="198">
        <f t="shared" si="259"/>
        <v>0.03</v>
      </c>
      <c r="Y378" s="308">
        <f t="shared" si="260"/>
        <v>10984.55</v>
      </c>
      <c r="Z378" s="332"/>
      <c r="AA378" s="310">
        <f t="shared" si="261"/>
        <v>-3505747034.73</v>
      </c>
      <c r="AB378" s="196">
        <f t="shared" si="262"/>
        <v>350575.7</v>
      </c>
      <c r="AC378" s="193">
        <f t="shared" si="263"/>
        <v>0</v>
      </c>
      <c r="AD378" s="194">
        <f t="shared" si="264"/>
        <v>0</v>
      </c>
      <c r="AE378" s="174">
        <v>362</v>
      </c>
    </row>
    <row r="379" spans="1:31" ht="15">
      <c r="A379" s="173">
        <v>363</v>
      </c>
      <c r="B379" s="119">
        <f t="shared" si="241"/>
        <v>0</v>
      </c>
      <c r="C379" s="291">
        <f t="shared" si="242"/>
        <v>20</v>
      </c>
      <c r="D379" s="323"/>
      <c r="E379" s="294">
        <f t="shared" si="243"/>
        <v>0</v>
      </c>
      <c r="F379" s="110">
        <f t="shared" si="244"/>
        <v>4</v>
      </c>
      <c r="G379" s="291">
        <f t="shared" si="245"/>
        <v>1409</v>
      </c>
      <c r="H379" s="323"/>
      <c r="I379" s="297">
        <f t="shared" si="246"/>
        <v>739211.9</v>
      </c>
      <c r="J379" s="20">
        <f t="shared" si="247"/>
        <v>7392.1189999999997</v>
      </c>
      <c r="K379" s="299">
        <f t="shared" si="248"/>
        <v>979476.52899999707</v>
      </c>
      <c r="L379" s="328"/>
      <c r="M379" s="170">
        <f t="shared" si="249"/>
        <v>195895306</v>
      </c>
      <c r="N379" s="170">
        <f t="shared" si="250"/>
        <v>9794765.3000000007</v>
      </c>
      <c r="O379" s="220">
        <f t="shared" si="251"/>
        <v>3434794872.8000002</v>
      </c>
      <c r="P379" s="231">
        <f t="shared" si="252"/>
        <v>343479.48728</v>
      </c>
      <c r="Q379" s="131">
        <f t="shared" si="253"/>
        <v>351</v>
      </c>
      <c r="R379" s="132">
        <f t="shared" si="254"/>
        <v>0.25</v>
      </c>
      <c r="S379" s="136">
        <f t="shared" si="255"/>
        <v>371</v>
      </c>
      <c r="T379" s="302">
        <f t="shared" si="256"/>
        <v>0.26</v>
      </c>
      <c r="U379" s="330"/>
      <c r="V379" s="305">
        <f t="shared" si="257"/>
        <v>110680847.78</v>
      </c>
      <c r="W379" s="172">
        <f t="shared" si="258"/>
        <v>3545475720.5799999</v>
      </c>
      <c r="X379" s="198">
        <f t="shared" si="259"/>
        <v>0.03</v>
      </c>
      <c r="Y379" s="308">
        <f t="shared" si="260"/>
        <v>11068.08</v>
      </c>
      <c r="Z379" s="332"/>
      <c r="AA379" s="310">
        <f t="shared" si="261"/>
        <v>-3545465720.5799999</v>
      </c>
      <c r="AB379" s="196">
        <f t="shared" si="262"/>
        <v>354547.57</v>
      </c>
      <c r="AC379" s="193">
        <f t="shared" si="263"/>
        <v>0</v>
      </c>
      <c r="AD379" s="194">
        <f t="shared" si="264"/>
        <v>0</v>
      </c>
      <c r="AE379" s="174">
        <v>363</v>
      </c>
    </row>
    <row r="380" spans="1:31" ht="15">
      <c r="A380" s="173">
        <v>364</v>
      </c>
      <c r="B380" s="119">
        <f t="shared" si="241"/>
        <v>0</v>
      </c>
      <c r="C380" s="291">
        <f t="shared" si="242"/>
        <v>20</v>
      </c>
      <c r="D380" s="323"/>
      <c r="E380" s="294">
        <f t="shared" si="243"/>
        <v>0</v>
      </c>
      <c r="F380" s="110">
        <f t="shared" si="244"/>
        <v>4</v>
      </c>
      <c r="G380" s="291">
        <f t="shared" si="245"/>
        <v>1413</v>
      </c>
      <c r="H380" s="323"/>
      <c r="I380" s="297">
        <f t="shared" si="246"/>
        <v>742011.9</v>
      </c>
      <c r="J380" s="20">
        <f t="shared" si="247"/>
        <v>7420.1189999999997</v>
      </c>
      <c r="K380" s="299">
        <f t="shared" si="248"/>
        <v>986896.64799999702</v>
      </c>
      <c r="L380" s="328"/>
      <c r="M380" s="170">
        <f t="shared" si="249"/>
        <v>197379330</v>
      </c>
      <c r="N380" s="170">
        <f t="shared" si="250"/>
        <v>9868966.5</v>
      </c>
      <c r="O380" s="220">
        <f t="shared" si="251"/>
        <v>3473973934</v>
      </c>
      <c r="P380" s="231">
        <f t="shared" si="252"/>
        <v>347397.3934</v>
      </c>
      <c r="Q380" s="131">
        <f t="shared" si="253"/>
        <v>352</v>
      </c>
      <c r="R380" s="132">
        <f t="shared" si="254"/>
        <v>0.25</v>
      </c>
      <c r="S380" s="136">
        <f t="shared" si="255"/>
        <v>372</v>
      </c>
      <c r="T380" s="302">
        <f t="shared" si="256"/>
        <v>0.26</v>
      </c>
      <c r="U380" s="330"/>
      <c r="V380" s="305">
        <f t="shared" si="257"/>
        <v>111519321.22</v>
      </c>
      <c r="W380" s="172">
        <f t="shared" si="258"/>
        <v>3585493255.2199998</v>
      </c>
      <c r="X380" s="198">
        <f t="shared" si="259"/>
        <v>0.03</v>
      </c>
      <c r="Y380" s="308">
        <f t="shared" si="260"/>
        <v>11151.93</v>
      </c>
      <c r="Z380" s="332"/>
      <c r="AA380" s="310">
        <f t="shared" si="261"/>
        <v>-3585483255.2199998</v>
      </c>
      <c r="AB380" s="196">
        <f t="shared" si="262"/>
        <v>358549.33</v>
      </c>
      <c r="AC380" s="193">
        <f t="shared" si="263"/>
        <v>0</v>
      </c>
      <c r="AD380" s="194">
        <f t="shared" si="264"/>
        <v>0</v>
      </c>
      <c r="AE380" s="174">
        <v>364</v>
      </c>
    </row>
    <row r="381" spans="1:31" ht="15">
      <c r="A381" s="173">
        <v>365</v>
      </c>
      <c r="B381" s="119">
        <f t="shared" si="241"/>
        <v>0</v>
      </c>
      <c r="C381" s="291">
        <f t="shared" si="242"/>
        <v>20</v>
      </c>
      <c r="D381" s="323"/>
      <c r="E381" s="294">
        <f t="shared" si="243"/>
        <v>0</v>
      </c>
      <c r="F381" s="110">
        <f t="shared" si="244"/>
        <v>4</v>
      </c>
      <c r="G381" s="291">
        <f t="shared" si="245"/>
        <v>1417</v>
      </c>
      <c r="H381" s="323"/>
      <c r="I381" s="297">
        <f t="shared" si="246"/>
        <v>744811.9</v>
      </c>
      <c r="J381" s="20">
        <f t="shared" si="247"/>
        <v>7448.1189999999997</v>
      </c>
      <c r="K381" s="299">
        <f t="shared" si="248"/>
        <v>994344.76699999697</v>
      </c>
      <c r="L381" s="328"/>
      <c r="M381" s="170">
        <f t="shared" si="249"/>
        <v>198868954</v>
      </c>
      <c r="N381" s="170">
        <f t="shared" si="250"/>
        <v>9943447.6999999993</v>
      </c>
      <c r="O381" s="220">
        <f t="shared" si="251"/>
        <v>3513449800</v>
      </c>
      <c r="P381" s="231">
        <f t="shared" si="252"/>
        <v>351344.98</v>
      </c>
      <c r="Q381" s="131">
        <f t="shared" si="253"/>
        <v>353</v>
      </c>
      <c r="R381" s="132">
        <f t="shared" si="254"/>
        <v>0.25</v>
      </c>
      <c r="S381" s="136">
        <f t="shared" si="255"/>
        <v>373</v>
      </c>
      <c r="T381" s="302">
        <f t="shared" si="256"/>
        <v>0.26</v>
      </c>
      <c r="U381" s="330"/>
      <c r="V381" s="305">
        <f t="shared" si="257"/>
        <v>112360958.67</v>
      </c>
      <c r="W381" s="172">
        <f t="shared" si="258"/>
        <v>3625810758.6700001</v>
      </c>
      <c r="X381" s="198">
        <f t="shared" si="259"/>
        <v>0.03</v>
      </c>
      <c r="Y381" s="308">
        <f t="shared" si="260"/>
        <v>11236.1</v>
      </c>
      <c r="Z381" s="332"/>
      <c r="AA381" s="310">
        <f t="shared" si="261"/>
        <v>-3625800758.6700001</v>
      </c>
      <c r="AB381" s="196">
        <f t="shared" si="262"/>
        <v>362581.08</v>
      </c>
      <c r="AC381" s="193">
        <f t="shared" si="263"/>
        <v>0</v>
      </c>
      <c r="AD381" s="194">
        <f t="shared" si="264"/>
        <v>0</v>
      </c>
      <c r="AE381" s="174">
        <v>365</v>
      </c>
    </row>
    <row r="382" spans="1:31" ht="15">
      <c r="A382" s="173">
        <v>366</v>
      </c>
      <c r="B382" s="119">
        <f t="shared" si="241"/>
        <v>0</v>
      </c>
      <c r="C382" s="291">
        <f t="shared" si="242"/>
        <v>20</v>
      </c>
      <c r="D382" s="323"/>
      <c r="E382" s="294">
        <f t="shared" si="243"/>
        <v>0</v>
      </c>
      <c r="F382" s="110">
        <f t="shared" si="244"/>
        <v>4</v>
      </c>
      <c r="G382" s="291">
        <f t="shared" si="245"/>
        <v>1421</v>
      </c>
      <c r="H382" s="323"/>
      <c r="I382" s="297">
        <f t="shared" si="246"/>
        <v>747611.9</v>
      </c>
      <c r="J382" s="20">
        <f t="shared" si="247"/>
        <v>7476.1189999999997</v>
      </c>
      <c r="K382" s="299">
        <f t="shared" si="248"/>
        <v>1001820.8859999969</v>
      </c>
      <c r="L382" s="328"/>
      <c r="M382" s="170">
        <f t="shared" si="249"/>
        <v>200364178</v>
      </c>
      <c r="N382" s="170">
        <f t="shared" si="250"/>
        <v>10018208.9</v>
      </c>
      <c r="O382" s="220">
        <f t="shared" si="251"/>
        <v>3553223590.8000002</v>
      </c>
      <c r="P382" s="231">
        <f t="shared" si="252"/>
        <v>355322.35908000002</v>
      </c>
      <c r="Q382" s="131">
        <f t="shared" si="253"/>
        <v>355</v>
      </c>
      <c r="R382" s="132">
        <f t="shared" si="254"/>
        <v>0.25</v>
      </c>
      <c r="S382" s="136">
        <f t="shared" si="255"/>
        <v>375</v>
      </c>
      <c r="T382" s="302">
        <f t="shared" si="256"/>
        <v>0.26</v>
      </c>
      <c r="U382" s="330"/>
      <c r="V382" s="305">
        <f t="shared" si="257"/>
        <v>113205760.12</v>
      </c>
      <c r="W382" s="172">
        <f t="shared" si="258"/>
        <v>3666429350.9200001</v>
      </c>
      <c r="X382" s="198">
        <f t="shared" si="259"/>
        <v>0.03</v>
      </c>
      <c r="Y382" s="308">
        <f t="shared" si="260"/>
        <v>11320.58</v>
      </c>
      <c r="Z382" s="332"/>
      <c r="AA382" s="310">
        <f t="shared" si="261"/>
        <v>-3666419350.9200001</v>
      </c>
      <c r="AB382" s="196">
        <f t="shared" si="262"/>
        <v>366642.94</v>
      </c>
      <c r="AC382" s="193">
        <f t="shared" si="263"/>
        <v>0</v>
      </c>
      <c r="AD382" s="194">
        <f t="shared" si="264"/>
        <v>0</v>
      </c>
      <c r="AE382" s="174">
        <v>366</v>
      </c>
    </row>
    <row r="383" spans="1:31" ht="15">
      <c r="A383" s="173">
        <v>367</v>
      </c>
      <c r="B383" s="119">
        <f t="shared" si="241"/>
        <v>0</v>
      </c>
      <c r="C383" s="291">
        <f t="shared" si="242"/>
        <v>20</v>
      </c>
      <c r="D383" s="323"/>
      <c r="E383" s="294">
        <f t="shared" si="243"/>
        <v>0</v>
      </c>
      <c r="F383" s="110">
        <f t="shared" si="244"/>
        <v>4</v>
      </c>
      <c r="G383" s="291">
        <f t="shared" si="245"/>
        <v>1425</v>
      </c>
      <c r="H383" s="323"/>
      <c r="I383" s="297">
        <f t="shared" si="246"/>
        <v>750411.9</v>
      </c>
      <c r="J383" s="20">
        <f t="shared" si="247"/>
        <v>7504.1189999999997</v>
      </c>
      <c r="K383" s="299">
        <f t="shared" si="248"/>
        <v>1009325.0049999969</v>
      </c>
      <c r="L383" s="328"/>
      <c r="M383" s="170">
        <f t="shared" si="249"/>
        <v>201865002</v>
      </c>
      <c r="N383" s="170">
        <f t="shared" si="250"/>
        <v>10093250.1</v>
      </c>
      <c r="O383" s="220">
        <f t="shared" si="251"/>
        <v>3593296426.4000001</v>
      </c>
      <c r="P383" s="231">
        <f t="shared" si="252"/>
        <v>359329.64264000003</v>
      </c>
      <c r="Q383" s="131">
        <f t="shared" si="253"/>
        <v>356</v>
      </c>
      <c r="R383" s="132">
        <f t="shared" si="254"/>
        <v>0.25</v>
      </c>
      <c r="S383" s="136">
        <f t="shared" si="255"/>
        <v>376</v>
      </c>
      <c r="T383" s="302">
        <f t="shared" si="256"/>
        <v>0.26</v>
      </c>
      <c r="U383" s="330"/>
      <c r="V383" s="305">
        <f t="shared" si="257"/>
        <v>114053725.56999999</v>
      </c>
      <c r="W383" s="172">
        <f t="shared" si="258"/>
        <v>3707350151.9699998</v>
      </c>
      <c r="X383" s="198">
        <f t="shared" si="259"/>
        <v>0.03</v>
      </c>
      <c r="Y383" s="308">
        <f t="shared" si="260"/>
        <v>11405.37</v>
      </c>
      <c r="Z383" s="332"/>
      <c r="AA383" s="310">
        <f t="shared" si="261"/>
        <v>-3707340151.9699998</v>
      </c>
      <c r="AB383" s="196">
        <f t="shared" si="262"/>
        <v>370735.02</v>
      </c>
      <c r="AC383" s="193">
        <f t="shared" si="263"/>
        <v>0</v>
      </c>
      <c r="AD383" s="194">
        <f t="shared" si="264"/>
        <v>0</v>
      </c>
      <c r="AE383" s="174">
        <v>367</v>
      </c>
    </row>
    <row r="384" spans="1:31" ht="15">
      <c r="A384" s="173">
        <v>368</v>
      </c>
      <c r="B384" s="119">
        <f t="shared" si="241"/>
        <v>0</v>
      </c>
      <c r="C384" s="291">
        <f t="shared" si="242"/>
        <v>20</v>
      </c>
      <c r="D384" s="323"/>
      <c r="E384" s="294">
        <f t="shared" si="243"/>
        <v>0</v>
      </c>
      <c r="F384" s="110">
        <f t="shared" si="244"/>
        <v>4</v>
      </c>
      <c r="G384" s="291">
        <f t="shared" si="245"/>
        <v>1429</v>
      </c>
      <c r="H384" s="323"/>
      <c r="I384" s="297">
        <f t="shared" si="246"/>
        <v>753211.9</v>
      </c>
      <c r="J384" s="20">
        <f t="shared" si="247"/>
        <v>7532.1189999999997</v>
      </c>
      <c r="K384" s="299">
        <f t="shared" si="248"/>
        <v>1016857.1239999968</v>
      </c>
      <c r="L384" s="328"/>
      <c r="M384" s="170">
        <f t="shared" si="249"/>
        <v>203371424</v>
      </c>
      <c r="N384" s="170">
        <f t="shared" si="250"/>
        <v>10168571.199999999</v>
      </c>
      <c r="O384" s="220">
        <f t="shared" si="251"/>
        <v>3633669426.8000002</v>
      </c>
      <c r="P384" s="231">
        <f t="shared" si="252"/>
        <v>363366.94268000004</v>
      </c>
      <c r="Q384" s="131">
        <f t="shared" si="253"/>
        <v>357</v>
      </c>
      <c r="R384" s="132">
        <f t="shared" si="254"/>
        <v>0.25</v>
      </c>
      <c r="S384" s="136">
        <f t="shared" si="255"/>
        <v>377</v>
      </c>
      <c r="T384" s="302">
        <f t="shared" si="256"/>
        <v>0.26</v>
      </c>
      <c r="U384" s="330"/>
      <c r="V384" s="305">
        <f t="shared" si="257"/>
        <v>114904855.01000001</v>
      </c>
      <c r="W384" s="172">
        <f t="shared" si="258"/>
        <v>3748574281.8099999</v>
      </c>
      <c r="X384" s="198">
        <f t="shared" si="259"/>
        <v>0.03</v>
      </c>
      <c r="Y384" s="308">
        <f t="shared" si="260"/>
        <v>11490.49</v>
      </c>
      <c r="Z384" s="332"/>
      <c r="AA384" s="310">
        <f t="shared" si="261"/>
        <v>-3748564281.8099999</v>
      </c>
      <c r="AB384" s="196">
        <f t="shared" si="262"/>
        <v>374857.43</v>
      </c>
      <c r="AC384" s="193">
        <f t="shared" si="263"/>
        <v>0</v>
      </c>
      <c r="AD384" s="194">
        <f t="shared" si="264"/>
        <v>0</v>
      </c>
      <c r="AE384" s="174">
        <v>368</v>
      </c>
    </row>
    <row r="385" spans="1:31" ht="15">
      <c r="A385" s="173">
        <v>369</v>
      </c>
      <c r="B385" s="119">
        <f t="shared" si="241"/>
        <v>0</v>
      </c>
      <c r="C385" s="291">
        <f t="shared" si="242"/>
        <v>20</v>
      </c>
      <c r="D385" s="323"/>
      <c r="E385" s="294">
        <f t="shared" si="243"/>
        <v>0</v>
      </c>
      <c r="F385" s="110">
        <f t="shared" si="244"/>
        <v>4</v>
      </c>
      <c r="G385" s="291">
        <f t="shared" si="245"/>
        <v>1433</v>
      </c>
      <c r="H385" s="323"/>
      <c r="I385" s="297">
        <f t="shared" si="246"/>
        <v>756011.9</v>
      </c>
      <c r="J385" s="20">
        <f t="shared" si="247"/>
        <v>7560.1189999999997</v>
      </c>
      <c r="K385" s="299">
        <f t="shared" si="248"/>
        <v>1024417.2429999968</v>
      </c>
      <c r="L385" s="328"/>
      <c r="M385" s="170">
        <f t="shared" si="249"/>
        <v>204883448</v>
      </c>
      <c r="N385" s="170">
        <f t="shared" si="250"/>
        <v>10244172.4</v>
      </c>
      <c r="O385" s="220">
        <f t="shared" si="251"/>
        <v>3674343711.5999999</v>
      </c>
      <c r="P385" s="231">
        <f t="shared" si="252"/>
        <v>367434.37115999998</v>
      </c>
      <c r="Q385" s="131">
        <f t="shared" si="253"/>
        <v>359</v>
      </c>
      <c r="R385" s="132">
        <f t="shared" si="254"/>
        <v>0.25</v>
      </c>
      <c r="S385" s="136">
        <f t="shared" si="255"/>
        <v>379</v>
      </c>
      <c r="T385" s="302">
        <f t="shared" si="256"/>
        <v>0.26</v>
      </c>
      <c r="U385" s="330"/>
      <c r="V385" s="305">
        <f t="shared" si="257"/>
        <v>115759148.45999999</v>
      </c>
      <c r="W385" s="172">
        <f t="shared" si="258"/>
        <v>3790102860.0599999</v>
      </c>
      <c r="X385" s="198">
        <f t="shared" si="259"/>
        <v>0.03</v>
      </c>
      <c r="Y385" s="308">
        <f t="shared" si="260"/>
        <v>11575.91</v>
      </c>
      <c r="Z385" s="332"/>
      <c r="AA385" s="310">
        <f t="shared" si="261"/>
        <v>-3790092860.0599999</v>
      </c>
      <c r="AB385" s="196">
        <f t="shared" si="262"/>
        <v>379010.29</v>
      </c>
      <c r="AC385" s="193">
        <f t="shared" si="263"/>
        <v>0</v>
      </c>
      <c r="AD385" s="194">
        <f t="shared" si="264"/>
        <v>0</v>
      </c>
      <c r="AE385" s="174">
        <v>369</v>
      </c>
    </row>
    <row r="386" spans="1:31" ht="15">
      <c r="A386" s="173">
        <v>370</v>
      </c>
      <c r="B386" s="119">
        <f t="shared" si="241"/>
        <v>0</v>
      </c>
      <c r="C386" s="291">
        <f t="shared" si="242"/>
        <v>20</v>
      </c>
      <c r="D386" s="323"/>
      <c r="E386" s="294">
        <f t="shared" si="243"/>
        <v>0</v>
      </c>
      <c r="F386" s="110">
        <f t="shared" si="244"/>
        <v>4</v>
      </c>
      <c r="G386" s="291">
        <f t="shared" si="245"/>
        <v>1437</v>
      </c>
      <c r="H386" s="323"/>
      <c r="I386" s="297">
        <f t="shared" si="246"/>
        <v>758811.9</v>
      </c>
      <c r="J386" s="20">
        <f t="shared" si="247"/>
        <v>7588.1189999999997</v>
      </c>
      <c r="K386" s="299">
        <f t="shared" si="248"/>
        <v>1032005.3619999967</v>
      </c>
      <c r="L386" s="328"/>
      <c r="M386" s="170">
        <f t="shared" si="249"/>
        <v>206401072</v>
      </c>
      <c r="N386" s="170">
        <f t="shared" si="250"/>
        <v>10320053.6</v>
      </c>
      <c r="O386" s="220">
        <f t="shared" si="251"/>
        <v>3715320401.1999998</v>
      </c>
      <c r="P386" s="231">
        <f t="shared" si="252"/>
        <v>371532.04011999996</v>
      </c>
      <c r="Q386" s="131">
        <f t="shared" si="253"/>
        <v>360</v>
      </c>
      <c r="R386" s="132">
        <f t="shared" si="254"/>
        <v>0.25</v>
      </c>
      <c r="S386" s="136">
        <f t="shared" si="255"/>
        <v>380</v>
      </c>
      <c r="T386" s="302">
        <f t="shared" si="256"/>
        <v>0.26</v>
      </c>
      <c r="U386" s="330"/>
      <c r="V386" s="305">
        <f t="shared" si="257"/>
        <v>116616605.91</v>
      </c>
      <c r="W386" s="172">
        <f t="shared" si="258"/>
        <v>3831937007.1100001</v>
      </c>
      <c r="X386" s="198">
        <f t="shared" si="259"/>
        <v>0.03</v>
      </c>
      <c r="Y386" s="308">
        <f t="shared" si="260"/>
        <v>11661.66</v>
      </c>
      <c r="Z386" s="332"/>
      <c r="AA386" s="310">
        <f t="shared" si="261"/>
        <v>-3831927007.1100001</v>
      </c>
      <c r="AB386" s="196">
        <f t="shared" si="262"/>
        <v>383193.7</v>
      </c>
      <c r="AC386" s="193">
        <f t="shared" si="263"/>
        <v>0</v>
      </c>
      <c r="AD386" s="194">
        <f t="shared" si="264"/>
        <v>0</v>
      </c>
      <c r="AE386" s="174">
        <v>370</v>
      </c>
    </row>
    <row r="387" spans="1:31" ht="15">
      <c r="A387" s="173">
        <v>371</v>
      </c>
      <c r="B387" s="119">
        <f t="shared" si="241"/>
        <v>0</v>
      </c>
      <c r="C387" s="291">
        <f t="shared" si="242"/>
        <v>20</v>
      </c>
      <c r="D387" s="323"/>
      <c r="E387" s="294">
        <f t="shared" si="243"/>
        <v>0</v>
      </c>
      <c r="F387" s="110">
        <f t="shared" si="244"/>
        <v>4</v>
      </c>
      <c r="G387" s="291">
        <f t="shared" si="245"/>
        <v>1441</v>
      </c>
      <c r="H387" s="323"/>
      <c r="I387" s="297">
        <f t="shared" si="246"/>
        <v>761611.9</v>
      </c>
      <c r="J387" s="20">
        <f t="shared" si="247"/>
        <v>7616.1189999999997</v>
      </c>
      <c r="K387" s="299">
        <f t="shared" si="248"/>
        <v>1039621.4809999967</v>
      </c>
      <c r="L387" s="328"/>
      <c r="M387" s="170">
        <f t="shared" si="249"/>
        <v>207924296</v>
      </c>
      <c r="N387" s="170">
        <f t="shared" si="250"/>
        <v>10396214.800000001</v>
      </c>
      <c r="O387" s="220">
        <f t="shared" si="251"/>
        <v>3756600615.5999999</v>
      </c>
      <c r="P387" s="231">
        <f t="shared" si="252"/>
        <v>375660.06156</v>
      </c>
      <c r="Q387" s="131">
        <f t="shared" si="253"/>
        <v>361</v>
      </c>
      <c r="R387" s="132">
        <f t="shared" si="254"/>
        <v>0.25</v>
      </c>
      <c r="S387" s="136">
        <f t="shared" si="255"/>
        <v>381</v>
      </c>
      <c r="T387" s="302">
        <f t="shared" si="256"/>
        <v>0.26</v>
      </c>
      <c r="U387" s="330"/>
      <c r="V387" s="305">
        <f t="shared" si="257"/>
        <v>117477227.34999999</v>
      </c>
      <c r="W387" s="172">
        <f t="shared" si="258"/>
        <v>3874077842.9499998</v>
      </c>
      <c r="X387" s="198">
        <f t="shared" si="259"/>
        <v>0.03</v>
      </c>
      <c r="Y387" s="308">
        <f t="shared" si="260"/>
        <v>11747.72</v>
      </c>
      <c r="Z387" s="332"/>
      <c r="AA387" s="310">
        <f t="shared" si="261"/>
        <v>-3874067842.9499998</v>
      </c>
      <c r="AB387" s="196">
        <f t="shared" si="262"/>
        <v>387407.78</v>
      </c>
      <c r="AC387" s="193">
        <f t="shared" si="263"/>
        <v>0</v>
      </c>
      <c r="AD387" s="194">
        <f t="shared" si="264"/>
        <v>0</v>
      </c>
      <c r="AE387" s="174">
        <v>371</v>
      </c>
    </row>
    <row r="388" spans="1:31" ht="15">
      <c r="A388" s="173">
        <v>372</v>
      </c>
      <c r="B388" s="119">
        <f t="shared" si="241"/>
        <v>0</v>
      </c>
      <c r="C388" s="291">
        <f t="shared" si="242"/>
        <v>20</v>
      </c>
      <c r="D388" s="323"/>
      <c r="E388" s="294">
        <f t="shared" si="243"/>
        <v>0</v>
      </c>
      <c r="F388" s="110">
        <f t="shared" si="244"/>
        <v>4</v>
      </c>
      <c r="G388" s="291">
        <f t="shared" si="245"/>
        <v>1445</v>
      </c>
      <c r="H388" s="323"/>
      <c r="I388" s="297">
        <f t="shared" si="246"/>
        <v>764411.9</v>
      </c>
      <c r="J388" s="20">
        <f t="shared" si="247"/>
        <v>7644.1189999999997</v>
      </c>
      <c r="K388" s="299">
        <f t="shared" si="248"/>
        <v>1047265.5999999966</v>
      </c>
      <c r="L388" s="328"/>
      <c r="M388" s="170">
        <f t="shared" si="249"/>
        <v>209453120</v>
      </c>
      <c r="N388" s="170">
        <f t="shared" si="250"/>
        <v>10472656</v>
      </c>
      <c r="O388" s="220">
        <f t="shared" si="251"/>
        <v>3798185474.8000002</v>
      </c>
      <c r="P388" s="231">
        <f t="shared" si="252"/>
        <v>379818.54748000001</v>
      </c>
      <c r="Q388" s="131">
        <f t="shared" si="253"/>
        <v>363</v>
      </c>
      <c r="R388" s="132">
        <f t="shared" si="254"/>
        <v>0.25</v>
      </c>
      <c r="S388" s="136">
        <f t="shared" si="255"/>
        <v>383</v>
      </c>
      <c r="T388" s="302">
        <f t="shared" si="256"/>
        <v>0.27</v>
      </c>
      <c r="U388" s="330"/>
      <c r="V388" s="305">
        <f t="shared" si="257"/>
        <v>118341012.8</v>
      </c>
      <c r="W388" s="172">
        <f t="shared" si="258"/>
        <v>3916526487.5999999</v>
      </c>
      <c r="X388" s="198">
        <f t="shared" si="259"/>
        <v>0.03</v>
      </c>
      <c r="Y388" s="308">
        <f t="shared" si="260"/>
        <v>11834.1</v>
      </c>
      <c r="Z388" s="332"/>
      <c r="AA388" s="310">
        <f t="shared" si="261"/>
        <v>-3916516487.5999999</v>
      </c>
      <c r="AB388" s="196">
        <f t="shared" si="262"/>
        <v>391652.65</v>
      </c>
      <c r="AC388" s="193">
        <f t="shared" si="263"/>
        <v>0</v>
      </c>
      <c r="AD388" s="194">
        <f t="shared" si="264"/>
        <v>0</v>
      </c>
      <c r="AE388" s="174">
        <v>372</v>
      </c>
    </row>
    <row r="389" spans="1:31" ht="15">
      <c r="A389" s="173">
        <v>373</v>
      </c>
      <c r="B389" s="119">
        <f t="shared" si="241"/>
        <v>0</v>
      </c>
      <c r="C389" s="291">
        <f t="shared" si="242"/>
        <v>20</v>
      </c>
      <c r="D389" s="323"/>
      <c r="E389" s="294">
        <f t="shared" si="243"/>
        <v>0</v>
      </c>
      <c r="F389" s="110">
        <f t="shared" si="244"/>
        <v>4</v>
      </c>
      <c r="G389" s="291">
        <f t="shared" si="245"/>
        <v>1449</v>
      </c>
      <c r="H389" s="323"/>
      <c r="I389" s="297">
        <f t="shared" si="246"/>
        <v>767211.9</v>
      </c>
      <c r="J389" s="20">
        <f t="shared" si="247"/>
        <v>7672.1189999999997</v>
      </c>
      <c r="K389" s="299">
        <f t="shared" si="248"/>
        <v>1054937.7189999965</v>
      </c>
      <c r="L389" s="328"/>
      <c r="M389" s="170">
        <f t="shared" si="249"/>
        <v>210987544</v>
      </c>
      <c r="N389" s="170">
        <f t="shared" si="250"/>
        <v>10549377.199999999</v>
      </c>
      <c r="O389" s="220">
        <f t="shared" si="251"/>
        <v>3840076098.8000002</v>
      </c>
      <c r="P389" s="231">
        <f t="shared" si="252"/>
        <v>384007.60988</v>
      </c>
      <c r="Q389" s="131">
        <f t="shared" si="253"/>
        <v>364</v>
      </c>
      <c r="R389" s="132">
        <f t="shared" si="254"/>
        <v>0.25</v>
      </c>
      <c r="S389" s="136">
        <f t="shared" si="255"/>
        <v>384</v>
      </c>
      <c r="T389" s="302">
        <f t="shared" si="256"/>
        <v>0.27</v>
      </c>
      <c r="U389" s="330"/>
      <c r="V389" s="305">
        <f t="shared" si="257"/>
        <v>119207962.25</v>
      </c>
      <c r="W389" s="172">
        <f t="shared" si="258"/>
        <v>3959284061.0500002</v>
      </c>
      <c r="X389" s="198">
        <f t="shared" si="259"/>
        <v>0.03</v>
      </c>
      <c r="Y389" s="308">
        <f t="shared" si="260"/>
        <v>11920.8</v>
      </c>
      <c r="Z389" s="332"/>
      <c r="AA389" s="310">
        <f t="shared" si="261"/>
        <v>-3959274061.0500002</v>
      </c>
      <c r="AB389" s="196">
        <f t="shared" si="262"/>
        <v>395928.41</v>
      </c>
      <c r="AC389" s="193">
        <f t="shared" si="263"/>
        <v>0</v>
      </c>
      <c r="AD389" s="194">
        <f t="shared" si="264"/>
        <v>0</v>
      </c>
      <c r="AE389" s="174">
        <v>373</v>
      </c>
    </row>
    <row r="390" spans="1:31" ht="15">
      <c r="A390" s="173">
        <v>374</v>
      </c>
      <c r="B390" s="119">
        <f t="shared" si="241"/>
        <v>0</v>
      </c>
      <c r="C390" s="291">
        <f t="shared" si="242"/>
        <v>20</v>
      </c>
      <c r="D390" s="323"/>
      <c r="E390" s="294">
        <f t="shared" si="243"/>
        <v>0</v>
      </c>
      <c r="F390" s="110">
        <f t="shared" si="244"/>
        <v>4</v>
      </c>
      <c r="G390" s="291">
        <f t="shared" si="245"/>
        <v>1453</v>
      </c>
      <c r="H390" s="323"/>
      <c r="I390" s="297">
        <f t="shared" si="246"/>
        <v>770011.9</v>
      </c>
      <c r="J390" s="20">
        <f t="shared" si="247"/>
        <v>7700.1189999999997</v>
      </c>
      <c r="K390" s="299">
        <f t="shared" si="248"/>
        <v>1062637.8379999965</v>
      </c>
      <c r="L390" s="328"/>
      <c r="M390" s="170">
        <f t="shared" si="249"/>
        <v>212527568</v>
      </c>
      <c r="N390" s="170">
        <f t="shared" si="250"/>
        <v>10626378.4</v>
      </c>
      <c r="O390" s="220">
        <f t="shared" si="251"/>
        <v>3882273607.5999999</v>
      </c>
      <c r="P390" s="231">
        <f t="shared" si="252"/>
        <v>388227.36076000001</v>
      </c>
      <c r="Q390" s="131">
        <f t="shared" si="253"/>
        <v>365</v>
      </c>
      <c r="R390" s="132">
        <f t="shared" si="254"/>
        <v>0.25</v>
      </c>
      <c r="S390" s="136">
        <f t="shared" si="255"/>
        <v>385</v>
      </c>
      <c r="T390" s="302">
        <f t="shared" si="256"/>
        <v>0.26</v>
      </c>
      <c r="U390" s="330"/>
      <c r="V390" s="305">
        <f t="shared" si="257"/>
        <v>120078075.69</v>
      </c>
      <c r="W390" s="172">
        <f t="shared" si="258"/>
        <v>4002351683.29</v>
      </c>
      <c r="X390" s="198">
        <f t="shared" si="259"/>
        <v>0.03</v>
      </c>
      <c r="Y390" s="308">
        <f t="shared" si="260"/>
        <v>12007.81</v>
      </c>
      <c r="Z390" s="332"/>
      <c r="AA390" s="310">
        <f t="shared" si="261"/>
        <v>-4002341683.29</v>
      </c>
      <c r="AB390" s="196">
        <f t="shared" si="262"/>
        <v>400235.17</v>
      </c>
      <c r="AC390" s="193">
        <f t="shared" si="263"/>
        <v>0</v>
      </c>
      <c r="AD390" s="194">
        <f t="shared" si="264"/>
        <v>0</v>
      </c>
      <c r="AE390" s="174">
        <v>374</v>
      </c>
    </row>
    <row r="391" spans="1:31" ht="15">
      <c r="A391" s="173">
        <v>375</v>
      </c>
      <c r="B391" s="119">
        <f t="shared" si="241"/>
        <v>0</v>
      </c>
      <c r="C391" s="291">
        <f t="shared" si="242"/>
        <v>20</v>
      </c>
      <c r="D391" s="323"/>
      <c r="E391" s="294">
        <f t="shared" si="243"/>
        <v>0</v>
      </c>
      <c r="F391" s="110">
        <f t="shared" si="244"/>
        <v>4</v>
      </c>
      <c r="G391" s="291">
        <f t="shared" si="245"/>
        <v>1457</v>
      </c>
      <c r="H391" s="323"/>
      <c r="I391" s="297">
        <f t="shared" si="246"/>
        <v>772811.9</v>
      </c>
      <c r="J391" s="20">
        <f t="shared" si="247"/>
        <v>7728.1189999999997</v>
      </c>
      <c r="K391" s="299">
        <f t="shared" si="248"/>
        <v>1070365.9569999964</v>
      </c>
      <c r="L391" s="328"/>
      <c r="M391" s="170">
        <f t="shared" si="249"/>
        <v>214073192</v>
      </c>
      <c r="N391" s="170">
        <f t="shared" si="250"/>
        <v>10703659.6</v>
      </c>
      <c r="O391" s="220">
        <f t="shared" si="251"/>
        <v>3924779121.1999998</v>
      </c>
      <c r="P391" s="231">
        <f t="shared" si="252"/>
        <v>392477.91211999999</v>
      </c>
      <c r="Q391" s="131">
        <f t="shared" si="253"/>
        <v>367</v>
      </c>
      <c r="R391" s="132">
        <f t="shared" si="254"/>
        <v>0.25</v>
      </c>
      <c r="S391" s="136">
        <f t="shared" si="255"/>
        <v>387</v>
      </c>
      <c r="T391" s="302">
        <f t="shared" si="256"/>
        <v>0.27</v>
      </c>
      <c r="U391" s="330"/>
      <c r="V391" s="305">
        <f t="shared" si="257"/>
        <v>120951353.14</v>
      </c>
      <c r="W391" s="172">
        <f t="shared" si="258"/>
        <v>4045730474.3400002</v>
      </c>
      <c r="X391" s="198">
        <f t="shared" si="259"/>
        <v>0.03</v>
      </c>
      <c r="Y391" s="308">
        <f t="shared" si="260"/>
        <v>12095.14</v>
      </c>
      <c r="Z391" s="332"/>
      <c r="AA391" s="310">
        <f t="shared" si="261"/>
        <v>-4045720474.3400002</v>
      </c>
      <c r="AB391" s="196">
        <f t="shared" si="262"/>
        <v>404573.05</v>
      </c>
      <c r="AC391" s="193">
        <f t="shared" si="263"/>
        <v>0</v>
      </c>
      <c r="AD391" s="194">
        <f t="shared" si="264"/>
        <v>0</v>
      </c>
      <c r="AE391" s="174">
        <v>375</v>
      </c>
    </row>
    <row r="392" spans="1:31" ht="15">
      <c r="A392" s="173">
        <v>376</v>
      </c>
      <c r="B392" s="119">
        <f t="shared" si="241"/>
        <v>0</v>
      </c>
      <c r="C392" s="291">
        <f t="shared" si="242"/>
        <v>20</v>
      </c>
      <c r="D392" s="323"/>
      <c r="E392" s="294">
        <f t="shared" si="243"/>
        <v>0</v>
      </c>
      <c r="F392" s="110">
        <f t="shared" si="244"/>
        <v>4</v>
      </c>
      <c r="G392" s="291">
        <f t="shared" si="245"/>
        <v>1461</v>
      </c>
      <c r="H392" s="323"/>
      <c r="I392" s="297">
        <f t="shared" si="246"/>
        <v>775611.9</v>
      </c>
      <c r="J392" s="20">
        <f t="shared" si="247"/>
        <v>7756.1189999999997</v>
      </c>
      <c r="K392" s="299">
        <f t="shared" si="248"/>
        <v>1078122.0759999964</v>
      </c>
      <c r="L392" s="328"/>
      <c r="M392" s="170">
        <f t="shared" si="249"/>
        <v>215624416</v>
      </c>
      <c r="N392" s="170">
        <f t="shared" si="250"/>
        <v>10781220.800000001</v>
      </c>
      <c r="O392" s="220">
        <f t="shared" si="251"/>
        <v>3967593759.5999999</v>
      </c>
      <c r="P392" s="231">
        <f t="shared" si="252"/>
        <v>396759.37595999998</v>
      </c>
      <c r="Q392" s="131">
        <f t="shared" si="253"/>
        <v>368</v>
      </c>
      <c r="R392" s="132">
        <f t="shared" si="254"/>
        <v>0.25</v>
      </c>
      <c r="S392" s="136">
        <f t="shared" si="255"/>
        <v>388</v>
      </c>
      <c r="T392" s="302">
        <f t="shared" si="256"/>
        <v>0.27</v>
      </c>
      <c r="U392" s="330"/>
      <c r="V392" s="305">
        <f t="shared" si="257"/>
        <v>121827794.59</v>
      </c>
      <c r="W392" s="172">
        <f t="shared" si="258"/>
        <v>4089421554.1900001</v>
      </c>
      <c r="X392" s="198">
        <f t="shared" si="259"/>
        <v>0.03</v>
      </c>
      <c r="Y392" s="308">
        <f t="shared" si="260"/>
        <v>12182.78</v>
      </c>
      <c r="Z392" s="332"/>
      <c r="AA392" s="310">
        <f t="shared" si="261"/>
        <v>-4089411554.1900001</v>
      </c>
      <c r="AB392" s="196">
        <f t="shared" si="262"/>
        <v>408942.16</v>
      </c>
      <c r="AC392" s="193">
        <f t="shared" si="263"/>
        <v>0</v>
      </c>
      <c r="AD392" s="194">
        <f t="shared" si="264"/>
        <v>0</v>
      </c>
      <c r="AE392" s="174">
        <v>376</v>
      </c>
    </row>
    <row r="393" spans="1:31" ht="15">
      <c r="A393" s="173">
        <v>377</v>
      </c>
      <c r="B393" s="119">
        <f t="shared" si="241"/>
        <v>0</v>
      </c>
      <c r="C393" s="291">
        <f t="shared" si="242"/>
        <v>20</v>
      </c>
      <c r="D393" s="323"/>
      <c r="E393" s="294">
        <f t="shared" si="243"/>
        <v>0</v>
      </c>
      <c r="F393" s="110">
        <f t="shared" si="244"/>
        <v>4</v>
      </c>
      <c r="G393" s="291">
        <f t="shared" si="245"/>
        <v>1465</v>
      </c>
      <c r="H393" s="323"/>
      <c r="I393" s="297">
        <f t="shared" si="246"/>
        <v>778411.9</v>
      </c>
      <c r="J393" s="20">
        <f t="shared" si="247"/>
        <v>7784.1189999999997</v>
      </c>
      <c r="K393" s="299">
        <f t="shared" si="248"/>
        <v>1085906.1949999963</v>
      </c>
      <c r="L393" s="328"/>
      <c r="M393" s="170">
        <f t="shared" si="249"/>
        <v>217181240</v>
      </c>
      <c r="N393" s="170">
        <f t="shared" si="250"/>
        <v>10859062</v>
      </c>
      <c r="O393" s="220">
        <f t="shared" si="251"/>
        <v>4010718642.8000002</v>
      </c>
      <c r="P393" s="231">
        <f t="shared" si="252"/>
        <v>401071.86428000004</v>
      </c>
      <c r="Q393" s="131">
        <f t="shared" si="253"/>
        <v>369</v>
      </c>
      <c r="R393" s="132">
        <f t="shared" si="254"/>
        <v>0.25</v>
      </c>
      <c r="S393" s="136">
        <f t="shared" si="255"/>
        <v>389</v>
      </c>
      <c r="T393" s="302">
        <f t="shared" si="256"/>
        <v>0.27</v>
      </c>
      <c r="U393" s="330"/>
      <c r="V393" s="305">
        <f t="shared" si="257"/>
        <v>122707400.04000001</v>
      </c>
      <c r="W393" s="172">
        <f t="shared" si="258"/>
        <v>4133426042.8400002</v>
      </c>
      <c r="X393" s="198">
        <f t="shared" si="259"/>
        <v>0.03</v>
      </c>
      <c r="Y393" s="308">
        <f t="shared" si="260"/>
        <v>12270.74</v>
      </c>
      <c r="Z393" s="332"/>
      <c r="AA393" s="310">
        <f t="shared" si="261"/>
        <v>-4133416042.8400002</v>
      </c>
      <c r="AB393" s="196">
        <f t="shared" si="262"/>
        <v>413342.6</v>
      </c>
      <c r="AC393" s="193">
        <f t="shared" si="263"/>
        <v>0</v>
      </c>
      <c r="AD393" s="194">
        <f t="shared" si="264"/>
        <v>0</v>
      </c>
      <c r="AE393" s="174">
        <v>377</v>
      </c>
    </row>
    <row r="394" spans="1:31" ht="15">
      <c r="A394" s="173">
        <v>378</v>
      </c>
      <c r="B394" s="119">
        <f t="shared" si="241"/>
        <v>0</v>
      </c>
      <c r="C394" s="291">
        <f t="shared" si="242"/>
        <v>20</v>
      </c>
      <c r="D394" s="323"/>
      <c r="E394" s="294">
        <f t="shared" si="243"/>
        <v>0</v>
      </c>
      <c r="F394" s="110">
        <f t="shared" si="244"/>
        <v>4</v>
      </c>
      <c r="G394" s="291">
        <f t="shared" si="245"/>
        <v>1469</v>
      </c>
      <c r="H394" s="323"/>
      <c r="I394" s="297">
        <f t="shared" si="246"/>
        <v>781211.9</v>
      </c>
      <c r="J394" s="20">
        <f t="shared" si="247"/>
        <v>7812.1189999999997</v>
      </c>
      <c r="K394" s="299">
        <f t="shared" si="248"/>
        <v>1093718.3139999963</v>
      </c>
      <c r="L394" s="328"/>
      <c r="M394" s="170">
        <f t="shared" si="249"/>
        <v>218743662</v>
      </c>
      <c r="N394" s="170">
        <f t="shared" si="250"/>
        <v>10937183.1</v>
      </c>
      <c r="O394" s="220">
        <f t="shared" si="251"/>
        <v>4054154890.8000002</v>
      </c>
      <c r="P394" s="231">
        <f t="shared" si="252"/>
        <v>405415.48908000003</v>
      </c>
      <c r="Q394" s="131">
        <f t="shared" si="253"/>
        <v>371</v>
      </c>
      <c r="R394" s="132">
        <f t="shared" si="254"/>
        <v>0.25</v>
      </c>
      <c r="S394" s="136">
        <f t="shared" si="255"/>
        <v>391</v>
      </c>
      <c r="T394" s="302">
        <f t="shared" si="256"/>
        <v>0.27</v>
      </c>
      <c r="U394" s="330"/>
      <c r="V394" s="305">
        <f t="shared" si="257"/>
        <v>123590169.48</v>
      </c>
      <c r="W394" s="172">
        <f t="shared" si="258"/>
        <v>4177745060.2800002</v>
      </c>
      <c r="X394" s="198">
        <f t="shared" si="259"/>
        <v>0.03</v>
      </c>
      <c r="Y394" s="308">
        <f t="shared" si="260"/>
        <v>12359.02</v>
      </c>
      <c r="Z394" s="332"/>
      <c r="AA394" s="310">
        <f t="shared" si="261"/>
        <v>-4177735060.2800002</v>
      </c>
      <c r="AB394" s="196">
        <f t="shared" si="262"/>
        <v>417774.51</v>
      </c>
      <c r="AC394" s="193">
        <f t="shared" si="263"/>
        <v>0</v>
      </c>
      <c r="AD394" s="194">
        <f t="shared" si="264"/>
        <v>0</v>
      </c>
      <c r="AE394" s="174">
        <v>378</v>
      </c>
    </row>
    <row r="395" spans="1:31" ht="15">
      <c r="A395" s="173">
        <v>379</v>
      </c>
      <c r="B395" s="119">
        <f t="shared" si="241"/>
        <v>0</v>
      </c>
      <c r="C395" s="291">
        <f t="shared" si="242"/>
        <v>20</v>
      </c>
      <c r="D395" s="323"/>
      <c r="E395" s="294">
        <f t="shared" si="243"/>
        <v>0</v>
      </c>
      <c r="F395" s="110">
        <f t="shared" si="244"/>
        <v>4</v>
      </c>
      <c r="G395" s="291">
        <f t="shared" si="245"/>
        <v>1473</v>
      </c>
      <c r="H395" s="323"/>
      <c r="I395" s="297">
        <f t="shared" si="246"/>
        <v>784011.9</v>
      </c>
      <c r="J395" s="20">
        <f t="shared" si="247"/>
        <v>7840.1189999999997</v>
      </c>
      <c r="K395" s="299">
        <f t="shared" si="248"/>
        <v>1101558.4329999962</v>
      </c>
      <c r="L395" s="328"/>
      <c r="M395" s="170">
        <f t="shared" si="249"/>
        <v>220311686</v>
      </c>
      <c r="N395" s="170">
        <f t="shared" si="250"/>
        <v>11015584.300000001</v>
      </c>
      <c r="O395" s="220">
        <f t="shared" si="251"/>
        <v>4097903623.1999998</v>
      </c>
      <c r="P395" s="231">
        <f t="shared" si="252"/>
        <v>409790.36231999996</v>
      </c>
      <c r="Q395" s="131">
        <f t="shared" si="253"/>
        <v>372</v>
      </c>
      <c r="R395" s="132">
        <f t="shared" si="254"/>
        <v>0.25</v>
      </c>
      <c r="S395" s="136">
        <f t="shared" si="255"/>
        <v>392</v>
      </c>
      <c r="T395" s="302">
        <f t="shared" si="256"/>
        <v>0.27</v>
      </c>
      <c r="U395" s="330"/>
      <c r="V395" s="305">
        <f t="shared" si="257"/>
        <v>124476102.93000001</v>
      </c>
      <c r="W395" s="172">
        <f t="shared" si="258"/>
        <v>4222379726.1300001</v>
      </c>
      <c r="X395" s="198">
        <f t="shared" si="259"/>
        <v>0.03</v>
      </c>
      <c r="Y395" s="308">
        <f t="shared" si="260"/>
        <v>12447.61</v>
      </c>
      <c r="Z395" s="332"/>
      <c r="AA395" s="310">
        <f t="shared" si="261"/>
        <v>-4222369726.1300001</v>
      </c>
      <c r="AB395" s="196">
        <f t="shared" si="262"/>
        <v>422237.97</v>
      </c>
      <c r="AC395" s="193">
        <f t="shared" si="263"/>
        <v>0</v>
      </c>
      <c r="AD395" s="194">
        <f t="shared" si="264"/>
        <v>0</v>
      </c>
      <c r="AE395" s="174">
        <v>379</v>
      </c>
    </row>
    <row r="396" spans="1:31" ht="15">
      <c r="A396" s="173">
        <v>380</v>
      </c>
      <c r="B396" s="119">
        <f t="shared" si="241"/>
        <v>0</v>
      </c>
      <c r="C396" s="291">
        <f t="shared" si="242"/>
        <v>20</v>
      </c>
      <c r="D396" s="323"/>
      <c r="E396" s="294">
        <f t="shared" si="243"/>
        <v>0</v>
      </c>
      <c r="F396" s="110">
        <f t="shared" si="244"/>
        <v>4</v>
      </c>
      <c r="G396" s="291">
        <f t="shared" si="245"/>
        <v>1477</v>
      </c>
      <c r="H396" s="323"/>
      <c r="I396" s="297">
        <f t="shared" si="246"/>
        <v>786811.9</v>
      </c>
      <c r="J396" s="20">
        <f t="shared" si="247"/>
        <v>7868.1189999999997</v>
      </c>
      <c r="K396" s="299">
        <f t="shared" si="248"/>
        <v>1109426.5519999962</v>
      </c>
      <c r="L396" s="328"/>
      <c r="M396" s="170">
        <f t="shared" si="249"/>
        <v>221885310</v>
      </c>
      <c r="N396" s="170">
        <f t="shared" si="250"/>
        <v>11094265.5</v>
      </c>
      <c r="O396" s="220">
        <f t="shared" si="251"/>
        <v>4141965960.4000001</v>
      </c>
      <c r="P396" s="231">
        <f t="shared" si="252"/>
        <v>414196.59604000003</v>
      </c>
      <c r="Q396" s="131">
        <f t="shared" si="253"/>
        <v>373</v>
      </c>
      <c r="R396" s="132">
        <f t="shared" si="254"/>
        <v>0.25</v>
      </c>
      <c r="S396" s="136">
        <f t="shared" si="255"/>
        <v>393</v>
      </c>
      <c r="T396" s="302">
        <f t="shared" si="256"/>
        <v>0.27</v>
      </c>
      <c r="U396" s="330"/>
      <c r="V396" s="305">
        <f t="shared" si="257"/>
        <v>125365200.38</v>
      </c>
      <c r="W396" s="172">
        <f t="shared" si="258"/>
        <v>4267331160.7800002</v>
      </c>
      <c r="X396" s="198">
        <f t="shared" si="259"/>
        <v>0.03</v>
      </c>
      <c r="Y396" s="308">
        <f t="shared" si="260"/>
        <v>12536.52</v>
      </c>
      <c r="Z396" s="332"/>
      <c r="AA396" s="310">
        <f t="shared" si="261"/>
        <v>-4267321160.7800002</v>
      </c>
      <c r="AB396" s="196">
        <f t="shared" si="262"/>
        <v>426733.12</v>
      </c>
      <c r="AC396" s="193">
        <f t="shared" si="263"/>
        <v>0</v>
      </c>
      <c r="AD396" s="194">
        <f t="shared" si="264"/>
        <v>0</v>
      </c>
      <c r="AE396" s="174">
        <v>380</v>
      </c>
    </row>
    <row r="397" spans="1:31" ht="15">
      <c r="A397" s="173">
        <v>381</v>
      </c>
      <c r="B397" s="119">
        <f t="shared" si="241"/>
        <v>0</v>
      </c>
      <c r="C397" s="291">
        <f t="shared" si="242"/>
        <v>20</v>
      </c>
      <c r="D397" s="323"/>
      <c r="E397" s="294">
        <f t="shared" si="243"/>
        <v>0</v>
      </c>
      <c r="F397" s="110">
        <f t="shared" si="244"/>
        <v>4</v>
      </c>
      <c r="G397" s="291">
        <f t="shared" si="245"/>
        <v>1481</v>
      </c>
      <c r="H397" s="323"/>
      <c r="I397" s="297">
        <f t="shared" si="246"/>
        <v>789611.9</v>
      </c>
      <c r="J397" s="20">
        <f t="shared" si="247"/>
        <v>7896.1189999999997</v>
      </c>
      <c r="K397" s="299">
        <f t="shared" si="248"/>
        <v>1117322.6709999961</v>
      </c>
      <c r="L397" s="328"/>
      <c r="M397" s="170">
        <f t="shared" si="249"/>
        <v>223464534</v>
      </c>
      <c r="N397" s="170">
        <f t="shared" si="250"/>
        <v>11173226.699999999</v>
      </c>
      <c r="O397" s="220">
        <f t="shared" si="251"/>
        <v>4186343022.4000001</v>
      </c>
      <c r="P397" s="231">
        <f t="shared" si="252"/>
        <v>418634.30223999999</v>
      </c>
      <c r="Q397" s="131">
        <f t="shared" si="253"/>
        <v>375</v>
      </c>
      <c r="R397" s="132">
        <f t="shared" si="254"/>
        <v>0.25</v>
      </c>
      <c r="S397" s="136">
        <f t="shared" si="255"/>
        <v>395</v>
      </c>
      <c r="T397" s="302">
        <f t="shared" si="256"/>
        <v>0.27</v>
      </c>
      <c r="U397" s="330"/>
      <c r="V397" s="305">
        <f t="shared" si="257"/>
        <v>126257461.81999999</v>
      </c>
      <c r="W397" s="172">
        <f t="shared" si="258"/>
        <v>4312600484.2200003</v>
      </c>
      <c r="X397" s="198">
        <f t="shared" si="259"/>
        <v>0.03</v>
      </c>
      <c r="Y397" s="308">
        <f t="shared" si="260"/>
        <v>12625.75</v>
      </c>
      <c r="Z397" s="332"/>
      <c r="AA397" s="310">
        <f t="shared" si="261"/>
        <v>-4312590484.2200003</v>
      </c>
      <c r="AB397" s="196">
        <f t="shared" si="262"/>
        <v>431260.05</v>
      </c>
      <c r="AC397" s="193">
        <f t="shared" si="263"/>
        <v>0</v>
      </c>
      <c r="AD397" s="194">
        <f t="shared" si="264"/>
        <v>0</v>
      </c>
      <c r="AE397" s="174">
        <v>381</v>
      </c>
    </row>
    <row r="398" spans="1:31" ht="15">
      <c r="A398" s="173">
        <v>382</v>
      </c>
      <c r="B398" s="119">
        <f t="shared" si="241"/>
        <v>0</v>
      </c>
      <c r="C398" s="291">
        <f t="shared" si="242"/>
        <v>20</v>
      </c>
      <c r="D398" s="323"/>
      <c r="E398" s="294">
        <f t="shared" si="243"/>
        <v>0</v>
      </c>
      <c r="F398" s="110">
        <f t="shared" si="244"/>
        <v>4</v>
      </c>
      <c r="G398" s="291">
        <f t="shared" si="245"/>
        <v>1485</v>
      </c>
      <c r="H398" s="323"/>
      <c r="I398" s="297">
        <f t="shared" si="246"/>
        <v>792411.9</v>
      </c>
      <c r="J398" s="20">
        <f t="shared" si="247"/>
        <v>7924.1189999999997</v>
      </c>
      <c r="K398" s="299">
        <f t="shared" si="248"/>
        <v>1125246.7899999961</v>
      </c>
      <c r="L398" s="328"/>
      <c r="M398" s="170">
        <f t="shared" si="249"/>
        <v>225049358</v>
      </c>
      <c r="N398" s="170">
        <f t="shared" si="250"/>
        <v>11252467.9</v>
      </c>
      <c r="O398" s="220">
        <f t="shared" si="251"/>
        <v>4231035929.1999998</v>
      </c>
      <c r="P398" s="231">
        <f t="shared" si="252"/>
        <v>423103.59291999997</v>
      </c>
      <c r="Q398" s="131">
        <f t="shared" si="253"/>
        <v>376</v>
      </c>
      <c r="R398" s="132">
        <f t="shared" si="254"/>
        <v>0.25</v>
      </c>
      <c r="S398" s="136">
        <f t="shared" si="255"/>
        <v>396</v>
      </c>
      <c r="T398" s="302">
        <f t="shared" si="256"/>
        <v>0.27</v>
      </c>
      <c r="U398" s="330"/>
      <c r="V398" s="305">
        <f t="shared" si="257"/>
        <v>127152887.27</v>
      </c>
      <c r="W398" s="172">
        <f t="shared" si="258"/>
        <v>4358188816.4700003</v>
      </c>
      <c r="X398" s="198">
        <f t="shared" si="259"/>
        <v>0.03</v>
      </c>
      <c r="Y398" s="308">
        <f t="shared" si="260"/>
        <v>12715.29</v>
      </c>
      <c r="Z398" s="332"/>
      <c r="AA398" s="310">
        <f t="shared" si="261"/>
        <v>-4358178816.4700003</v>
      </c>
      <c r="AB398" s="196">
        <f t="shared" si="262"/>
        <v>435818.88</v>
      </c>
      <c r="AC398" s="193">
        <f t="shared" si="263"/>
        <v>0</v>
      </c>
      <c r="AD398" s="194">
        <f t="shared" si="264"/>
        <v>0</v>
      </c>
      <c r="AE398" s="174">
        <v>382</v>
      </c>
    </row>
    <row r="399" spans="1:31" ht="15">
      <c r="A399" s="173">
        <v>383</v>
      </c>
      <c r="B399" s="119">
        <f t="shared" si="241"/>
        <v>0</v>
      </c>
      <c r="C399" s="291">
        <f t="shared" si="242"/>
        <v>20</v>
      </c>
      <c r="D399" s="323"/>
      <c r="E399" s="294">
        <f t="shared" si="243"/>
        <v>0</v>
      </c>
      <c r="F399" s="110">
        <f t="shared" si="244"/>
        <v>4</v>
      </c>
      <c r="G399" s="291">
        <f t="shared" si="245"/>
        <v>1489</v>
      </c>
      <c r="H399" s="323"/>
      <c r="I399" s="297">
        <f t="shared" si="246"/>
        <v>795211.9</v>
      </c>
      <c r="J399" s="20">
        <f t="shared" si="247"/>
        <v>7952.1189999999997</v>
      </c>
      <c r="K399" s="299">
        <f t="shared" si="248"/>
        <v>1133198.908999996</v>
      </c>
      <c r="L399" s="328"/>
      <c r="M399" s="170">
        <f t="shared" si="249"/>
        <v>226639782</v>
      </c>
      <c r="N399" s="170">
        <f t="shared" si="250"/>
        <v>11331989.1</v>
      </c>
      <c r="O399" s="220">
        <f t="shared" si="251"/>
        <v>4276045800.8000002</v>
      </c>
      <c r="P399" s="231">
        <f t="shared" si="252"/>
        <v>427604.58008000004</v>
      </c>
      <c r="Q399" s="131">
        <f t="shared" si="253"/>
        <v>377</v>
      </c>
      <c r="R399" s="132">
        <f t="shared" si="254"/>
        <v>0.25</v>
      </c>
      <c r="S399" s="136">
        <f t="shared" si="255"/>
        <v>397</v>
      </c>
      <c r="T399" s="302">
        <f t="shared" si="256"/>
        <v>0.27</v>
      </c>
      <c r="U399" s="330"/>
      <c r="V399" s="305">
        <f t="shared" si="257"/>
        <v>128051476.72</v>
      </c>
      <c r="W399" s="172">
        <f t="shared" si="258"/>
        <v>4404097277.5200005</v>
      </c>
      <c r="X399" s="198">
        <f t="shared" si="259"/>
        <v>0.03</v>
      </c>
      <c r="Y399" s="308">
        <f t="shared" si="260"/>
        <v>12805.15</v>
      </c>
      <c r="Z399" s="332"/>
      <c r="AA399" s="310">
        <f t="shared" si="261"/>
        <v>-4404087277.5200005</v>
      </c>
      <c r="AB399" s="196">
        <f t="shared" si="262"/>
        <v>440409.73</v>
      </c>
      <c r="AC399" s="193">
        <f t="shared" si="263"/>
        <v>0</v>
      </c>
      <c r="AD399" s="194">
        <f t="shared" si="264"/>
        <v>0</v>
      </c>
      <c r="AE399" s="174">
        <v>383</v>
      </c>
    </row>
  </sheetData>
  <protectedRanges>
    <protectedRange sqref="C2:C4" name="Диапазон1_3_1_1_1"/>
    <protectedRange sqref="G2:G4" name="Диапазон1_1_1_1_1_1"/>
    <protectedRange sqref="K2:K4" name="Диапазон1_2_1_1_1_1"/>
  </protectedRanges>
  <mergeCells count="5">
    <mergeCell ref="O15:P15"/>
    <mergeCell ref="AG23:AG24"/>
    <mergeCell ref="S15:T15"/>
    <mergeCell ref="AC15:AD15"/>
    <mergeCell ref="Q15:R15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:Y283"/>
  <sheetViews>
    <sheetView topLeftCell="A259" workbookViewId="0">
      <selection activeCell="E82" sqref="E82"/>
    </sheetView>
  </sheetViews>
  <sheetFormatPr defaultRowHeight="12.75"/>
  <sheetData>
    <row r="1" spans="1:2">
      <c r="B1" s="348"/>
    </row>
    <row r="2" spans="1:2">
      <c r="A2" s="347">
        <v>1</v>
      </c>
      <c r="B2" s="348"/>
    </row>
    <row r="3" spans="1:2">
      <c r="B3" s="348"/>
    </row>
    <row r="4" spans="1:2">
      <c r="A4" s="347">
        <v>2</v>
      </c>
      <c r="B4" s="348"/>
    </row>
    <row r="5" spans="1:2">
      <c r="B5" s="348"/>
    </row>
    <row r="6" spans="1:2">
      <c r="A6" s="347">
        <v>3</v>
      </c>
      <c r="B6" s="348"/>
    </row>
    <row r="7" spans="1:2">
      <c r="B7" s="348"/>
    </row>
    <row r="8" spans="1:2">
      <c r="A8" s="347">
        <v>4</v>
      </c>
      <c r="B8" s="348"/>
    </row>
    <row r="9" spans="1:2">
      <c r="B9" s="348"/>
    </row>
    <row r="10" spans="1:2">
      <c r="A10" s="347">
        <v>5</v>
      </c>
      <c r="B10" s="348"/>
    </row>
    <row r="11" spans="1:2">
      <c r="B11" s="348"/>
    </row>
    <row r="12" spans="1:2">
      <c r="A12" s="347">
        <v>6</v>
      </c>
      <c r="B12" s="348"/>
    </row>
    <row r="13" spans="1:2">
      <c r="B13" s="348"/>
    </row>
    <row r="14" spans="1:2">
      <c r="A14" s="347">
        <v>7</v>
      </c>
      <c r="B14" s="348"/>
    </row>
    <row r="15" spans="1:2">
      <c r="B15" s="348"/>
    </row>
    <row r="16" spans="1:2">
      <c r="A16" s="347">
        <v>8</v>
      </c>
      <c r="B16" s="348"/>
    </row>
    <row r="17" spans="1:2">
      <c r="B17" s="348"/>
    </row>
    <row r="18" spans="1:2">
      <c r="A18" s="347">
        <v>9</v>
      </c>
      <c r="B18" s="348"/>
    </row>
    <row r="19" spans="1:2">
      <c r="B19" s="348"/>
    </row>
    <row r="20" spans="1:2">
      <c r="A20" s="347">
        <v>10</v>
      </c>
      <c r="B20" s="348"/>
    </row>
    <row r="21" spans="1:2">
      <c r="B21" s="348"/>
    </row>
    <row r="22" spans="1:2">
      <c r="A22" s="347">
        <v>11</v>
      </c>
      <c r="B22" s="348"/>
    </row>
    <row r="23" spans="1:2">
      <c r="B23" s="348"/>
    </row>
    <row r="24" spans="1:2">
      <c r="A24" s="347">
        <v>12</v>
      </c>
      <c r="B24" s="348"/>
    </row>
    <row r="25" spans="1:2">
      <c r="B25" s="348"/>
    </row>
    <row r="26" spans="1:2">
      <c r="A26" s="347">
        <v>13</v>
      </c>
      <c r="B26" s="348"/>
    </row>
    <row r="27" spans="1:2">
      <c r="B27" s="348"/>
    </row>
    <row r="28" spans="1:2">
      <c r="A28" s="347">
        <v>14</v>
      </c>
      <c r="B28" s="348"/>
    </row>
    <row r="29" spans="1:2">
      <c r="B29" s="348"/>
    </row>
    <row r="30" spans="1:2">
      <c r="A30" s="347">
        <v>15</v>
      </c>
      <c r="B30" s="348"/>
    </row>
    <row r="31" spans="1:2">
      <c r="B31" s="348"/>
    </row>
    <row r="32" spans="1:2">
      <c r="A32" s="347">
        <v>16</v>
      </c>
      <c r="B32" s="348"/>
    </row>
    <row r="33" spans="1:3">
      <c r="B33" s="348"/>
    </row>
    <row r="34" spans="1:3">
      <c r="A34" s="347">
        <v>17</v>
      </c>
      <c r="B34" s="348"/>
    </row>
    <row r="35" spans="1:3">
      <c r="B35" s="348"/>
    </row>
    <row r="36" spans="1:3">
      <c r="A36" s="347">
        <v>18</v>
      </c>
      <c r="B36" s="348"/>
    </row>
    <row r="37" spans="1:3">
      <c r="B37" s="348"/>
    </row>
    <row r="38" spans="1:3">
      <c r="A38" s="347">
        <v>19</v>
      </c>
      <c r="B38" s="348"/>
    </row>
    <row r="39" spans="1:3">
      <c r="B39" s="348"/>
    </row>
    <row r="40" spans="1:3">
      <c r="A40" s="347">
        <v>20</v>
      </c>
      <c r="B40" s="348"/>
      <c r="C40" t="s">
        <v>89</v>
      </c>
    </row>
    <row r="41" spans="1:3" s="288" customFormat="1">
      <c r="C41" s="348"/>
    </row>
    <row r="42" spans="1:3">
      <c r="C42" s="348"/>
    </row>
    <row r="43" spans="1:3">
      <c r="A43" s="347">
        <v>21</v>
      </c>
      <c r="B43" s="347">
        <v>101</v>
      </c>
      <c r="C43" s="348"/>
    </row>
    <row r="44" spans="1:3" s="288" customFormat="1">
      <c r="C44" s="348"/>
    </row>
    <row r="45" spans="1:3">
      <c r="C45" s="348"/>
    </row>
    <row r="46" spans="1:3">
      <c r="A46" s="347">
        <v>22</v>
      </c>
      <c r="B46" s="347">
        <v>102</v>
      </c>
      <c r="C46" s="348"/>
    </row>
    <row r="47" spans="1:3" s="288" customFormat="1">
      <c r="C47" s="348"/>
    </row>
    <row r="48" spans="1:3">
      <c r="C48" s="348"/>
    </row>
    <row r="49" spans="1:3">
      <c r="A49" s="347">
        <v>23</v>
      </c>
      <c r="B49" s="347">
        <v>103</v>
      </c>
      <c r="C49" s="348"/>
    </row>
    <row r="50" spans="1:3" s="288" customFormat="1">
      <c r="C50" s="348"/>
    </row>
    <row r="51" spans="1:3">
      <c r="C51" s="348"/>
    </row>
    <row r="52" spans="1:3">
      <c r="A52" s="347">
        <v>24</v>
      </c>
      <c r="B52" s="347">
        <v>104</v>
      </c>
      <c r="C52" s="348"/>
    </row>
    <row r="53" spans="1:3">
      <c r="A53" s="288"/>
      <c r="B53" s="288"/>
      <c r="C53" s="348"/>
    </row>
    <row r="54" spans="1:3">
      <c r="C54" s="348"/>
    </row>
    <row r="55" spans="1:3">
      <c r="A55" s="347">
        <v>25</v>
      </c>
      <c r="B55" s="347">
        <v>105</v>
      </c>
      <c r="C55" s="348"/>
    </row>
    <row r="56" spans="1:3">
      <c r="A56" s="288"/>
      <c r="B56" s="288"/>
      <c r="C56" s="348"/>
    </row>
    <row r="57" spans="1:3">
      <c r="C57" s="348"/>
    </row>
    <row r="58" spans="1:3">
      <c r="A58" s="347">
        <v>26</v>
      </c>
      <c r="B58" s="347">
        <v>106</v>
      </c>
      <c r="C58" s="348"/>
    </row>
    <row r="59" spans="1:3">
      <c r="A59" s="288"/>
      <c r="B59" s="288"/>
      <c r="C59" s="348"/>
    </row>
    <row r="60" spans="1:3">
      <c r="C60" s="348"/>
    </row>
    <row r="61" spans="1:3">
      <c r="A61" s="347">
        <v>27</v>
      </c>
      <c r="B61" s="347">
        <v>107</v>
      </c>
      <c r="C61" s="348"/>
    </row>
    <row r="62" spans="1:3">
      <c r="A62" s="288"/>
      <c r="B62" s="288"/>
      <c r="C62" s="348"/>
    </row>
    <row r="63" spans="1:3">
      <c r="C63" s="348"/>
    </row>
    <row r="64" spans="1:3">
      <c r="A64" s="347">
        <v>28</v>
      </c>
      <c r="B64" s="347">
        <v>108</v>
      </c>
      <c r="C64" s="348"/>
    </row>
    <row r="65" spans="1:4">
      <c r="A65" s="288"/>
      <c r="B65" s="288"/>
      <c r="C65" s="348"/>
    </row>
    <row r="66" spans="1:4">
      <c r="C66" s="348"/>
    </row>
    <row r="67" spans="1:4">
      <c r="A67" s="347">
        <v>29</v>
      </c>
      <c r="B67" s="347">
        <v>109</v>
      </c>
      <c r="C67" s="348"/>
    </row>
    <row r="68" spans="1:4">
      <c r="A68" s="288"/>
      <c r="B68" s="288"/>
      <c r="C68" s="348"/>
    </row>
    <row r="69" spans="1:4">
      <c r="C69" s="348"/>
    </row>
    <row r="70" spans="1:4">
      <c r="A70" s="347">
        <v>30</v>
      </c>
      <c r="B70" s="347">
        <v>110</v>
      </c>
      <c r="C70" s="348"/>
    </row>
    <row r="71" spans="1:4">
      <c r="A71" s="288"/>
      <c r="B71" s="288"/>
      <c r="C71" s="348"/>
    </row>
    <row r="72" spans="1:4">
      <c r="C72" s="348"/>
    </row>
    <row r="73" spans="1:4">
      <c r="A73" s="347">
        <v>31</v>
      </c>
      <c r="B73" s="347">
        <v>111</v>
      </c>
      <c r="C73" s="348"/>
    </row>
    <row r="74" spans="1:4">
      <c r="A74" s="288"/>
      <c r="B74" s="288"/>
      <c r="C74" s="348"/>
    </row>
    <row r="75" spans="1:4">
      <c r="C75" s="348"/>
    </row>
    <row r="76" spans="1:4">
      <c r="A76" s="347">
        <v>32</v>
      </c>
      <c r="B76" s="347">
        <v>112</v>
      </c>
      <c r="C76" s="348"/>
    </row>
    <row r="77" spans="1:4">
      <c r="A77" s="288"/>
      <c r="B77" s="288"/>
      <c r="C77" s="348"/>
    </row>
    <row r="78" spans="1:4">
      <c r="C78" s="348"/>
    </row>
    <row r="79" spans="1:4">
      <c r="A79" s="347">
        <v>33</v>
      </c>
      <c r="B79" s="347">
        <v>113</v>
      </c>
      <c r="C79" s="348"/>
      <c r="D79" t="s">
        <v>90</v>
      </c>
    </row>
    <row r="80" spans="1:4">
      <c r="A80" s="288"/>
      <c r="B80" s="288"/>
      <c r="C80" s="348"/>
    </row>
    <row r="81" spans="1:6">
      <c r="C81" s="348"/>
    </row>
    <row r="82" spans="1:6">
      <c r="A82" s="347">
        <v>34</v>
      </c>
      <c r="B82" s="347">
        <v>114</v>
      </c>
      <c r="C82" s="347">
        <v>181</v>
      </c>
      <c r="E82" s="349">
        <v>0.3</v>
      </c>
    </row>
    <row r="83" spans="1:6">
      <c r="A83" s="288"/>
      <c r="B83" s="288"/>
    </row>
    <row r="85" spans="1:6">
      <c r="A85" s="347">
        <v>35</v>
      </c>
      <c r="B85" s="347">
        <v>115</v>
      </c>
      <c r="C85" s="347">
        <v>182</v>
      </c>
    </row>
    <row r="86" spans="1:6">
      <c r="A86" s="288"/>
      <c r="B86" s="288"/>
    </row>
    <row r="88" spans="1:6">
      <c r="A88" s="347">
        <v>36</v>
      </c>
      <c r="B88" s="347">
        <v>116</v>
      </c>
      <c r="C88" s="347">
        <v>183</v>
      </c>
    </row>
    <row r="89" spans="1:6">
      <c r="A89" s="288"/>
      <c r="B89" s="288"/>
    </row>
    <row r="91" spans="1:6">
      <c r="A91" s="347">
        <v>37</v>
      </c>
      <c r="B91" s="347">
        <v>117</v>
      </c>
      <c r="C91" s="347">
        <v>184</v>
      </c>
      <c r="D91" s="347">
        <v>248</v>
      </c>
      <c r="F91" s="349">
        <v>0.4</v>
      </c>
    </row>
    <row r="92" spans="1:6">
      <c r="A92" s="288"/>
      <c r="B92" s="288"/>
    </row>
    <row r="94" spans="1:6">
      <c r="A94" s="347">
        <v>38</v>
      </c>
      <c r="B94" s="347">
        <v>118</v>
      </c>
      <c r="C94" s="347">
        <v>185</v>
      </c>
      <c r="D94" s="347">
        <v>249</v>
      </c>
    </row>
    <row r="95" spans="1:6">
      <c r="A95" s="288"/>
      <c r="B95" s="288"/>
    </row>
    <row r="97" spans="1:6">
      <c r="A97" s="347">
        <v>39</v>
      </c>
      <c r="B97" s="347">
        <v>119</v>
      </c>
      <c r="C97" s="347">
        <v>186</v>
      </c>
      <c r="D97" s="347">
        <v>250</v>
      </c>
    </row>
    <row r="98" spans="1:6">
      <c r="A98" s="288"/>
      <c r="B98" s="288"/>
    </row>
    <row r="100" spans="1:6">
      <c r="A100" s="347">
        <v>40</v>
      </c>
      <c r="B100" s="347">
        <v>120</v>
      </c>
      <c r="C100" s="347">
        <v>187</v>
      </c>
      <c r="D100" s="347">
        <v>251</v>
      </c>
      <c r="E100" s="347">
        <v>312</v>
      </c>
    </row>
    <row r="101" spans="1:6">
      <c r="A101" s="288"/>
      <c r="B101" s="288"/>
    </row>
    <row r="103" spans="1:6">
      <c r="A103" s="347">
        <v>41</v>
      </c>
      <c r="B103" s="347">
        <v>121</v>
      </c>
      <c r="C103" s="347">
        <v>188</v>
      </c>
      <c r="D103" s="347">
        <v>252</v>
      </c>
      <c r="E103" s="347">
        <v>313</v>
      </c>
    </row>
    <row r="104" spans="1:6">
      <c r="A104" s="288"/>
      <c r="B104" s="288"/>
    </row>
    <row r="106" spans="1:6">
      <c r="A106" s="347">
        <v>42</v>
      </c>
      <c r="B106" s="347">
        <v>122</v>
      </c>
      <c r="C106" s="347">
        <v>189</v>
      </c>
      <c r="D106" s="347">
        <v>253</v>
      </c>
      <c r="E106" s="347">
        <v>314</v>
      </c>
    </row>
    <row r="107" spans="1:6">
      <c r="A107" s="288"/>
      <c r="B107" s="288"/>
    </row>
    <row r="109" spans="1:6">
      <c r="A109" s="347">
        <v>43</v>
      </c>
      <c r="B109" s="347">
        <v>123</v>
      </c>
      <c r="C109" s="347">
        <v>190</v>
      </c>
      <c r="D109" s="347">
        <v>254</v>
      </c>
      <c r="E109" s="347">
        <v>315</v>
      </c>
      <c r="F109" s="347">
        <v>373</v>
      </c>
    </row>
    <row r="110" spans="1:6">
      <c r="A110" s="288"/>
      <c r="B110" s="288"/>
    </row>
    <row r="112" spans="1:6">
      <c r="A112" s="347">
        <v>44</v>
      </c>
      <c r="B112" s="347">
        <v>124</v>
      </c>
      <c r="C112" s="347">
        <v>191</v>
      </c>
      <c r="D112" s="347">
        <v>255</v>
      </c>
      <c r="E112" s="347">
        <v>316</v>
      </c>
      <c r="F112" s="347">
        <v>374</v>
      </c>
    </row>
    <row r="113" spans="1:8">
      <c r="A113" s="288"/>
      <c r="B113" s="288"/>
    </row>
    <row r="115" spans="1:8">
      <c r="A115" s="347">
        <v>45</v>
      </c>
      <c r="B115" s="347">
        <v>125</v>
      </c>
      <c r="C115" s="347">
        <v>192</v>
      </c>
      <c r="D115" s="347">
        <v>256</v>
      </c>
      <c r="E115" s="347">
        <v>317</v>
      </c>
      <c r="F115" s="347">
        <v>375</v>
      </c>
    </row>
    <row r="116" spans="1:8">
      <c r="A116" s="288"/>
      <c r="B116" s="288"/>
    </row>
    <row r="118" spans="1:8">
      <c r="A118" s="347">
        <v>46</v>
      </c>
      <c r="B118" s="347">
        <v>126</v>
      </c>
      <c r="C118" s="347">
        <v>193</v>
      </c>
      <c r="D118" s="347">
        <v>257</v>
      </c>
      <c r="E118" s="347">
        <v>318</v>
      </c>
      <c r="F118" s="347">
        <v>376</v>
      </c>
      <c r="G118" s="347">
        <v>431</v>
      </c>
    </row>
    <row r="119" spans="1:8">
      <c r="A119" s="288"/>
      <c r="B119" s="288"/>
    </row>
    <row r="121" spans="1:8">
      <c r="A121" s="347">
        <v>47</v>
      </c>
      <c r="B121" s="347">
        <v>127</v>
      </c>
      <c r="C121" s="347">
        <v>194</v>
      </c>
      <c r="D121" s="347">
        <v>258</v>
      </c>
      <c r="E121" s="347">
        <v>319</v>
      </c>
      <c r="F121" s="347">
        <v>377</v>
      </c>
      <c r="G121" s="347">
        <v>432</v>
      </c>
    </row>
    <row r="122" spans="1:8">
      <c r="A122" s="288"/>
      <c r="B122" s="288"/>
    </row>
    <row r="124" spans="1:8">
      <c r="A124" s="347">
        <v>48</v>
      </c>
      <c r="B124" s="347">
        <v>128</v>
      </c>
      <c r="C124" s="347">
        <v>195</v>
      </c>
      <c r="D124" s="347">
        <v>259</v>
      </c>
      <c r="E124" s="347">
        <v>320</v>
      </c>
      <c r="F124" s="347">
        <v>378</v>
      </c>
      <c r="G124" s="347">
        <v>433</v>
      </c>
    </row>
    <row r="125" spans="1:8">
      <c r="A125" s="288"/>
      <c r="B125" s="288"/>
    </row>
    <row r="127" spans="1:8">
      <c r="A127" s="347">
        <v>49</v>
      </c>
      <c r="B127" s="347">
        <v>129</v>
      </c>
      <c r="C127" s="347">
        <v>196</v>
      </c>
      <c r="D127" s="347">
        <v>260</v>
      </c>
      <c r="E127" s="347">
        <v>321</v>
      </c>
      <c r="F127" s="347">
        <v>379</v>
      </c>
      <c r="G127" s="347">
        <v>434</v>
      </c>
      <c r="H127" s="347">
        <v>486</v>
      </c>
    </row>
    <row r="128" spans="1:8">
      <c r="A128" s="288"/>
      <c r="B128" s="288"/>
    </row>
    <row r="130" spans="1:9">
      <c r="A130" s="347">
        <v>50</v>
      </c>
      <c r="B130" s="347">
        <v>130</v>
      </c>
      <c r="C130" s="347">
        <v>197</v>
      </c>
      <c r="D130" s="347">
        <v>261</v>
      </c>
      <c r="E130" s="347">
        <v>322</v>
      </c>
      <c r="F130" s="347">
        <v>380</v>
      </c>
      <c r="G130" s="347">
        <v>435</v>
      </c>
      <c r="H130" s="347">
        <v>487</v>
      </c>
    </row>
    <row r="131" spans="1:9">
      <c r="A131" s="288"/>
      <c r="B131" s="288"/>
    </row>
    <row r="133" spans="1:9">
      <c r="A133" s="347">
        <v>51</v>
      </c>
      <c r="B133" s="347">
        <v>131</v>
      </c>
      <c r="C133" s="347">
        <v>198</v>
      </c>
      <c r="D133" s="347">
        <v>262</v>
      </c>
      <c r="E133" s="347">
        <v>323</v>
      </c>
      <c r="F133" s="347">
        <v>381</v>
      </c>
      <c r="G133" s="347">
        <v>436</v>
      </c>
      <c r="H133" s="347">
        <v>488</v>
      </c>
    </row>
    <row r="134" spans="1:9">
      <c r="A134" s="288"/>
      <c r="B134" s="288"/>
    </row>
    <row r="136" spans="1:9">
      <c r="A136" s="347">
        <v>52</v>
      </c>
      <c r="B136" s="347">
        <v>132</v>
      </c>
      <c r="C136" s="347">
        <v>199</v>
      </c>
      <c r="D136" s="347">
        <v>263</v>
      </c>
      <c r="E136" s="347">
        <v>324</v>
      </c>
      <c r="F136" s="347">
        <v>382</v>
      </c>
      <c r="G136" s="347">
        <v>437</v>
      </c>
      <c r="H136" s="347">
        <v>489</v>
      </c>
      <c r="I136" s="347">
        <v>538</v>
      </c>
    </row>
    <row r="137" spans="1:9">
      <c r="A137" s="288"/>
      <c r="B137" s="288"/>
    </row>
    <row r="139" spans="1:9">
      <c r="A139" s="347">
        <v>53</v>
      </c>
      <c r="B139" s="347">
        <v>133</v>
      </c>
      <c r="C139" s="347">
        <v>200</v>
      </c>
      <c r="D139" s="347">
        <v>264</v>
      </c>
      <c r="E139" s="347">
        <v>325</v>
      </c>
      <c r="F139" s="347">
        <v>383</v>
      </c>
      <c r="G139" s="347">
        <v>438</v>
      </c>
      <c r="H139" s="347">
        <v>490</v>
      </c>
      <c r="I139" s="347">
        <v>539</v>
      </c>
    </row>
    <row r="140" spans="1:9">
      <c r="A140" s="288"/>
      <c r="B140" s="288"/>
    </row>
    <row r="142" spans="1:9">
      <c r="A142" s="347">
        <v>54</v>
      </c>
      <c r="B142" s="347">
        <v>134</v>
      </c>
      <c r="C142" s="347">
        <v>201</v>
      </c>
      <c r="D142" s="347">
        <v>265</v>
      </c>
      <c r="E142" s="347">
        <v>326</v>
      </c>
      <c r="F142" s="347">
        <v>384</v>
      </c>
      <c r="G142" s="347">
        <v>439</v>
      </c>
      <c r="H142" s="347">
        <v>491</v>
      </c>
      <c r="I142" s="347">
        <v>540</v>
      </c>
    </row>
    <row r="143" spans="1:9">
      <c r="A143" s="288"/>
      <c r="B143" s="288"/>
    </row>
    <row r="145" spans="1:11">
      <c r="A145" s="347">
        <v>55</v>
      </c>
      <c r="B145" s="347">
        <v>135</v>
      </c>
      <c r="C145" s="347">
        <v>202</v>
      </c>
      <c r="D145" s="347">
        <v>266</v>
      </c>
      <c r="E145" s="347">
        <v>327</v>
      </c>
      <c r="F145" s="347">
        <v>385</v>
      </c>
      <c r="G145" s="347">
        <v>440</v>
      </c>
      <c r="H145" s="347">
        <v>492</v>
      </c>
      <c r="I145" s="347">
        <v>541</v>
      </c>
      <c r="J145" s="347">
        <v>587</v>
      </c>
    </row>
    <row r="146" spans="1:11">
      <c r="A146" s="288"/>
      <c r="B146" s="288"/>
    </row>
    <row r="148" spans="1:11">
      <c r="A148" s="347">
        <v>56</v>
      </c>
      <c r="B148" s="347">
        <v>136</v>
      </c>
      <c r="C148" s="347">
        <v>203</v>
      </c>
      <c r="D148" s="347">
        <v>267</v>
      </c>
      <c r="E148" s="347">
        <v>328</v>
      </c>
      <c r="F148" s="347">
        <v>386</v>
      </c>
      <c r="G148" s="347">
        <v>441</v>
      </c>
      <c r="H148" s="347">
        <v>493</v>
      </c>
      <c r="I148" s="347">
        <v>542</v>
      </c>
      <c r="J148" s="347">
        <v>588</v>
      </c>
    </row>
    <row r="149" spans="1:11">
      <c r="A149" s="288"/>
      <c r="B149" s="288"/>
    </row>
    <row r="151" spans="1:11">
      <c r="A151" s="347">
        <v>57</v>
      </c>
      <c r="B151" s="347">
        <v>137</v>
      </c>
      <c r="C151" s="347">
        <v>204</v>
      </c>
      <c r="D151" s="347">
        <v>268</v>
      </c>
      <c r="E151" s="347">
        <v>329</v>
      </c>
      <c r="F151" s="347">
        <v>387</v>
      </c>
      <c r="G151" s="347">
        <v>442</v>
      </c>
      <c r="H151" s="347">
        <v>494</v>
      </c>
      <c r="I151" s="347">
        <v>543</v>
      </c>
      <c r="J151" s="347">
        <v>589</v>
      </c>
    </row>
    <row r="152" spans="1:11">
      <c r="A152" s="288"/>
      <c r="B152" s="288"/>
    </row>
    <row r="154" spans="1:11">
      <c r="A154" s="347">
        <v>58</v>
      </c>
      <c r="B154" s="347">
        <v>138</v>
      </c>
      <c r="C154" s="347">
        <v>205</v>
      </c>
      <c r="D154" s="347">
        <v>269</v>
      </c>
      <c r="E154" s="347">
        <v>330</v>
      </c>
      <c r="F154" s="347">
        <v>388</v>
      </c>
      <c r="G154" s="347">
        <v>443</v>
      </c>
      <c r="H154" s="347">
        <v>495</v>
      </c>
      <c r="I154" s="347">
        <v>544</v>
      </c>
      <c r="J154" s="347">
        <v>590</v>
      </c>
      <c r="K154" s="347">
        <v>633</v>
      </c>
    </row>
    <row r="155" spans="1:11">
      <c r="A155" s="288"/>
      <c r="B155" s="288"/>
    </row>
    <row r="157" spans="1:11">
      <c r="A157" s="347">
        <v>59</v>
      </c>
      <c r="B157" s="347">
        <v>139</v>
      </c>
      <c r="C157" s="347">
        <v>206</v>
      </c>
      <c r="D157" s="347">
        <v>270</v>
      </c>
      <c r="E157" s="347">
        <v>331</v>
      </c>
      <c r="F157" s="347">
        <v>389</v>
      </c>
      <c r="G157" s="347">
        <v>444</v>
      </c>
      <c r="H157" s="347">
        <v>496</v>
      </c>
      <c r="I157" s="347">
        <v>545</v>
      </c>
      <c r="J157" s="347">
        <v>591</v>
      </c>
      <c r="K157" s="347">
        <v>634</v>
      </c>
    </row>
    <row r="158" spans="1:11">
      <c r="A158" s="288"/>
      <c r="B158" s="288"/>
    </row>
    <row r="160" spans="1:11">
      <c r="A160" s="347">
        <v>60</v>
      </c>
      <c r="B160" s="347">
        <v>140</v>
      </c>
      <c r="C160" s="347">
        <v>207</v>
      </c>
      <c r="D160" s="347">
        <v>271</v>
      </c>
      <c r="E160" s="347">
        <v>332</v>
      </c>
      <c r="F160" s="347">
        <v>390</v>
      </c>
      <c r="G160" s="347">
        <v>445</v>
      </c>
      <c r="H160" s="347">
        <v>497</v>
      </c>
      <c r="I160" s="347">
        <v>546</v>
      </c>
      <c r="J160" s="347">
        <v>592</v>
      </c>
      <c r="K160" s="347">
        <v>635</v>
      </c>
    </row>
    <row r="161" spans="1:13">
      <c r="A161" s="288"/>
      <c r="B161" s="288"/>
    </row>
    <row r="163" spans="1:13">
      <c r="A163" s="347">
        <v>61</v>
      </c>
      <c r="B163" s="347">
        <v>141</v>
      </c>
      <c r="C163" s="347">
        <v>208</v>
      </c>
      <c r="D163" s="347">
        <v>272</v>
      </c>
      <c r="E163" s="347">
        <v>333</v>
      </c>
      <c r="F163" s="347">
        <v>391</v>
      </c>
      <c r="G163" s="347">
        <v>446</v>
      </c>
      <c r="H163" s="347">
        <v>498</v>
      </c>
      <c r="I163" s="347">
        <v>547</v>
      </c>
      <c r="J163" s="347">
        <v>593</v>
      </c>
      <c r="K163" s="347">
        <v>636</v>
      </c>
      <c r="L163" s="347">
        <v>676</v>
      </c>
    </row>
    <row r="164" spans="1:13">
      <c r="A164" s="288"/>
      <c r="B164" s="288"/>
    </row>
    <row r="166" spans="1:13">
      <c r="A166" s="347">
        <v>62</v>
      </c>
      <c r="B166" s="347">
        <v>142</v>
      </c>
      <c r="C166" s="347">
        <v>209</v>
      </c>
      <c r="D166" s="347">
        <v>273</v>
      </c>
      <c r="E166" s="347">
        <v>334</v>
      </c>
      <c r="F166" s="347">
        <v>392</v>
      </c>
      <c r="G166" s="347">
        <v>447</v>
      </c>
      <c r="H166" s="347">
        <v>499</v>
      </c>
      <c r="I166" s="347">
        <v>548</v>
      </c>
      <c r="J166" s="347">
        <v>594</v>
      </c>
      <c r="K166" s="347">
        <v>637</v>
      </c>
      <c r="L166" s="347">
        <v>677</v>
      </c>
    </row>
    <row r="167" spans="1:13">
      <c r="A167" s="288"/>
      <c r="B167" s="288"/>
    </row>
    <row r="169" spans="1:13">
      <c r="A169" s="347">
        <v>63</v>
      </c>
      <c r="B169" s="347">
        <v>143</v>
      </c>
      <c r="C169" s="347">
        <v>210</v>
      </c>
      <c r="D169" s="347">
        <v>274</v>
      </c>
      <c r="E169" s="347">
        <v>335</v>
      </c>
      <c r="F169" s="347">
        <v>393</v>
      </c>
      <c r="G169" s="347">
        <v>448</v>
      </c>
      <c r="H169" s="347">
        <v>500</v>
      </c>
      <c r="I169" s="347">
        <v>549</v>
      </c>
      <c r="J169" s="347">
        <v>595</v>
      </c>
      <c r="K169" s="347">
        <v>638</v>
      </c>
      <c r="L169" s="347">
        <v>678</v>
      </c>
    </row>
    <row r="170" spans="1:13">
      <c r="A170" s="288"/>
      <c r="B170" s="288"/>
    </row>
    <row r="172" spans="1:13">
      <c r="A172" s="347">
        <v>64</v>
      </c>
      <c r="B172" s="347">
        <v>144</v>
      </c>
      <c r="C172" s="347">
        <v>211</v>
      </c>
      <c r="D172" s="347">
        <v>275</v>
      </c>
      <c r="E172" s="347">
        <v>336</v>
      </c>
      <c r="F172" s="347">
        <v>394</v>
      </c>
      <c r="G172" s="347">
        <v>449</v>
      </c>
      <c r="H172" s="347">
        <v>501</v>
      </c>
      <c r="I172" s="347">
        <v>550</v>
      </c>
      <c r="J172" s="347">
        <v>596</v>
      </c>
      <c r="K172" s="347">
        <v>639</v>
      </c>
      <c r="L172" s="347">
        <v>679</v>
      </c>
      <c r="M172" s="347">
        <v>716</v>
      </c>
    </row>
    <row r="173" spans="1:13">
      <c r="A173" s="288"/>
      <c r="B173" s="288"/>
    </row>
    <row r="175" spans="1:13">
      <c r="A175" s="347">
        <v>65</v>
      </c>
      <c r="B175" s="347">
        <v>145</v>
      </c>
      <c r="C175" s="347">
        <v>212</v>
      </c>
      <c r="D175" s="347">
        <v>276</v>
      </c>
      <c r="E175" s="347">
        <v>337</v>
      </c>
      <c r="F175" s="347">
        <v>395</v>
      </c>
      <c r="G175" s="347">
        <v>450</v>
      </c>
      <c r="H175" s="347">
        <v>502</v>
      </c>
      <c r="I175" s="347">
        <v>551</v>
      </c>
      <c r="J175" s="347">
        <v>597</v>
      </c>
      <c r="K175" s="347">
        <v>640</v>
      </c>
      <c r="L175" s="347">
        <v>680</v>
      </c>
      <c r="M175" s="347">
        <v>717</v>
      </c>
    </row>
    <row r="176" spans="1:13">
      <c r="A176" s="288"/>
      <c r="B176" s="288"/>
    </row>
    <row r="178" spans="1:15">
      <c r="A178" s="347">
        <v>66</v>
      </c>
      <c r="B178" s="347">
        <v>146</v>
      </c>
      <c r="C178" s="347">
        <v>213</v>
      </c>
      <c r="D178" s="347">
        <v>277</v>
      </c>
      <c r="E178" s="347">
        <v>338</v>
      </c>
      <c r="F178" s="347">
        <v>396</v>
      </c>
      <c r="G178" s="347">
        <v>451</v>
      </c>
      <c r="H178" s="347">
        <v>503</v>
      </c>
      <c r="I178" s="347">
        <v>552</v>
      </c>
      <c r="J178" s="347">
        <v>598</v>
      </c>
      <c r="K178" s="347">
        <v>641</v>
      </c>
      <c r="L178" s="347">
        <v>681</v>
      </c>
      <c r="M178" s="347">
        <v>718</v>
      </c>
    </row>
    <row r="179" spans="1:15">
      <c r="A179" s="288"/>
      <c r="B179" s="288"/>
    </row>
    <row r="181" spans="1:15">
      <c r="A181" s="347">
        <v>67</v>
      </c>
      <c r="B181" s="347">
        <v>147</v>
      </c>
      <c r="C181" s="347">
        <v>214</v>
      </c>
      <c r="D181" s="347">
        <v>278</v>
      </c>
      <c r="E181" s="347">
        <v>339</v>
      </c>
      <c r="F181" s="347">
        <v>397</v>
      </c>
      <c r="G181" s="347">
        <v>452</v>
      </c>
      <c r="H181" s="347">
        <v>504</v>
      </c>
      <c r="I181" s="347">
        <v>553</v>
      </c>
      <c r="J181" s="347">
        <v>599</v>
      </c>
      <c r="K181" s="347">
        <v>642</v>
      </c>
      <c r="L181" s="347">
        <v>682</v>
      </c>
      <c r="M181" s="347">
        <v>719</v>
      </c>
      <c r="N181" s="347">
        <v>753</v>
      </c>
    </row>
    <row r="182" spans="1:15">
      <c r="A182" s="288"/>
      <c r="B182" s="288"/>
    </row>
    <row r="184" spans="1:15">
      <c r="A184" s="347">
        <v>68</v>
      </c>
      <c r="B184" s="347">
        <v>148</v>
      </c>
      <c r="C184" s="347">
        <v>215</v>
      </c>
      <c r="D184" s="347">
        <v>279</v>
      </c>
      <c r="E184" s="347">
        <v>340</v>
      </c>
      <c r="F184" s="347">
        <v>398</v>
      </c>
      <c r="G184" s="347">
        <v>453</v>
      </c>
      <c r="H184" s="347">
        <v>505</v>
      </c>
      <c r="I184" s="347">
        <v>554</v>
      </c>
      <c r="J184" s="347">
        <v>600</v>
      </c>
      <c r="K184" s="347">
        <v>643</v>
      </c>
      <c r="L184" s="347">
        <v>683</v>
      </c>
      <c r="M184" s="347">
        <v>720</v>
      </c>
      <c r="N184" s="347">
        <v>754</v>
      </c>
    </row>
    <row r="185" spans="1:15">
      <c r="A185" s="288"/>
      <c r="B185" s="288"/>
    </row>
    <row r="187" spans="1:15">
      <c r="A187" s="347">
        <v>69</v>
      </c>
      <c r="B187" s="347">
        <v>149</v>
      </c>
      <c r="C187" s="347">
        <v>216</v>
      </c>
      <c r="D187" s="347">
        <v>280</v>
      </c>
      <c r="E187" s="347">
        <v>341</v>
      </c>
      <c r="F187" s="347">
        <v>399</v>
      </c>
      <c r="G187" s="347">
        <v>454</v>
      </c>
      <c r="H187" s="347">
        <v>506</v>
      </c>
      <c r="I187" s="347">
        <v>555</v>
      </c>
      <c r="J187" s="347">
        <v>601</v>
      </c>
      <c r="K187" s="347">
        <v>644</v>
      </c>
      <c r="L187" s="347">
        <v>684</v>
      </c>
      <c r="M187" s="347">
        <v>721</v>
      </c>
      <c r="N187" s="347">
        <v>755</v>
      </c>
    </row>
    <row r="188" spans="1:15">
      <c r="A188" s="288"/>
      <c r="B188" s="288"/>
    </row>
    <row r="190" spans="1:15">
      <c r="A190" s="347">
        <v>70</v>
      </c>
      <c r="B190" s="347">
        <v>150</v>
      </c>
      <c r="C190" s="347">
        <v>217</v>
      </c>
      <c r="D190" s="347">
        <v>281</v>
      </c>
      <c r="E190" s="347">
        <v>342</v>
      </c>
      <c r="F190" s="347">
        <v>400</v>
      </c>
      <c r="G190" s="347">
        <v>455</v>
      </c>
      <c r="H190" s="347">
        <v>507</v>
      </c>
      <c r="I190" s="347">
        <v>556</v>
      </c>
      <c r="J190" s="347">
        <v>602</v>
      </c>
      <c r="K190" s="347">
        <v>645</v>
      </c>
      <c r="L190" s="347">
        <v>685</v>
      </c>
      <c r="M190" s="347">
        <v>722</v>
      </c>
      <c r="N190" s="347">
        <v>756</v>
      </c>
      <c r="O190" s="347">
        <v>787</v>
      </c>
    </row>
    <row r="191" spans="1:15">
      <c r="A191" s="288"/>
      <c r="B191" s="288"/>
    </row>
    <row r="193" spans="1:17">
      <c r="A193" s="347">
        <v>71</v>
      </c>
      <c r="B193" s="347">
        <v>151</v>
      </c>
      <c r="C193" s="347">
        <v>218</v>
      </c>
      <c r="D193" s="347">
        <v>282</v>
      </c>
      <c r="E193" s="347">
        <v>343</v>
      </c>
      <c r="F193" s="347">
        <v>401</v>
      </c>
      <c r="G193" s="347">
        <v>456</v>
      </c>
      <c r="H193" s="347">
        <v>508</v>
      </c>
      <c r="I193" s="347">
        <v>557</v>
      </c>
      <c r="J193" s="347">
        <v>603</v>
      </c>
      <c r="K193" s="347">
        <v>646</v>
      </c>
      <c r="L193" s="347">
        <v>686</v>
      </c>
      <c r="M193" s="347">
        <v>723</v>
      </c>
      <c r="N193" s="347">
        <v>757</v>
      </c>
      <c r="O193" s="347">
        <v>788</v>
      </c>
    </row>
    <row r="194" spans="1:17">
      <c r="A194" s="288"/>
      <c r="B194" s="288"/>
    </row>
    <row r="196" spans="1:17">
      <c r="A196" s="347">
        <v>72</v>
      </c>
      <c r="B196" s="347">
        <v>152</v>
      </c>
      <c r="C196" s="347">
        <v>219</v>
      </c>
      <c r="D196" s="347">
        <v>283</v>
      </c>
      <c r="E196" s="347">
        <v>344</v>
      </c>
      <c r="F196" s="347">
        <v>402</v>
      </c>
      <c r="G196" s="347">
        <v>457</v>
      </c>
      <c r="H196" s="347">
        <v>509</v>
      </c>
      <c r="I196" s="347">
        <v>558</v>
      </c>
      <c r="J196" s="347">
        <v>604</v>
      </c>
      <c r="K196" s="347">
        <v>647</v>
      </c>
      <c r="L196" s="347">
        <v>687</v>
      </c>
      <c r="M196" s="347">
        <v>724</v>
      </c>
      <c r="N196" s="347">
        <v>758</v>
      </c>
      <c r="O196" s="347">
        <v>789</v>
      </c>
    </row>
    <row r="197" spans="1:17">
      <c r="A197" s="288"/>
      <c r="B197" s="288"/>
    </row>
    <row r="199" spans="1:17">
      <c r="A199" s="347">
        <v>73</v>
      </c>
      <c r="B199" s="347">
        <v>153</v>
      </c>
      <c r="C199" s="347">
        <v>220</v>
      </c>
      <c r="D199" s="347">
        <v>284</v>
      </c>
      <c r="E199" s="347">
        <v>345</v>
      </c>
      <c r="F199" s="347">
        <v>403</v>
      </c>
      <c r="G199" s="347">
        <v>458</v>
      </c>
      <c r="H199" s="347">
        <v>510</v>
      </c>
      <c r="I199" s="347">
        <v>559</v>
      </c>
      <c r="J199" s="347">
        <v>605</v>
      </c>
      <c r="K199" s="347">
        <v>648</v>
      </c>
      <c r="L199" s="347">
        <v>688</v>
      </c>
      <c r="M199" s="347">
        <v>725</v>
      </c>
      <c r="N199" s="347">
        <v>759</v>
      </c>
      <c r="O199" s="347">
        <v>790</v>
      </c>
      <c r="P199" s="347">
        <v>818</v>
      </c>
    </row>
    <row r="200" spans="1:17">
      <c r="A200" s="288"/>
      <c r="B200" s="288"/>
    </row>
    <row r="202" spans="1:17">
      <c r="A202" s="347">
        <v>74</v>
      </c>
      <c r="B202" s="347">
        <v>154</v>
      </c>
      <c r="C202" s="347">
        <v>221</v>
      </c>
      <c r="D202" s="347">
        <v>285</v>
      </c>
      <c r="E202" s="347">
        <v>346</v>
      </c>
      <c r="F202" s="347">
        <v>404</v>
      </c>
      <c r="G202" s="347">
        <v>459</v>
      </c>
      <c r="H202" s="347">
        <v>511</v>
      </c>
      <c r="I202" s="347">
        <v>560</v>
      </c>
      <c r="J202" s="347">
        <v>606</v>
      </c>
      <c r="K202" s="347">
        <v>649</v>
      </c>
      <c r="L202" s="347">
        <v>689</v>
      </c>
      <c r="M202" s="347">
        <v>726</v>
      </c>
      <c r="N202" s="347">
        <v>760</v>
      </c>
      <c r="O202" s="347">
        <v>791</v>
      </c>
      <c r="P202" s="347">
        <v>819</v>
      </c>
    </row>
    <row r="203" spans="1:17">
      <c r="A203" s="288"/>
      <c r="B203" s="288"/>
    </row>
    <row r="205" spans="1:17">
      <c r="A205" s="347">
        <v>75</v>
      </c>
      <c r="B205" s="347">
        <v>155</v>
      </c>
      <c r="C205" s="347">
        <v>222</v>
      </c>
      <c r="D205" s="347">
        <v>286</v>
      </c>
      <c r="E205" s="347">
        <v>347</v>
      </c>
      <c r="F205" s="347">
        <v>405</v>
      </c>
      <c r="G205" s="347">
        <v>460</v>
      </c>
      <c r="H205" s="347">
        <v>512</v>
      </c>
      <c r="I205" s="347">
        <v>561</v>
      </c>
      <c r="J205" s="347">
        <v>607</v>
      </c>
      <c r="K205" s="347">
        <v>650</v>
      </c>
      <c r="L205" s="347">
        <v>690</v>
      </c>
      <c r="M205" s="347">
        <v>727</v>
      </c>
      <c r="N205" s="347">
        <v>761</v>
      </c>
      <c r="O205" s="347">
        <v>792</v>
      </c>
      <c r="P205" s="347">
        <v>820</v>
      </c>
    </row>
    <row r="206" spans="1:17">
      <c r="A206" s="288"/>
      <c r="B206" s="288"/>
    </row>
    <row r="208" spans="1:17">
      <c r="A208" s="347">
        <v>76</v>
      </c>
      <c r="B208" s="347">
        <v>156</v>
      </c>
      <c r="C208" s="347">
        <v>223</v>
      </c>
      <c r="D208" s="347">
        <v>287</v>
      </c>
      <c r="E208" s="347">
        <v>348</v>
      </c>
      <c r="F208" s="347">
        <v>406</v>
      </c>
      <c r="G208" s="347">
        <v>461</v>
      </c>
      <c r="H208" s="347">
        <v>513</v>
      </c>
      <c r="I208" s="347">
        <v>562</v>
      </c>
      <c r="J208" s="347">
        <v>608</v>
      </c>
      <c r="K208" s="347">
        <v>651</v>
      </c>
      <c r="L208" s="347">
        <v>691</v>
      </c>
      <c r="M208" s="347">
        <v>728</v>
      </c>
      <c r="N208" s="347">
        <v>762</v>
      </c>
      <c r="O208" s="347">
        <v>793</v>
      </c>
      <c r="P208" s="347">
        <v>821</v>
      </c>
      <c r="Q208" s="347">
        <v>846</v>
      </c>
    </row>
    <row r="209" spans="1:18">
      <c r="A209" s="288"/>
      <c r="B209" s="288"/>
    </row>
    <row r="211" spans="1:18">
      <c r="A211" s="347">
        <v>77</v>
      </c>
      <c r="B211" s="347">
        <v>157</v>
      </c>
      <c r="C211" s="347">
        <v>224</v>
      </c>
      <c r="D211" s="347">
        <v>288</v>
      </c>
      <c r="E211" s="347">
        <v>349</v>
      </c>
      <c r="F211" s="347">
        <v>407</v>
      </c>
      <c r="G211" s="347">
        <v>462</v>
      </c>
      <c r="H211" s="347">
        <v>514</v>
      </c>
      <c r="I211" s="347">
        <v>563</v>
      </c>
      <c r="J211" s="347">
        <v>609</v>
      </c>
      <c r="K211" s="347">
        <v>652</v>
      </c>
      <c r="L211" s="347">
        <v>692</v>
      </c>
      <c r="M211" s="347">
        <v>729</v>
      </c>
      <c r="N211" s="347">
        <v>763</v>
      </c>
      <c r="O211" s="347">
        <v>794</v>
      </c>
      <c r="P211" s="347">
        <v>822</v>
      </c>
      <c r="Q211" s="347">
        <v>847</v>
      </c>
    </row>
    <row r="212" spans="1:18">
      <c r="A212" s="288"/>
      <c r="B212" s="288"/>
    </row>
    <row r="214" spans="1:18">
      <c r="A214" s="347">
        <v>78</v>
      </c>
      <c r="B214" s="347">
        <v>158</v>
      </c>
      <c r="C214" s="347">
        <v>225</v>
      </c>
      <c r="D214" s="347">
        <v>289</v>
      </c>
      <c r="E214" s="347">
        <v>350</v>
      </c>
      <c r="F214" s="347">
        <v>408</v>
      </c>
      <c r="G214" s="347">
        <v>463</v>
      </c>
      <c r="H214" s="347">
        <v>515</v>
      </c>
      <c r="I214" s="347">
        <v>564</v>
      </c>
      <c r="J214" s="347">
        <v>610</v>
      </c>
      <c r="K214" s="347">
        <v>653</v>
      </c>
      <c r="L214" s="347">
        <v>693</v>
      </c>
      <c r="M214" s="347">
        <v>730</v>
      </c>
      <c r="N214" s="347">
        <v>764</v>
      </c>
      <c r="O214" s="347">
        <v>795</v>
      </c>
      <c r="P214" s="347">
        <v>823</v>
      </c>
      <c r="Q214" s="347">
        <v>848</v>
      </c>
    </row>
    <row r="215" spans="1:18">
      <c r="A215" s="288"/>
      <c r="B215" s="288"/>
    </row>
    <row r="217" spans="1:18">
      <c r="A217" s="347">
        <v>79</v>
      </c>
      <c r="B217" s="347">
        <v>159</v>
      </c>
      <c r="C217" s="347">
        <v>226</v>
      </c>
      <c r="D217" s="347">
        <v>290</v>
      </c>
      <c r="E217" s="347">
        <v>351</v>
      </c>
      <c r="F217" s="347">
        <v>409</v>
      </c>
      <c r="G217" s="347">
        <v>464</v>
      </c>
      <c r="H217" s="347">
        <v>516</v>
      </c>
      <c r="I217" s="347">
        <v>565</v>
      </c>
      <c r="J217" s="347">
        <v>611</v>
      </c>
      <c r="K217" s="347">
        <v>654</v>
      </c>
      <c r="L217" s="347">
        <v>694</v>
      </c>
      <c r="M217" s="347">
        <v>731</v>
      </c>
      <c r="N217" s="347">
        <v>765</v>
      </c>
      <c r="O217" s="347">
        <v>796</v>
      </c>
      <c r="P217" s="347">
        <v>824</v>
      </c>
      <c r="Q217" s="347">
        <v>849</v>
      </c>
      <c r="R217" s="347">
        <v>871</v>
      </c>
    </row>
    <row r="218" spans="1:18">
      <c r="A218" s="288"/>
      <c r="B218" s="288"/>
    </row>
    <row r="220" spans="1:18">
      <c r="A220" s="347">
        <v>80</v>
      </c>
      <c r="B220" s="347">
        <v>160</v>
      </c>
      <c r="C220" s="347">
        <v>227</v>
      </c>
      <c r="D220" s="347">
        <v>291</v>
      </c>
      <c r="E220" s="347">
        <v>352</v>
      </c>
      <c r="F220" s="347">
        <v>410</v>
      </c>
      <c r="G220" s="347">
        <v>465</v>
      </c>
      <c r="H220" s="347">
        <v>517</v>
      </c>
      <c r="I220" s="347">
        <v>566</v>
      </c>
      <c r="J220" s="347">
        <v>612</v>
      </c>
      <c r="K220" s="347">
        <v>655</v>
      </c>
      <c r="L220" s="347">
        <v>695</v>
      </c>
      <c r="M220" s="347">
        <v>732</v>
      </c>
      <c r="N220" s="347">
        <v>766</v>
      </c>
      <c r="O220" s="347">
        <v>797</v>
      </c>
      <c r="P220" s="347">
        <v>825</v>
      </c>
      <c r="Q220" s="347">
        <v>850</v>
      </c>
      <c r="R220" s="347">
        <v>872</v>
      </c>
    </row>
    <row r="221" spans="1:18">
      <c r="A221" s="288"/>
      <c r="B221" s="288"/>
    </row>
    <row r="223" spans="1:18">
      <c r="A223" s="347">
        <v>81</v>
      </c>
      <c r="B223" s="347">
        <v>161</v>
      </c>
      <c r="C223" s="347">
        <v>228</v>
      </c>
      <c r="D223" s="347">
        <v>292</v>
      </c>
      <c r="E223" s="347">
        <v>353</v>
      </c>
      <c r="F223" s="347">
        <v>411</v>
      </c>
      <c r="G223" s="347">
        <v>466</v>
      </c>
      <c r="H223" s="347">
        <v>518</v>
      </c>
      <c r="I223" s="347">
        <v>567</v>
      </c>
      <c r="J223" s="347">
        <v>613</v>
      </c>
      <c r="K223" s="347">
        <v>656</v>
      </c>
      <c r="L223" s="347">
        <v>696</v>
      </c>
      <c r="M223" s="347">
        <v>733</v>
      </c>
      <c r="N223" s="347">
        <v>767</v>
      </c>
      <c r="O223" s="347">
        <v>798</v>
      </c>
      <c r="P223" s="347">
        <v>826</v>
      </c>
      <c r="Q223" s="347">
        <v>851</v>
      </c>
      <c r="R223" s="347">
        <v>873</v>
      </c>
    </row>
    <row r="224" spans="1:18">
      <c r="A224" s="288"/>
      <c r="B224" s="288"/>
    </row>
    <row r="226" spans="1:20">
      <c r="A226" s="347">
        <v>82</v>
      </c>
      <c r="B226" s="347">
        <v>162</v>
      </c>
      <c r="C226" s="347">
        <v>229</v>
      </c>
      <c r="D226" s="347">
        <v>293</v>
      </c>
      <c r="E226" s="347">
        <v>354</v>
      </c>
      <c r="F226" s="347">
        <v>412</v>
      </c>
      <c r="G226" s="347">
        <v>467</v>
      </c>
      <c r="H226" s="347">
        <v>519</v>
      </c>
      <c r="I226" s="347">
        <v>568</v>
      </c>
      <c r="J226" s="347">
        <v>614</v>
      </c>
      <c r="K226" s="347">
        <v>657</v>
      </c>
      <c r="L226" s="347">
        <v>697</v>
      </c>
      <c r="M226" s="347">
        <v>734</v>
      </c>
      <c r="N226" s="347">
        <v>768</v>
      </c>
      <c r="O226" s="347">
        <v>799</v>
      </c>
      <c r="P226" s="347">
        <v>827</v>
      </c>
      <c r="Q226" s="347">
        <v>852</v>
      </c>
      <c r="R226" s="347">
        <v>874</v>
      </c>
      <c r="S226" s="347">
        <v>893</v>
      </c>
    </row>
    <row r="227" spans="1:20">
      <c r="A227" s="288"/>
      <c r="B227" s="288"/>
    </row>
    <row r="229" spans="1:20">
      <c r="A229" s="347">
        <v>83</v>
      </c>
      <c r="B229" s="347">
        <v>163</v>
      </c>
      <c r="C229" s="347">
        <v>230</v>
      </c>
      <c r="D229" s="347">
        <v>294</v>
      </c>
      <c r="E229" s="347">
        <v>355</v>
      </c>
      <c r="F229" s="347">
        <v>413</v>
      </c>
      <c r="G229" s="347">
        <v>468</v>
      </c>
      <c r="H229" s="347">
        <v>520</v>
      </c>
      <c r="I229" s="347">
        <v>569</v>
      </c>
      <c r="J229" s="347">
        <v>615</v>
      </c>
      <c r="K229" s="347">
        <v>658</v>
      </c>
      <c r="L229" s="347">
        <v>698</v>
      </c>
      <c r="M229" s="347">
        <v>735</v>
      </c>
      <c r="N229" s="347">
        <v>769</v>
      </c>
      <c r="O229" s="347">
        <v>800</v>
      </c>
      <c r="P229" s="347">
        <v>828</v>
      </c>
      <c r="Q229" s="347">
        <v>853</v>
      </c>
      <c r="R229" s="347">
        <v>875</v>
      </c>
      <c r="S229" s="347">
        <v>894</v>
      </c>
    </row>
    <row r="230" spans="1:20">
      <c r="A230" s="288"/>
      <c r="B230" s="288"/>
    </row>
    <row r="232" spans="1:20">
      <c r="A232" s="347">
        <v>84</v>
      </c>
      <c r="B232" s="347">
        <v>164</v>
      </c>
      <c r="C232" s="347">
        <v>231</v>
      </c>
      <c r="D232" s="347">
        <v>295</v>
      </c>
      <c r="E232" s="347">
        <v>356</v>
      </c>
      <c r="F232" s="347">
        <v>414</v>
      </c>
      <c r="G232" s="347">
        <v>469</v>
      </c>
      <c r="H232" s="347">
        <v>521</v>
      </c>
      <c r="I232" s="347">
        <v>570</v>
      </c>
      <c r="J232" s="347">
        <v>616</v>
      </c>
      <c r="K232" s="347">
        <v>659</v>
      </c>
      <c r="L232" s="347">
        <v>699</v>
      </c>
      <c r="M232" s="347">
        <v>736</v>
      </c>
      <c r="N232" s="347">
        <v>770</v>
      </c>
      <c r="O232" s="347">
        <v>801</v>
      </c>
      <c r="P232" s="347">
        <v>829</v>
      </c>
      <c r="Q232" s="347">
        <v>854</v>
      </c>
      <c r="R232" s="347">
        <v>876</v>
      </c>
      <c r="S232" s="347">
        <v>895</v>
      </c>
    </row>
    <row r="233" spans="1:20">
      <c r="A233" s="288"/>
      <c r="B233" s="288"/>
    </row>
    <row r="235" spans="1:20">
      <c r="A235" s="347">
        <v>85</v>
      </c>
      <c r="B235" s="347">
        <v>165</v>
      </c>
      <c r="C235" s="347">
        <v>232</v>
      </c>
      <c r="D235" s="347">
        <v>296</v>
      </c>
      <c r="E235" s="347">
        <v>357</v>
      </c>
      <c r="F235" s="347">
        <v>415</v>
      </c>
      <c r="G235" s="347">
        <v>470</v>
      </c>
      <c r="H235" s="347">
        <v>522</v>
      </c>
      <c r="I235" s="347">
        <v>571</v>
      </c>
      <c r="J235" s="347">
        <v>617</v>
      </c>
      <c r="K235" s="347">
        <v>660</v>
      </c>
      <c r="L235" s="347">
        <v>700</v>
      </c>
      <c r="M235" s="347">
        <v>737</v>
      </c>
      <c r="N235" s="347">
        <v>771</v>
      </c>
      <c r="O235" s="347">
        <v>802</v>
      </c>
      <c r="P235" s="347">
        <v>830</v>
      </c>
      <c r="Q235" s="347">
        <v>855</v>
      </c>
      <c r="R235" s="347">
        <v>877</v>
      </c>
      <c r="S235" s="347">
        <v>896</v>
      </c>
      <c r="T235" s="347">
        <v>912</v>
      </c>
    </row>
    <row r="236" spans="1:20">
      <c r="A236" s="288"/>
      <c r="B236" s="288"/>
    </row>
    <row r="238" spans="1:20">
      <c r="A238" s="347">
        <v>86</v>
      </c>
      <c r="B238" s="347">
        <v>166</v>
      </c>
      <c r="C238" s="347">
        <v>233</v>
      </c>
      <c r="D238" s="347">
        <v>297</v>
      </c>
      <c r="E238" s="347">
        <v>358</v>
      </c>
      <c r="F238" s="347">
        <v>416</v>
      </c>
      <c r="G238" s="347">
        <v>471</v>
      </c>
      <c r="H238" s="347">
        <v>523</v>
      </c>
      <c r="I238" s="347">
        <v>572</v>
      </c>
      <c r="J238" s="347">
        <v>618</v>
      </c>
      <c r="K238" s="347">
        <v>661</v>
      </c>
      <c r="L238" s="347">
        <v>701</v>
      </c>
      <c r="M238" s="347">
        <v>738</v>
      </c>
      <c r="N238" s="347">
        <v>772</v>
      </c>
      <c r="O238" s="347">
        <v>803</v>
      </c>
      <c r="P238" s="347">
        <v>831</v>
      </c>
      <c r="Q238" s="347">
        <v>856</v>
      </c>
      <c r="R238" s="347">
        <v>878</v>
      </c>
      <c r="S238" s="347">
        <v>897</v>
      </c>
      <c r="T238" s="347">
        <v>913</v>
      </c>
    </row>
    <row r="239" spans="1:20">
      <c r="A239" s="288"/>
      <c r="B239" s="288"/>
    </row>
    <row r="241" spans="1:22">
      <c r="A241" s="347">
        <v>87</v>
      </c>
      <c r="B241" s="347">
        <v>167</v>
      </c>
      <c r="C241" s="347">
        <v>234</v>
      </c>
      <c r="D241" s="347">
        <v>298</v>
      </c>
      <c r="E241" s="347">
        <v>359</v>
      </c>
      <c r="F241" s="347">
        <v>417</v>
      </c>
      <c r="G241" s="347">
        <v>472</v>
      </c>
      <c r="H241" s="347">
        <v>524</v>
      </c>
      <c r="I241" s="347">
        <v>573</v>
      </c>
      <c r="J241" s="347">
        <v>619</v>
      </c>
      <c r="K241" s="347">
        <v>662</v>
      </c>
      <c r="L241" s="347">
        <v>702</v>
      </c>
      <c r="M241" s="347">
        <v>739</v>
      </c>
      <c r="N241" s="347">
        <v>773</v>
      </c>
      <c r="O241" s="347">
        <v>804</v>
      </c>
      <c r="P241" s="347">
        <v>832</v>
      </c>
      <c r="Q241" s="347">
        <v>857</v>
      </c>
      <c r="R241" s="347">
        <v>879</v>
      </c>
      <c r="S241" s="347">
        <v>898</v>
      </c>
      <c r="T241" s="347">
        <v>914</v>
      </c>
    </row>
    <row r="242" spans="1:22">
      <c r="A242" s="288"/>
      <c r="B242" s="288"/>
    </row>
    <row r="244" spans="1:22">
      <c r="A244" s="347">
        <v>88</v>
      </c>
      <c r="B244" s="347">
        <v>168</v>
      </c>
      <c r="C244" s="347">
        <v>235</v>
      </c>
      <c r="D244" s="347">
        <v>299</v>
      </c>
      <c r="E244" s="347">
        <v>360</v>
      </c>
      <c r="F244" s="347">
        <v>418</v>
      </c>
      <c r="G244" s="347">
        <v>473</v>
      </c>
      <c r="H244" s="347">
        <v>525</v>
      </c>
      <c r="I244" s="347">
        <v>574</v>
      </c>
      <c r="J244" s="347">
        <v>620</v>
      </c>
      <c r="K244" s="347">
        <v>663</v>
      </c>
      <c r="L244" s="347">
        <v>703</v>
      </c>
      <c r="M244" s="347">
        <v>740</v>
      </c>
      <c r="N244" s="347">
        <v>774</v>
      </c>
      <c r="O244" s="347">
        <v>805</v>
      </c>
      <c r="P244" s="347">
        <v>833</v>
      </c>
      <c r="Q244" s="347">
        <v>858</v>
      </c>
      <c r="R244" s="347">
        <v>880</v>
      </c>
      <c r="S244" s="347">
        <v>899</v>
      </c>
      <c r="T244" s="347">
        <v>915</v>
      </c>
      <c r="U244" s="347">
        <v>928</v>
      </c>
    </row>
    <row r="245" spans="1:22">
      <c r="A245" s="288"/>
      <c r="B245" s="288"/>
    </row>
    <row r="247" spans="1:22">
      <c r="A247" s="347">
        <v>89</v>
      </c>
      <c r="B247" s="347">
        <v>169</v>
      </c>
      <c r="C247" s="347">
        <v>236</v>
      </c>
      <c r="D247" s="347">
        <v>300</v>
      </c>
      <c r="E247" s="347">
        <v>361</v>
      </c>
      <c r="F247" s="347">
        <v>419</v>
      </c>
      <c r="G247" s="347">
        <v>474</v>
      </c>
      <c r="H247" s="347">
        <v>526</v>
      </c>
      <c r="I247" s="347">
        <v>575</v>
      </c>
      <c r="J247" s="347">
        <v>621</v>
      </c>
      <c r="K247" s="347">
        <v>664</v>
      </c>
      <c r="L247" s="347">
        <v>704</v>
      </c>
      <c r="M247" s="347">
        <v>741</v>
      </c>
      <c r="N247" s="347">
        <v>775</v>
      </c>
      <c r="O247" s="347">
        <v>806</v>
      </c>
      <c r="P247" s="347">
        <v>834</v>
      </c>
      <c r="Q247" s="347">
        <v>859</v>
      </c>
      <c r="R247" s="347">
        <v>881</v>
      </c>
      <c r="S247" s="347">
        <v>900</v>
      </c>
      <c r="T247" s="347">
        <v>916</v>
      </c>
      <c r="U247" s="347">
        <v>929</v>
      </c>
    </row>
    <row r="248" spans="1:22">
      <c r="A248" s="288"/>
      <c r="B248" s="288"/>
    </row>
    <row r="250" spans="1:22">
      <c r="A250" s="347">
        <v>90</v>
      </c>
      <c r="B250" s="347">
        <v>170</v>
      </c>
      <c r="C250" s="347">
        <v>237</v>
      </c>
      <c r="D250" s="347">
        <v>301</v>
      </c>
      <c r="E250" s="347">
        <v>362</v>
      </c>
      <c r="F250" s="347">
        <v>420</v>
      </c>
      <c r="G250" s="347">
        <v>475</v>
      </c>
      <c r="H250" s="347">
        <v>527</v>
      </c>
      <c r="I250" s="347">
        <v>576</v>
      </c>
      <c r="J250" s="347">
        <v>622</v>
      </c>
      <c r="K250" s="347">
        <v>665</v>
      </c>
      <c r="L250" s="347">
        <v>705</v>
      </c>
      <c r="M250" s="347">
        <v>742</v>
      </c>
      <c r="N250" s="347">
        <v>776</v>
      </c>
      <c r="O250" s="347">
        <v>807</v>
      </c>
      <c r="P250" s="347">
        <v>835</v>
      </c>
      <c r="Q250" s="347">
        <v>860</v>
      </c>
      <c r="R250" s="347">
        <v>882</v>
      </c>
      <c r="S250" s="347">
        <v>901</v>
      </c>
      <c r="T250" s="347">
        <v>917</v>
      </c>
      <c r="U250" s="347">
        <v>930</v>
      </c>
    </row>
    <row r="251" spans="1:22">
      <c r="A251" s="288"/>
      <c r="B251" s="288"/>
    </row>
    <row r="253" spans="1:22">
      <c r="A253" s="347">
        <v>91</v>
      </c>
      <c r="B253" s="347">
        <v>171</v>
      </c>
      <c r="C253" s="347">
        <v>238</v>
      </c>
      <c r="D253" s="347">
        <v>302</v>
      </c>
      <c r="E253" s="347">
        <v>363</v>
      </c>
      <c r="F253" s="347">
        <v>421</v>
      </c>
      <c r="G253" s="347">
        <v>476</v>
      </c>
      <c r="H253" s="347">
        <v>528</v>
      </c>
      <c r="I253" s="347">
        <v>577</v>
      </c>
      <c r="J253" s="347">
        <v>623</v>
      </c>
      <c r="K253" s="347">
        <v>666</v>
      </c>
      <c r="L253" s="347">
        <v>706</v>
      </c>
      <c r="M253" s="347">
        <v>743</v>
      </c>
      <c r="N253" s="347">
        <v>777</v>
      </c>
      <c r="O253" s="347">
        <v>808</v>
      </c>
      <c r="P253" s="347">
        <v>836</v>
      </c>
      <c r="Q253" s="347">
        <v>861</v>
      </c>
      <c r="R253" s="347">
        <v>883</v>
      </c>
      <c r="S253" s="347">
        <v>902</v>
      </c>
      <c r="T253" s="347">
        <v>918</v>
      </c>
      <c r="U253" s="347">
        <v>931</v>
      </c>
      <c r="V253" s="347">
        <v>941</v>
      </c>
    </row>
    <row r="254" spans="1:22">
      <c r="A254" s="288"/>
      <c r="B254" s="288"/>
    </row>
    <row r="256" spans="1:22">
      <c r="A256" s="347">
        <v>92</v>
      </c>
      <c r="B256" s="347">
        <v>172</v>
      </c>
      <c r="C256" s="347">
        <v>239</v>
      </c>
      <c r="D256" s="347">
        <v>303</v>
      </c>
      <c r="E256" s="347">
        <v>364</v>
      </c>
      <c r="F256" s="347">
        <v>422</v>
      </c>
      <c r="G256" s="347">
        <v>477</v>
      </c>
      <c r="H256" s="347">
        <v>529</v>
      </c>
      <c r="I256" s="347">
        <v>578</v>
      </c>
      <c r="J256" s="347">
        <v>624</v>
      </c>
      <c r="K256" s="347">
        <v>667</v>
      </c>
      <c r="L256" s="347">
        <v>707</v>
      </c>
      <c r="M256" s="347">
        <v>744</v>
      </c>
      <c r="N256" s="347">
        <v>778</v>
      </c>
      <c r="O256" s="347">
        <v>809</v>
      </c>
      <c r="P256" s="347">
        <v>837</v>
      </c>
      <c r="Q256" s="347">
        <v>862</v>
      </c>
      <c r="R256" s="347">
        <v>884</v>
      </c>
      <c r="S256" s="347">
        <v>903</v>
      </c>
      <c r="T256" s="347">
        <v>919</v>
      </c>
      <c r="U256" s="347">
        <v>932</v>
      </c>
      <c r="V256" s="347">
        <v>942</v>
      </c>
    </row>
    <row r="257" spans="1:24">
      <c r="A257" s="288"/>
      <c r="B257" s="288"/>
    </row>
    <row r="259" spans="1:24">
      <c r="A259" s="347">
        <v>93</v>
      </c>
      <c r="B259" s="347">
        <v>173</v>
      </c>
      <c r="C259" s="347">
        <v>240</v>
      </c>
      <c r="D259" s="347">
        <v>304</v>
      </c>
      <c r="E259" s="347">
        <v>365</v>
      </c>
      <c r="F259" s="347">
        <v>423</v>
      </c>
      <c r="G259" s="347">
        <v>478</v>
      </c>
      <c r="H259" s="347">
        <v>530</v>
      </c>
      <c r="I259" s="347">
        <v>579</v>
      </c>
      <c r="J259" s="347">
        <v>625</v>
      </c>
      <c r="K259" s="347">
        <v>668</v>
      </c>
      <c r="L259" s="347">
        <v>708</v>
      </c>
      <c r="M259" s="347">
        <v>745</v>
      </c>
      <c r="N259" s="347">
        <v>779</v>
      </c>
      <c r="O259" s="347">
        <v>810</v>
      </c>
      <c r="P259" s="347">
        <v>838</v>
      </c>
      <c r="Q259" s="347">
        <v>863</v>
      </c>
      <c r="R259" s="347">
        <v>885</v>
      </c>
      <c r="S259" s="347">
        <v>904</v>
      </c>
      <c r="T259" s="347">
        <v>920</v>
      </c>
      <c r="U259" s="347">
        <v>933</v>
      </c>
      <c r="V259" s="347">
        <v>943</v>
      </c>
    </row>
    <row r="260" spans="1:24">
      <c r="A260" s="288"/>
      <c r="B260" s="288"/>
    </row>
    <row r="262" spans="1:24">
      <c r="A262" s="347">
        <v>94</v>
      </c>
      <c r="B262" s="347">
        <v>174</v>
      </c>
      <c r="C262" s="347">
        <v>241</v>
      </c>
      <c r="D262" s="347">
        <v>305</v>
      </c>
      <c r="E262" s="347">
        <v>366</v>
      </c>
      <c r="F262" s="347">
        <v>424</v>
      </c>
      <c r="G262" s="347">
        <v>479</v>
      </c>
      <c r="H262" s="347">
        <v>531</v>
      </c>
      <c r="I262" s="347">
        <v>580</v>
      </c>
      <c r="J262" s="347">
        <v>626</v>
      </c>
      <c r="K262" s="347">
        <v>669</v>
      </c>
      <c r="L262" s="347">
        <v>709</v>
      </c>
      <c r="M262" s="347">
        <v>746</v>
      </c>
      <c r="N262" s="347">
        <v>780</v>
      </c>
      <c r="O262" s="347">
        <v>811</v>
      </c>
      <c r="P262" s="347">
        <v>839</v>
      </c>
      <c r="Q262" s="347">
        <v>864</v>
      </c>
      <c r="R262" s="347">
        <v>886</v>
      </c>
      <c r="S262" s="347">
        <v>905</v>
      </c>
      <c r="T262" s="347">
        <v>921</v>
      </c>
      <c r="U262" s="347">
        <v>934</v>
      </c>
      <c r="V262" s="347">
        <v>944</v>
      </c>
      <c r="W262" s="347">
        <v>951</v>
      </c>
    </row>
    <row r="263" spans="1:24">
      <c r="A263" s="288"/>
      <c r="B263" s="288"/>
    </row>
    <row r="265" spans="1:24">
      <c r="A265" s="347">
        <v>95</v>
      </c>
      <c r="B265" s="347">
        <v>175</v>
      </c>
      <c r="C265" s="347">
        <v>242</v>
      </c>
      <c r="D265" s="347">
        <v>306</v>
      </c>
      <c r="E265" s="347">
        <v>367</v>
      </c>
      <c r="F265" s="347">
        <v>425</v>
      </c>
      <c r="G265" s="347">
        <v>480</v>
      </c>
      <c r="H265" s="347">
        <v>532</v>
      </c>
      <c r="I265" s="347">
        <v>581</v>
      </c>
      <c r="J265" s="347">
        <v>627</v>
      </c>
      <c r="K265" s="347">
        <v>670</v>
      </c>
      <c r="L265" s="347">
        <v>710</v>
      </c>
      <c r="M265" s="347">
        <v>747</v>
      </c>
      <c r="N265" s="347">
        <v>781</v>
      </c>
      <c r="O265" s="347">
        <v>812</v>
      </c>
      <c r="P265" s="347">
        <v>840</v>
      </c>
      <c r="Q265" s="347">
        <v>865</v>
      </c>
      <c r="R265" s="347">
        <v>887</v>
      </c>
      <c r="S265" s="347">
        <v>906</v>
      </c>
      <c r="T265" s="347">
        <v>922</v>
      </c>
      <c r="U265" s="347">
        <v>935</v>
      </c>
      <c r="V265" s="347">
        <v>945</v>
      </c>
      <c r="W265" s="347">
        <v>952</v>
      </c>
    </row>
    <row r="266" spans="1:24">
      <c r="A266" s="288"/>
      <c r="B266" s="288"/>
    </row>
    <row r="268" spans="1:24">
      <c r="A268" s="347">
        <v>96</v>
      </c>
      <c r="B268" s="347">
        <v>176</v>
      </c>
      <c r="C268" s="347">
        <v>243</v>
      </c>
      <c r="D268" s="347">
        <v>307</v>
      </c>
      <c r="E268" s="347">
        <v>368</v>
      </c>
      <c r="F268" s="347">
        <v>426</v>
      </c>
      <c r="G268" s="347">
        <v>481</v>
      </c>
      <c r="H268" s="347">
        <v>533</v>
      </c>
      <c r="I268" s="347">
        <v>582</v>
      </c>
      <c r="J268" s="347">
        <v>628</v>
      </c>
      <c r="K268" s="347">
        <v>671</v>
      </c>
      <c r="L268" s="347">
        <v>711</v>
      </c>
      <c r="M268" s="347">
        <v>748</v>
      </c>
      <c r="N268" s="347">
        <v>782</v>
      </c>
      <c r="O268" s="347">
        <v>813</v>
      </c>
      <c r="P268" s="347">
        <v>841</v>
      </c>
      <c r="Q268" s="347">
        <v>866</v>
      </c>
      <c r="R268" s="347">
        <v>888</v>
      </c>
      <c r="S268" s="347">
        <v>907</v>
      </c>
      <c r="T268" s="347">
        <v>923</v>
      </c>
      <c r="U268" s="347">
        <v>936</v>
      </c>
      <c r="V268" s="347">
        <v>946</v>
      </c>
      <c r="W268" s="347">
        <v>953</v>
      </c>
    </row>
    <row r="269" spans="1:24">
      <c r="A269" s="288"/>
      <c r="B269" s="288"/>
    </row>
    <row r="271" spans="1:24">
      <c r="A271" s="347">
        <v>97</v>
      </c>
      <c r="B271" s="347">
        <v>177</v>
      </c>
      <c r="C271" s="347">
        <v>244</v>
      </c>
      <c r="D271" s="347">
        <v>308</v>
      </c>
      <c r="E271" s="347">
        <v>369</v>
      </c>
      <c r="F271" s="347">
        <v>427</v>
      </c>
      <c r="G271" s="347">
        <v>482</v>
      </c>
      <c r="H271" s="347">
        <v>534</v>
      </c>
      <c r="I271" s="347">
        <v>583</v>
      </c>
      <c r="J271" s="347">
        <v>629</v>
      </c>
      <c r="K271" s="347">
        <v>672</v>
      </c>
      <c r="L271" s="347">
        <v>712</v>
      </c>
      <c r="M271" s="347">
        <v>749</v>
      </c>
      <c r="N271" s="347">
        <v>783</v>
      </c>
      <c r="O271" s="347">
        <v>814</v>
      </c>
      <c r="P271" s="347">
        <v>842</v>
      </c>
      <c r="Q271" s="347">
        <v>867</v>
      </c>
      <c r="R271" s="347">
        <v>889</v>
      </c>
      <c r="S271" s="347">
        <v>908</v>
      </c>
      <c r="T271" s="347">
        <v>924</v>
      </c>
      <c r="U271" s="347">
        <v>937</v>
      </c>
      <c r="V271" s="347">
        <v>947</v>
      </c>
      <c r="W271" s="347">
        <v>954</v>
      </c>
      <c r="X271" s="347">
        <v>958</v>
      </c>
    </row>
    <row r="272" spans="1:24">
      <c r="A272" s="288"/>
      <c r="B272" s="288"/>
    </row>
    <row r="274" spans="1:25">
      <c r="A274" s="347">
        <v>98</v>
      </c>
      <c r="B274" s="347">
        <v>178</v>
      </c>
      <c r="C274" s="347">
        <v>245</v>
      </c>
      <c r="D274" s="347">
        <v>309</v>
      </c>
      <c r="E274" s="347">
        <v>370</v>
      </c>
      <c r="F274" s="347">
        <v>428</v>
      </c>
      <c r="G274" s="347">
        <v>483</v>
      </c>
      <c r="H274" s="347">
        <v>535</v>
      </c>
      <c r="I274" s="347">
        <v>584</v>
      </c>
      <c r="J274" s="347">
        <v>630</v>
      </c>
      <c r="K274" s="347">
        <v>673</v>
      </c>
      <c r="L274" s="347">
        <v>713</v>
      </c>
      <c r="M274" s="347">
        <v>750</v>
      </c>
      <c r="N274" s="347">
        <v>784</v>
      </c>
      <c r="O274" s="347">
        <v>815</v>
      </c>
      <c r="P274" s="347">
        <v>843</v>
      </c>
      <c r="Q274" s="347">
        <v>868</v>
      </c>
      <c r="R274" s="347">
        <v>890</v>
      </c>
      <c r="S274" s="347">
        <v>909</v>
      </c>
      <c r="T274" s="347">
        <v>925</v>
      </c>
      <c r="U274" s="347">
        <v>938</v>
      </c>
      <c r="V274" s="347">
        <v>948</v>
      </c>
      <c r="W274" s="347">
        <v>955</v>
      </c>
      <c r="X274" s="347">
        <v>959</v>
      </c>
    </row>
    <row r="275" spans="1:25">
      <c r="A275" s="288"/>
      <c r="B275" s="288"/>
    </row>
    <row r="277" spans="1:25">
      <c r="A277" s="347">
        <v>99</v>
      </c>
      <c r="B277" s="347">
        <v>179</v>
      </c>
      <c r="C277" s="347">
        <v>246</v>
      </c>
      <c r="D277" s="347">
        <v>310</v>
      </c>
      <c r="E277" s="347">
        <v>371</v>
      </c>
      <c r="F277" s="347">
        <v>429</v>
      </c>
      <c r="G277" s="347">
        <v>484</v>
      </c>
      <c r="H277" s="347">
        <v>536</v>
      </c>
      <c r="I277" s="347">
        <v>585</v>
      </c>
      <c r="J277" s="347">
        <v>631</v>
      </c>
      <c r="K277" s="347">
        <v>674</v>
      </c>
      <c r="L277" s="347">
        <v>714</v>
      </c>
      <c r="M277" s="347">
        <v>751</v>
      </c>
      <c r="N277" s="347">
        <v>785</v>
      </c>
      <c r="O277" s="347">
        <v>816</v>
      </c>
      <c r="P277" s="347">
        <v>844</v>
      </c>
      <c r="Q277" s="347">
        <v>869</v>
      </c>
      <c r="R277" s="347">
        <v>891</v>
      </c>
      <c r="S277" s="347">
        <v>910</v>
      </c>
      <c r="T277" s="347">
        <v>926</v>
      </c>
      <c r="U277" s="347">
        <v>939</v>
      </c>
      <c r="V277" s="347">
        <v>949</v>
      </c>
      <c r="W277" s="347">
        <v>956</v>
      </c>
      <c r="X277" s="347">
        <v>960</v>
      </c>
    </row>
    <row r="278" spans="1:25">
      <c r="A278" s="288"/>
      <c r="B278" s="288"/>
    </row>
    <row r="280" spans="1:25">
      <c r="A280" s="347">
        <v>100</v>
      </c>
      <c r="B280" s="347">
        <v>180</v>
      </c>
      <c r="C280" s="347">
        <v>247</v>
      </c>
      <c r="D280" s="347">
        <v>311</v>
      </c>
      <c r="E280" s="347">
        <v>372</v>
      </c>
      <c r="F280" s="347">
        <v>430</v>
      </c>
      <c r="G280" s="347">
        <v>485</v>
      </c>
      <c r="H280" s="347">
        <v>537</v>
      </c>
      <c r="I280" s="347">
        <v>586</v>
      </c>
      <c r="J280" s="347">
        <v>632</v>
      </c>
      <c r="K280" s="347">
        <v>675</v>
      </c>
      <c r="L280" s="347">
        <v>715</v>
      </c>
      <c r="M280" s="347">
        <v>752</v>
      </c>
      <c r="N280" s="347">
        <v>786</v>
      </c>
      <c r="O280" s="347">
        <v>817</v>
      </c>
      <c r="P280" s="347">
        <v>845</v>
      </c>
      <c r="Q280" s="347">
        <v>870</v>
      </c>
      <c r="R280" s="347">
        <v>892</v>
      </c>
      <c r="S280" s="347">
        <v>911</v>
      </c>
      <c r="T280" s="347">
        <v>927</v>
      </c>
      <c r="U280" s="347">
        <v>940</v>
      </c>
      <c r="V280" s="347">
        <v>950</v>
      </c>
      <c r="W280" s="347">
        <v>957</v>
      </c>
      <c r="X280" s="347">
        <v>961</v>
      </c>
      <c r="Y280" s="347">
        <v>962</v>
      </c>
    </row>
    <row r="281" spans="1:25">
      <c r="A281">
        <v>1</v>
      </c>
      <c r="B281">
        <v>2</v>
      </c>
      <c r="C281">
        <v>3</v>
      </c>
      <c r="D281">
        <v>4</v>
      </c>
      <c r="E281">
        <v>5</v>
      </c>
      <c r="F281">
        <v>6</v>
      </c>
      <c r="G281">
        <v>7</v>
      </c>
      <c r="H281">
        <v>8</v>
      </c>
      <c r="I281">
        <v>9</v>
      </c>
      <c r="J281">
        <v>10</v>
      </c>
      <c r="K281">
        <v>11</v>
      </c>
      <c r="L281">
        <v>12</v>
      </c>
      <c r="M281">
        <v>13</v>
      </c>
      <c r="N281">
        <v>14</v>
      </c>
      <c r="O281">
        <v>15</v>
      </c>
      <c r="P281">
        <v>16</v>
      </c>
      <c r="Q281">
        <v>17</v>
      </c>
      <c r="R281">
        <v>18</v>
      </c>
      <c r="S281">
        <v>19</v>
      </c>
      <c r="T281">
        <v>20</v>
      </c>
      <c r="U281">
        <v>21</v>
      </c>
      <c r="V281">
        <v>22</v>
      </c>
      <c r="W281">
        <v>23</v>
      </c>
      <c r="X281">
        <v>24</v>
      </c>
      <c r="Y281">
        <v>25</v>
      </c>
    </row>
    <row r="283" spans="1:25">
      <c r="A283">
        <v>762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B7" sqref="B7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7" t="s">
        <v>52</v>
      </c>
    </row>
    <row r="2" spans="1:6" ht="15.75">
      <c r="B2" s="177"/>
    </row>
    <row r="3" spans="1:6">
      <c r="B3" s="181" t="s">
        <v>59</v>
      </c>
    </row>
    <row r="4" spans="1:6">
      <c r="B4" s="181" t="s">
        <v>60</v>
      </c>
    </row>
    <row r="5" spans="1:6">
      <c r="B5" s="181" t="s">
        <v>57</v>
      </c>
    </row>
    <row r="7" spans="1:6" ht="15.75">
      <c r="B7" s="179">
        <v>42492</v>
      </c>
      <c r="D7" s="180" t="s">
        <v>55</v>
      </c>
      <c r="F7" s="182" t="s">
        <v>56</v>
      </c>
    </row>
    <row r="8" spans="1:6" ht="13.5" thickBot="1"/>
    <row r="9" spans="1:6" ht="39" thickBot="1">
      <c r="A9" s="183" t="s">
        <v>58</v>
      </c>
      <c r="B9" s="184" t="s">
        <v>53</v>
      </c>
      <c r="C9" s="188" t="s">
        <v>40</v>
      </c>
      <c r="D9" s="189" t="s">
        <v>54</v>
      </c>
      <c r="E9" s="178"/>
    </row>
    <row r="10" spans="1:6" ht="14.25">
      <c r="A10" s="200">
        <v>1</v>
      </c>
      <c r="B10" s="201" t="s">
        <v>29</v>
      </c>
      <c r="C10" s="190">
        <v>230.72</v>
      </c>
      <c r="D10" s="202">
        <v>10</v>
      </c>
    </row>
    <row r="11" spans="1:6" ht="14.25">
      <c r="A11" s="203">
        <f>A10+1</f>
        <v>2</v>
      </c>
      <c r="B11" s="204" t="s">
        <v>61</v>
      </c>
      <c r="C11" s="205">
        <v>293.43</v>
      </c>
      <c r="D11" s="206">
        <v>10</v>
      </c>
    </row>
    <row r="12" spans="1:6" ht="14.25">
      <c r="A12" s="203">
        <f t="shared" ref="A12:A49" si="0">A11+1</f>
        <v>3</v>
      </c>
      <c r="B12" s="204" t="s">
        <v>62</v>
      </c>
      <c r="C12" s="205">
        <v>153.47999999999999</v>
      </c>
      <c r="D12" s="206">
        <v>10</v>
      </c>
    </row>
    <row r="13" spans="1:6" ht="14.25">
      <c r="A13" s="203">
        <f t="shared" si="0"/>
        <v>4</v>
      </c>
      <c r="B13" s="204" t="s">
        <v>63</v>
      </c>
      <c r="C13" s="205">
        <v>140.97999999999999</v>
      </c>
      <c r="D13" s="206">
        <v>10</v>
      </c>
    </row>
    <row r="14" spans="1:6" ht="14.25">
      <c r="A14" s="207">
        <f t="shared" si="0"/>
        <v>5</v>
      </c>
      <c r="B14" s="208" t="s">
        <v>65</v>
      </c>
      <c r="C14" s="209">
        <v>200</v>
      </c>
      <c r="D14" s="210">
        <v>10.4811</v>
      </c>
    </row>
    <row r="15" spans="1:6" ht="14.25">
      <c r="A15" s="207">
        <f t="shared" si="0"/>
        <v>6</v>
      </c>
      <c r="B15" s="208" t="s">
        <v>66</v>
      </c>
      <c r="C15" s="209">
        <v>200</v>
      </c>
      <c r="D15" s="210">
        <v>9.4276999999999997</v>
      </c>
    </row>
    <row r="16" spans="1:6" ht="14.25">
      <c r="A16" s="207">
        <f t="shared" si="0"/>
        <v>7</v>
      </c>
      <c r="B16" s="208" t="s">
        <v>67</v>
      </c>
      <c r="C16" s="209">
        <v>200</v>
      </c>
      <c r="D16" s="210">
        <v>7.9878999999999998</v>
      </c>
    </row>
    <row r="17" spans="1:4" ht="14.25">
      <c r="A17" s="215">
        <f t="shared" si="0"/>
        <v>8</v>
      </c>
      <c r="B17" s="216" t="s">
        <v>68</v>
      </c>
      <c r="C17" s="217">
        <v>230.72</v>
      </c>
      <c r="D17" s="218">
        <v>10.4811</v>
      </c>
    </row>
    <row r="18" spans="1:4" ht="14.25">
      <c r="A18" s="215">
        <f t="shared" si="0"/>
        <v>9</v>
      </c>
      <c r="B18" s="216" t="s">
        <v>69</v>
      </c>
      <c r="C18" s="217">
        <v>230.72</v>
      </c>
      <c r="D18" s="218">
        <v>9.4276999999999997</v>
      </c>
    </row>
    <row r="19" spans="1:4" ht="14.25">
      <c r="A19" s="215">
        <f t="shared" si="0"/>
        <v>10</v>
      </c>
      <c r="B19" s="216" t="s">
        <v>70</v>
      </c>
      <c r="C19" s="217">
        <v>230.72</v>
      </c>
      <c r="D19" s="218">
        <v>14.67</v>
      </c>
    </row>
    <row r="20" spans="1:4" ht="14.25">
      <c r="A20" s="215">
        <f t="shared" si="0"/>
        <v>11</v>
      </c>
      <c r="B20" s="216" t="s">
        <v>71</v>
      </c>
      <c r="C20" s="217">
        <v>230.72</v>
      </c>
      <c r="D20" s="218">
        <v>7.6719999999999997</v>
      </c>
    </row>
    <row r="21" spans="1:4" ht="14.25">
      <c r="A21" s="215">
        <f t="shared" si="0"/>
        <v>12</v>
      </c>
      <c r="B21" s="216" t="s">
        <v>72</v>
      </c>
      <c r="C21" s="217">
        <v>230.72</v>
      </c>
      <c r="D21" s="218">
        <v>7.9878999999999998</v>
      </c>
    </row>
    <row r="22" spans="1:4" ht="14.25">
      <c r="A22" s="215">
        <f t="shared" si="0"/>
        <v>13</v>
      </c>
      <c r="B22" s="216" t="s">
        <v>73</v>
      </c>
      <c r="C22" s="217">
        <v>230.72</v>
      </c>
      <c r="D22" s="218">
        <v>7.0439999999999996</v>
      </c>
    </row>
    <row r="23" spans="1:4" ht="14.25">
      <c r="A23" s="211">
        <f t="shared" si="0"/>
        <v>14</v>
      </c>
      <c r="B23" s="212" t="s">
        <v>74</v>
      </c>
      <c r="C23" s="213">
        <v>293.43</v>
      </c>
      <c r="D23" s="214">
        <v>9.4276999999999997</v>
      </c>
    </row>
    <row r="24" spans="1:4" ht="14.25">
      <c r="A24" s="211">
        <f t="shared" si="0"/>
        <v>15</v>
      </c>
      <c r="B24" s="212" t="s">
        <v>75</v>
      </c>
      <c r="C24" s="213">
        <v>293.43</v>
      </c>
      <c r="D24" s="214">
        <v>10.4811</v>
      </c>
    </row>
    <row r="25" spans="1:4" ht="14.25">
      <c r="A25" s="211">
        <f t="shared" si="0"/>
        <v>16</v>
      </c>
      <c r="B25" s="212" t="s">
        <v>76</v>
      </c>
      <c r="C25" s="213">
        <v>293.43</v>
      </c>
      <c r="D25" s="214">
        <v>7.673</v>
      </c>
    </row>
    <row r="26" spans="1:4" ht="14.25">
      <c r="A26" s="211">
        <f t="shared" si="0"/>
        <v>17</v>
      </c>
      <c r="B26" s="212" t="s">
        <v>77</v>
      </c>
      <c r="C26" s="213">
        <v>293.43</v>
      </c>
      <c r="D26" s="214">
        <v>7.9878999999999998</v>
      </c>
    </row>
    <row r="27" spans="1:4" ht="14.25">
      <c r="A27" s="215">
        <f t="shared" si="0"/>
        <v>18</v>
      </c>
      <c r="B27" s="216" t="s">
        <v>78</v>
      </c>
      <c r="C27" s="217">
        <v>153.47999999999999</v>
      </c>
      <c r="D27" s="218">
        <v>7.9878999999999998</v>
      </c>
    </row>
    <row r="28" spans="1:4" ht="14.25">
      <c r="A28" s="215">
        <f t="shared" si="0"/>
        <v>19</v>
      </c>
      <c r="B28" s="216" t="s">
        <v>79</v>
      </c>
      <c r="C28" s="217">
        <v>153.47999999999999</v>
      </c>
      <c r="D28" s="218">
        <v>7.0439999999999996</v>
      </c>
    </row>
    <row r="29" spans="1:4" ht="14.25">
      <c r="A29" s="215">
        <f t="shared" si="0"/>
        <v>20</v>
      </c>
      <c r="B29" s="216" t="s">
        <v>80</v>
      </c>
      <c r="C29" s="217">
        <v>153.47999999999999</v>
      </c>
      <c r="D29" s="218">
        <v>9.4276999999999997</v>
      </c>
    </row>
    <row r="30" spans="1:4" ht="14.25">
      <c r="A30" s="185">
        <f t="shared" si="0"/>
        <v>21</v>
      </c>
      <c r="B30" s="199"/>
      <c r="C30" s="186"/>
      <c r="D30" s="187"/>
    </row>
    <row r="31" spans="1:4" ht="14.25">
      <c r="A31" s="185">
        <f t="shared" si="0"/>
        <v>22</v>
      </c>
      <c r="B31" s="199"/>
      <c r="C31" s="186"/>
      <c r="D31" s="187"/>
    </row>
    <row r="32" spans="1:4" ht="14.25">
      <c r="A32" s="185">
        <f t="shared" si="0"/>
        <v>23</v>
      </c>
      <c r="B32" s="199"/>
      <c r="C32" s="186"/>
      <c r="D32" s="187"/>
    </row>
    <row r="33" spans="1:4" ht="14.25">
      <c r="A33" s="185">
        <f t="shared" si="0"/>
        <v>24</v>
      </c>
      <c r="B33" s="199"/>
      <c r="C33" s="186"/>
      <c r="D33" s="187"/>
    </row>
    <row r="34" spans="1:4" ht="14.25">
      <c r="A34" s="185">
        <f t="shared" si="0"/>
        <v>25</v>
      </c>
      <c r="B34" s="199"/>
      <c r="C34" s="186"/>
      <c r="D34" s="187"/>
    </row>
    <row r="35" spans="1:4" ht="14.25">
      <c r="A35" s="185">
        <f t="shared" si="0"/>
        <v>26</v>
      </c>
      <c r="B35" s="199"/>
      <c r="C35" s="186"/>
      <c r="D35" s="187"/>
    </row>
    <row r="36" spans="1:4" ht="14.25">
      <c r="A36" s="185">
        <f t="shared" si="0"/>
        <v>27</v>
      </c>
      <c r="B36" s="199"/>
      <c r="C36" s="186"/>
      <c r="D36" s="187"/>
    </row>
    <row r="37" spans="1:4" ht="14.25">
      <c r="A37" s="185">
        <f t="shared" si="0"/>
        <v>28</v>
      </c>
      <c r="B37" s="199"/>
      <c r="C37" s="186"/>
      <c r="D37" s="187"/>
    </row>
    <row r="38" spans="1:4" ht="14.25">
      <c r="A38" s="185">
        <f t="shared" si="0"/>
        <v>29</v>
      </c>
      <c r="B38" s="199"/>
      <c r="C38" s="186"/>
      <c r="D38" s="187"/>
    </row>
    <row r="39" spans="1:4" ht="14.25">
      <c r="A39" s="185">
        <f t="shared" si="0"/>
        <v>30</v>
      </c>
      <c r="B39" s="199"/>
      <c r="C39" s="186"/>
      <c r="D39" s="187"/>
    </row>
    <row r="40" spans="1:4" ht="14.25">
      <c r="A40" s="185">
        <f t="shared" si="0"/>
        <v>31</v>
      </c>
      <c r="B40" s="199"/>
      <c r="C40" s="186"/>
      <c r="D40" s="187"/>
    </row>
    <row r="41" spans="1:4" ht="14.25">
      <c r="A41" s="185">
        <f t="shared" si="0"/>
        <v>32</v>
      </c>
      <c r="B41" s="199"/>
      <c r="C41" s="186"/>
      <c r="D41" s="187"/>
    </row>
    <row r="42" spans="1:4" ht="14.25">
      <c r="A42" s="185">
        <f t="shared" si="0"/>
        <v>33</v>
      </c>
      <c r="B42" s="199"/>
      <c r="C42" s="186"/>
      <c r="D42" s="187"/>
    </row>
    <row r="43" spans="1:4" ht="14.25">
      <c r="A43" s="185">
        <f t="shared" si="0"/>
        <v>34</v>
      </c>
      <c r="B43" s="199"/>
      <c r="C43" s="186"/>
      <c r="D43" s="187"/>
    </row>
    <row r="44" spans="1:4" ht="14.25">
      <c r="A44" s="185">
        <f t="shared" si="0"/>
        <v>35</v>
      </c>
      <c r="B44" s="199"/>
      <c r="C44" s="186"/>
      <c r="D44" s="187"/>
    </row>
    <row r="45" spans="1:4" ht="14.25">
      <c r="A45" s="185">
        <f t="shared" si="0"/>
        <v>36</v>
      </c>
      <c r="B45" s="199"/>
      <c r="C45" s="186"/>
      <c r="D45" s="187"/>
    </row>
    <row r="46" spans="1:4" ht="14.25">
      <c r="A46" s="185">
        <f t="shared" si="0"/>
        <v>37</v>
      </c>
      <c r="B46" s="199"/>
      <c r="C46" s="186"/>
      <c r="D46" s="187"/>
    </row>
    <row r="47" spans="1:4" ht="14.25">
      <c r="A47" s="185">
        <f t="shared" si="0"/>
        <v>38</v>
      </c>
      <c r="B47" s="199"/>
      <c r="C47" s="186"/>
      <c r="D47" s="187"/>
    </row>
    <row r="48" spans="1:4" ht="14.25">
      <c r="A48" s="185">
        <f t="shared" si="0"/>
        <v>39</v>
      </c>
      <c r="B48" s="199"/>
      <c r="C48" s="186"/>
      <c r="D48" s="187"/>
    </row>
    <row r="49" spans="1:4" ht="14.25">
      <c r="A49" s="185">
        <f t="shared" si="0"/>
        <v>40</v>
      </c>
      <c r="B49" s="199"/>
      <c r="C49" s="186"/>
      <c r="D49" s="187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Forex</cp:lastModifiedBy>
  <cp:lastPrinted>2016-09-13T02:40:01Z</cp:lastPrinted>
  <dcterms:created xsi:type="dcterms:W3CDTF">2016-02-20T10:06:05Z</dcterms:created>
  <dcterms:modified xsi:type="dcterms:W3CDTF">2016-09-23T17:03:23Z</dcterms:modified>
</cp:coreProperties>
</file>