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hidePivotFieldList="1" defaultThemeVersion="124226"/>
  <bookViews>
    <workbookView xWindow="120" yWindow="168" windowWidth="15120" windowHeight="7956" tabRatio="661"/>
  </bookViews>
  <sheets>
    <sheet name="Данные" sheetId="2" r:id="rId1"/>
    <sheet name="Сводный" sheetId="19" r:id="rId2"/>
    <sheet name="Графики" sheetId="44" r:id="rId3"/>
    <sheet name="Таблицы по времени" sheetId="20" r:id="rId4"/>
    <sheet name="Таблицы по инструментам" sheetId="21" r:id="rId5"/>
    <sheet name="Диаграммы" sheetId="46" r:id="rId6"/>
    <sheet name="FAQ" sheetId="37" r:id="rId7"/>
    <sheet name="Служебный" sheetId="17" state="hidden" r:id="rId8"/>
    <sheet name="Настройки" sheetId="47" r:id="rId9"/>
  </sheets>
  <definedNames>
    <definedName name="_xlnm._FilterDatabase" localSheetId="0" hidden="1">Данные!$A$1:$AT$1001</definedName>
    <definedName name="_xlnm._FilterDatabase" localSheetId="7" hidden="1">Служебный!$A$1:$N$39</definedName>
    <definedName name="_xlnm.Extract" localSheetId="0">Данные!#REF!</definedName>
  </definedNames>
  <calcPr calcId="152511"/>
  <pivotCaches>
    <pivotCache cacheId="35" r:id="rId10"/>
    <pivotCache cacheId="38" r:id="rId11"/>
  </pivotCaches>
</workbook>
</file>

<file path=xl/calcChain.xml><?xml version="1.0" encoding="utf-8"?>
<calcChain xmlns="http://schemas.openxmlformats.org/spreadsheetml/2006/main">
  <c r="V96" i="2" l="1"/>
  <c r="W96" i="2" s="1"/>
  <c r="AS96" i="2"/>
  <c r="C5" i="19"/>
  <c r="AN2" i="2"/>
  <c r="AN3" i="2" s="1"/>
  <c r="AN4" i="2" s="1"/>
  <c r="AN5" i="2" s="1"/>
  <c r="AN6" i="2" s="1"/>
  <c r="AN7" i="2" s="1"/>
  <c r="AN8" i="2" s="1"/>
  <c r="AN9" i="2" s="1"/>
  <c r="AN10" i="2" s="1"/>
  <c r="AN11" i="2" s="1"/>
  <c r="AN12" i="2" s="1"/>
  <c r="AN13" i="2" s="1"/>
  <c r="AN14" i="2" s="1"/>
  <c r="AN15" i="2" s="1"/>
  <c r="AN16" i="2" s="1"/>
  <c r="AN17" i="2" s="1"/>
  <c r="AN18" i="2" s="1"/>
  <c r="AN19" i="2" s="1"/>
  <c r="AN20" i="2" s="1"/>
  <c r="AN21" i="2" s="1"/>
  <c r="AN22" i="2" s="1"/>
  <c r="AN23" i="2" s="1"/>
  <c r="AN24" i="2" s="1"/>
  <c r="AN25" i="2" s="1"/>
  <c r="AN26" i="2" s="1"/>
  <c r="AN27" i="2" s="1"/>
  <c r="AN28" i="2" s="1"/>
  <c r="AN29" i="2" s="1"/>
  <c r="AN30" i="2" s="1"/>
  <c r="AN31" i="2" s="1"/>
  <c r="AN32" i="2" s="1"/>
  <c r="AN33" i="2" s="1"/>
  <c r="AN34" i="2" s="1"/>
  <c r="AN35" i="2" s="1"/>
  <c r="AN36" i="2" s="1"/>
  <c r="AN37" i="2" s="1"/>
  <c r="AN38" i="2" s="1"/>
  <c r="AN39" i="2" s="1"/>
  <c r="AN40" i="2" s="1"/>
  <c r="AN41" i="2" s="1"/>
  <c r="AN42" i="2" s="1"/>
  <c r="AN43" i="2" s="1"/>
  <c r="AN44" i="2" s="1"/>
  <c r="AN45" i="2" s="1"/>
  <c r="AN46" i="2" s="1"/>
  <c r="AN47" i="2" s="1"/>
  <c r="AN48" i="2" s="1"/>
  <c r="AN49" i="2" s="1"/>
  <c r="AN50" i="2" s="1"/>
  <c r="AN51" i="2" s="1"/>
  <c r="AN52" i="2" s="1"/>
  <c r="AN53" i="2" s="1"/>
  <c r="AN54" i="2" s="1"/>
  <c r="AN55" i="2" s="1"/>
  <c r="AN56" i="2" s="1"/>
  <c r="AN57" i="2" s="1"/>
  <c r="AN58" i="2" s="1"/>
  <c r="AN59" i="2" s="1"/>
  <c r="AN60" i="2" s="1"/>
  <c r="AN61" i="2" s="1"/>
  <c r="AN62" i="2" s="1"/>
  <c r="AN63" i="2" s="1"/>
  <c r="AN64" i="2" s="1"/>
  <c r="AN65" i="2" s="1"/>
  <c r="AN66" i="2" s="1"/>
  <c r="AN67" i="2" s="1"/>
  <c r="AN68" i="2" s="1"/>
  <c r="AN69" i="2" s="1"/>
  <c r="AN70" i="2" s="1"/>
  <c r="AN71" i="2" s="1"/>
  <c r="AN72" i="2" s="1"/>
  <c r="AN73" i="2" s="1"/>
  <c r="AN74" i="2" s="1"/>
  <c r="AN75" i="2" s="1"/>
  <c r="AN76" i="2" s="1"/>
  <c r="AN77" i="2" s="1"/>
  <c r="AN78" i="2" s="1"/>
  <c r="AN79" i="2" s="1"/>
  <c r="AN80" i="2" s="1"/>
  <c r="AN81" i="2" s="1"/>
  <c r="AN82" i="2" s="1"/>
  <c r="AN83" i="2" s="1"/>
  <c r="AN84" i="2" s="1"/>
  <c r="AN85" i="2" s="1"/>
  <c r="AN86" i="2" s="1"/>
  <c r="AN87" i="2" s="1"/>
  <c r="AN88" i="2" s="1"/>
  <c r="AN89" i="2" s="1"/>
  <c r="AN90" i="2" s="1"/>
  <c r="AN91" i="2" s="1"/>
  <c r="AN92" i="2" s="1"/>
  <c r="AN93" i="2" s="1"/>
  <c r="AN94" i="2" s="1"/>
  <c r="AN95" i="2" s="1"/>
  <c r="AN97" i="2" s="1"/>
  <c r="AN98" i="2" s="1"/>
  <c r="AN99" i="2" s="1"/>
  <c r="AN100" i="2" s="1"/>
  <c r="AN101" i="2" s="1"/>
  <c r="AN102" i="2" s="1"/>
  <c r="AN103" i="2" s="1"/>
  <c r="AN104" i="2" s="1"/>
  <c r="AN105" i="2" s="1"/>
  <c r="AN106" i="2" s="1"/>
  <c r="AN107" i="2" s="1"/>
  <c r="AN108" i="2" s="1"/>
  <c r="AN109" i="2" s="1"/>
  <c r="AN110" i="2" s="1"/>
  <c r="AN111" i="2" s="1"/>
  <c r="AN112" i="2" s="1"/>
  <c r="AN113" i="2" s="1"/>
  <c r="AN114" i="2" s="1"/>
  <c r="AN115" i="2" s="1"/>
  <c r="AN116" i="2" s="1"/>
  <c r="AN117" i="2" s="1"/>
  <c r="AN118" i="2" s="1"/>
  <c r="AN119" i="2" s="1"/>
  <c r="AN120" i="2" s="1"/>
  <c r="AN121" i="2" s="1"/>
  <c r="AN122" i="2" s="1"/>
  <c r="AN123" i="2" s="1"/>
  <c r="AN124" i="2" s="1"/>
  <c r="AN125" i="2" s="1"/>
  <c r="AN126" i="2" s="1"/>
  <c r="AN127" i="2" s="1"/>
  <c r="AN128" i="2" s="1"/>
  <c r="AN129" i="2" s="1"/>
  <c r="AN130" i="2" s="1"/>
  <c r="AN131" i="2" s="1"/>
  <c r="AN132" i="2" s="1"/>
  <c r="AN133" i="2" s="1"/>
  <c r="AN134" i="2" s="1"/>
  <c r="AN135" i="2" s="1"/>
  <c r="AN136" i="2" s="1"/>
  <c r="AN137" i="2" s="1"/>
  <c r="AN138" i="2" s="1"/>
  <c r="AN139" i="2" s="1"/>
  <c r="AN140" i="2" s="1"/>
  <c r="AN141" i="2" s="1"/>
  <c r="AN142" i="2" s="1"/>
  <c r="AN143" i="2" s="1"/>
  <c r="AN144" i="2" s="1"/>
  <c r="AN145" i="2" s="1"/>
  <c r="AN146" i="2" s="1"/>
  <c r="AN147" i="2" s="1"/>
  <c r="AN148" i="2" s="1"/>
  <c r="AN149" i="2" s="1"/>
  <c r="AN150" i="2" s="1"/>
  <c r="AN151" i="2" s="1"/>
  <c r="AN152" i="2" s="1"/>
  <c r="AN153" i="2" s="1"/>
  <c r="AN154" i="2" s="1"/>
  <c r="AN155" i="2" s="1"/>
  <c r="AN156" i="2" s="1"/>
  <c r="AN157" i="2" s="1"/>
  <c r="AN158" i="2" s="1"/>
  <c r="AN159" i="2" s="1"/>
  <c r="AN160" i="2" s="1"/>
  <c r="AN161" i="2" s="1"/>
  <c r="AN162" i="2" s="1"/>
  <c r="AN163" i="2" s="1"/>
  <c r="AN164" i="2" s="1"/>
  <c r="AN165" i="2" s="1"/>
  <c r="AN166" i="2" s="1"/>
  <c r="AN167" i="2" s="1"/>
  <c r="AN168" i="2" s="1"/>
  <c r="AN169" i="2" s="1"/>
  <c r="AN170" i="2" s="1"/>
  <c r="AN171" i="2" s="1"/>
  <c r="AN172" i="2" s="1"/>
  <c r="AN173" i="2" s="1"/>
  <c r="AN174" i="2" s="1"/>
  <c r="AN175" i="2" s="1"/>
  <c r="AN176" i="2" s="1"/>
  <c r="AN177" i="2" s="1"/>
  <c r="AN178" i="2" s="1"/>
  <c r="AN179" i="2" s="1"/>
  <c r="AN180" i="2" s="1"/>
  <c r="AN181" i="2" s="1"/>
  <c r="AN182" i="2" s="1"/>
  <c r="AN183" i="2" s="1"/>
  <c r="AN184" i="2" s="1"/>
  <c r="AN185" i="2" s="1"/>
  <c r="AN186" i="2" s="1"/>
  <c r="AN187" i="2" s="1"/>
  <c r="AN188" i="2" s="1"/>
  <c r="AN189" i="2" s="1"/>
  <c r="AN190" i="2" s="1"/>
  <c r="AN191" i="2" s="1"/>
  <c r="AN192" i="2" s="1"/>
  <c r="AN193" i="2" s="1"/>
  <c r="AN194" i="2" s="1"/>
  <c r="AN195" i="2" s="1"/>
  <c r="AN196" i="2" s="1"/>
  <c r="AN197" i="2" s="1"/>
  <c r="AN198" i="2" s="1"/>
  <c r="AN199" i="2" s="1"/>
  <c r="AN200" i="2" s="1"/>
  <c r="AN201" i="2" s="1"/>
  <c r="AN202" i="2" s="1"/>
  <c r="AN203" i="2" s="1"/>
  <c r="AN204" i="2" s="1"/>
  <c r="AN205" i="2" s="1"/>
  <c r="AN206" i="2" s="1"/>
  <c r="AN207" i="2" s="1"/>
  <c r="AN208" i="2" s="1"/>
  <c r="AN209" i="2" s="1"/>
  <c r="AN210" i="2" s="1"/>
  <c r="AN211" i="2" s="1"/>
  <c r="AN212" i="2" s="1"/>
  <c r="AN213" i="2" s="1"/>
  <c r="AN214" i="2" s="1"/>
  <c r="AN215" i="2" s="1"/>
  <c r="AN216" i="2" s="1"/>
  <c r="AN217" i="2" s="1"/>
  <c r="AN218" i="2" s="1"/>
  <c r="AN219" i="2" s="1"/>
  <c r="AN220" i="2" s="1"/>
  <c r="AN221" i="2" s="1"/>
  <c r="AN222" i="2" s="1"/>
  <c r="AN223" i="2" s="1"/>
  <c r="AN224" i="2" s="1"/>
  <c r="AN225" i="2" s="1"/>
  <c r="AN226" i="2" s="1"/>
  <c r="AN227" i="2" s="1"/>
  <c r="AN228" i="2" s="1"/>
  <c r="AN229" i="2" s="1"/>
  <c r="AN230" i="2" s="1"/>
  <c r="AN231" i="2" s="1"/>
  <c r="AN232" i="2" s="1"/>
  <c r="AN233" i="2" s="1"/>
  <c r="AN234" i="2" s="1"/>
  <c r="AN235" i="2" s="1"/>
  <c r="AN236" i="2" s="1"/>
  <c r="AN237" i="2" s="1"/>
  <c r="AN238" i="2" s="1"/>
  <c r="AN239" i="2" s="1"/>
  <c r="AN240" i="2" s="1"/>
  <c r="AN241" i="2" s="1"/>
  <c r="AN242" i="2" s="1"/>
  <c r="AN243" i="2" s="1"/>
  <c r="AN244" i="2" s="1"/>
  <c r="AN245" i="2" s="1"/>
  <c r="AN246" i="2" s="1"/>
  <c r="AN247" i="2" s="1"/>
  <c r="AN248" i="2" s="1"/>
  <c r="AN249" i="2" s="1"/>
  <c r="AN250" i="2" s="1"/>
  <c r="AN251" i="2" s="1"/>
  <c r="AN252" i="2" s="1"/>
  <c r="AN253" i="2" s="1"/>
  <c r="AN254" i="2" s="1"/>
  <c r="AN255" i="2" s="1"/>
  <c r="AN256" i="2" s="1"/>
  <c r="AN257" i="2" s="1"/>
  <c r="AN258" i="2" s="1"/>
  <c r="AN259" i="2" s="1"/>
  <c r="AN260" i="2" s="1"/>
  <c r="AN261" i="2" s="1"/>
  <c r="AN262" i="2" s="1"/>
  <c r="AN263" i="2" s="1"/>
  <c r="AN264" i="2" s="1"/>
  <c r="AN265" i="2" s="1"/>
  <c r="AN266" i="2" s="1"/>
  <c r="AN267" i="2" s="1"/>
  <c r="AN268" i="2" s="1"/>
  <c r="AN269" i="2" s="1"/>
  <c r="AN270" i="2" s="1"/>
  <c r="AN271" i="2" s="1"/>
  <c r="AN272" i="2" s="1"/>
  <c r="AN273" i="2" s="1"/>
  <c r="AN274" i="2" s="1"/>
  <c r="AN275" i="2" s="1"/>
  <c r="AN276" i="2" s="1"/>
  <c r="AN277" i="2" s="1"/>
  <c r="AN278" i="2" s="1"/>
  <c r="AN279" i="2" s="1"/>
  <c r="AN280" i="2" s="1"/>
  <c r="AN281" i="2" s="1"/>
  <c r="AN282" i="2" s="1"/>
  <c r="AN283" i="2" s="1"/>
  <c r="AN284" i="2" s="1"/>
  <c r="AN285" i="2" s="1"/>
  <c r="AN286" i="2" s="1"/>
  <c r="AN287" i="2" s="1"/>
  <c r="AN288" i="2" s="1"/>
  <c r="AN289" i="2" s="1"/>
  <c r="AN290" i="2" s="1"/>
  <c r="AN291" i="2" s="1"/>
  <c r="AN292" i="2" s="1"/>
  <c r="AN293" i="2" s="1"/>
  <c r="AN294" i="2" s="1"/>
  <c r="AN295" i="2" s="1"/>
  <c r="AN296" i="2" s="1"/>
  <c r="AN297" i="2" s="1"/>
  <c r="AN298" i="2" s="1"/>
  <c r="AN299" i="2" s="1"/>
  <c r="AN300" i="2" s="1"/>
  <c r="AN301" i="2" s="1"/>
  <c r="AN302" i="2" s="1"/>
  <c r="AN303" i="2" s="1"/>
  <c r="AN304" i="2" s="1"/>
  <c r="AN305" i="2" s="1"/>
  <c r="AN306" i="2" s="1"/>
  <c r="AN307" i="2" s="1"/>
  <c r="AN308" i="2" s="1"/>
  <c r="AN309" i="2" s="1"/>
  <c r="AN310" i="2" s="1"/>
  <c r="AN311" i="2" s="1"/>
  <c r="AN312" i="2" s="1"/>
  <c r="AN313" i="2" s="1"/>
  <c r="AN314" i="2" s="1"/>
  <c r="AN315" i="2" s="1"/>
  <c r="AN316" i="2" s="1"/>
  <c r="AN317" i="2" s="1"/>
  <c r="AN318" i="2" s="1"/>
  <c r="AN319" i="2" s="1"/>
  <c r="AN320" i="2" s="1"/>
  <c r="AN321" i="2" s="1"/>
  <c r="AN322" i="2" s="1"/>
  <c r="AN323" i="2" s="1"/>
  <c r="AN324" i="2" s="1"/>
  <c r="AN325" i="2" s="1"/>
  <c r="AN326" i="2" s="1"/>
  <c r="AN327" i="2" s="1"/>
  <c r="AN328" i="2" s="1"/>
  <c r="AN329" i="2" s="1"/>
  <c r="AN330" i="2" s="1"/>
  <c r="AN331" i="2" s="1"/>
  <c r="AN332" i="2" s="1"/>
  <c r="AN333" i="2" s="1"/>
  <c r="AN334" i="2" s="1"/>
  <c r="AN335" i="2" s="1"/>
  <c r="AN336" i="2" s="1"/>
  <c r="AN337" i="2" s="1"/>
  <c r="AN338" i="2" s="1"/>
  <c r="AN339" i="2" s="1"/>
  <c r="AN340" i="2" s="1"/>
  <c r="AN341" i="2" s="1"/>
  <c r="AN342" i="2" s="1"/>
  <c r="AN343" i="2" s="1"/>
  <c r="AN344" i="2" s="1"/>
  <c r="AN345" i="2" s="1"/>
  <c r="AN346" i="2" s="1"/>
  <c r="AN347" i="2" s="1"/>
  <c r="AN348" i="2" s="1"/>
  <c r="AN349" i="2" s="1"/>
  <c r="AN350" i="2" s="1"/>
  <c r="AN351" i="2" s="1"/>
  <c r="AN352" i="2" s="1"/>
  <c r="AN353" i="2" s="1"/>
  <c r="AN354" i="2" s="1"/>
  <c r="AN355" i="2" s="1"/>
  <c r="AN356" i="2" s="1"/>
  <c r="AN357" i="2" s="1"/>
  <c r="AN358" i="2" s="1"/>
  <c r="AN359" i="2" s="1"/>
  <c r="AN360" i="2" s="1"/>
  <c r="AN361" i="2" s="1"/>
  <c r="AN362" i="2" s="1"/>
  <c r="AN363" i="2" s="1"/>
  <c r="AN364" i="2" s="1"/>
  <c r="AN365" i="2" s="1"/>
  <c r="AN366" i="2" s="1"/>
  <c r="AN367" i="2" s="1"/>
  <c r="AN368" i="2" s="1"/>
  <c r="AN369" i="2" s="1"/>
  <c r="AN370" i="2" s="1"/>
  <c r="AN371" i="2" s="1"/>
  <c r="AN372" i="2" s="1"/>
  <c r="AN373" i="2" s="1"/>
  <c r="AN374" i="2" s="1"/>
  <c r="AN375" i="2" s="1"/>
  <c r="AN376" i="2" s="1"/>
  <c r="AN377" i="2" s="1"/>
  <c r="AN378" i="2" s="1"/>
  <c r="AN379" i="2" s="1"/>
  <c r="AN380" i="2" s="1"/>
  <c r="AN381" i="2" s="1"/>
  <c r="AN382" i="2" s="1"/>
  <c r="AN383" i="2" s="1"/>
  <c r="AN384" i="2" s="1"/>
  <c r="AN385" i="2" s="1"/>
  <c r="AN386" i="2" s="1"/>
  <c r="AN387" i="2" s="1"/>
  <c r="AN388" i="2" s="1"/>
  <c r="AN389" i="2" s="1"/>
  <c r="AN390" i="2" s="1"/>
  <c r="AN391" i="2" s="1"/>
  <c r="AN392" i="2" s="1"/>
  <c r="AN393" i="2" s="1"/>
  <c r="AN394" i="2" s="1"/>
  <c r="AN395" i="2" s="1"/>
  <c r="AN396" i="2" s="1"/>
  <c r="AN397" i="2" s="1"/>
  <c r="AN398" i="2" s="1"/>
  <c r="AN399" i="2" s="1"/>
  <c r="AN400" i="2" s="1"/>
  <c r="AN401" i="2" s="1"/>
  <c r="AN402" i="2" s="1"/>
  <c r="AN403" i="2" s="1"/>
  <c r="AN404" i="2" s="1"/>
  <c r="AN405" i="2" s="1"/>
  <c r="AN406" i="2" s="1"/>
  <c r="AN407" i="2" s="1"/>
  <c r="AN408" i="2" s="1"/>
  <c r="AN409" i="2" s="1"/>
  <c r="AN410" i="2" s="1"/>
  <c r="AN411" i="2" s="1"/>
  <c r="AN412" i="2" s="1"/>
  <c r="AN413" i="2" s="1"/>
  <c r="AN414" i="2" s="1"/>
  <c r="AN415" i="2" s="1"/>
  <c r="AN416" i="2" s="1"/>
  <c r="AN417" i="2" s="1"/>
  <c r="AN418" i="2" s="1"/>
  <c r="AN419" i="2" s="1"/>
  <c r="AN420" i="2" s="1"/>
  <c r="AN421" i="2" s="1"/>
  <c r="AN422" i="2" s="1"/>
  <c r="AN423" i="2" s="1"/>
  <c r="AN424" i="2" s="1"/>
  <c r="AN425" i="2" s="1"/>
  <c r="AN426" i="2" s="1"/>
  <c r="AN427" i="2" s="1"/>
  <c r="AN428" i="2" s="1"/>
  <c r="AN429" i="2" s="1"/>
  <c r="AN430" i="2" s="1"/>
  <c r="AN431" i="2" s="1"/>
  <c r="AN432" i="2" s="1"/>
  <c r="AN433" i="2" s="1"/>
  <c r="AN434" i="2" s="1"/>
  <c r="AN435" i="2" s="1"/>
  <c r="AN436" i="2" s="1"/>
  <c r="AN437" i="2" s="1"/>
  <c r="AN438" i="2" s="1"/>
  <c r="AN439" i="2" s="1"/>
  <c r="AN440" i="2" s="1"/>
  <c r="AN441" i="2" s="1"/>
  <c r="AN442" i="2" s="1"/>
  <c r="AN443" i="2" s="1"/>
  <c r="AN444" i="2" s="1"/>
  <c r="AN445" i="2" s="1"/>
  <c r="AN446" i="2" s="1"/>
  <c r="AN447" i="2" s="1"/>
  <c r="AN448" i="2" s="1"/>
  <c r="AN449" i="2" s="1"/>
  <c r="AN450" i="2" s="1"/>
  <c r="AN451" i="2" s="1"/>
  <c r="AN452" i="2" s="1"/>
  <c r="AN453" i="2" s="1"/>
  <c r="AN454" i="2" s="1"/>
  <c r="AN455" i="2" s="1"/>
  <c r="AN456" i="2" s="1"/>
  <c r="AN457" i="2" s="1"/>
  <c r="AN458" i="2" s="1"/>
  <c r="AN459" i="2" s="1"/>
  <c r="AN460" i="2" s="1"/>
  <c r="AN461" i="2" s="1"/>
  <c r="AN462" i="2" s="1"/>
  <c r="AN463" i="2" s="1"/>
  <c r="AN464" i="2" s="1"/>
  <c r="AN465" i="2" s="1"/>
  <c r="AN466" i="2" s="1"/>
  <c r="AN467" i="2" s="1"/>
  <c r="AN468" i="2" s="1"/>
  <c r="AN469" i="2" s="1"/>
  <c r="AN470" i="2" s="1"/>
  <c r="AN471" i="2" s="1"/>
  <c r="AN472" i="2" s="1"/>
  <c r="AN473" i="2" s="1"/>
  <c r="AN474" i="2" s="1"/>
  <c r="AN475" i="2" s="1"/>
  <c r="AN476" i="2" s="1"/>
  <c r="AN477" i="2" s="1"/>
  <c r="AN478" i="2" s="1"/>
  <c r="AN479" i="2" s="1"/>
  <c r="AN480" i="2" s="1"/>
  <c r="AN481" i="2" s="1"/>
  <c r="AN482" i="2" s="1"/>
  <c r="AN483" i="2" s="1"/>
  <c r="AN484" i="2" s="1"/>
  <c r="AN485" i="2" s="1"/>
  <c r="AN486" i="2" s="1"/>
  <c r="AN487" i="2" s="1"/>
  <c r="AN488" i="2" s="1"/>
  <c r="AN489" i="2" s="1"/>
  <c r="AN490" i="2" s="1"/>
  <c r="AN491" i="2" s="1"/>
  <c r="AN492" i="2" s="1"/>
  <c r="AN493" i="2" s="1"/>
  <c r="AN494" i="2" s="1"/>
  <c r="AN495" i="2" s="1"/>
  <c r="AN496" i="2" s="1"/>
  <c r="AN497" i="2" s="1"/>
  <c r="AN498" i="2" s="1"/>
  <c r="AN499" i="2" s="1"/>
  <c r="AN500" i="2" s="1"/>
  <c r="AN501" i="2" s="1"/>
  <c r="AN502" i="2" s="1"/>
  <c r="AN503" i="2" s="1"/>
  <c r="AN504" i="2" s="1"/>
  <c r="AN505" i="2" s="1"/>
  <c r="AN506" i="2" s="1"/>
  <c r="AN507" i="2" s="1"/>
  <c r="AN508" i="2" s="1"/>
  <c r="AN509" i="2" s="1"/>
  <c r="AN510" i="2" s="1"/>
  <c r="AN511" i="2" s="1"/>
  <c r="AN512" i="2" s="1"/>
  <c r="AN513" i="2" s="1"/>
  <c r="AN514" i="2" s="1"/>
  <c r="AN515" i="2" s="1"/>
  <c r="AN516" i="2" s="1"/>
  <c r="AN517" i="2" s="1"/>
  <c r="AN518" i="2" s="1"/>
  <c r="AN519" i="2" s="1"/>
  <c r="AN520" i="2" s="1"/>
  <c r="AN521" i="2" s="1"/>
  <c r="AN522" i="2" s="1"/>
  <c r="AN523" i="2" s="1"/>
  <c r="AN524" i="2" s="1"/>
  <c r="AN525" i="2" s="1"/>
  <c r="AN526" i="2" s="1"/>
  <c r="AN527" i="2" s="1"/>
  <c r="AN528" i="2" s="1"/>
  <c r="AN529" i="2" s="1"/>
  <c r="AN530" i="2" s="1"/>
  <c r="AN531" i="2" s="1"/>
  <c r="AN532" i="2" s="1"/>
  <c r="AN533" i="2" s="1"/>
  <c r="AN534" i="2" s="1"/>
  <c r="AN535" i="2" s="1"/>
  <c r="AN536" i="2" s="1"/>
  <c r="AN537" i="2" s="1"/>
  <c r="AN538" i="2" s="1"/>
  <c r="AN539" i="2" s="1"/>
  <c r="AN540" i="2" s="1"/>
  <c r="AN541" i="2" s="1"/>
  <c r="AN542" i="2" s="1"/>
  <c r="AN543" i="2" s="1"/>
  <c r="AN544" i="2" s="1"/>
  <c r="AN545" i="2" s="1"/>
  <c r="AN546" i="2" s="1"/>
  <c r="AN547" i="2" s="1"/>
  <c r="AN548" i="2" s="1"/>
  <c r="AN549" i="2" s="1"/>
  <c r="AN550" i="2" s="1"/>
  <c r="AN551" i="2" s="1"/>
  <c r="AN552" i="2" s="1"/>
  <c r="AN553" i="2" s="1"/>
  <c r="AN554" i="2" s="1"/>
  <c r="AN555" i="2" s="1"/>
  <c r="AN556" i="2" s="1"/>
  <c r="AN557" i="2" s="1"/>
  <c r="AN558" i="2" s="1"/>
  <c r="AN559" i="2" s="1"/>
  <c r="AN560" i="2" s="1"/>
  <c r="AN561" i="2" s="1"/>
  <c r="AN562" i="2" s="1"/>
  <c r="AN563" i="2" s="1"/>
  <c r="AN564" i="2" s="1"/>
  <c r="AN565" i="2" s="1"/>
  <c r="AN566" i="2" s="1"/>
  <c r="AN567" i="2" s="1"/>
  <c r="AN568" i="2" s="1"/>
  <c r="AN569" i="2" s="1"/>
  <c r="AN570" i="2" s="1"/>
  <c r="AN571" i="2" s="1"/>
  <c r="AN572" i="2" s="1"/>
  <c r="AN573" i="2" s="1"/>
  <c r="AN574" i="2" s="1"/>
  <c r="AN575" i="2" s="1"/>
  <c r="AN576" i="2" s="1"/>
  <c r="AN577" i="2" s="1"/>
  <c r="AN578" i="2" s="1"/>
  <c r="AN579" i="2" s="1"/>
  <c r="AN580" i="2" s="1"/>
  <c r="AN581" i="2" s="1"/>
  <c r="AN582" i="2" s="1"/>
  <c r="AN583" i="2" s="1"/>
  <c r="AN584" i="2" s="1"/>
  <c r="AN585" i="2" s="1"/>
  <c r="AN586" i="2" s="1"/>
  <c r="AN587" i="2" s="1"/>
  <c r="AN588" i="2" s="1"/>
  <c r="AN589" i="2" s="1"/>
  <c r="AN590" i="2" s="1"/>
  <c r="AN591" i="2" s="1"/>
  <c r="AN592" i="2" s="1"/>
  <c r="AN593" i="2" s="1"/>
  <c r="AN594" i="2" s="1"/>
  <c r="AN595" i="2" s="1"/>
  <c r="AN596" i="2" s="1"/>
  <c r="AN597" i="2" s="1"/>
  <c r="AN598" i="2" s="1"/>
  <c r="AN599" i="2" s="1"/>
  <c r="AN600" i="2" s="1"/>
  <c r="AN601" i="2" s="1"/>
  <c r="AN602" i="2" s="1"/>
  <c r="AN603" i="2" s="1"/>
  <c r="AN604" i="2" s="1"/>
  <c r="AN605" i="2" s="1"/>
  <c r="AN606" i="2" s="1"/>
  <c r="AN607" i="2" s="1"/>
  <c r="AN608" i="2" s="1"/>
  <c r="AN609" i="2" s="1"/>
  <c r="AN610" i="2" s="1"/>
  <c r="AN611" i="2" s="1"/>
  <c r="AN612" i="2" s="1"/>
  <c r="AN613" i="2" s="1"/>
  <c r="AN614" i="2" s="1"/>
  <c r="AN615" i="2" s="1"/>
  <c r="AN616" i="2" s="1"/>
  <c r="AN617" i="2" s="1"/>
  <c r="AN618" i="2" s="1"/>
  <c r="AN619" i="2" s="1"/>
  <c r="AN620" i="2" s="1"/>
  <c r="AN621" i="2" s="1"/>
  <c r="AN622" i="2" s="1"/>
  <c r="AN623" i="2" s="1"/>
  <c r="AN624" i="2" s="1"/>
  <c r="AN625" i="2" s="1"/>
  <c r="AN626" i="2" s="1"/>
  <c r="AN627" i="2" s="1"/>
  <c r="AN628" i="2" s="1"/>
  <c r="AN629" i="2" s="1"/>
  <c r="AN630" i="2" s="1"/>
  <c r="AN631" i="2" s="1"/>
  <c r="AN632" i="2" s="1"/>
  <c r="AN633" i="2" s="1"/>
  <c r="AN634" i="2" s="1"/>
  <c r="AN635" i="2" s="1"/>
  <c r="AN636" i="2" s="1"/>
  <c r="AN637" i="2" s="1"/>
  <c r="AN638" i="2" s="1"/>
  <c r="AN639" i="2" s="1"/>
  <c r="AN640" i="2" s="1"/>
  <c r="AN641" i="2" s="1"/>
  <c r="AN642" i="2" s="1"/>
  <c r="AN643" i="2" s="1"/>
  <c r="AN644" i="2" s="1"/>
  <c r="AN645" i="2" s="1"/>
  <c r="AN646" i="2" s="1"/>
  <c r="AN647" i="2" s="1"/>
  <c r="AN648" i="2" s="1"/>
  <c r="AN649" i="2" s="1"/>
  <c r="AN650" i="2" s="1"/>
  <c r="AN651" i="2" s="1"/>
  <c r="AN652" i="2" s="1"/>
  <c r="AN653" i="2" s="1"/>
  <c r="AN654" i="2" s="1"/>
  <c r="AN655" i="2" s="1"/>
  <c r="AN656" i="2" s="1"/>
  <c r="AN657" i="2" s="1"/>
  <c r="AN658" i="2" s="1"/>
  <c r="AN659" i="2" s="1"/>
  <c r="AN660" i="2" s="1"/>
  <c r="AN661" i="2" s="1"/>
  <c r="AN662" i="2" s="1"/>
  <c r="AN663" i="2" s="1"/>
  <c r="AN664" i="2" s="1"/>
  <c r="AN665" i="2" s="1"/>
  <c r="AN666" i="2" s="1"/>
  <c r="AN667" i="2" s="1"/>
  <c r="AN668" i="2" s="1"/>
  <c r="AN669" i="2" s="1"/>
  <c r="AN670" i="2" s="1"/>
  <c r="AN671" i="2" s="1"/>
  <c r="AN672" i="2" s="1"/>
  <c r="AN673" i="2" s="1"/>
  <c r="AN674" i="2" s="1"/>
  <c r="AN675" i="2" s="1"/>
  <c r="AN676" i="2" s="1"/>
  <c r="AN677" i="2" s="1"/>
  <c r="AN678" i="2" s="1"/>
  <c r="AN679" i="2" s="1"/>
  <c r="AN680" i="2" s="1"/>
  <c r="AN681" i="2" s="1"/>
  <c r="AN682" i="2" s="1"/>
  <c r="AN683" i="2" s="1"/>
  <c r="AN684" i="2" s="1"/>
  <c r="AN685" i="2" s="1"/>
  <c r="AN686" i="2" s="1"/>
  <c r="AN687" i="2" s="1"/>
  <c r="AN688" i="2" s="1"/>
  <c r="AN689" i="2" s="1"/>
  <c r="AN690" i="2" s="1"/>
  <c r="AN691" i="2" s="1"/>
  <c r="AN692" i="2" s="1"/>
  <c r="AN693" i="2" s="1"/>
  <c r="AN694" i="2" s="1"/>
  <c r="AN695" i="2" s="1"/>
  <c r="AN696" i="2" s="1"/>
  <c r="AN697" i="2" s="1"/>
  <c r="AN698" i="2" s="1"/>
  <c r="AN699" i="2" s="1"/>
  <c r="AN700" i="2" s="1"/>
  <c r="AN701" i="2" s="1"/>
  <c r="AN702" i="2" s="1"/>
  <c r="AN703" i="2" s="1"/>
  <c r="AN704" i="2" s="1"/>
  <c r="AN705" i="2" s="1"/>
  <c r="AN706" i="2" s="1"/>
  <c r="AN707" i="2" s="1"/>
  <c r="AN708" i="2" s="1"/>
  <c r="AN709" i="2" s="1"/>
  <c r="AN710" i="2" s="1"/>
  <c r="AN711" i="2" s="1"/>
  <c r="AN712" i="2" s="1"/>
  <c r="AN713" i="2" s="1"/>
  <c r="AN714" i="2" s="1"/>
  <c r="AN715" i="2" s="1"/>
  <c r="AN716" i="2" s="1"/>
  <c r="AN717" i="2" s="1"/>
  <c r="AN718" i="2" s="1"/>
  <c r="AN719" i="2" s="1"/>
  <c r="AN720" i="2" s="1"/>
  <c r="AN721" i="2" s="1"/>
  <c r="AN722" i="2" s="1"/>
  <c r="AN723" i="2" s="1"/>
  <c r="AN724" i="2" s="1"/>
  <c r="AN725" i="2" s="1"/>
  <c r="AN726" i="2" s="1"/>
  <c r="AN727" i="2" s="1"/>
  <c r="AN728" i="2" s="1"/>
  <c r="AN729" i="2" s="1"/>
  <c r="AN730" i="2" s="1"/>
  <c r="AN731" i="2" s="1"/>
  <c r="AN732" i="2" s="1"/>
  <c r="AN733" i="2" s="1"/>
  <c r="AN734" i="2" s="1"/>
  <c r="AN735" i="2" s="1"/>
  <c r="AN736" i="2" s="1"/>
  <c r="AN737" i="2" s="1"/>
  <c r="AN738" i="2" s="1"/>
  <c r="AN739" i="2" s="1"/>
  <c r="AN740" i="2" s="1"/>
  <c r="AN741" i="2" s="1"/>
  <c r="AN742" i="2" s="1"/>
  <c r="AN743" i="2" s="1"/>
  <c r="AN744" i="2" s="1"/>
  <c r="AN745" i="2" s="1"/>
  <c r="AN746" i="2" s="1"/>
  <c r="AN747" i="2" s="1"/>
  <c r="AN748" i="2" s="1"/>
  <c r="AN749" i="2" s="1"/>
  <c r="AN750" i="2" s="1"/>
  <c r="AN751" i="2" s="1"/>
  <c r="AN752" i="2" s="1"/>
  <c r="AN753" i="2" s="1"/>
  <c r="AN754" i="2" s="1"/>
  <c r="AN755" i="2" s="1"/>
  <c r="AN756" i="2" s="1"/>
  <c r="AN757" i="2" s="1"/>
  <c r="AN758" i="2" s="1"/>
  <c r="AN759" i="2" s="1"/>
  <c r="AN760" i="2" s="1"/>
  <c r="AN761" i="2" s="1"/>
  <c r="AN762" i="2" s="1"/>
  <c r="AN763" i="2" s="1"/>
  <c r="AN764" i="2" s="1"/>
  <c r="AN765" i="2" s="1"/>
  <c r="AN766" i="2" s="1"/>
  <c r="AN767" i="2" s="1"/>
  <c r="AN768" i="2" s="1"/>
  <c r="AN769" i="2" s="1"/>
  <c r="AN770" i="2" s="1"/>
  <c r="AN771" i="2" s="1"/>
  <c r="AN772" i="2" s="1"/>
  <c r="AN773" i="2" s="1"/>
  <c r="AN774" i="2" s="1"/>
  <c r="AN775" i="2" s="1"/>
  <c r="AN776" i="2" s="1"/>
  <c r="AN777" i="2" s="1"/>
  <c r="AN778" i="2" s="1"/>
  <c r="AN779" i="2" s="1"/>
  <c r="AN780" i="2" s="1"/>
  <c r="AN781" i="2" s="1"/>
  <c r="AN782" i="2" s="1"/>
  <c r="AN783" i="2" s="1"/>
  <c r="AN784" i="2" s="1"/>
  <c r="AN785" i="2" s="1"/>
  <c r="AN786" i="2" s="1"/>
  <c r="AN787" i="2" s="1"/>
  <c r="AN788" i="2" s="1"/>
  <c r="AN789" i="2" s="1"/>
  <c r="AN790" i="2" s="1"/>
  <c r="AN791" i="2" s="1"/>
  <c r="AN792" i="2" s="1"/>
  <c r="AN793" i="2" s="1"/>
  <c r="AN794" i="2" s="1"/>
  <c r="AN795" i="2" s="1"/>
  <c r="AN796" i="2" s="1"/>
  <c r="AN797" i="2" s="1"/>
  <c r="AN798" i="2" s="1"/>
  <c r="AN799" i="2" s="1"/>
  <c r="AN800" i="2" s="1"/>
  <c r="AN801" i="2" s="1"/>
  <c r="AN802" i="2" s="1"/>
  <c r="AN803" i="2" s="1"/>
  <c r="AN804" i="2" s="1"/>
  <c r="AN805" i="2" s="1"/>
  <c r="AN806" i="2" s="1"/>
  <c r="AN807" i="2" s="1"/>
  <c r="AN808" i="2" s="1"/>
  <c r="AN809" i="2" s="1"/>
  <c r="AN810" i="2" s="1"/>
  <c r="AN811" i="2" s="1"/>
  <c r="AN812" i="2" s="1"/>
  <c r="AN813" i="2" s="1"/>
  <c r="AN814" i="2" s="1"/>
  <c r="AN815" i="2" s="1"/>
  <c r="AN816" i="2" s="1"/>
  <c r="AN817" i="2" s="1"/>
  <c r="AN818" i="2" s="1"/>
  <c r="AN819" i="2" s="1"/>
  <c r="AN820" i="2" s="1"/>
  <c r="AN821" i="2" s="1"/>
  <c r="AN822" i="2" s="1"/>
  <c r="AN823" i="2" s="1"/>
  <c r="AN824" i="2" s="1"/>
  <c r="AN825" i="2" s="1"/>
  <c r="AN826" i="2" s="1"/>
  <c r="AN827" i="2" s="1"/>
  <c r="AN828" i="2" s="1"/>
  <c r="AN829" i="2" s="1"/>
  <c r="AN830" i="2" s="1"/>
  <c r="AN831" i="2" s="1"/>
  <c r="AN832" i="2" s="1"/>
  <c r="AN833" i="2" s="1"/>
  <c r="AN834" i="2" s="1"/>
  <c r="AN835" i="2" s="1"/>
  <c r="AN836" i="2" s="1"/>
  <c r="AN837" i="2" s="1"/>
  <c r="AN838" i="2" s="1"/>
  <c r="AN839" i="2" s="1"/>
  <c r="AN840" i="2" s="1"/>
  <c r="AN841" i="2" s="1"/>
  <c r="AN842" i="2" s="1"/>
  <c r="AN843" i="2" s="1"/>
  <c r="AN844" i="2" s="1"/>
  <c r="AN845" i="2" s="1"/>
  <c r="AN846" i="2" s="1"/>
  <c r="AN847" i="2" s="1"/>
  <c r="AN848" i="2" s="1"/>
  <c r="AN849" i="2" s="1"/>
  <c r="AN850" i="2" s="1"/>
  <c r="AN851" i="2" s="1"/>
  <c r="AN852" i="2" s="1"/>
  <c r="AN853" i="2" s="1"/>
  <c r="AN854" i="2" s="1"/>
  <c r="AN855" i="2" s="1"/>
  <c r="AN856" i="2" s="1"/>
  <c r="AN857" i="2" s="1"/>
  <c r="AN858" i="2" s="1"/>
  <c r="AN859" i="2" s="1"/>
  <c r="AN860" i="2" s="1"/>
  <c r="AN861" i="2" s="1"/>
  <c r="AN862" i="2" s="1"/>
  <c r="AN863" i="2" s="1"/>
  <c r="AN864" i="2" s="1"/>
  <c r="AN865" i="2" s="1"/>
  <c r="AN866" i="2" s="1"/>
  <c r="AN867" i="2" s="1"/>
  <c r="AN868" i="2" s="1"/>
  <c r="AN869" i="2" s="1"/>
  <c r="AN870" i="2" s="1"/>
  <c r="AN871" i="2" s="1"/>
  <c r="AN872" i="2" s="1"/>
  <c r="AN873" i="2" s="1"/>
  <c r="AN874" i="2" s="1"/>
  <c r="AN875" i="2" s="1"/>
  <c r="AN876" i="2" s="1"/>
  <c r="AN877" i="2" s="1"/>
  <c r="AN878" i="2" s="1"/>
  <c r="AN879" i="2" s="1"/>
  <c r="AN880" i="2" s="1"/>
  <c r="AN881" i="2" s="1"/>
  <c r="AN882" i="2" s="1"/>
  <c r="AN883" i="2" s="1"/>
  <c r="AN884" i="2" s="1"/>
  <c r="AN885" i="2" s="1"/>
  <c r="AN886" i="2" s="1"/>
  <c r="AN887" i="2" s="1"/>
  <c r="AN888" i="2" s="1"/>
  <c r="AN889" i="2" s="1"/>
  <c r="AN890" i="2" s="1"/>
  <c r="AN891" i="2" s="1"/>
  <c r="AN892" i="2" s="1"/>
  <c r="AN893" i="2" s="1"/>
  <c r="AN894" i="2" s="1"/>
  <c r="AN895" i="2" s="1"/>
  <c r="AN896" i="2" s="1"/>
  <c r="AN897" i="2" s="1"/>
  <c r="AN898" i="2" s="1"/>
  <c r="AN899" i="2" s="1"/>
  <c r="AN900" i="2" s="1"/>
  <c r="AN901" i="2" s="1"/>
  <c r="AN902" i="2" s="1"/>
  <c r="AN903" i="2" s="1"/>
  <c r="AN904" i="2" s="1"/>
  <c r="AN905" i="2" s="1"/>
  <c r="AN906" i="2" s="1"/>
  <c r="AN907" i="2" s="1"/>
  <c r="AN908" i="2" s="1"/>
  <c r="AN909" i="2" s="1"/>
  <c r="AN910" i="2" s="1"/>
  <c r="AN911" i="2" s="1"/>
  <c r="AN912" i="2" s="1"/>
  <c r="AN913" i="2" s="1"/>
  <c r="AN914" i="2" s="1"/>
  <c r="AN915" i="2" s="1"/>
  <c r="AN916" i="2" s="1"/>
  <c r="AN917" i="2" s="1"/>
  <c r="AN918" i="2" s="1"/>
  <c r="AN919" i="2" s="1"/>
  <c r="AN920" i="2" s="1"/>
  <c r="AN921" i="2" s="1"/>
  <c r="AN922" i="2" s="1"/>
  <c r="AN923" i="2" s="1"/>
  <c r="AN924" i="2" s="1"/>
  <c r="AN925" i="2" s="1"/>
  <c r="AN926" i="2" s="1"/>
  <c r="AN927" i="2" s="1"/>
  <c r="AN928" i="2" s="1"/>
  <c r="AN929" i="2" s="1"/>
  <c r="AN930" i="2" s="1"/>
  <c r="AN931" i="2" s="1"/>
  <c r="AN932" i="2" s="1"/>
  <c r="AN933" i="2" s="1"/>
  <c r="AN934" i="2" s="1"/>
  <c r="AN935" i="2" s="1"/>
  <c r="AN936" i="2" s="1"/>
  <c r="AN937" i="2" s="1"/>
  <c r="AN938" i="2" s="1"/>
  <c r="AN939" i="2" s="1"/>
  <c r="AN940" i="2" s="1"/>
  <c r="AN941" i="2" s="1"/>
  <c r="AN942" i="2" s="1"/>
  <c r="AN943" i="2" s="1"/>
  <c r="AN944" i="2" s="1"/>
  <c r="AN945" i="2" s="1"/>
  <c r="AN946" i="2" s="1"/>
  <c r="AN947" i="2" s="1"/>
  <c r="AN948" i="2" s="1"/>
  <c r="AN949" i="2" s="1"/>
  <c r="AN950" i="2" s="1"/>
  <c r="AN951" i="2" s="1"/>
  <c r="AN952" i="2" s="1"/>
  <c r="AN953" i="2" s="1"/>
  <c r="AN954" i="2" s="1"/>
  <c r="AN955" i="2" s="1"/>
  <c r="AN956" i="2" s="1"/>
  <c r="AN957" i="2" s="1"/>
  <c r="AN958" i="2" s="1"/>
  <c r="AN959" i="2" s="1"/>
  <c r="AN960" i="2" s="1"/>
  <c r="AN961" i="2" s="1"/>
  <c r="AN962" i="2" s="1"/>
  <c r="AN963" i="2" s="1"/>
  <c r="AN964" i="2" s="1"/>
  <c r="AN965" i="2" s="1"/>
  <c r="AN966" i="2" s="1"/>
  <c r="AN967" i="2" s="1"/>
  <c r="AN968" i="2" s="1"/>
  <c r="AN969" i="2" s="1"/>
  <c r="AN970" i="2" s="1"/>
  <c r="AN971" i="2" s="1"/>
  <c r="AN972" i="2" s="1"/>
  <c r="AN973" i="2" s="1"/>
  <c r="AN974" i="2" s="1"/>
  <c r="AN975" i="2" s="1"/>
  <c r="AN976" i="2" s="1"/>
  <c r="AN977" i="2" s="1"/>
  <c r="AN978" i="2" s="1"/>
  <c r="AN979" i="2" s="1"/>
  <c r="AN980" i="2" s="1"/>
  <c r="AN981" i="2" s="1"/>
  <c r="AN982" i="2" s="1"/>
  <c r="AN983" i="2" s="1"/>
  <c r="AN984" i="2" s="1"/>
  <c r="AN985" i="2" s="1"/>
  <c r="AN986" i="2" s="1"/>
  <c r="AN987" i="2" s="1"/>
  <c r="AN988" i="2" s="1"/>
  <c r="AN989" i="2" s="1"/>
  <c r="AN990" i="2" s="1"/>
  <c r="AN991" i="2" s="1"/>
  <c r="AN992" i="2" s="1"/>
  <c r="AN993" i="2" s="1"/>
  <c r="AN994" i="2" s="1"/>
  <c r="AN995" i="2" s="1"/>
  <c r="AN996" i="2" s="1"/>
  <c r="AN997" i="2" s="1"/>
  <c r="AN998" i="2" s="1"/>
  <c r="AN999" i="2" s="1"/>
  <c r="AN1000" i="2" s="1"/>
  <c r="AN1001" i="2" s="1"/>
  <c r="C11" i="19"/>
  <c r="AL4" i="2"/>
  <c r="AL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7" i="2"/>
  <c r="AL98" i="2"/>
  <c r="AL99" i="2"/>
  <c r="AL100" i="2"/>
  <c r="AL101" i="2"/>
  <c r="AL102" i="2"/>
  <c r="AL103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122" i="2"/>
  <c r="AL123" i="2"/>
  <c r="AL124" i="2"/>
  <c r="AL125" i="2"/>
  <c r="AL126" i="2"/>
  <c r="AL127" i="2"/>
  <c r="AL128" i="2"/>
  <c r="AL129" i="2"/>
  <c r="AL130" i="2"/>
  <c r="AL131" i="2"/>
  <c r="AL132" i="2"/>
  <c r="AL133" i="2"/>
  <c r="AL134" i="2"/>
  <c r="AL135" i="2"/>
  <c r="AL136" i="2"/>
  <c r="AL137" i="2"/>
  <c r="AL138" i="2"/>
  <c r="AL139" i="2"/>
  <c r="AL140" i="2"/>
  <c r="AL141" i="2"/>
  <c r="AL142" i="2"/>
  <c r="AL143" i="2"/>
  <c r="AL144" i="2"/>
  <c r="AL145" i="2"/>
  <c r="AL146" i="2"/>
  <c r="AL147" i="2"/>
  <c r="AL148" i="2"/>
  <c r="AL149" i="2"/>
  <c r="AL150" i="2"/>
  <c r="AL151" i="2"/>
  <c r="AL152" i="2"/>
  <c r="AL153" i="2"/>
  <c r="AL154" i="2"/>
  <c r="AL155" i="2"/>
  <c r="AL156" i="2"/>
  <c r="AL157" i="2"/>
  <c r="AL158" i="2"/>
  <c r="AL159" i="2"/>
  <c r="AL160" i="2"/>
  <c r="AL161" i="2"/>
  <c r="AL162" i="2"/>
  <c r="AL163" i="2"/>
  <c r="AL164" i="2"/>
  <c r="AL165" i="2"/>
  <c r="AL166" i="2"/>
  <c r="AL167" i="2"/>
  <c r="AL168" i="2"/>
  <c r="AL169" i="2"/>
  <c r="AL170" i="2"/>
  <c r="AL171" i="2"/>
  <c r="AL172" i="2"/>
  <c r="AL173" i="2"/>
  <c r="AL174" i="2"/>
  <c r="AL175" i="2"/>
  <c r="AL176" i="2"/>
  <c r="AL177" i="2"/>
  <c r="AL178" i="2"/>
  <c r="AL179" i="2"/>
  <c r="AL180" i="2"/>
  <c r="AL181" i="2"/>
  <c r="AL182" i="2"/>
  <c r="AL183" i="2"/>
  <c r="AL184" i="2"/>
  <c r="AL185" i="2"/>
  <c r="AL186" i="2"/>
  <c r="AL187" i="2"/>
  <c r="AL188" i="2"/>
  <c r="AL189" i="2"/>
  <c r="AL190" i="2"/>
  <c r="AL191" i="2"/>
  <c r="AL192" i="2"/>
  <c r="AL193" i="2"/>
  <c r="AL194" i="2"/>
  <c r="AL195" i="2"/>
  <c r="AL196" i="2"/>
  <c r="AL197" i="2"/>
  <c r="AL198" i="2"/>
  <c r="AL199" i="2"/>
  <c r="AL200" i="2"/>
  <c r="AL201" i="2"/>
  <c r="AL202" i="2"/>
  <c r="AL203" i="2"/>
  <c r="AL204" i="2"/>
  <c r="AL205" i="2"/>
  <c r="AL206" i="2"/>
  <c r="AL207" i="2"/>
  <c r="AL208" i="2"/>
  <c r="AL209" i="2"/>
  <c r="AL210" i="2"/>
  <c r="AL211" i="2"/>
  <c r="AL212" i="2"/>
  <c r="AL213" i="2"/>
  <c r="AL214" i="2"/>
  <c r="AL215" i="2"/>
  <c r="AL216" i="2"/>
  <c r="AL217" i="2"/>
  <c r="AL218" i="2"/>
  <c r="AL219" i="2"/>
  <c r="AL220" i="2"/>
  <c r="AL221" i="2"/>
  <c r="AL222" i="2"/>
  <c r="AL223" i="2"/>
  <c r="AL224" i="2"/>
  <c r="AL225" i="2"/>
  <c r="AL226" i="2"/>
  <c r="AL227" i="2"/>
  <c r="AL228" i="2"/>
  <c r="AL229" i="2"/>
  <c r="AL230" i="2"/>
  <c r="AL231" i="2"/>
  <c r="AL232" i="2"/>
  <c r="AL233" i="2"/>
  <c r="AL234" i="2"/>
  <c r="AL235" i="2"/>
  <c r="AL236" i="2"/>
  <c r="AL237" i="2"/>
  <c r="AL238" i="2"/>
  <c r="AL239" i="2"/>
  <c r="AL240" i="2"/>
  <c r="AL241" i="2"/>
  <c r="AL242" i="2"/>
  <c r="AL243" i="2"/>
  <c r="AL244" i="2"/>
  <c r="AL245" i="2"/>
  <c r="AL246" i="2"/>
  <c r="AL247" i="2"/>
  <c r="AL248" i="2"/>
  <c r="AL249" i="2"/>
  <c r="AL250" i="2"/>
  <c r="AL251" i="2"/>
  <c r="AL252" i="2"/>
  <c r="AL253" i="2"/>
  <c r="AL254" i="2"/>
  <c r="AL255" i="2"/>
  <c r="AL256" i="2"/>
  <c r="AL257" i="2"/>
  <c r="AL258" i="2"/>
  <c r="AL259" i="2"/>
  <c r="AL260" i="2"/>
  <c r="AL261" i="2"/>
  <c r="AL262" i="2"/>
  <c r="AL263" i="2"/>
  <c r="AL264" i="2"/>
  <c r="AL265" i="2"/>
  <c r="AL266" i="2"/>
  <c r="AL267" i="2"/>
  <c r="AL268" i="2"/>
  <c r="AL269" i="2"/>
  <c r="AL270" i="2"/>
  <c r="AL271" i="2"/>
  <c r="AL272" i="2"/>
  <c r="AL273" i="2"/>
  <c r="AL274" i="2"/>
  <c r="AL275" i="2"/>
  <c r="AL276" i="2"/>
  <c r="AL277" i="2"/>
  <c r="AL278" i="2"/>
  <c r="AL279" i="2"/>
  <c r="AL280" i="2"/>
  <c r="AL281" i="2"/>
  <c r="AL282" i="2"/>
  <c r="AL283" i="2"/>
  <c r="AL284" i="2"/>
  <c r="AL285" i="2"/>
  <c r="AL286" i="2"/>
  <c r="AL287" i="2"/>
  <c r="AL288" i="2"/>
  <c r="AL289" i="2"/>
  <c r="AL290" i="2"/>
  <c r="AL291" i="2"/>
  <c r="AL292" i="2"/>
  <c r="AL293" i="2"/>
  <c r="AL294" i="2"/>
  <c r="AL295" i="2"/>
  <c r="AL296" i="2"/>
  <c r="AL297" i="2"/>
  <c r="AL298" i="2"/>
  <c r="AL299" i="2"/>
  <c r="AL300" i="2"/>
  <c r="AL301" i="2"/>
  <c r="AL302" i="2"/>
  <c r="AL303" i="2"/>
  <c r="AL304" i="2"/>
  <c r="AL305" i="2"/>
  <c r="AL306" i="2"/>
  <c r="AL307" i="2"/>
  <c r="AL308" i="2"/>
  <c r="AL309" i="2"/>
  <c r="AL310" i="2"/>
  <c r="AL311" i="2"/>
  <c r="AL312" i="2"/>
  <c r="AL313" i="2"/>
  <c r="AL314" i="2"/>
  <c r="AL315" i="2"/>
  <c r="AL316" i="2"/>
  <c r="AL317" i="2"/>
  <c r="AL318" i="2"/>
  <c r="AL319" i="2"/>
  <c r="AL320" i="2"/>
  <c r="AL321" i="2"/>
  <c r="AL322" i="2"/>
  <c r="AL323" i="2"/>
  <c r="AL324" i="2"/>
  <c r="AL325" i="2"/>
  <c r="AL326" i="2"/>
  <c r="AL327" i="2"/>
  <c r="AL328" i="2"/>
  <c r="AL329" i="2"/>
  <c r="AL330" i="2"/>
  <c r="AL331" i="2"/>
  <c r="AL332" i="2"/>
  <c r="AL333" i="2"/>
  <c r="AL334" i="2"/>
  <c r="AL335" i="2"/>
  <c r="AL336" i="2"/>
  <c r="AL337" i="2"/>
  <c r="AL338" i="2"/>
  <c r="AL339" i="2"/>
  <c r="AL340" i="2"/>
  <c r="AL341" i="2"/>
  <c r="AL342" i="2"/>
  <c r="AL343" i="2"/>
  <c r="AL344" i="2"/>
  <c r="AL345" i="2"/>
  <c r="AL346" i="2"/>
  <c r="AL347" i="2"/>
  <c r="AL348" i="2"/>
  <c r="AL349" i="2"/>
  <c r="AL350" i="2"/>
  <c r="AL351" i="2"/>
  <c r="AL352" i="2"/>
  <c r="AL353" i="2"/>
  <c r="AL354" i="2"/>
  <c r="AL355" i="2"/>
  <c r="AL356" i="2"/>
  <c r="AL357" i="2"/>
  <c r="AL358" i="2"/>
  <c r="AL359" i="2"/>
  <c r="AL360" i="2"/>
  <c r="AL361" i="2"/>
  <c r="AL362" i="2"/>
  <c r="AL363" i="2"/>
  <c r="AL364" i="2"/>
  <c r="AL365" i="2"/>
  <c r="AL366" i="2"/>
  <c r="AL367" i="2"/>
  <c r="AL368" i="2"/>
  <c r="AL369" i="2"/>
  <c r="AL370" i="2"/>
  <c r="AL371" i="2"/>
  <c r="AL372" i="2"/>
  <c r="AL373" i="2"/>
  <c r="AL374" i="2"/>
  <c r="AL375" i="2"/>
  <c r="AL376" i="2"/>
  <c r="AL377" i="2"/>
  <c r="AL378" i="2"/>
  <c r="AL379" i="2"/>
  <c r="AL380" i="2"/>
  <c r="AL381" i="2"/>
  <c r="AL382" i="2"/>
  <c r="AL383" i="2"/>
  <c r="AL384" i="2"/>
  <c r="AL385" i="2"/>
  <c r="AL386" i="2"/>
  <c r="AL387" i="2"/>
  <c r="AL388" i="2"/>
  <c r="AL389" i="2"/>
  <c r="AL390" i="2"/>
  <c r="AL391" i="2"/>
  <c r="AL392" i="2"/>
  <c r="AL393" i="2"/>
  <c r="AL394" i="2"/>
  <c r="AL395" i="2"/>
  <c r="AL396" i="2"/>
  <c r="AL397" i="2"/>
  <c r="AL398" i="2"/>
  <c r="AL399" i="2"/>
  <c r="AL400" i="2"/>
  <c r="AL401" i="2"/>
  <c r="AL402" i="2"/>
  <c r="AL403" i="2"/>
  <c r="AL404" i="2"/>
  <c r="AL405" i="2"/>
  <c r="AL406" i="2"/>
  <c r="AL407" i="2"/>
  <c r="AL408" i="2"/>
  <c r="AL409" i="2"/>
  <c r="AL410" i="2"/>
  <c r="AL411" i="2"/>
  <c r="AL412" i="2"/>
  <c r="AL413" i="2"/>
  <c r="AL414" i="2"/>
  <c r="AL415" i="2"/>
  <c r="AL416" i="2"/>
  <c r="AL417" i="2"/>
  <c r="AL418" i="2"/>
  <c r="AL419" i="2"/>
  <c r="AL420" i="2"/>
  <c r="AL421" i="2"/>
  <c r="AL422" i="2"/>
  <c r="AL423" i="2"/>
  <c r="AL424" i="2"/>
  <c r="AL425" i="2"/>
  <c r="AL426" i="2"/>
  <c r="AL427" i="2"/>
  <c r="AL428" i="2"/>
  <c r="AL429" i="2"/>
  <c r="AL430" i="2"/>
  <c r="AL431" i="2"/>
  <c r="AL432" i="2"/>
  <c r="AL433" i="2"/>
  <c r="AL434" i="2"/>
  <c r="AL435" i="2"/>
  <c r="AL436" i="2"/>
  <c r="AL437" i="2"/>
  <c r="AL438" i="2"/>
  <c r="AL439" i="2"/>
  <c r="AL440" i="2"/>
  <c r="AL441" i="2"/>
  <c r="AL442" i="2"/>
  <c r="AL443" i="2"/>
  <c r="AL444" i="2"/>
  <c r="AL445" i="2"/>
  <c r="AL446" i="2"/>
  <c r="AL447" i="2"/>
  <c r="AL448" i="2"/>
  <c r="AL449" i="2"/>
  <c r="AL450" i="2"/>
  <c r="AL451" i="2"/>
  <c r="AL452" i="2"/>
  <c r="AL453" i="2"/>
  <c r="AL454" i="2"/>
  <c r="AL455" i="2"/>
  <c r="AL456" i="2"/>
  <c r="AL457" i="2"/>
  <c r="AL458" i="2"/>
  <c r="AL459" i="2"/>
  <c r="AL460" i="2"/>
  <c r="AL461" i="2"/>
  <c r="AL462" i="2"/>
  <c r="AL463" i="2"/>
  <c r="AL464" i="2"/>
  <c r="AL465" i="2"/>
  <c r="AL466" i="2"/>
  <c r="AL467" i="2"/>
  <c r="AL468" i="2"/>
  <c r="AL469" i="2"/>
  <c r="AL470" i="2"/>
  <c r="AL471" i="2"/>
  <c r="AL472" i="2"/>
  <c r="AL473" i="2"/>
  <c r="AL474" i="2"/>
  <c r="AL475" i="2"/>
  <c r="AL476" i="2"/>
  <c r="AL477" i="2"/>
  <c r="AL478" i="2"/>
  <c r="AL479" i="2"/>
  <c r="AL480" i="2"/>
  <c r="AL481" i="2"/>
  <c r="AL482" i="2"/>
  <c r="AL483" i="2"/>
  <c r="AL484" i="2"/>
  <c r="AL485" i="2"/>
  <c r="AL486" i="2"/>
  <c r="AL487" i="2"/>
  <c r="AL488" i="2"/>
  <c r="AL489" i="2"/>
  <c r="AL490" i="2"/>
  <c r="AL491" i="2"/>
  <c r="AL492" i="2"/>
  <c r="AL493" i="2"/>
  <c r="AL494" i="2"/>
  <c r="AL495" i="2"/>
  <c r="AL496" i="2"/>
  <c r="AL497" i="2"/>
  <c r="AL498" i="2"/>
  <c r="AL499" i="2"/>
  <c r="AL500" i="2"/>
  <c r="AL501" i="2"/>
  <c r="AL502" i="2"/>
  <c r="AL503" i="2"/>
  <c r="AL504" i="2"/>
  <c r="AL505" i="2"/>
  <c r="AL506" i="2"/>
  <c r="AL507" i="2"/>
  <c r="AL508" i="2"/>
  <c r="AL509" i="2"/>
  <c r="AL510" i="2"/>
  <c r="AL511" i="2"/>
  <c r="AL512" i="2"/>
  <c r="AL513" i="2"/>
  <c r="AL514" i="2"/>
  <c r="AL515" i="2"/>
  <c r="AL516" i="2"/>
  <c r="AL517" i="2"/>
  <c r="AL518" i="2"/>
  <c r="AL519" i="2"/>
  <c r="AL520" i="2"/>
  <c r="AL521" i="2"/>
  <c r="AL522" i="2"/>
  <c r="AL523" i="2"/>
  <c r="AL524" i="2"/>
  <c r="AL525" i="2"/>
  <c r="AL526" i="2"/>
  <c r="AL527" i="2"/>
  <c r="AL528" i="2"/>
  <c r="AL529" i="2"/>
  <c r="AL530" i="2"/>
  <c r="AL531" i="2"/>
  <c r="AL532" i="2"/>
  <c r="AL533" i="2"/>
  <c r="AL534" i="2"/>
  <c r="AL535" i="2"/>
  <c r="AL536" i="2"/>
  <c r="AL537" i="2"/>
  <c r="AL538" i="2"/>
  <c r="AL539" i="2"/>
  <c r="AL540" i="2"/>
  <c r="AL541" i="2"/>
  <c r="AL542" i="2"/>
  <c r="AL543" i="2"/>
  <c r="AL544" i="2"/>
  <c r="AL545" i="2"/>
  <c r="AL546" i="2"/>
  <c r="AL547" i="2"/>
  <c r="AL548" i="2"/>
  <c r="AL549" i="2"/>
  <c r="AL550" i="2"/>
  <c r="AL551" i="2"/>
  <c r="AL552" i="2"/>
  <c r="AL553" i="2"/>
  <c r="AL554" i="2"/>
  <c r="AL555" i="2"/>
  <c r="AL556" i="2"/>
  <c r="AL557" i="2"/>
  <c r="AL558" i="2"/>
  <c r="AL559" i="2"/>
  <c r="AL560" i="2"/>
  <c r="AL561" i="2"/>
  <c r="AL562" i="2"/>
  <c r="AL563" i="2"/>
  <c r="AL564" i="2"/>
  <c r="AL565" i="2"/>
  <c r="AL566" i="2"/>
  <c r="AL567" i="2"/>
  <c r="AL568" i="2"/>
  <c r="AL569" i="2"/>
  <c r="AL570" i="2"/>
  <c r="AL571" i="2"/>
  <c r="AL572" i="2"/>
  <c r="AL573" i="2"/>
  <c r="AL574" i="2"/>
  <c r="AL575" i="2"/>
  <c r="AL576" i="2"/>
  <c r="AL577" i="2"/>
  <c r="AL578" i="2"/>
  <c r="AL579" i="2"/>
  <c r="AL580" i="2"/>
  <c r="AL581" i="2"/>
  <c r="AL582" i="2"/>
  <c r="AL583" i="2"/>
  <c r="AL584" i="2"/>
  <c r="AL585" i="2"/>
  <c r="AL586" i="2"/>
  <c r="AL587" i="2"/>
  <c r="AL588" i="2"/>
  <c r="AL589" i="2"/>
  <c r="AL590" i="2"/>
  <c r="AL591" i="2"/>
  <c r="AL592" i="2"/>
  <c r="AL593" i="2"/>
  <c r="AL594" i="2"/>
  <c r="AL595" i="2"/>
  <c r="AL596" i="2"/>
  <c r="AL597" i="2"/>
  <c r="AL598" i="2"/>
  <c r="AL599" i="2"/>
  <c r="AL600" i="2"/>
  <c r="AL601" i="2"/>
  <c r="AL602" i="2"/>
  <c r="AL603" i="2"/>
  <c r="AL604" i="2"/>
  <c r="AL605" i="2"/>
  <c r="AL606" i="2"/>
  <c r="AL607" i="2"/>
  <c r="AL608" i="2"/>
  <c r="AL609" i="2"/>
  <c r="AL610" i="2"/>
  <c r="AL611" i="2"/>
  <c r="AL612" i="2"/>
  <c r="AL613" i="2"/>
  <c r="AL614" i="2"/>
  <c r="AL615" i="2"/>
  <c r="AL616" i="2"/>
  <c r="AL617" i="2"/>
  <c r="AL618" i="2"/>
  <c r="AL619" i="2"/>
  <c r="AL620" i="2"/>
  <c r="AL621" i="2"/>
  <c r="AL622" i="2"/>
  <c r="AL623" i="2"/>
  <c r="AL624" i="2"/>
  <c r="AL625" i="2"/>
  <c r="AL626" i="2"/>
  <c r="AL627" i="2"/>
  <c r="AL628" i="2"/>
  <c r="AL629" i="2"/>
  <c r="AL630" i="2"/>
  <c r="AL631" i="2"/>
  <c r="AL632" i="2"/>
  <c r="AL633" i="2"/>
  <c r="AL634" i="2"/>
  <c r="AL635" i="2"/>
  <c r="AL636" i="2"/>
  <c r="AL637" i="2"/>
  <c r="AL638" i="2"/>
  <c r="AL639" i="2"/>
  <c r="AL640" i="2"/>
  <c r="AL641" i="2"/>
  <c r="AL642" i="2"/>
  <c r="AL643" i="2"/>
  <c r="AL644" i="2"/>
  <c r="AL645" i="2"/>
  <c r="AL646" i="2"/>
  <c r="AL647" i="2"/>
  <c r="AL648" i="2"/>
  <c r="AL649" i="2"/>
  <c r="AL650" i="2"/>
  <c r="AL651" i="2"/>
  <c r="AL652" i="2"/>
  <c r="AL653" i="2"/>
  <c r="AL654" i="2"/>
  <c r="AL655" i="2"/>
  <c r="AL656" i="2"/>
  <c r="AL657" i="2"/>
  <c r="AL658" i="2"/>
  <c r="AL659" i="2"/>
  <c r="AL660" i="2"/>
  <c r="AL661" i="2"/>
  <c r="AL662" i="2"/>
  <c r="AL663" i="2"/>
  <c r="AL664" i="2"/>
  <c r="AL665" i="2"/>
  <c r="AL666" i="2"/>
  <c r="AL667" i="2"/>
  <c r="AL668" i="2"/>
  <c r="AL669" i="2"/>
  <c r="AL670" i="2"/>
  <c r="AL671" i="2"/>
  <c r="AL672" i="2"/>
  <c r="AL673" i="2"/>
  <c r="AL674" i="2"/>
  <c r="AL675" i="2"/>
  <c r="AL676" i="2"/>
  <c r="AL677" i="2"/>
  <c r="AL678" i="2"/>
  <c r="AL679" i="2"/>
  <c r="AL680" i="2"/>
  <c r="AL681" i="2"/>
  <c r="AL682" i="2"/>
  <c r="AL683" i="2"/>
  <c r="AL684" i="2"/>
  <c r="AL685" i="2"/>
  <c r="AL686" i="2"/>
  <c r="AL687" i="2"/>
  <c r="AL688" i="2"/>
  <c r="AL689" i="2"/>
  <c r="AL690" i="2"/>
  <c r="AL691" i="2"/>
  <c r="AL692" i="2"/>
  <c r="AL693" i="2"/>
  <c r="AL694" i="2"/>
  <c r="AL695" i="2"/>
  <c r="AL696" i="2"/>
  <c r="AL697" i="2"/>
  <c r="AL698" i="2"/>
  <c r="AL699" i="2"/>
  <c r="AL700" i="2"/>
  <c r="AL701" i="2"/>
  <c r="AL702" i="2"/>
  <c r="AL703" i="2"/>
  <c r="AL704" i="2"/>
  <c r="AL705" i="2"/>
  <c r="AL706" i="2"/>
  <c r="AL707" i="2"/>
  <c r="AL708" i="2"/>
  <c r="AL709" i="2"/>
  <c r="AL710" i="2"/>
  <c r="AL711" i="2"/>
  <c r="AL712" i="2"/>
  <c r="AL713" i="2"/>
  <c r="AL714" i="2"/>
  <c r="AL715" i="2"/>
  <c r="AL716" i="2"/>
  <c r="AL717" i="2"/>
  <c r="AL718" i="2"/>
  <c r="AL719" i="2"/>
  <c r="AL720" i="2"/>
  <c r="AL721" i="2"/>
  <c r="AL722" i="2"/>
  <c r="AL723" i="2"/>
  <c r="AL724" i="2"/>
  <c r="AL725" i="2"/>
  <c r="AL726" i="2"/>
  <c r="AL727" i="2"/>
  <c r="AL728" i="2"/>
  <c r="AL729" i="2"/>
  <c r="AL730" i="2"/>
  <c r="AL731" i="2"/>
  <c r="AL732" i="2"/>
  <c r="AL733" i="2"/>
  <c r="AL734" i="2"/>
  <c r="AL735" i="2"/>
  <c r="AL736" i="2"/>
  <c r="AL737" i="2"/>
  <c r="AL738" i="2"/>
  <c r="AL739" i="2"/>
  <c r="AL740" i="2"/>
  <c r="AL741" i="2"/>
  <c r="AL742" i="2"/>
  <c r="AL743" i="2"/>
  <c r="AL744" i="2"/>
  <c r="AL745" i="2"/>
  <c r="AL746" i="2"/>
  <c r="AL747" i="2"/>
  <c r="AL748" i="2"/>
  <c r="AL749" i="2"/>
  <c r="AL750" i="2"/>
  <c r="AL751" i="2"/>
  <c r="AL752" i="2"/>
  <c r="AL753" i="2"/>
  <c r="AL754" i="2"/>
  <c r="AL755" i="2"/>
  <c r="AL756" i="2"/>
  <c r="AL757" i="2"/>
  <c r="AL758" i="2"/>
  <c r="AL759" i="2"/>
  <c r="AL760" i="2"/>
  <c r="AL761" i="2"/>
  <c r="AL762" i="2"/>
  <c r="AL763" i="2"/>
  <c r="AL764" i="2"/>
  <c r="AL765" i="2"/>
  <c r="AL766" i="2"/>
  <c r="AL767" i="2"/>
  <c r="AL768" i="2"/>
  <c r="AL769" i="2"/>
  <c r="AL770" i="2"/>
  <c r="AL771" i="2"/>
  <c r="AL772" i="2"/>
  <c r="AL773" i="2"/>
  <c r="AL774" i="2"/>
  <c r="AL775" i="2"/>
  <c r="AL776" i="2"/>
  <c r="AL777" i="2"/>
  <c r="AL778" i="2"/>
  <c r="AL779" i="2"/>
  <c r="AL780" i="2"/>
  <c r="AL781" i="2"/>
  <c r="AL782" i="2"/>
  <c r="AL783" i="2"/>
  <c r="AL784" i="2"/>
  <c r="AL785" i="2"/>
  <c r="AL786" i="2"/>
  <c r="AL787" i="2"/>
  <c r="AL788" i="2"/>
  <c r="AL789" i="2"/>
  <c r="AL790" i="2"/>
  <c r="AL791" i="2"/>
  <c r="AL792" i="2"/>
  <c r="AL793" i="2"/>
  <c r="AL794" i="2"/>
  <c r="AL795" i="2"/>
  <c r="AL796" i="2"/>
  <c r="AL797" i="2"/>
  <c r="AL798" i="2"/>
  <c r="AL799" i="2"/>
  <c r="AL800" i="2"/>
  <c r="AL801" i="2"/>
  <c r="AL802" i="2"/>
  <c r="AL803" i="2"/>
  <c r="AL804" i="2"/>
  <c r="AL805" i="2"/>
  <c r="AL806" i="2"/>
  <c r="AL807" i="2"/>
  <c r="AL808" i="2"/>
  <c r="AL809" i="2"/>
  <c r="AL810" i="2"/>
  <c r="AL811" i="2"/>
  <c r="AL812" i="2"/>
  <c r="AL813" i="2"/>
  <c r="AL814" i="2"/>
  <c r="AL815" i="2"/>
  <c r="AL816" i="2"/>
  <c r="AL817" i="2"/>
  <c r="AL818" i="2"/>
  <c r="AL819" i="2"/>
  <c r="AL820" i="2"/>
  <c r="AL821" i="2"/>
  <c r="AL822" i="2"/>
  <c r="AL823" i="2"/>
  <c r="AL824" i="2"/>
  <c r="AL825" i="2"/>
  <c r="AL826" i="2"/>
  <c r="AL827" i="2"/>
  <c r="AL828" i="2"/>
  <c r="AL829" i="2"/>
  <c r="AL830" i="2"/>
  <c r="AL831" i="2"/>
  <c r="AL832" i="2"/>
  <c r="AL833" i="2"/>
  <c r="AL834" i="2"/>
  <c r="AL835" i="2"/>
  <c r="AL836" i="2"/>
  <c r="AL837" i="2"/>
  <c r="AL838" i="2"/>
  <c r="AL839" i="2"/>
  <c r="AL840" i="2"/>
  <c r="AL841" i="2"/>
  <c r="AL842" i="2"/>
  <c r="AL843" i="2"/>
  <c r="AL844" i="2"/>
  <c r="AL845" i="2"/>
  <c r="AL846" i="2"/>
  <c r="AL847" i="2"/>
  <c r="AL848" i="2"/>
  <c r="AL849" i="2"/>
  <c r="AL850" i="2"/>
  <c r="AL851" i="2"/>
  <c r="AL852" i="2"/>
  <c r="AL853" i="2"/>
  <c r="AL854" i="2"/>
  <c r="AL855" i="2"/>
  <c r="AL856" i="2"/>
  <c r="AL857" i="2"/>
  <c r="AL858" i="2"/>
  <c r="AL859" i="2"/>
  <c r="AL860" i="2"/>
  <c r="AL861" i="2"/>
  <c r="AL862" i="2"/>
  <c r="AL863" i="2"/>
  <c r="AL864" i="2"/>
  <c r="AL865" i="2"/>
  <c r="AL866" i="2"/>
  <c r="AL867" i="2"/>
  <c r="AL868" i="2"/>
  <c r="AL869" i="2"/>
  <c r="AL870" i="2"/>
  <c r="AL871" i="2"/>
  <c r="AL872" i="2"/>
  <c r="AL873" i="2"/>
  <c r="AL874" i="2"/>
  <c r="AL875" i="2"/>
  <c r="AL876" i="2"/>
  <c r="AL877" i="2"/>
  <c r="AL878" i="2"/>
  <c r="AL879" i="2"/>
  <c r="AL880" i="2"/>
  <c r="AL881" i="2"/>
  <c r="AL882" i="2"/>
  <c r="AL883" i="2"/>
  <c r="AL884" i="2"/>
  <c r="AL885" i="2"/>
  <c r="AL886" i="2"/>
  <c r="AL887" i="2"/>
  <c r="AL888" i="2"/>
  <c r="AL889" i="2"/>
  <c r="AL890" i="2"/>
  <c r="AL891" i="2"/>
  <c r="AL892" i="2"/>
  <c r="AL893" i="2"/>
  <c r="AL894" i="2"/>
  <c r="AL895" i="2"/>
  <c r="AL896" i="2"/>
  <c r="AL897" i="2"/>
  <c r="AL898" i="2"/>
  <c r="AL899" i="2"/>
  <c r="AL900" i="2"/>
  <c r="AL901" i="2"/>
  <c r="AL902" i="2"/>
  <c r="AL903" i="2"/>
  <c r="AL904" i="2"/>
  <c r="AL905" i="2"/>
  <c r="AL906" i="2"/>
  <c r="AL907" i="2"/>
  <c r="AL908" i="2"/>
  <c r="AL909" i="2"/>
  <c r="AL910" i="2"/>
  <c r="AL911" i="2"/>
  <c r="AL912" i="2"/>
  <c r="AL913" i="2"/>
  <c r="AL914" i="2"/>
  <c r="AL915" i="2"/>
  <c r="AL916" i="2"/>
  <c r="AL917" i="2"/>
  <c r="AL918" i="2"/>
  <c r="AL919" i="2"/>
  <c r="AL920" i="2"/>
  <c r="AL921" i="2"/>
  <c r="AL922" i="2"/>
  <c r="AL923" i="2"/>
  <c r="AL924" i="2"/>
  <c r="AL925" i="2"/>
  <c r="AL926" i="2"/>
  <c r="AL927" i="2"/>
  <c r="AL928" i="2"/>
  <c r="AL929" i="2"/>
  <c r="AL930" i="2"/>
  <c r="AL931" i="2"/>
  <c r="AL932" i="2"/>
  <c r="AL933" i="2"/>
  <c r="AL934" i="2"/>
  <c r="AL935" i="2"/>
  <c r="AL936" i="2"/>
  <c r="AL937" i="2"/>
  <c r="AL938" i="2"/>
  <c r="AL939" i="2"/>
  <c r="AL940" i="2"/>
  <c r="AL941" i="2"/>
  <c r="AL942" i="2"/>
  <c r="AL943" i="2"/>
  <c r="AL944" i="2"/>
  <c r="AL945" i="2"/>
  <c r="AL946" i="2"/>
  <c r="AL947" i="2"/>
  <c r="AL948" i="2"/>
  <c r="AL949" i="2"/>
  <c r="AL950" i="2"/>
  <c r="AL951" i="2"/>
  <c r="AL952" i="2"/>
  <c r="AL953" i="2"/>
  <c r="AL954" i="2"/>
  <c r="AL955" i="2"/>
  <c r="AL956" i="2"/>
  <c r="AL957" i="2"/>
  <c r="AL958" i="2"/>
  <c r="AL959" i="2"/>
  <c r="AL960" i="2"/>
  <c r="AL961" i="2"/>
  <c r="AL962" i="2"/>
  <c r="AL963" i="2"/>
  <c r="AL964" i="2"/>
  <c r="AL965" i="2"/>
  <c r="AL966" i="2"/>
  <c r="AL967" i="2"/>
  <c r="AL968" i="2"/>
  <c r="AL969" i="2"/>
  <c r="AL970" i="2"/>
  <c r="AL971" i="2"/>
  <c r="AL972" i="2"/>
  <c r="AL973" i="2"/>
  <c r="AL974" i="2"/>
  <c r="AL975" i="2"/>
  <c r="AL976" i="2"/>
  <c r="AL977" i="2"/>
  <c r="AL978" i="2"/>
  <c r="AL979" i="2"/>
  <c r="AL980" i="2"/>
  <c r="AL981" i="2"/>
  <c r="AL982" i="2"/>
  <c r="AL983" i="2"/>
  <c r="AL984" i="2"/>
  <c r="AL985" i="2"/>
  <c r="AL986" i="2"/>
  <c r="AL987" i="2"/>
  <c r="AL988" i="2"/>
  <c r="AL989" i="2"/>
  <c r="AL990" i="2"/>
  <c r="AL991" i="2"/>
  <c r="AL992" i="2"/>
  <c r="AL993" i="2"/>
  <c r="AL994" i="2"/>
  <c r="AL995" i="2"/>
  <c r="AL996" i="2"/>
  <c r="AL997" i="2"/>
  <c r="AL998" i="2"/>
  <c r="AL999" i="2"/>
  <c r="AL1000" i="2"/>
  <c r="AL1001" i="2"/>
  <c r="AL2" i="2"/>
  <c r="AL3" i="2"/>
  <c r="AK4" i="2"/>
  <c r="AK5" i="2"/>
  <c r="AK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K114" i="2"/>
  <c r="AK115" i="2"/>
  <c r="AK116" i="2"/>
  <c r="AK117" i="2"/>
  <c r="AK118" i="2"/>
  <c r="AK119" i="2"/>
  <c r="AK120" i="2"/>
  <c r="AK121" i="2"/>
  <c r="AK122" i="2"/>
  <c r="AK123" i="2"/>
  <c r="AK124" i="2"/>
  <c r="AK125" i="2"/>
  <c r="AK126" i="2"/>
  <c r="AK127" i="2"/>
  <c r="AK128" i="2"/>
  <c r="AK129" i="2"/>
  <c r="AK130" i="2"/>
  <c r="AK131" i="2"/>
  <c r="AK132" i="2"/>
  <c r="AK133" i="2"/>
  <c r="AK134" i="2"/>
  <c r="AK135" i="2"/>
  <c r="AK136" i="2"/>
  <c r="AK137" i="2"/>
  <c r="AK138" i="2"/>
  <c r="AK139" i="2"/>
  <c r="AK140" i="2"/>
  <c r="AK141" i="2"/>
  <c r="AK142" i="2"/>
  <c r="AK143" i="2"/>
  <c r="AK144" i="2"/>
  <c r="AK145" i="2"/>
  <c r="AK146" i="2"/>
  <c r="AK147" i="2"/>
  <c r="AK148" i="2"/>
  <c r="AK149" i="2"/>
  <c r="AK150" i="2"/>
  <c r="AK151" i="2"/>
  <c r="AK152" i="2"/>
  <c r="AK153" i="2"/>
  <c r="AK154" i="2"/>
  <c r="AK155" i="2"/>
  <c r="AK156" i="2"/>
  <c r="AK157" i="2"/>
  <c r="AK158" i="2"/>
  <c r="AK159" i="2"/>
  <c r="AK160" i="2"/>
  <c r="AK161" i="2"/>
  <c r="AK162" i="2"/>
  <c r="AK163" i="2"/>
  <c r="AK164" i="2"/>
  <c r="AK165" i="2"/>
  <c r="AK166" i="2"/>
  <c r="AK167" i="2"/>
  <c r="AK168" i="2"/>
  <c r="AK169" i="2"/>
  <c r="AK170" i="2"/>
  <c r="AK171" i="2"/>
  <c r="AK172" i="2"/>
  <c r="AK173" i="2"/>
  <c r="AK174" i="2"/>
  <c r="AK175" i="2"/>
  <c r="AK176" i="2"/>
  <c r="AK177" i="2"/>
  <c r="AK178" i="2"/>
  <c r="AK179" i="2"/>
  <c r="AK180" i="2"/>
  <c r="AK181" i="2"/>
  <c r="AK182" i="2"/>
  <c r="AK183" i="2"/>
  <c r="AK184" i="2"/>
  <c r="AK185" i="2"/>
  <c r="AK186" i="2"/>
  <c r="AK187" i="2"/>
  <c r="AK188" i="2"/>
  <c r="AK189" i="2"/>
  <c r="AK190" i="2"/>
  <c r="AK191" i="2"/>
  <c r="AK192" i="2"/>
  <c r="AK193" i="2"/>
  <c r="AK194" i="2"/>
  <c r="AK195" i="2"/>
  <c r="AK196" i="2"/>
  <c r="AK197" i="2"/>
  <c r="AK198" i="2"/>
  <c r="AK199" i="2"/>
  <c r="AK200" i="2"/>
  <c r="AK201" i="2"/>
  <c r="AK202" i="2"/>
  <c r="AK203" i="2"/>
  <c r="AK204" i="2"/>
  <c r="AK205" i="2"/>
  <c r="AK206" i="2"/>
  <c r="AK207" i="2"/>
  <c r="AK208" i="2"/>
  <c r="AK209" i="2"/>
  <c r="AK210" i="2"/>
  <c r="AK211" i="2"/>
  <c r="AK212" i="2"/>
  <c r="AK213" i="2"/>
  <c r="AK214" i="2"/>
  <c r="AK215" i="2"/>
  <c r="AK216" i="2"/>
  <c r="AK217" i="2"/>
  <c r="AK218" i="2"/>
  <c r="AK219" i="2"/>
  <c r="AK220" i="2"/>
  <c r="AK221" i="2"/>
  <c r="AK222" i="2"/>
  <c r="AK223" i="2"/>
  <c r="AK224" i="2"/>
  <c r="AK225" i="2"/>
  <c r="AK226" i="2"/>
  <c r="AK227" i="2"/>
  <c r="AK228" i="2"/>
  <c r="AK229" i="2"/>
  <c r="AK230" i="2"/>
  <c r="AK231" i="2"/>
  <c r="AK232" i="2"/>
  <c r="AK233" i="2"/>
  <c r="AK234" i="2"/>
  <c r="AK235" i="2"/>
  <c r="AK236" i="2"/>
  <c r="AK237" i="2"/>
  <c r="AK238" i="2"/>
  <c r="AK239" i="2"/>
  <c r="AK240" i="2"/>
  <c r="AK241" i="2"/>
  <c r="AK242" i="2"/>
  <c r="AK243" i="2"/>
  <c r="AK244" i="2"/>
  <c r="AK245" i="2"/>
  <c r="AK246" i="2"/>
  <c r="AK247" i="2"/>
  <c r="AK248" i="2"/>
  <c r="AK249" i="2"/>
  <c r="AK250" i="2"/>
  <c r="AK251" i="2"/>
  <c r="AK252" i="2"/>
  <c r="AK253" i="2"/>
  <c r="AK254" i="2"/>
  <c r="AK255" i="2"/>
  <c r="AK256" i="2"/>
  <c r="AK257" i="2"/>
  <c r="AK258" i="2"/>
  <c r="AK259" i="2"/>
  <c r="AK260" i="2"/>
  <c r="AK261" i="2"/>
  <c r="AK262" i="2"/>
  <c r="AK263" i="2"/>
  <c r="AK264" i="2"/>
  <c r="AK265" i="2"/>
  <c r="AK266" i="2"/>
  <c r="AK267" i="2"/>
  <c r="AK268" i="2"/>
  <c r="AK269" i="2"/>
  <c r="AK270" i="2"/>
  <c r="AK271" i="2"/>
  <c r="AK272" i="2"/>
  <c r="AK273" i="2"/>
  <c r="AK274" i="2"/>
  <c r="AK275" i="2"/>
  <c r="AK276" i="2"/>
  <c r="AK277" i="2"/>
  <c r="AK278" i="2"/>
  <c r="AK279" i="2"/>
  <c r="AK280" i="2"/>
  <c r="AK281" i="2"/>
  <c r="AK282" i="2"/>
  <c r="AK283" i="2"/>
  <c r="AK284" i="2"/>
  <c r="AK285" i="2"/>
  <c r="AK286" i="2"/>
  <c r="AK287" i="2"/>
  <c r="AK288" i="2"/>
  <c r="AK289" i="2"/>
  <c r="AK290" i="2"/>
  <c r="AK291" i="2"/>
  <c r="AK292" i="2"/>
  <c r="AK293" i="2"/>
  <c r="AK294" i="2"/>
  <c r="AK295" i="2"/>
  <c r="AK296" i="2"/>
  <c r="AK297" i="2"/>
  <c r="AK298" i="2"/>
  <c r="AK299" i="2"/>
  <c r="AK300" i="2"/>
  <c r="AK301" i="2"/>
  <c r="AK302" i="2"/>
  <c r="AK303" i="2"/>
  <c r="AK304" i="2"/>
  <c r="AK305" i="2"/>
  <c r="AK306" i="2"/>
  <c r="AK307" i="2"/>
  <c r="AK308" i="2"/>
  <c r="AK309" i="2"/>
  <c r="AK310" i="2"/>
  <c r="AK311" i="2"/>
  <c r="AK312" i="2"/>
  <c r="AK313" i="2"/>
  <c r="AK314" i="2"/>
  <c r="AK315" i="2"/>
  <c r="AK316" i="2"/>
  <c r="AK317" i="2"/>
  <c r="AK318" i="2"/>
  <c r="AK319" i="2"/>
  <c r="AK320" i="2"/>
  <c r="AK321" i="2"/>
  <c r="AK322" i="2"/>
  <c r="AK323" i="2"/>
  <c r="AK324" i="2"/>
  <c r="AK325" i="2"/>
  <c r="AK326" i="2"/>
  <c r="AK327" i="2"/>
  <c r="AK328" i="2"/>
  <c r="AK329" i="2"/>
  <c r="AK330" i="2"/>
  <c r="AK331" i="2"/>
  <c r="AK332" i="2"/>
  <c r="AK333" i="2"/>
  <c r="AK334" i="2"/>
  <c r="AK335" i="2"/>
  <c r="AK336" i="2"/>
  <c r="AK337" i="2"/>
  <c r="AK338" i="2"/>
  <c r="AK339" i="2"/>
  <c r="AK340" i="2"/>
  <c r="AK341" i="2"/>
  <c r="AK342" i="2"/>
  <c r="AK343" i="2"/>
  <c r="AK344" i="2"/>
  <c r="AK345" i="2"/>
  <c r="AK346" i="2"/>
  <c r="AK347" i="2"/>
  <c r="AK348" i="2"/>
  <c r="AK349" i="2"/>
  <c r="AK350" i="2"/>
  <c r="AK351" i="2"/>
  <c r="AK352" i="2"/>
  <c r="AK353" i="2"/>
  <c r="AK354" i="2"/>
  <c r="AK355" i="2"/>
  <c r="AK356" i="2"/>
  <c r="AK357" i="2"/>
  <c r="AK358" i="2"/>
  <c r="AK359" i="2"/>
  <c r="AK360" i="2"/>
  <c r="AK361" i="2"/>
  <c r="AK362" i="2"/>
  <c r="AK363" i="2"/>
  <c r="AK364" i="2"/>
  <c r="AK365" i="2"/>
  <c r="AK366" i="2"/>
  <c r="AK367" i="2"/>
  <c r="AK368" i="2"/>
  <c r="AK369" i="2"/>
  <c r="AK370" i="2"/>
  <c r="AK371" i="2"/>
  <c r="AK372" i="2"/>
  <c r="AK373" i="2"/>
  <c r="AK374" i="2"/>
  <c r="AK375" i="2"/>
  <c r="AK376" i="2"/>
  <c r="AK377" i="2"/>
  <c r="AK378" i="2"/>
  <c r="AK379" i="2"/>
  <c r="AK380" i="2"/>
  <c r="AK381" i="2"/>
  <c r="AK382" i="2"/>
  <c r="AK383" i="2"/>
  <c r="AK384" i="2"/>
  <c r="AK385" i="2"/>
  <c r="AK386" i="2"/>
  <c r="AK387" i="2"/>
  <c r="AK388" i="2"/>
  <c r="AK389" i="2"/>
  <c r="AK390" i="2"/>
  <c r="AK391" i="2"/>
  <c r="AK392" i="2"/>
  <c r="AK393" i="2"/>
  <c r="AK394" i="2"/>
  <c r="AK395" i="2"/>
  <c r="AK396" i="2"/>
  <c r="AK397" i="2"/>
  <c r="AK398" i="2"/>
  <c r="AK399" i="2"/>
  <c r="AK400" i="2"/>
  <c r="AK401" i="2"/>
  <c r="AK402" i="2"/>
  <c r="AK403" i="2"/>
  <c r="AK404" i="2"/>
  <c r="AK405" i="2"/>
  <c r="AK406" i="2"/>
  <c r="AK407" i="2"/>
  <c r="AK408" i="2"/>
  <c r="AK409" i="2"/>
  <c r="AK410" i="2"/>
  <c r="AK411" i="2"/>
  <c r="AK412" i="2"/>
  <c r="AK413" i="2"/>
  <c r="AK414" i="2"/>
  <c r="AK415" i="2"/>
  <c r="AK416" i="2"/>
  <c r="AK417" i="2"/>
  <c r="AK418" i="2"/>
  <c r="AK419" i="2"/>
  <c r="AK420" i="2"/>
  <c r="AK421" i="2"/>
  <c r="AK422" i="2"/>
  <c r="AK423" i="2"/>
  <c r="AK424" i="2"/>
  <c r="AK425" i="2"/>
  <c r="AK426" i="2"/>
  <c r="AK427" i="2"/>
  <c r="AK428" i="2"/>
  <c r="AK429" i="2"/>
  <c r="AK430" i="2"/>
  <c r="AK431" i="2"/>
  <c r="AK432" i="2"/>
  <c r="AK433" i="2"/>
  <c r="AK434" i="2"/>
  <c r="AK435" i="2"/>
  <c r="AK436" i="2"/>
  <c r="AK437" i="2"/>
  <c r="AK438" i="2"/>
  <c r="AK439" i="2"/>
  <c r="AK440" i="2"/>
  <c r="AK441" i="2"/>
  <c r="AK442" i="2"/>
  <c r="AK443" i="2"/>
  <c r="AK444" i="2"/>
  <c r="AK445" i="2"/>
  <c r="AK446" i="2"/>
  <c r="AK447" i="2"/>
  <c r="AK448" i="2"/>
  <c r="AK449" i="2"/>
  <c r="AK450" i="2"/>
  <c r="AK451" i="2"/>
  <c r="AK452" i="2"/>
  <c r="AK453" i="2"/>
  <c r="AK454" i="2"/>
  <c r="AK455" i="2"/>
  <c r="AK456" i="2"/>
  <c r="AK457" i="2"/>
  <c r="AK458" i="2"/>
  <c r="AK459" i="2"/>
  <c r="AK460" i="2"/>
  <c r="AK461" i="2"/>
  <c r="AK462" i="2"/>
  <c r="AK463" i="2"/>
  <c r="AK464" i="2"/>
  <c r="AK465" i="2"/>
  <c r="AK466" i="2"/>
  <c r="AK467" i="2"/>
  <c r="AK468" i="2"/>
  <c r="AK469" i="2"/>
  <c r="AK470" i="2"/>
  <c r="AK471" i="2"/>
  <c r="AK472" i="2"/>
  <c r="AK473" i="2"/>
  <c r="AK474" i="2"/>
  <c r="AK475" i="2"/>
  <c r="AK476" i="2"/>
  <c r="AK477" i="2"/>
  <c r="AK478" i="2"/>
  <c r="AK479" i="2"/>
  <c r="AK480" i="2"/>
  <c r="AK481" i="2"/>
  <c r="AK482" i="2"/>
  <c r="AK483" i="2"/>
  <c r="AK484" i="2"/>
  <c r="AK485" i="2"/>
  <c r="AK486" i="2"/>
  <c r="AK487" i="2"/>
  <c r="AK488" i="2"/>
  <c r="AK489" i="2"/>
  <c r="AK490" i="2"/>
  <c r="AK491" i="2"/>
  <c r="AK492" i="2"/>
  <c r="AK493" i="2"/>
  <c r="AK494" i="2"/>
  <c r="AK495" i="2"/>
  <c r="AK496" i="2"/>
  <c r="AK497" i="2"/>
  <c r="AK498" i="2"/>
  <c r="AK499" i="2"/>
  <c r="AK500" i="2"/>
  <c r="AK501" i="2"/>
  <c r="AK502" i="2"/>
  <c r="AK503" i="2"/>
  <c r="AK504" i="2"/>
  <c r="AK505" i="2"/>
  <c r="AK506" i="2"/>
  <c r="AK507" i="2"/>
  <c r="AK508" i="2"/>
  <c r="AK509" i="2"/>
  <c r="AK510" i="2"/>
  <c r="AK511" i="2"/>
  <c r="AK512" i="2"/>
  <c r="AK513" i="2"/>
  <c r="AK514" i="2"/>
  <c r="AK515" i="2"/>
  <c r="AK516" i="2"/>
  <c r="AK517" i="2"/>
  <c r="AK518" i="2"/>
  <c r="AK519" i="2"/>
  <c r="AK520" i="2"/>
  <c r="AK521" i="2"/>
  <c r="AK522" i="2"/>
  <c r="AK523" i="2"/>
  <c r="AK524" i="2"/>
  <c r="AK525" i="2"/>
  <c r="AK526" i="2"/>
  <c r="AK527" i="2"/>
  <c r="AK528" i="2"/>
  <c r="AK529" i="2"/>
  <c r="AK530" i="2"/>
  <c r="AK531" i="2"/>
  <c r="AK532" i="2"/>
  <c r="AK533" i="2"/>
  <c r="AK534" i="2"/>
  <c r="AK535" i="2"/>
  <c r="AK536" i="2"/>
  <c r="AK537" i="2"/>
  <c r="AK538" i="2"/>
  <c r="AK539" i="2"/>
  <c r="AK540" i="2"/>
  <c r="AK541" i="2"/>
  <c r="AK542" i="2"/>
  <c r="AK543" i="2"/>
  <c r="AK544" i="2"/>
  <c r="AK545" i="2"/>
  <c r="AK546" i="2"/>
  <c r="AK547" i="2"/>
  <c r="AK548" i="2"/>
  <c r="AK549" i="2"/>
  <c r="AK550" i="2"/>
  <c r="AK551" i="2"/>
  <c r="AK552" i="2"/>
  <c r="AK553" i="2"/>
  <c r="AK554" i="2"/>
  <c r="AK555" i="2"/>
  <c r="AK556" i="2"/>
  <c r="AK557" i="2"/>
  <c r="AK558" i="2"/>
  <c r="AK559" i="2"/>
  <c r="AK560" i="2"/>
  <c r="AK561" i="2"/>
  <c r="AK562" i="2"/>
  <c r="AK563" i="2"/>
  <c r="AK564" i="2"/>
  <c r="AK565" i="2"/>
  <c r="AK566" i="2"/>
  <c r="AK567" i="2"/>
  <c r="AK568" i="2"/>
  <c r="AK569" i="2"/>
  <c r="AK570" i="2"/>
  <c r="AK571" i="2"/>
  <c r="AK572" i="2"/>
  <c r="AK573" i="2"/>
  <c r="AK574" i="2"/>
  <c r="AK575" i="2"/>
  <c r="AK576" i="2"/>
  <c r="AK577" i="2"/>
  <c r="AK578" i="2"/>
  <c r="AK579" i="2"/>
  <c r="AK580" i="2"/>
  <c r="AK581" i="2"/>
  <c r="AK582" i="2"/>
  <c r="AK583" i="2"/>
  <c r="AK584" i="2"/>
  <c r="AK585" i="2"/>
  <c r="AK586" i="2"/>
  <c r="AK587" i="2"/>
  <c r="AK588" i="2"/>
  <c r="AK589" i="2"/>
  <c r="AK590" i="2"/>
  <c r="AK591" i="2"/>
  <c r="AK592" i="2"/>
  <c r="AK593" i="2"/>
  <c r="AK594" i="2"/>
  <c r="AK595" i="2"/>
  <c r="AK596" i="2"/>
  <c r="AK597" i="2"/>
  <c r="AK598" i="2"/>
  <c r="AK599" i="2"/>
  <c r="AK600" i="2"/>
  <c r="AK601" i="2"/>
  <c r="AK602" i="2"/>
  <c r="AK603" i="2"/>
  <c r="AK604" i="2"/>
  <c r="AK605" i="2"/>
  <c r="AK606" i="2"/>
  <c r="AK607" i="2"/>
  <c r="AK608" i="2"/>
  <c r="AK609" i="2"/>
  <c r="AK610" i="2"/>
  <c r="AK611" i="2"/>
  <c r="AK612" i="2"/>
  <c r="AK613" i="2"/>
  <c r="AK614" i="2"/>
  <c r="AK615" i="2"/>
  <c r="AK616" i="2"/>
  <c r="AK617" i="2"/>
  <c r="AK618" i="2"/>
  <c r="AK619" i="2"/>
  <c r="AK620" i="2"/>
  <c r="AK621" i="2"/>
  <c r="AK622" i="2"/>
  <c r="AK623" i="2"/>
  <c r="AK624" i="2"/>
  <c r="AK625" i="2"/>
  <c r="AK626" i="2"/>
  <c r="AK627" i="2"/>
  <c r="AK628" i="2"/>
  <c r="AK629" i="2"/>
  <c r="AK630" i="2"/>
  <c r="AK631" i="2"/>
  <c r="AK632" i="2"/>
  <c r="AK633" i="2"/>
  <c r="AK634" i="2"/>
  <c r="AK635" i="2"/>
  <c r="AK636" i="2"/>
  <c r="AK637" i="2"/>
  <c r="AK638" i="2"/>
  <c r="AK639" i="2"/>
  <c r="AK640" i="2"/>
  <c r="AK641" i="2"/>
  <c r="AK642" i="2"/>
  <c r="AK643" i="2"/>
  <c r="AK644" i="2"/>
  <c r="AK645" i="2"/>
  <c r="AK646" i="2"/>
  <c r="AK647" i="2"/>
  <c r="AK648" i="2"/>
  <c r="AK649" i="2"/>
  <c r="AK650" i="2"/>
  <c r="AK651" i="2"/>
  <c r="AK652" i="2"/>
  <c r="AK653" i="2"/>
  <c r="AK654" i="2"/>
  <c r="AK655" i="2"/>
  <c r="AK656" i="2"/>
  <c r="AK657" i="2"/>
  <c r="AK658" i="2"/>
  <c r="AK659" i="2"/>
  <c r="AK660" i="2"/>
  <c r="AK661" i="2"/>
  <c r="AK662" i="2"/>
  <c r="AK663" i="2"/>
  <c r="AK664" i="2"/>
  <c r="AK665" i="2"/>
  <c r="AK666" i="2"/>
  <c r="AK667" i="2"/>
  <c r="AK668" i="2"/>
  <c r="AK669" i="2"/>
  <c r="AK670" i="2"/>
  <c r="AK671" i="2"/>
  <c r="AK672" i="2"/>
  <c r="AK673" i="2"/>
  <c r="AK674" i="2"/>
  <c r="AK675" i="2"/>
  <c r="AK676" i="2"/>
  <c r="AK677" i="2"/>
  <c r="AK678" i="2"/>
  <c r="AK679" i="2"/>
  <c r="AK680" i="2"/>
  <c r="AK681" i="2"/>
  <c r="AK682" i="2"/>
  <c r="AK683" i="2"/>
  <c r="AK684" i="2"/>
  <c r="AK685" i="2"/>
  <c r="AK686" i="2"/>
  <c r="AK687" i="2"/>
  <c r="AK688" i="2"/>
  <c r="AK689" i="2"/>
  <c r="AK690" i="2"/>
  <c r="AK691" i="2"/>
  <c r="AK692" i="2"/>
  <c r="AK693" i="2"/>
  <c r="AK694" i="2"/>
  <c r="AK695" i="2"/>
  <c r="AK696" i="2"/>
  <c r="AK697" i="2"/>
  <c r="AK698" i="2"/>
  <c r="AK699" i="2"/>
  <c r="AK700" i="2"/>
  <c r="AK701" i="2"/>
  <c r="AK702" i="2"/>
  <c r="AK703" i="2"/>
  <c r="AK704" i="2"/>
  <c r="AK705" i="2"/>
  <c r="AK706" i="2"/>
  <c r="AK707" i="2"/>
  <c r="AK708" i="2"/>
  <c r="AK709" i="2"/>
  <c r="AK710" i="2"/>
  <c r="AK711" i="2"/>
  <c r="AK712" i="2"/>
  <c r="AK713" i="2"/>
  <c r="AK714" i="2"/>
  <c r="AK715" i="2"/>
  <c r="AK716" i="2"/>
  <c r="AK717" i="2"/>
  <c r="AK718" i="2"/>
  <c r="AK719" i="2"/>
  <c r="AK720" i="2"/>
  <c r="AK721" i="2"/>
  <c r="AK722" i="2"/>
  <c r="AK723" i="2"/>
  <c r="AK724" i="2"/>
  <c r="AK725" i="2"/>
  <c r="AK726" i="2"/>
  <c r="AK727" i="2"/>
  <c r="AK728" i="2"/>
  <c r="AK729" i="2"/>
  <c r="AK730" i="2"/>
  <c r="AK731" i="2"/>
  <c r="AK732" i="2"/>
  <c r="AK733" i="2"/>
  <c r="AK734" i="2"/>
  <c r="AK735" i="2"/>
  <c r="AK736" i="2"/>
  <c r="AK737" i="2"/>
  <c r="AK738" i="2"/>
  <c r="AK739" i="2"/>
  <c r="AK740" i="2"/>
  <c r="AK741" i="2"/>
  <c r="AK742" i="2"/>
  <c r="AK743" i="2"/>
  <c r="AK744" i="2"/>
  <c r="AK745" i="2"/>
  <c r="AK746" i="2"/>
  <c r="AK747" i="2"/>
  <c r="AK748" i="2"/>
  <c r="AK749" i="2"/>
  <c r="AK750" i="2"/>
  <c r="AK751" i="2"/>
  <c r="AK752" i="2"/>
  <c r="AK753" i="2"/>
  <c r="AK754" i="2"/>
  <c r="AK755" i="2"/>
  <c r="AK756" i="2"/>
  <c r="AK757" i="2"/>
  <c r="AK758" i="2"/>
  <c r="AK759" i="2"/>
  <c r="AK760" i="2"/>
  <c r="AK761" i="2"/>
  <c r="AK762" i="2"/>
  <c r="AK763" i="2"/>
  <c r="AK764" i="2"/>
  <c r="AK765" i="2"/>
  <c r="AK766" i="2"/>
  <c r="AK767" i="2"/>
  <c r="AK768" i="2"/>
  <c r="AK769" i="2"/>
  <c r="AK770" i="2"/>
  <c r="AK771" i="2"/>
  <c r="AK772" i="2"/>
  <c r="AK773" i="2"/>
  <c r="AK774" i="2"/>
  <c r="AK775" i="2"/>
  <c r="AK776" i="2"/>
  <c r="AK777" i="2"/>
  <c r="AK778" i="2"/>
  <c r="AK779" i="2"/>
  <c r="AK780" i="2"/>
  <c r="AK781" i="2"/>
  <c r="AK782" i="2"/>
  <c r="AK783" i="2"/>
  <c r="AK784" i="2"/>
  <c r="AK785" i="2"/>
  <c r="AK786" i="2"/>
  <c r="AK787" i="2"/>
  <c r="AK788" i="2"/>
  <c r="AK789" i="2"/>
  <c r="AK790" i="2"/>
  <c r="AK791" i="2"/>
  <c r="AK792" i="2"/>
  <c r="AK793" i="2"/>
  <c r="AK794" i="2"/>
  <c r="AK795" i="2"/>
  <c r="AK796" i="2"/>
  <c r="AK797" i="2"/>
  <c r="AK798" i="2"/>
  <c r="AK799" i="2"/>
  <c r="AK800" i="2"/>
  <c r="AK801" i="2"/>
  <c r="AK802" i="2"/>
  <c r="AK803" i="2"/>
  <c r="AK804" i="2"/>
  <c r="AK805" i="2"/>
  <c r="AK806" i="2"/>
  <c r="AK807" i="2"/>
  <c r="AK808" i="2"/>
  <c r="AK809" i="2"/>
  <c r="AK810" i="2"/>
  <c r="AK811" i="2"/>
  <c r="AK812" i="2"/>
  <c r="AK813" i="2"/>
  <c r="AK814" i="2"/>
  <c r="AK815" i="2"/>
  <c r="AK816" i="2"/>
  <c r="AK817" i="2"/>
  <c r="AK818" i="2"/>
  <c r="AK819" i="2"/>
  <c r="AK820" i="2"/>
  <c r="AK821" i="2"/>
  <c r="AK822" i="2"/>
  <c r="AK823" i="2"/>
  <c r="AK824" i="2"/>
  <c r="AK825" i="2"/>
  <c r="AK826" i="2"/>
  <c r="AK827" i="2"/>
  <c r="AK828" i="2"/>
  <c r="AK829" i="2"/>
  <c r="AK830" i="2"/>
  <c r="AK831" i="2"/>
  <c r="AK832" i="2"/>
  <c r="AK833" i="2"/>
  <c r="AK834" i="2"/>
  <c r="AK835" i="2"/>
  <c r="AK836" i="2"/>
  <c r="AK837" i="2"/>
  <c r="AK838" i="2"/>
  <c r="AK839" i="2"/>
  <c r="AK840" i="2"/>
  <c r="AK841" i="2"/>
  <c r="AK842" i="2"/>
  <c r="AK843" i="2"/>
  <c r="AK844" i="2"/>
  <c r="AK845" i="2"/>
  <c r="AK846" i="2"/>
  <c r="AK847" i="2"/>
  <c r="AK848" i="2"/>
  <c r="AK849" i="2"/>
  <c r="AK850" i="2"/>
  <c r="AK851" i="2"/>
  <c r="AK852" i="2"/>
  <c r="AK853" i="2"/>
  <c r="AK854" i="2"/>
  <c r="AK855" i="2"/>
  <c r="AK856" i="2"/>
  <c r="AK857" i="2"/>
  <c r="AK858" i="2"/>
  <c r="AK859" i="2"/>
  <c r="AK860" i="2"/>
  <c r="AK861" i="2"/>
  <c r="AK862" i="2"/>
  <c r="AK863" i="2"/>
  <c r="AK864" i="2"/>
  <c r="AK865" i="2"/>
  <c r="AK866" i="2"/>
  <c r="AK867" i="2"/>
  <c r="AK868" i="2"/>
  <c r="AK869" i="2"/>
  <c r="AK870" i="2"/>
  <c r="AK871" i="2"/>
  <c r="AK872" i="2"/>
  <c r="AK873" i="2"/>
  <c r="AK874" i="2"/>
  <c r="AK875" i="2"/>
  <c r="AK876" i="2"/>
  <c r="AK877" i="2"/>
  <c r="AK878" i="2"/>
  <c r="AK879" i="2"/>
  <c r="AK880" i="2"/>
  <c r="AK881" i="2"/>
  <c r="AK882" i="2"/>
  <c r="AK883" i="2"/>
  <c r="AK884" i="2"/>
  <c r="AK885" i="2"/>
  <c r="AK886" i="2"/>
  <c r="AK887" i="2"/>
  <c r="AK888" i="2"/>
  <c r="AK889" i="2"/>
  <c r="AK890" i="2"/>
  <c r="AK891" i="2"/>
  <c r="AK892" i="2"/>
  <c r="AK893" i="2"/>
  <c r="AK894" i="2"/>
  <c r="AK895" i="2"/>
  <c r="AK896" i="2"/>
  <c r="AK897" i="2"/>
  <c r="AK898" i="2"/>
  <c r="AK899" i="2"/>
  <c r="AK900" i="2"/>
  <c r="AK901" i="2"/>
  <c r="AK902" i="2"/>
  <c r="AK903" i="2"/>
  <c r="AK904" i="2"/>
  <c r="AK905" i="2"/>
  <c r="AK906" i="2"/>
  <c r="AK907" i="2"/>
  <c r="AK908" i="2"/>
  <c r="AK909" i="2"/>
  <c r="AK910" i="2"/>
  <c r="AK911" i="2"/>
  <c r="AK912" i="2"/>
  <c r="AK913" i="2"/>
  <c r="AK914" i="2"/>
  <c r="AK915" i="2"/>
  <c r="AK916" i="2"/>
  <c r="AK917" i="2"/>
  <c r="AK918" i="2"/>
  <c r="AK919" i="2"/>
  <c r="AK920" i="2"/>
  <c r="AK921" i="2"/>
  <c r="AK922" i="2"/>
  <c r="AK923" i="2"/>
  <c r="AK924" i="2"/>
  <c r="AK925" i="2"/>
  <c r="AK926" i="2"/>
  <c r="AK927" i="2"/>
  <c r="AK928" i="2"/>
  <c r="AK929" i="2"/>
  <c r="AK930" i="2"/>
  <c r="AK931" i="2"/>
  <c r="AK932" i="2"/>
  <c r="AK933" i="2"/>
  <c r="AK934" i="2"/>
  <c r="AK935" i="2"/>
  <c r="AK936" i="2"/>
  <c r="AK937" i="2"/>
  <c r="AK938" i="2"/>
  <c r="AK939" i="2"/>
  <c r="AK940" i="2"/>
  <c r="AK941" i="2"/>
  <c r="AK942" i="2"/>
  <c r="AK943" i="2"/>
  <c r="AK944" i="2"/>
  <c r="AK945" i="2"/>
  <c r="AK946" i="2"/>
  <c r="AK947" i="2"/>
  <c r="AK948" i="2"/>
  <c r="AK949" i="2"/>
  <c r="AK950" i="2"/>
  <c r="AK951" i="2"/>
  <c r="AK952" i="2"/>
  <c r="AK953" i="2"/>
  <c r="AK954" i="2"/>
  <c r="AK955" i="2"/>
  <c r="AK956" i="2"/>
  <c r="AK957" i="2"/>
  <c r="AK958" i="2"/>
  <c r="AK959" i="2"/>
  <c r="AK960" i="2"/>
  <c r="AK961" i="2"/>
  <c r="AK962" i="2"/>
  <c r="AK963" i="2"/>
  <c r="AK964" i="2"/>
  <c r="AK965" i="2"/>
  <c r="AK966" i="2"/>
  <c r="AK967" i="2"/>
  <c r="AK968" i="2"/>
  <c r="AK969" i="2"/>
  <c r="AK970" i="2"/>
  <c r="AK971" i="2"/>
  <c r="AK972" i="2"/>
  <c r="AK973" i="2"/>
  <c r="AK974" i="2"/>
  <c r="AK975" i="2"/>
  <c r="AK976" i="2"/>
  <c r="AK977" i="2"/>
  <c r="AK978" i="2"/>
  <c r="AK979" i="2"/>
  <c r="AK980" i="2"/>
  <c r="AK981" i="2"/>
  <c r="AK982" i="2"/>
  <c r="AK983" i="2"/>
  <c r="AK984" i="2"/>
  <c r="AK985" i="2"/>
  <c r="AK986" i="2"/>
  <c r="AK987" i="2"/>
  <c r="AK988" i="2"/>
  <c r="AK989" i="2"/>
  <c r="AK990" i="2"/>
  <c r="AK991" i="2"/>
  <c r="AK992" i="2"/>
  <c r="AK993" i="2"/>
  <c r="AK994" i="2"/>
  <c r="AK995" i="2"/>
  <c r="AK996" i="2"/>
  <c r="AK997" i="2"/>
  <c r="AK998" i="2"/>
  <c r="AK999" i="2"/>
  <c r="AK1000" i="2"/>
  <c r="AK1001" i="2"/>
  <c r="AK2" i="2"/>
  <c r="AK3" i="2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7" i="2"/>
  <c r="AD98" i="2"/>
  <c r="AD99" i="2"/>
  <c r="AD100" i="2"/>
  <c r="AD101" i="2"/>
  <c r="AD102" i="2"/>
  <c r="AD103" i="2"/>
  <c r="AD104" i="2"/>
  <c r="AD105" i="2"/>
  <c r="AD106" i="2"/>
  <c r="AD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129" i="2"/>
  <c r="AD130" i="2"/>
  <c r="AD131" i="2"/>
  <c r="AD132" i="2"/>
  <c r="AD133" i="2"/>
  <c r="AD134" i="2"/>
  <c r="AD135" i="2"/>
  <c r="AD136" i="2"/>
  <c r="AD137" i="2"/>
  <c r="AD138" i="2"/>
  <c r="AD139" i="2"/>
  <c r="AD140" i="2"/>
  <c r="AD141" i="2"/>
  <c r="AD142" i="2"/>
  <c r="AD143" i="2"/>
  <c r="AD144" i="2"/>
  <c r="AD145" i="2"/>
  <c r="AD146" i="2"/>
  <c r="AD147" i="2"/>
  <c r="AD148" i="2"/>
  <c r="AD149" i="2"/>
  <c r="AD150" i="2"/>
  <c r="AD151" i="2"/>
  <c r="AD152" i="2"/>
  <c r="AD153" i="2"/>
  <c r="AD154" i="2"/>
  <c r="AD155" i="2"/>
  <c r="AD156" i="2"/>
  <c r="AD157" i="2"/>
  <c r="AD158" i="2"/>
  <c r="AD159" i="2"/>
  <c r="AD160" i="2"/>
  <c r="AD161" i="2"/>
  <c r="AD162" i="2"/>
  <c r="AD163" i="2"/>
  <c r="AD164" i="2"/>
  <c r="AD165" i="2"/>
  <c r="AD166" i="2"/>
  <c r="AD167" i="2"/>
  <c r="AD168" i="2"/>
  <c r="AD169" i="2"/>
  <c r="AD170" i="2"/>
  <c r="AD171" i="2"/>
  <c r="AD172" i="2"/>
  <c r="AD173" i="2"/>
  <c r="AD174" i="2"/>
  <c r="AD175" i="2"/>
  <c r="AD176" i="2"/>
  <c r="AD177" i="2"/>
  <c r="AD178" i="2"/>
  <c r="AD179" i="2"/>
  <c r="AD180" i="2"/>
  <c r="AD181" i="2"/>
  <c r="AD182" i="2"/>
  <c r="AD183" i="2"/>
  <c r="AD184" i="2"/>
  <c r="AD185" i="2"/>
  <c r="AD186" i="2"/>
  <c r="AD187" i="2"/>
  <c r="AD188" i="2"/>
  <c r="AD189" i="2"/>
  <c r="AD190" i="2"/>
  <c r="AD191" i="2"/>
  <c r="AD192" i="2"/>
  <c r="AD193" i="2"/>
  <c r="AD194" i="2"/>
  <c r="AD195" i="2"/>
  <c r="AD196" i="2"/>
  <c r="AD197" i="2"/>
  <c r="AD198" i="2"/>
  <c r="AD199" i="2"/>
  <c r="AD200" i="2"/>
  <c r="AD201" i="2"/>
  <c r="AD202" i="2"/>
  <c r="AD203" i="2"/>
  <c r="AD204" i="2"/>
  <c r="AD205" i="2"/>
  <c r="AD206" i="2"/>
  <c r="AD207" i="2"/>
  <c r="AD208" i="2"/>
  <c r="AD209" i="2"/>
  <c r="AD210" i="2"/>
  <c r="AD211" i="2"/>
  <c r="AD212" i="2"/>
  <c r="AD213" i="2"/>
  <c r="AD214" i="2"/>
  <c r="AD215" i="2"/>
  <c r="AD216" i="2"/>
  <c r="AD217" i="2"/>
  <c r="AD218" i="2"/>
  <c r="AD219" i="2"/>
  <c r="AD220" i="2"/>
  <c r="AD221" i="2"/>
  <c r="AD222" i="2"/>
  <c r="AD223" i="2"/>
  <c r="AD224" i="2"/>
  <c r="AD225" i="2"/>
  <c r="AD226" i="2"/>
  <c r="AD227" i="2"/>
  <c r="AD228" i="2"/>
  <c r="AD229" i="2"/>
  <c r="AD230" i="2"/>
  <c r="AD231" i="2"/>
  <c r="AD232" i="2"/>
  <c r="AD233" i="2"/>
  <c r="AD234" i="2"/>
  <c r="AD235" i="2"/>
  <c r="AD236" i="2"/>
  <c r="AD237" i="2"/>
  <c r="AD238" i="2"/>
  <c r="AD239" i="2"/>
  <c r="AD240" i="2"/>
  <c r="AD241" i="2"/>
  <c r="AD242" i="2"/>
  <c r="AD243" i="2"/>
  <c r="AD244" i="2"/>
  <c r="AD245" i="2"/>
  <c r="AD246" i="2"/>
  <c r="AD247" i="2"/>
  <c r="AD248" i="2"/>
  <c r="AD249" i="2"/>
  <c r="AD250" i="2"/>
  <c r="AD251" i="2"/>
  <c r="AD252" i="2"/>
  <c r="AD253" i="2"/>
  <c r="AD254" i="2"/>
  <c r="AD255" i="2"/>
  <c r="AD256" i="2"/>
  <c r="AD257" i="2"/>
  <c r="AD258" i="2"/>
  <c r="AD259" i="2"/>
  <c r="AD260" i="2"/>
  <c r="AD261" i="2"/>
  <c r="AD262" i="2"/>
  <c r="AD263" i="2"/>
  <c r="AD264" i="2"/>
  <c r="AD265" i="2"/>
  <c r="AD266" i="2"/>
  <c r="AD267" i="2"/>
  <c r="AD268" i="2"/>
  <c r="AD269" i="2"/>
  <c r="AD270" i="2"/>
  <c r="AD271" i="2"/>
  <c r="AD272" i="2"/>
  <c r="AD273" i="2"/>
  <c r="AD274" i="2"/>
  <c r="AD275" i="2"/>
  <c r="AD276" i="2"/>
  <c r="AD277" i="2"/>
  <c r="AD278" i="2"/>
  <c r="AD279" i="2"/>
  <c r="AD280" i="2"/>
  <c r="AD281" i="2"/>
  <c r="AD282" i="2"/>
  <c r="AD283" i="2"/>
  <c r="AD284" i="2"/>
  <c r="AD285" i="2"/>
  <c r="AD286" i="2"/>
  <c r="AD287" i="2"/>
  <c r="AD288" i="2"/>
  <c r="AD289" i="2"/>
  <c r="AD290" i="2"/>
  <c r="AD291" i="2"/>
  <c r="AD292" i="2"/>
  <c r="AD293" i="2"/>
  <c r="AD294" i="2"/>
  <c r="AD295" i="2"/>
  <c r="AD296" i="2"/>
  <c r="AD297" i="2"/>
  <c r="AD298" i="2"/>
  <c r="AD299" i="2"/>
  <c r="AD300" i="2"/>
  <c r="AD301" i="2"/>
  <c r="AD302" i="2"/>
  <c r="AD303" i="2"/>
  <c r="AD304" i="2"/>
  <c r="AD305" i="2"/>
  <c r="AD306" i="2"/>
  <c r="AD307" i="2"/>
  <c r="AD308" i="2"/>
  <c r="AD309" i="2"/>
  <c r="AD310" i="2"/>
  <c r="AD311" i="2"/>
  <c r="AD312" i="2"/>
  <c r="AD313" i="2"/>
  <c r="AD314" i="2"/>
  <c r="AD315" i="2"/>
  <c r="AD316" i="2"/>
  <c r="AD317" i="2"/>
  <c r="AD318" i="2"/>
  <c r="AD319" i="2"/>
  <c r="AD320" i="2"/>
  <c r="AD321" i="2"/>
  <c r="AD322" i="2"/>
  <c r="AD323" i="2"/>
  <c r="AD324" i="2"/>
  <c r="AD325" i="2"/>
  <c r="AD326" i="2"/>
  <c r="AD327" i="2"/>
  <c r="AD328" i="2"/>
  <c r="AD329" i="2"/>
  <c r="AD330" i="2"/>
  <c r="AD331" i="2"/>
  <c r="AD332" i="2"/>
  <c r="AD333" i="2"/>
  <c r="AD334" i="2"/>
  <c r="AD335" i="2"/>
  <c r="AD336" i="2"/>
  <c r="AD337" i="2"/>
  <c r="AD338" i="2"/>
  <c r="AD339" i="2"/>
  <c r="AD340" i="2"/>
  <c r="AD341" i="2"/>
  <c r="AD342" i="2"/>
  <c r="AD343" i="2"/>
  <c r="AD344" i="2"/>
  <c r="AD345" i="2"/>
  <c r="AD346" i="2"/>
  <c r="AD347" i="2"/>
  <c r="AD348" i="2"/>
  <c r="AD349" i="2"/>
  <c r="AD350" i="2"/>
  <c r="AD351" i="2"/>
  <c r="AD352" i="2"/>
  <c r="AD353" i="2"/>
  <c r="AD354" i="2"/>
  <c r="AD355" i="2"/>
  <c r="AD356" i="2"/>
  <c r="AD357" i="2"/>
  <c r="AD358" i="2"/>
  <c r="AD359" i="2"/>
  <c r="AD360" i="2"/>
  <c r="AD361" i="2"/>
  <c r="AD362" i="2"/>
  <c r="AD363" i="2"/>
  <c r="AD364" i="2"/>
  <c r="AD365" i="2"/>
  <c r="AD366" i="2"/>
  <c r="AD367" i="2"/>
  <c r="AD368" i="2"/>
  <c r="AD369" i="2"/>
  <c r="AD370" i="2"/>
  <c r="AD371" i="2"/>
  <c r="AD372" i="2"/>
  <c r="AD373" i="2"/>
  <c r="AD374" i="2"/>
  <c r="AD375" i="2"/>
  <c r="AD376" i="2"/>
  <c r="AD377" i="2"/>
  <c r="AD378" i="2"/>
  <c r="AD379" i="2"/>
  <c r="AD380" i="2"/>
  <c r="AD381" i="2"/>
  <c r="AD382" i="2"/>
  <c r="AD383" i="2"/>
  <c r="AD384" i="2"/>
  <c r="AD385" i="2"/>
  <c r="AD386" i="2"/>
  <c r="AD387" i="2"/>
  <c r="AD388" i="2"/>
  <c r="AD389" i="2"/>
  <c r="AD390" i="2"/>
  <c r="AD391" i="2"/>
  <c r="AD392" i="2"/>
  <c r="AD393" i="2"/>
  <c r="AD394" i="2"/>
  <c r="AD395" i="2"/>
  <c r="AD396" i="2"/>
  <c r="AD397" i="2"/>
  <c r="AD398" i="2"/>
  <c r="AD399" i="2"/>
  <c r="AD400" i="2"/>
  <c r="AD401" i="2"/>
  <c r="AD402" i="2"/>
  <c r="AD403" i="2"/>
  <c r="AD404" i="2"/>
  <c r="AD405" i="2"/>
  <c r="AD406" i="2"/>
  <c r="AD407" i="2"/>
  <c r="AD408" i="2"/>
  <c r="AD409" i="2"/>
  <c r="AD410" i="2"/>
  <c r="AD411" i="2"/>
  <c r="AD412" i="2"/>
  <c r="AD413" i="2"/>
  <c r="AD414" i="2"/>
  <c r="AD415" i="2"/>
  <c r="AD416" i="2"/>
  <c r="AD417" i="2"/>
  <c r="AD418" i="2"/>
  <c r="AD419" i="2"/>
  <c r="AD420" i="2"/>
  <c r="AD421" i="2"/>
  <c r="AD422" i="2"/>
  <c r="AD423" i="2"/>
  <c r="AD424" i="2"/>
  <c r="AD425" i="2"/>
  <c r="AD426" i="2"/>
  <c r="AD427" i="2"/>
  <c r="AD428" i="2"/>
  <c r="AD429" i="2"/>
  <c r="AD430" i="2"/>
  <c r="AD431" i="2"/>
  <c r="AD432" i="2"/>
  <c r="AD433" i="2"/>
  <c r="AD434" i="2"/>
  <c r="AD435" i="2"/>
  <c r="AD436" i="2"/>
  <c r="AD437" i="2"/>
  <c r="AD438" i="2"/>
  <c r="AD439" i="2"/>
  <c r="AD440" i="2"/>
  <c r="AD441" i="2"/>
  <c r="AD442" i="2"/>
  <c r="AD443" i="2"/>
  <c r="AD444" i="2"/>
  <c r="AD445" i="2"/>
  <c r="AD446" i="2"/>
  <c r="AD447" i="2"/>
  <c r="AD448" i="2"/>
  <c r="AD449" i="2"/>
  <c r="AD450" i="2"/>
  <c r="AD451" i="2"/>
  <c r="AD452" i="2"/>
  <c r="AD453" i="2"/>
  <c r="AD454" i="2"/>
  <c r="AD455" i="2"/>
  <c r="AD456" i="2"/>
  <c r="AD457" i="2"/>
  <c r="AD458" i="2"/>
  <c r="AD459" i="2"/>
  <c r="AD460" i="2"/>
  <c r="AD461" i="2"/>
  <c r="AD462" i="2"/>
  <c r="AD463" i="2"/>
  <c r="AD464" i="2"/>
  <c r="AD465" i="2"/>
  <c r="AD466" i="2"/>
  <c r="AD467" i="2"/>
  <c r="AD468" i="2"/>
  <c r="AD469" i="2"/>
  <c r="AD470" i="2"/>
  <c r="AD471" i="2"/>
  <c r="AD472" i="2"/>
  <c r="AD473" i="2"/>
  <c r="AD474" i="2"/>
  <c r="AD475" i="2"/>
  <c r="AD476" i="2"/>
  <c r="AD477" i="2"/>
  <c r="AD478" i="2"/>
  <c r="AD479" i="2"/>
  <c r="AD480" i="2"/>
  <c r="AD481" i="2"/>
  <c r="AD482" i="2"/>
  <c r="AD483" i="2"/>
  <c r="AD484" i="2"/>
  <c r="AD485" i="2"/>
  <c r="AD486" i="2"/>
  <c r="AD487" i="2"/>
  <c r="AD488" i="2"/>
  <c r="AD489" i="2"/>
  <c r="AD490" i="2"/>
  <c r="AD491" i="2"/>
  <c r="AD492" i="2"/>
  <c r="AD493" i="2"/>
  <c r="AD494" i="2"/>
  <c r="AD495" i="2"/>
  <c r="AD496" i="2"/>
  <c r="AD497" i="2"/>
  <c r="AD498" i="2"/>
  <c r="AD499" i="2"/>
  <c r="AD500" i="2"/>
  <c r="AD501" i="2"/>
  <c r="AD502" i="2"/>
  <c r="AD503" i="2"/>
  <c r="AD504" i="2"/>
  <c r="AD505" i="2"/>
  <c r="AD506" i="2"/>
  <c r="AD507" i="2"/>
  <c r="AD508" i="2"/>
  <c r="AD509" i="2"/>
  <c r="AD510" i="2"/>
  <c r="AD511" i="2"/>
  <c r="AD512" i="2"/>
  <c r="AD513" i="2"/>
  <c r="AD514" i="2"/>
  <c r="AD515" i="2"/>
  <c r="AD516" i="2"/>
  <c r="AD517" i="2"/>
  <c r="AD518" i="2"/>
  <c r="AD519" i="2"/>
  <c r="AD520" i="2"/>
  <c r="AD521" i="2"/>
  <c r="AD522" i="2"/>
  <c r="AD523" i="2"/>
  <c r="AD524" i="2"/>
  <c r="AD525" i="2"/>
  <c r="AD526" i="2"/>
  <c r="AD527" i="2"/>
  <c r="AD528" i="2"/>
  <c r="AD529" i="2"/>
  <c r="AD530" i="2"/>
  <c r="AD531" i="2"/>
  <c r="AD532" i="2"/>
  <c r="AD533" i="2"/>
  <c r="AD534" i="2"/>
  <c r="AD535" i="2"/>
  <c r="AD536" i="2"/>
  <c r="AD537" i="2"/>
  <c r="AD538" i="2"/>
  <c r="AD539" i="2"/>
  <c r="AD540" i="2"/>
  <c r="AD541" i="2"/>
  <c r="AD542" i="2"/>
  <c r="AD543" i="2"/>
  <c r="AD544" i="2"/>
  <c r="AD545" i="2"/>
  <c r="AD546" i="2"/>
  <c r="AD547" i="2"/>
  <c r="AD548" i="2"/>
  <c r="AD549" i="2"/>
  <c r="AD550" i="2"/>
  <c r="AD551" i="2"/>
  <c r="AD552" i="2"/>
  <c r="AD553" i="2"/>
  <c r="AD554" i="2"/>
  <c r="AD555" i="2"/>
  <c r="AD556" i="2"/>
  <c r="AD557" i="2"/>
  <c r="AD558" i="2"/>
  <c r="AD559" i="2"/>
  <c r="AD560" i="2"/>
  <c r="AD561" i="2"/>
  <c r="AD562" i="2"/>
  <c r="AD563" i="2"/>
  <c r="AD564" i="2"/>
  <c r="AD565" i="2"/>
  <c r="AD566" i="2"/>
  <c r="AD567" i="2"/>
  <c r="AD568" i="2"/>
  <c r="AD569" i="2"/>
  <c r="AD570" i="2"/>
  <c r="AD571" i="2"/>
  <c r="AD572" i="2"/>
  <c r="AD573" i="2"/>
  <c r="AD574" i="2"/>
  <c r="AD575" i="2"/>
  <c r="AD576" i="2"/>
  <c r="AD577" i="2"/>
  <c r="AD578" i="2"/>
  <c r="AD579" i="2"/>
  <c r="AD580" i="2"/>
  <c r="AD581" i="2"/>
  <c r="AD582" i="2"/>
  <c r="AD583" i="2"/>
  <c r="AD584" i="2"/>
  <c r="AD585" i="2"/>
  <c r="AD586" i="2"/>
  <c r="AD587" i="2"/>
  <c r="AD588" i="2"/>
  <c r="AD589" i="2"/>
  <c r="AD590" i="2"/>
  <c r="AD591" i="2"/>
  <c r="AD592" i="2"/>
  <c r="AD593" i="2"/>
  <c r="AD594" i="2"/>
  <c r="AD595" i="2"/>
  <c r="AD596" i="2"/>
  <c r="AD597" i="2"/>
  <c r="AD598" i="2"/>
  <c r="AD599" i="2"/>
  <c r="AD600" i="2"/>
  <c r="AD601" i="2"/>
  <c r="AD602" i="2"/>
  <c r="AD603" i="2"/>
  <c r="AD604" i="2"/>
  <c r="AD605" i="2"/>
  <c r="AD606" i="2"/>
  <c r="AD607" i="2"/>
  <c r="AD608" i="2"/>
  <c r="AD609" i="2"/>
  <c r="AD610" i="2"/>
  <c r="AD611" i="2"/>
  <c r="AD612" i="2"/>
  <c r="AD613" i="2"/>
  <c r="AD614" i="2"/>
  <c r="AD615" i="2"/>
  <c r="AD616" i="2"/>
  <c r="AD617" i="2"/>
  <c r="AD618" i="2"/>
  <c r="AD619" i="2"/>
  <c r="AD620" i="2"/>
  <c r="AD621" i="2"/>
  <c r="AD622" i="2"/>
  <c r="AD623" i="2"/>
  <c r="AD624" i="2"/>
  <c r="AD625" i="2"/>
  <c r="AD626" i="2"/>
  <c r="AD627" i="2"/>
  <c r="AD628" i="2"/>
  <c r="AD629" i="2"/>
  <c r="AD630" i="2"/>
  <c r="AD631" i="2"/>
  <c r="AD632" i="2"/>
  <c r="AD633" i="2"/>
  <c r="AD634" i="2"/>
  <c r="AD635" i="2"/>
  <c r="AD636" i="2"/>
  <c r="AD637" i="2"/>
  <c r="AD638" i="2"/>
  <c r="AD639" i="2"/>
  <c r="AD640" i="2"/>
  <c r="AD641" i="2"/>
  <c r="AD642" i="2"/>
  <c r="AD643" i="2"/>
  <c r="AD644" i="2"/>
  <c r="AD645" i="2"/>
  <c r="AD646" i="2"/>
  <c r="AD647" i="2"/>
  <c r="AD648" i="2"/>
  <c r="AD649" i="2"/>
  <c r="AD650" i="2"/>
  <c r="AD651" i="2"/>
  <c r="AD652" i="2"/>
  <c r="AD653" i="2"/>
  <c r="AD654" i="2"/>
  <c r="AD655" i="2"/>
  <c r="AD656" i="2"/>
  <c r="AD657" i="2"/>
  <c r="AD658" i="2"/>
  <c r="AD659" i="2"/>
  <c r="AD660" i="2"/>
  <c r="AD661" i="2"/>
  <c r="AD662" i="2"/>
  <c r="AD663" i="2"/>
  <c r="AD664" i="2"/>
  <c r="AD665" i="2"/>
  <c r="AD666" i="2"/>
  <c r="AD667" i="2"/>
  <c r="AD668" i="2"/>
  <c r="AD669" i="2"/>
  <c r="AD670" i="2"/>
  <c r="AD671" i="2"/>
  <c r="AD672" i="2"/>
  <c r="AD673" i="2"/>
  <c r="AD674" i="2"/>
  <c r="AD675" i="2"/>
  <c r="AD676" i="2"/>
  <c r="AD677" i="2"/>
  <c r="AD678" i="2"/>
  <c r="AD679" i="2"/>
  <c r="AD680" i="2"/>
  <c r="AD681" i="2"/>
  <c r="AD682" i="2"/>
  <c r="AD683" i="2"/>
  <c r="AD684" i="2"/>
  <c r="AD685" i="2"/>
  <c r="AD686" i="2"/>
  <c r="AD687" i="2"/>
  <c r="AD688" i="2"/>
  <c r="AD689" i="2"/>
  <c r="AD690" i="2"/>
  <c r="AD691" i="2"/>
  <c r="AD692" i="2"/>
  <c r="AD693" i="2"/>
  <c r="AD694" i="2"/>
  <c r="AD695" i="2"/>
  <c r="AD696" i="2"/>
  <c r="AD697" i="2"/>
  <c r="AD698" i="2"/>
  <c r="AD699" i="2"/>
  <c r="AD700" i="2"/>
  <c r="AD701" i="2"/>
  <c r="AD702" i="2"/>
  <c r="AD703" i="2"/>
  <c r="AD704" i="2"/>
  <c r="AD705" i="2"/>
  <c r="AD706" i="2"/>
  <c r="AD707" i="2"/>
  <c r="AD708" i="2"/>
  <c r="AD709" i="2"/>
  <c r="AD710" i="2"/>
  <c r="AD711" i="2"/>
  <c r="AD712" i="2"/>
  <c r="AD713" i="2"/>
  <c r="AD714" i="2"/>
  <c r="AD715" i="2"/>
  <c r="AD716" i="2"/>
  <c r="AD717" i="2"/>
  <c r="AD718" i="2"/>
  <c r="AD719" i="2"/>
  <c r="AD720" i="2"/>
  <c r="AD721" i="2"/>
  <c r="AD722" i="2"/>
  <c r="AD723" i="2"/>
  <c r="AD724" i="2"/>
  <c r="AD725" i="2"/>
  <c r="AD726" i="2"/>
  <c r="AD727" i="2"/>
  <c r="AD728" i="2"/>
  <c r="AD729" i="2"/>
  <c r="AD730" i="2"/>
  <c r="AD731" i="2"/>
  <c r="AD732" i="2"/>
  <c r="AD733" i="2"/>
  <c r="AD734" i="2"/>
  <c r="AD735" i="2"/>
  <c r="AD736" i="2"/>
  <c r="AD737" i="2"/>
  <c r="AD738" i="2"/>
  <c r="AD739" i="2"/>
  <c r="AD740" i="2"/>
  <c r="AD741" i="2"/>
  <c r="AD742" i="2"/>
  <c r="AD743" i="2"/>
  <c r="AD744" i="2"/>
  <c r="AD745" i="2"/>
  <c r="AD746" i="2"/>
  <c r="AD747" i="2"/>
  <c r="AD748" i="2"/>
  <c r="AD749" i="2"/>
  <c r="AD750" i="2"/>
  <c r="AD751" i="2"/>
  <c r="AD752" i="2"/>
  <c r="AD753" i="2"/>
  <c r="AD754" i="2"/>
  <c r="AD755" i="2"/>
  <c r="AD756" i="2"/>
  <c r="AD757" i="2"/>
  <c r="AD758" i="2"/>
  <c r="AD759" i="2"/>
  <c r="AD760" i="2"/>
  <c r="AD761" i="2"/>
  <c r="AD762" i="2"/>
  <c r="AD763" i="2"/>
  <c r="AD764" i="2"/>
  <c r="AD765" i="2"/>
  <c r="AD766" i="2"/>
  <c r="AD767" i="2"/>
  <c r="AD768" i="2"/>
  <c r="AD769" i="2"/>
  <c r="AD770" i="2"/>
  <c r="AD771" i="2"/>
  <c r="AD772" i="2"/>
  <c r="AD773" i="2"/>
  <c r="AD774" i="2"/>
  <c r="AD775" i="2"/>
  <c r="AD776" i="2"/>
  <c r="AD777" i="2"/>
  <c r="AD778" i="2"/>
  <c r="AD779" i="2"/>
  <c r="AD780" i="2"/>
  <c r="AD781" i="2"/>
  <c r="AD782" i="2"/>
  <c r="AD783" i="2"/>
  <c r="AD784" i="2"/>
  <c r="AD785" i="2"/>
  <c r="AD786" i="2"/>
  <c r="AD787" i="2"/>
  <c r="AD788" i="2"/>
  <c r="AD789" i="2"/>
  <c r="AD790" i="2"/>
  <c r="AD791" i="2"/>
  <c r="AD792" i="2"/>
  <c r="AD793" i="2"/>
  <c r="AD794" i="2"/>
  <c r="AD795" i="2"/>
  <c r="AD796" i="2"/>
  <c r="AD797" i="2"/>
  <c r="AD798" i="2"/>
  <c r="AD799" i="2"/>
  <c r="AD800" i="2"/>
  <c r="AD801" i="2"/>
  <c r="AD802" i="2"/>
  <c r="AD803" i="2"/>
  <c r="AD804" i="2"/>
  <c r="AD805" i="2"/>
  <c r="AD806" i="2"/>
  <c r="AD807" i="2"/>
  <c r="AD808" i="2"/>
  <c r="AD809" i="2"/>
  <c r="AD810" i="2"/>
  <c r="AD811" i="2"/>
  <c r="AD812" i="2"/>
  <c r="AD813" i="2"/>
  <c r="AD814" i="2"/>
  <c r="AD815" i="2"/>
  <c r="AD816" i="2"/>
  <c r="AD817" i="2"/>
  <c r="AD818" i="2"/>
  <c r="AD819" i="2"/>
  <c r="AD820" i="2"/>
  <c r="AD821" i="2"/>
  <c r="AD822" i="2"/>
  <c r="AD823" i="2"/>
  <c r="AD824" i="2"/>
  <c r="AD825" i="2"/>
  <c r="AD826" i="2"/>
  <c r="AD827" i="2"/>
  <c r="AD828" i="2"/>
  <c r="AD829" i="2"/>
  <c r="AD830" i="2"/>
  <c r="AD831" i="2"/>
  <c r="AD832" i="2"/>
  <c r="AD833" i="2"/>
  <c r="AD834" i="2"/>
  <c r="AD835" i="2"/>
  <c r="AD836" i="2"/>
  <c r="AD837" i="2"/>
  <c r="AD838" i="2"/>
  <c r="AD839" i="2"/>
  <c r="AD840" i="2"/>
  <c r="AD841" i="2"/>
  <c r="AD842" i="2"/>
  <c r="AD843" i="2"/>
  <c r="AD844" i="2"/>
  <c r="AD845" i="2"/>
  <c r="AD846" i="2"/>
  <c r="AD847" i="2"/>
  <c r="AD848" i="2"/>
  <c r="AD849" i="2"/>
  <c r="AD850" i="2"/>
  <c r="AD851" i="2"/>
  <c r="AD852" i="2"/>
  <c r="AD853" i="2"/>
  <c r="AD854" i="2"/>
  <c r="AD855" i="2"/>
  <c r="AD856" i="2"/>
  <c r="AD857" i="2"/>
  <c r="AD858" i="2"/>
  <c r="AD859" i="2"/>
  <c r="AD860" i="2"/>
  <c r="AD861" i="2"/>
  <c r="AD862" i="2"/>
  <c r="AD863" i="2"/>
  <c r="AD864" i="2"/>
  <c r="AD865" i="2"/>
  <c r="AD866" i="2"/>
  <c r="AD867" i="2"/>
  <c r="AD868" i="2"/>
  <c r="AD869" i="2"/>
  <c r="AD870" i="2"/>
  <c r="AD871" i="2"/>
  <c r="AD872" i="2"/>
  <c r="AD873" i="2"/>
  <c r="AD874" i="2"/>
  <c r="AD875" i="2"/>
  <c r="AD876" i="2"/>
  <c r="AD877" i="2"/>
  <c r="AD878" i="2"/>
  <c r="AD879" i="2"/>
  <c r="AD880" i="2"/>
  <c r="AD881" i="2"/>
  <c r="AD882" i="2"/>
  <c r="AD883" i="2"/>
  <c r="AD884" i="2"/>
  <c r="AD885" i="2"/>
  <c r="AD886" i="2"/>
  <c r="AD887" i="2"/>
  <c r="AD888" i="2"/>
  <c r="AD889" i="2"/>
  <c r="AD890" i="2"/>
  <c r="AD891" i="2"/>
  <c r="AD892" i="2"/>
  <c r="AD893" i="2"/>
  <c r="AD894" i="2"/>
  <c r="AD895" i="2"/>
  <c r="AD896" i="2"/>
  <c r="AD897" i="2"/>
  <c r="AD898" i="2"/>
  <c r="AD899" i="2"/>
  <c r="AD900" i="2"/>
  <c r="AD901" i="2"/>
  <c r="AD902" i="2"/>
  <c r="AD903" i="2"/>
  <c r="AD904" i="2"/>
  <c r="AD905" i="2"/>
  <c r="AD906" i="2"/>
  <c r="AD907" i="2"/>
  <c r="AD908" i="2"/>
  <c r="AD909" i="2"/>
  <c r="AD910" i="2"/>
  <c r="AD911" i="2"/>
  <c r="AD912" i="2"/>
  <c r="AD913" i="2"/>
  <c r="AD914" i="2"/>
  <c r="AD915" i="2"/>
  <c r="AD916" i="2"/>
  <c r="AD917" i="2"/>
  <c r="AD918" i="2"/>
  <c r="AD919" i="2"/>
  <c r="AD920" i="2"/>
  <c r="AD921" i="2"/>
  <c r="AD922" i="2"/>
  <c r="AD923" i="2"/>
  <c r="AD924" i="2"/>
  <c r="AD925" i="2"/>
  <c r="AD926" i="2"/>
  <c r="AD927" i="2"/>
  <c r="AD928" i="2"/>
  <c r="AD929" i="2"/>
  <c r="AD930" i="2"/>
  <c r="AD931" i="2"/>
  <c r="AD932" i="2"/>
  <c r="AD933" i="2"/>
  <c r="AD934" i="2"/>
  <c r="AD935" i="2"/>
  <c r="AD936" i="2"/>
  <c r="AD937" i="2"/>
  <c r="AD938" i="2"/>
  <c r="AD939" i="2"/>
  <c r="AD940" i="2"/>
  <c r="AD941" i="2"/>
  <c r="AD942" i="2"/>
  <c r="AD943" i="2"/>
  <c r="AD944" i="2"/>
  <c r="AD945" i="2"/>
  <c r="AD946" i="2"/>
  <c r="AD947" i="2"/>
  <c r="AD948" i="2"/>
  <c r="AD949" i="2"/>
  <c r="AD950" i="2"/>
  <c r="AD951" i="2"/>
  <c r="AD952" i="2"/>
  <c r="AD953" i="2"/>
  <c r="AD954" i="2"/>
  <c r="AD955" i="2"/>
  <c r="AD956" i="2"/>
  <c r="AD957" i="2"/>
  <c r="AD958" i="2"/>
  <c r="AD959" i="2"/>
  <c r="AD960" i="2"/>
  <c r="AD961" i="2"/>
  <c r="AD962" i="2"/>
  <c r="AD963" i="2"/>
  <c r="AD964" i="2"/>
  <c r="AD965" i="2"/>
  <c r="AD966" i="2"/>
  <c r="AD967" i="2"/>
  <c r="AD968" i="2"/>
  <c r="AD969" i="2"/>
  <c r="AD970" i="2"/>
  <c r="AD971" i="2"/>
  <c r="AD972" i="2"/>
  <c r="AD973" i="2"/>
  <c r="AD974" i="2"/>
  <c r="AD975" i="2"/>
  <c r="AD976" i="2"/>
  <c r="AD977" i="2"/>
  <c r="AD978" i="2"/>
  <c r="AD979" i="2"/>
  <c r="AD980" i="2"/>
  <c r="AD981" i="2"/>
  <c r="AD982" i="2"/>
  <c r="AD983" i="2"/>
  <c r="AD984" i="2"/>
  <c r="AD985" i="2"/>
  <c r="AD986" i="2"/>
  <c r="AD987" i="2"/>
  <c r="AD988" i="2"/>
  <c r="AD989" i="2"/>
  <c r="AD990" i="2"/>
  <c r="AD991" i="2"/>
  <c r="AD992" i="2"/>
  <c r="AD993" i="2"/>
  <c r="AD994" i="2"/>
  <c r="AD995" i="2"/>
  <c r="AD996" i="2"/>
  <c r="AD997" i="2"/>
  <c r="AD998" i="2"/>
  <c r="AD999" i="2"/>
  <c r="AD1000" i="2"/>
  <c r="AD1001" i="2"/>
  <c r="AD2" i="2"/>
  <c r="AD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7" i="2"/>
  <c r="AJ98" i="2"/>
  <c r="AJ99" i="2"/>
  <c r="AJ100" i="2"/>
  <c r="AJ101" i="2"/>
  <c r="AJ102" i="2"/>
  <c r="AJ103" i="2"/>
  <c r="AJ104" i="2"/>
  <c r="AJ105" i="2"/>
  <c r="AJ106" i="2"/>
  <c r="AJ107" i="2"/>
  <c r="AJ108" i="2"/>
  <c r="AJ109" i="2"/>
  <c r="AJ110" i="2"/>
  <c r="AJ111" i="2"/>
  <c r="AJ112" i="2"/>
  <c r="AJ113" i="2"/>
  <c r="AJ114" i="2"/>
  <c r="AJ115" i="2"/>
  <c r="AJ116" i="2"/>
  <c r="AJ117" i="2"/>
  <c r="AJ118" i="2"/>
  <c r="AJ119" i="2"/>
  <c r="AJ120" i="2"/>
  <c r="AJ121" i="2"/>
  <c r="AJ122" i="2"/>
  <c r="AJ123" i="2"/>
  <c r="AJ124" i="2"/>
  <c r="AJ125" i="2"/>
  <c r="AJ126" i="2"/>
  <c r="AJ127" i="2"/>
  <c r="AJ128" i="2"/>
  <c r="AJ129" i="2"/>
  <c r="AJ130" i="2"/>
  <c r="AJ131" i="2"/>
  <c r="AJ132" i="2"/>
  <c r="AJ133" i="2"/>
  <c r="AJ134" i="2"/>
  <c r="AJ135" i="2"/>
  <c r="AJ136" i="2"/>
  <c r="AJ137" i="2"/>
  <c r="AJ138" i="2"/>
  <c r="AJ139" i="2"/>
  <c r="AJ140" i="2"/>
  <c r="AJ141" i="2"/>
  <c r="AJ142" i="2"/>
  <c r="AJ143" i="2"/>
  <c r="AJ144" i="2"/>
  <c r="AJ145" i="2"/>
  <c r="AJ146" i="2"/>
  <c r="AJ147" i="2"/>
  <c r="AJ148" i="2"/>
  <c r="AJ149" i="2"/>
  <c r="AJ150" i="2"/>
  <c r="AJ151" i="2"/>
  <c r="AJ152" i="2"/>
  <c r="AJ153" i="2"/>
  <c r="AJ154" i="2"/>
  <c r="AJ155" i="2"/>
  <c r="AJ156" i="2"/>
  <c r="AJ157" i="2"/>
  <c r="AJ158" i="2"/>
  <c r="AJ159" i="2"/>
  <c r="AJ160" i="2"/>
  <c r="AJ161" i="2"/>
  <c r="AJ162" i="2"/>
  <c r="AJ163" i="2"/>
  <c r="AJ164" i="2"/>
  <c r="AJ165" i="2"/>
  <c r="AJ166" i="2"/>
  <c r="AJ167" i="2"/>
  <c r="AJ168" i="2"/>
  <c r="AJ169" i="2"/>
  <c r="AJ170" i="2"/>
  <c r="AJ171" i="2"/>
  <c r="AJ172" i="2"/>
  <c r="AJ173" i="2"/>
  <c r="AJ174" i="2"/>
  <c r="AJ175" i="2"/>
  <c r="AJ176" i="2"/>
  <c r="AJ177" i="2"/>
  <c r="AJ178" i="2"/>
  <c r="AJ179" i="2"/>
  <c r="AJ180" i="2"/>
  <c r="AJ181" i="2"/>
  <c r="AJ182" i="2"/>
  <c r="AJ183" i="2"/>
  <c r="AJ184" i="2"/>
  <c r="AJ185" i="2"/>
  <c r="AJ186" i="2"/>
  <c r="AJ187" i="2"/>
  <c r="AJ188" i="2"/>
  <c r="AJ189" i="2"/>
  <c r="AJ190" i="2"/>
  <c r="AJ191" i="2"/>
  <c r="AJ192" i="2"/>
  <c r="AJ193" i="2"/>
  <c r="AJ194" i="2"/>
  <c r="AJ195" i="2"/>
  <c r="AJ196" i="2"/>
  <c r="AJ197" i="2"/>
  <c r="AJ198" i="2"/>
  <c r="AJ199" i="2"/>
  <c r="AJ200" i="2"/>
  <c r="AJ201" i="2"/>
  <c r="AJ202" i="2"/>
  <c r="AJ203" i="2"/>
  <c r="AJ204" i="2"/>
  <c r="AJ205" i="2"/>
  <c r="AJ206" i="2"/>
  <c r="AJ207" i="2"/>
  <c r="AJ208" i="2"/>
  <c r="AJ209" i="2"/>
  <c r="AJ210" i="2"/>
  <c r="AJ211" i="2"/>
  <c r="AJ212" i="2"/>
  <c r="AJ213" i="2"/>
  <c r="AJ214" i="2"/>
  <c r="AJ215" i="2"/>
  <c r="AJ216" i="2"/>
  <c r="AJ217" i="2"/>
  <c r="AJ218" i="2"/>
  <c r="AJ219" i="2"/>
  <c r="AJ220" i="2"/>
  <c r="AJ221" i="2"/>
  <c r="AJ222" i="2"/>
  <c r="AJ223" i="2"/>
  <c r="AJ224" i="2"/>
  <c r="AJ225" i="2"/>
  <c r="AJ226" i="2"/>
  <c r="AJ227" i="2"/>
  <c r="AJ228" i="2"/>
  <c r="AJ229" i="2"/>
  <c r="AJ230" i="2"/>
  <c r="AJ231" i="2"/>
  <c r="AJ232" i="2"/>
  <c r="AJ233" i="2"/>
  <c r="AJ234" i="2"/>
  <c r="AJ235" i="2"/>
  <c r="AJ236" i="2"/>
  <c r="AJ237" i="2"/>
  <c r="AJ238" i="2"/>
  <c r="AJ239" i="2"/>
  <c r="AJ240" i="2"/>
  <c r="AJ241" i="2"/>
  <c r="AJ242" i="2"/>
  <c r="AJ243" i="2"/>
  <c r="AJ244" i="2"/>
  <c r="AJ245" i="2"/>
  <c r="AJ246" i="2"/>
  <c r="AJ247" i="2"/>
  <c r="AJ248" i="2"/>
  <c r="AJ249" i="2"/>
  <c r="AJ250" i="2"/>
  <c r="AJ251" i="2"/>
  <c r="AJ252" i="2"/>
  <c r="AJ253" i="2"/>
  <c r="AJ254" i="2"/>
  <c r="AJ255" i="2"/>
  <c r="AJ256" i="2"/>
  <c r="AJ257" i="2"/>
  <c r="AJ258" i="2"/>
  <c r="AJ259" i="2"/>
  <c r="AJ260" i="2"/>
  <c r="AJ261" i="2"/>
  <c r="AJ262" i="2"/>
  <c r="AJ263" i="2"/>
  <c r="AJ264" i="2"/>
  <c r="AJ265" i="2"/>
  <c r="AJ266" i="2"/>
  <c r="AJ267" i="2"/>
  <c r="AJ268" i="2"/>
  <c r="AJ269" i="2"/>
  <c r="AJ270" i="2"/>
  <c r="AJ271" i="2"/>
  <c r="AJ272" i="2"/>
  <c r="AJ273" i="2"/>
  <c r="AJ274" i="2"/>
  <c r="AJ275" i="2"/>
  <c r="AJ276" i="2"/>
  <c r="AJ277" i="2"/>
  <c r="AJ278" i="2"/>
  <c r="AJ279" i="2"/>
  <c r="AJ280" i="2"/>
  <c r="AJ281" i="2"/>
  <c r="AJ282" i="2"/>
  <c r="AJ283" i="2"/>
  <c r="AJ284" i="2"/>
  <c r="AJ285" i="2"/>
  <c r="AJ286" i="2"/>
  <c r="AJ287" i="2"/>
  <c r="AJ288" i="2"/>
  <c r="AJ289" i="2"/>
  <c r="AJ290" i="2"/>
  <c r="AJ291" i="2"/>
  <c r="AJ292" i="2"/>
  <c r="AJ293" i="2"/>
  <c r="AJ294" i="2"/>
  <c r="AJ295" i="2"/>
  <c r="AJ296" i="2"/>
  <c r="AJ297" i="2"/>
  <c r="AJ298" i="2"/>
  <c r="AJ299" i="2"/>
  <c r="AJ300" i="2"/>
  <c r="AJ301" i="2"/>
  <c r="AJ302" i="2"/>
  <c r="AJ303" i="2"/>
  <c r="AJ304" i="2"/>
  <c r="AJ305" i="2"/>
  <c r="AJ306" i="2"/>
  <c r="AJ307" i="2"/>
  <c r="AJ308" i="2"/>
  <c r="AJ309" i="2"/>
  <c r="AJ310" i="2"/>
  <c r="AJ311" i="2"/>
  <c r="AJ312" i="2"/>
  <c r="AJ313" i="2"/>
  <c r="AJ314" i="2"/>
  <c r="AJ315" i="2"/>
  <c r="AJ316" i="2"/>
  <c r="AJ317" i="2"/>
  <c r="AJ318" i="2"/>
  <c r="AJ319" i="2"/>
  <c r="AJ320" i="2"/>
  <c r="AJ321" i="2"/>
  <c r="AJ322" i="2"/>
  <c r="AJ323" i="2"/>
  <c r="AJ324" i="2"/>
  <c r="AJ325" i="2"/>
  <c r="AJ326" i="2"/>
  <c r="AJ327" i="2"/>
  <c r="AJ328" i="2"/>
  <c r="AJ329" i="2"/>
  <c r="AJ330" i="2"/>
  <c r="AJ331" i="2"/>
  <c r="AJ332" i="2"/>
  <c r="AJ333" i="2"/>
  <c r="AJ334" i="2"/>
  <c r="AJ335" i="2"/>
  <c r="AJ336" i="2"/>
  <c r="AJ337" i="2"/>
  <c r="AJ338" i="2"/>
  <c r="AJ339" i="2"/>
  <c r="AJ340" i="2"/>
  <c r="AJ341" i="2"/>
  <c r="AJ342" i="2"/>
  <c r="AJ343" i="2"/>
  <c r="AJ344" i="2"/>
  <c r="AJ345" i="2"/>
  <c r="AJ346" i="2"/>
  <c r="AJ347" i="2"/>
  <c r="AJ348" i="2"/>
  <c r="AJ349" i="2"/>
  <c r="AJ350" i="2"/>
  <c r="AJ351" i="2"/>
  <c r="AJ352" i="2"/>
  <c r="AJ353" i="2"/>
  <c r="AJ354" i="2"/>
  <c r="AJ355" i="2"/>
  <c r="AJ356" i="2"/>
  <c r="AJ357" i="2"/>
  <c r="AJ358" i="2"/>
  <c r="AJ359" i="2"/>
  <c r="AJ360" i="2"/>
  <c r="AJ361" i="2"/>
  <c r="AJ362" i="2"/>
  <c r="AJ363" i="2"/>
  <c r="AJ364" i="2"/>
  <c r="AJ365" i="2"/>
  <c r="AJ366" i="2"/>
  <c r="AJ367" i="2"/>
  <c r="AJ368" i="2"/>
  <c r="AJ369" i="2"/>
  <c r="AJ370" i="2"/>
  <c r="AJ371" i="2"/>
  <c r="AJ372" i="2"/>
  <c r="AJ373" i="2"/>
  <c r="AJ374" i="2"/>
  <c r="AJ375" i="2"/>
  <c r="AJ376" i="2"/>
  <c r="AJ377" i="2"/>
  <c r="AJ378" i="2"/>
  <c r="AJ379" i="2"/>
  <c r="AJ380" i="2"/>
  <c r="AJ381" i="2"/>
  <c r="AJ382" i="2"/>
  <c r="AJ383" i="2"/>
  <c r="AJ384" i="2"/>
  <c r="AJ385" i="2"/>
  <c r="AJ386" i="2"/>
  <c r="AJ387" i="2"/>
  <c r="AJ388" i="2"/>
  <c r="AJ389" i="2"/>
  <c r="AJ390" i="2"/>
  <c r="AJ391" i="2"/>
  <c r="AJ392" i="2"/>
  <c r="AJ393" i="2"/>
  <c r="AJ394" i="2"/>
  <c r="AJ395" i="2"/>
  <c r="AJ396" i="2"/>
  <c r="AJ397" i="2"/>
  <c r="AJ398" i="2"/>
  <c r="AJ399" i="2"/>
  <c r="AJ400" i="2"/>
  <c r="AJ401" i="2"/>
  <c r="AJ402" i="2"/>
  <c r="AJ403" i="2"/>
  <c r="AJ404" i="2"/>
  <c r="AJ405" i="2"/>
  <c r="AJ406" i="2"/>
  <c r="AJ407" i="2"/>
  <c r="AJ408" i="2"/>
  <c r="AJ409" i="2"/>
  <c r="AJ410" i="2"/>
  <c r="AJ411" i="2"/>
  <c r="AJ412" i="2"/>
  <c r="AJ413" i="2"/>
  <c r="AJ414" i="2"/>
  <c r="AJ415" i="2"/>
  <c r="AJ416" i="2"/>
  <c r="AJ417" i="2"/>
  <c r="AJ418" i="2"/>
  <c r="AJ419" i="2"/>
  <c r="AJ420" i="2"/>
  <c r="AJ421" i="2"/>
  <c r="AJ422" i="2"/>
  <c r="AJ423" i="2"/>
  <c r="AJ424" i="2"/>
  <c r="AJ425" i="2"/>
  <c r="AJ426" i="2"/>
  <c r="AJ427" i="2"/>
  <c r="AJ428" i="2"/>
  <c r="AJ429" i="2"/>
  <c r="AJ430" i="2"/>
  <c r="AJ431" i="2"/>
  <c r="AJ432" i="2"/>
  <c r="AJ433" i="2"/>
  <c r="AJ434" i="2"/>
  <c r="AJ435" i="2"/>
  <c r="AJ436" i="2"/>
  <c r="AJ437" i="2"/>
  <c r="AJ438" i="2"/>
  <c r="AJ439" i="2"/>
  <c r="AJ440" i="2"/>
  <c r="AJ441" i="2"/>
  <c r="AJ442" i="2"/>
  <c r="AJ443" i="2"/>
  <c r="AJ444" i="2"/>
  <c r="AJ445" i="2"/>
  <c r="AJ446" i="2"/>
  <c r="AJ447" i="2"/>
  <c r="AJ448" i="2"/>
  <c r="AJ449" i="2"/>
  <c r="AJ450" i="2"/>
  <c r="AJ451" i="2"/>
  <c r="AJ452" i="2"/>
  <c r="AJ453" i="2"/>
  <c r="AJ454" i="2"/>
  <c r="AJ455" i="2"/>
  <c r="AJ456" i="2"/>
  <c r="AJ457" i="2"/>
  <c r="AJ458" i="2"/>
  <c r="AJ459" i="2"/>
  <c r="AJ460" i="2"/>
  <c r="AJ461" i="2"/>
  <c r="AJ462" i="2"/>
  <c r="AJ463" i="2"/>
  <c r="AJ464" i="2"/>
  <c r="AJ465" i="2"/>
  <c r="AJ466" i="2"/>
  <c r="AJ467" i="2"/>
  <c r="AJ468" i="2"/>
  <c r="AJ469" i="2"/>
  <c r="AJ470" i="2"/>
  <c r="AJ471" i="2"/>
  <c r="AJ472" i="2"/>
  <c r="AJ473" i="2"/>
  <c r="AJ474" i="2"/>
  <c r="AJ475" i="2"/>
  <c r="AJ476" i="2"/>
  <c r="AJ477" i="2"/>
  <c r="AJ478" i="2"/>
  <c r="AJ479" i="2"/>
  <c r="AJ480" i="2"/>
  <c r="AJ481" i="2"/>
  <c r="AJ482" i="2"/>
  <c r="AJ483" i="2"/>
  <c r="AJ484" i="2"/>
  <c r="AJ485" i="2"/>
  <c r="AJ486" i="2"/>
  <c r="AJ487" i="2"/>
  <c r="AJ488" i="2"/>
  <c r="AJ489" i="2"/>
  <c r="AJ490" i="2"/>
  <c r="AJ491" i="2"/>
  <c r="AJ492" i="2"/>
  <c r="AJ493" i="2"/>
  <c r="AJ494" i="2"/>
  <c r="AJ495" i="2"/>
  <c r="AJ496" i="2"/>
  <c r="AJ497" i="2"/>
  <c r="AJ498" i="2"/>
  <c r="AJ499" i="2"/>
  <c r="AJ500" i="2"/>
  <c r="AJ501" i="2"/>
  <c r="AJ502" i="2"/>
  <c r="AJ503" i="2"/>
  <c r="AJ504" i="2"/>
  <c r="AJ505" i="2"/>
  <c r="AJ506" i="2"/>
  <c r="AJ507" i="2"/>
  <c r="AJ508" i="2"/>
  <c r="AJ509" i="2"/>
  <c r="AJ510" i="2"/>
  <c r="AJ511" i="2"/>
  <c r="AJ512" i="2"/>
  <c r="AJ513" i="2"/>
  <c r="AJ514" i="2"/>
  <c r="AJ515" i="2"/>
  <c r="AJ516" i="2"/>
  <c r="AJ517" i="2"/>
  <c r="AJ518" i="2"/>
  <c r="AJ519" i="2"/>
  <c r="AJ520" i="2"/>
  <c r="AJ521" i="2"/>
  <c r="AJ522" i="2"/>
  <c r="AJ523" i="2"/>
  <c r="AJ524" i="2"/>
  <c r="AJ525" i="2"/>
  <c r="AJ526" i="2"/>
  <c r="AJ527" i="2"/>
  <c r="AJ528" i="2"/>
  <c r="AJ529" i="2"/>
  <c r="AJ530" i="2"/>
  <c r="AJ531" i="2"/>
  <c r="AJ532" i="2"/>
  <c r="AJ533" i="2"/>
  <c r="AJ534" i="2"/>
  <c r="AJ535" i="2"/>
  <c r="AJ536" i="2"/>
  <c r="AJ537" i="2"/>
  <c r="AJ538" i="2"/>
  <c r="AJ539" i="2"/>
  <c r="AJ540" i="2"/>
  <c r="AJ541" i="2"/>
  <c r="AJ542" i="2"/>
  <c r="AJ543" i="2"/>
  <c r="AJ544" i="2"/>
  <c r="AJ545" i="2"/>
  <c r="AJ546" i="2"/>
  <c r="AJ547" i="2"/>
  <c r="AJ548" i="2"/>
  <c r="AJ549" i="2"/>
  <c r="AJ550" i="2"/>
  <c r="AJ551" i="2"/>
  <c r="AJ552" i="2"/>
  <c r="AJ553" i="2"/>
  <c r="AJ554" i="2"/>
  <c r="AJ555" i="2"/>
  <c r="AJ556" i="2"/>
  <c r="AJ557" i="2"/>
  <c r="AJ558" i="2"/>
  <c r="AJ559" i="2"/>
  <c r="AJ560" i="2"/>
  <c r="AJ561" i="2"/>
  <c r="AJ562" i="2"/>
  <c r="AJ563" i="2"/>
  <c r="AJ564" i="2"/>
  <c r="AJ565" i="2"/>
  <c r="AJ566" i="2"/>
  <c r="AJ567" i="2"/>
  <c r="AJ568" i="2"/>
  <c r="AJ569" i="2"/>
  <c r="AJ570" i="2"/>
  <c r="AJ571" i="2"/>
  <c r="AJ572" i="2"/>
  <c r="AJ573" i="2"/>
  <c r="AJ574" i="2"/>
  <c r="AJ575" i="2"/>
  <c r="AJ576" i="2"/>
  <c r="AJ577" i="2"/>
  <c r="AJ578" i="2"/>
  <c r="AJ579" i="2"/>
  <c r="AJ580" i="2"/>
  <c r="AJ581" i="2"/>
  <c r="AJ582" i="2"/>
  <c r="AJ583" i="2"/>
  <c r="AJ584" i="2"/>
  <c r="AJ585" i="2"/>
  <c r="AJ586" i="2"/>
  <c r="AJ587" i="2"/>
  <c r="AJ588" i="2"/>
  <c r="AJ589" i="2"/>
  <c r="AJ590" i="2"/>
  <c r="AJ591" i="2"/>
  <c r="AJ592" i="2"/>
  <c r="AJ593" i="2"/>
  <c r="AJ594" i="2"/>
  <c r="AJ595" i="2"/>
  <c r="AJ596" i="2"/>
  <c r="AJ597" i="2"/>
  <c r="AJ598" i="2"/>
  <c r="AJ599" i="2"/>
  <c r="AJ600" i="2"/>
  <c r="AJ601" i="2"/>
  <c r="AJ602" i="2"/>
  <c r="AJ603" i="2"/>
  <c r="AJ604" i="2"/>
  <c r="AJ605" i="2"/>
  <c r="AJ606" i="2"/>
  <c r="AJ607" i="2"/>
  <c r="AJ608" i="2"/>
  <c r="AJ609" i="2"/>
  <c r="AJ610" i="2"/>
  <c r="AJ611" i="2"/>
  <c r="AJ612" i="2"/>
  <c r="AJ613" i="2"/>
  <c r="AJ614" i="2"/>
  <c r="AJ615" i="2"/>
  <c r="AJ616" i="2"/>
  <c r="AJ617" i="2"/>
  <c r="AJ618" i="2"/>
  <c r="AJ619" i="2"/>
  <c r="AJ620" i="2"/>
  <c r="AJ621" i="2"/>
  <c r="AJ622" i="2"/>
  <c r="AJ623" i="2"/>
  <c r="AJ624" i="2"/>
  <c r="AJ625" i="2"/>
  <c r="AJ626" i="2"/>
  <c r="AJ627" i="2"/>
  <c r="AJ628" i="2"/>
  <c r="AJ629" i="2"/>
  <c r="AJ630" i="2"/>
  <c r="AJ631" i="2"/>
  <c r="AJ632" i="2"/>
  <c r="AJ633" i="2"/>
  <c r="AJ634" i="2"/>
  <c r="AJ635" i="2"/>
  <c r="AJ636" i="2"/>
  <c r="AJ637" i="2"/>
  <c r="AJ638" i="2"/>
  <c r="AJ639" i="2"/>
  <c r="AJ640" i="2"/>
  <c r="AJ641" i="2"/>
  <c r="AJ642" i="2"/>
  <c r="AJ643" i="2"/>
  <c r="AJ644" i="2"/>
  <c r="AJ645" i="2"/>
  <c r="AJ646" i="2"/>
  <c r="AJ647" i="2"/>
  <c r="AJ648" i="2"/>
  <c r="AJ649" i="2"/>
  <c r="AJ650" i="2"/>
  <c r="AJ651" i="2"/>
  <c r="AJ652" i="2"/>
  <c r="AJ653" i="2"/>
  <c r="AJ654" i="2"/>
  <c r="AJ655" i="2"/>
  <c r="AJ656" i="2"/>
  <c r="AJ657" i="2"/>
  <c r="AJ658" i="2"/>
  <c r="AJ659" i="2"/>
  <c r="AJ660" i="2"/>
  <c r="AJ661" i="2"/>
  <c r="AJ662" i="2"/>
  <c r="AJ663" i="2"/>
  <c r="AJ664" i="2"/>
  <c r="AJ665" i="2"/>
  <c r="AJ666" i="2"/>
  <c r="AJ667" i="2"/>
  <c r="AJ668" i="2"/>
  <c r="AJ669" i="2"/>
  <c r="AJ670" i="2"/>
  <c r="AJ671" i="2"/>
  <c r="AJ672" i="2"/>
  <c r="AJ673" i="2"/>
  <c r="AJ674" i="2"/>
  <c r="AJ675" i="2"/>
  <c r="AJ676" i="2"/>
  <c r="AJ677" i="2"/>
  <c r="AJ678" i="2"/>
  <c r="AJ679" i="2"/>
  <c r="AJ680" i="2"/>
  <c r="AJ681" i="2"/>
  <c r="AJ682" i="2"/>
  <c r="AJ683" i="2"/>
  <c r="AJ684" i="2"/>
  <c r="AJ685" i="2"/>
  <c r="AJ686" i="2"/>
  <c r="AJ687" i="2"/>
  <c r="AJ688" i="2"/>
  <c r="AJ689" i="2"/>
  <c r="AJ690" i="2"/>
  <c r="AJ691" i="2"/>
  <c r="AJ692" i="2"/>
  <c r="AJ693" i="2"/>
  <c r="AJ694" i="2"/>
  <c r="AJ695" i="2"/>
  <c r="AJ696" i="2"/>
  <c r="AJ697" i="2"/>
  <c r="AJ698" i="2"/>
  <c r="AJ699" i="2"/>
  <c r="AJ700" i="2"/>
  <c r="AJ701" i="2"/>
  <c r="AJ702" i="2"/>
  <c r="AJ703" i="2"/>
  <c r="AJ704" i="2"/>
  <c r="AJ705" i="2"/>
  <c r="AJ706" i="2"/>
  <c r="AJ707" i="2"/>
  <c r="AJ708" i="2"/>
  <c r="AJ709" i="2"/>
  <c r="AJ710" i="2"/>
  <c r="AJ711" i="2"/>
  <c r="AJ712" i="2"/>
  <c r="AJ713" i="2"/>
  <c r="AJ714" i="2"/>
  <c r="AJ715" i="2"/>
  <c r="AJ716" i="2"/>
  <c r="AJ717" i="2"/>
  <c r="AJ718" i="2"/>
  <c r="AJ719" i="2"/>
  <c r="AJ720" i="2"/>
  <c r="AJ721" i="2"/>
  <c r="AJ722" i="2"/>
  <c r="AJ723" i="2"/>
  <c r="AJ724" i="2"/>
  <c r="AJ725" i="2"/>
  <c r="AJ726" i="2"/>
  <c r="AJ727" i="2"/>
  <c r="AJ728" i="2"/>
  <c r="AJ729" i="2"/>
  <c r="AJ730" i="2"/>
  <c r="AJ731" i="2"/>
  <c r="AJ732" i="2"/>
  <c r="AJ733" i="2"/>
  <c r="AJ734" i="2"/>
  <c r="AJ735" i="2"/>
  <c r="AJ736" i="2"/>
  <c r="AJ737" i="2"/>
  <c r="AJ738" i="2"/>
  <c r="AJ739" i="2"/>
  <c r="AJ740" i="2"/>
  <c r="AJ741" i="2"/>
  <c r="AJ742" i="2"/>
  <c r="AJ743" i="2"/>
  <c r="AJ744" i="2"/>
  <c r="AJ745" i="2"/>
  <c r="AJ746" i="2"/>
  <c r="AJ747" i="2"/>
  <c r="AJ748" i="2"/>
  <c r="AJ749" i="2"/>
  <c r="AJ750" i="2"/>
  <c r="AJ751" i="2"/>
  <c r="AJ752" i="2"/>
  <c r="AJ753" i="2"/>
  <c r="AJ754" i="2"/>
  <c r="AJ755" i="2"/>
  <c r="AJ756" i="2"/>
  <c r="AJ757" i="2"/>
  <c r="AJ758" i="2"/>
  <c r="AJ759" i="2"/>
  <c r="AJ760" i="2"/>
  <c r="AJ761" i="2"/>
  <c r="AJ762" i="2"/>
  <c r="AJ763" i="2"/>
  <c r="AJ764" i="2"/>
  <c r="AJ765" i="2"/>
  <c r="AJ766" i="2"/>
  <c r="AJ767" i="2"/>
  <c r="AJ768" i="2"/>
  <c r="AJ769" i="2"/>
  <c r="AJ770" i="2"/>
  <c r="AJ771" i="2"/>
  <c r="AJ772" i="2"/>
  <c r="AJ773" i="2"/>
  <c r="AJ774" i="2"/>
  <c r="AJ775" i="2"/>
  <c r="AJ776" i="2"/>
  <c r="AJ777" i="2"/>
  <c r="AJ778" i="2"/>
  <c r="AJ779" i="2"/>
  <c r="AJ780" i="2"/>
  <c r="AJ781" i="2"/>
  <c r="AJ782" i="2"/>
  <c r="AJ783" i="2"/>
  <c r="AJ784" i="2"/>
  <c r="AJ785" i="2"/>
  <c r="AJ786" i="2"/>
  <c r="AJ787" i="2"/>
  <c r="AJ788" i="2"/>
  <c r="AJ789" i="2"/>
  <c r="AJ790" i="2"/>
  <c r="AJ791" i="2"/>
  <c r="AJ792" i="2"/>
  <c r="AJ793" i="2"/>
  <c r="AJ794" i="2"/>
  <c r="AJ795" i="2"/>
  <c r="AJ796" i="2"/>
  <c r="AJ797" i="2"/>
  <c r="AJ798" i="2"/>
  <c r="AJ799" i="2"/>
  <c r="AJ800" i="2"/>
  <c r="AJ801" i="2"/>
  <c r="AJ802" i="2"/>
  <c r="AJ803" i="2"/>
  <c r="AJ804" i="2"/>
  <c r="AJ805" i="2"/>
  <c r="AJ806" i="2"/>
  <c r="AJ807" i="2"/>
  <c r="AJ808" i="2"/>
  <c r="AJ809" i="2"/>
  <c r="AJ810" i="2"/>
  <c r="AJ811" i="2"/>
  <c r="AJ812" i="2"/>
  <c r="AJ813" i="2"/>
  <c r="AJ814" i="2"/>
  <c r="AJ815" i="2"/>
  <c r="AJ816" i="2"/>
  <c r="AJ817" i="2"/>
  <c r="AJ818" i="2"/>
  <c r="AJ819" i="2"/>
  <c r="AJ820" i="2"/>
  <c r="AJ821" i="2"/>
  <c r="AJ822" i="2"/>
  <c r="AJ823" i="2"/>
  <c r="AJ824" i="2"/>
  <c r="AJ825" i="2"/>
  <c r="AJ826" i="2"/>
  <c r="AJ827" i="2"/>
  <c r="AJ828" i="2"/>
  <c r="AJ829" i="2"/>
  <c r="AJ830" i="2"/>
  <c r="AJ831" i="2"/>
  <c r="AJ832" i="2"/>
  <c r="AJ833" i="2"/>
  <c r="AJ834" i="2"/>
  <c r="AJ835" i="2"/>
  <c r="AJ836" i="2"/>
  <c r="AJ837" i="2"/>
  <c r="AJ838" i="2"/>
  <c r="AJ839" i="2"/>
  <c r="AJ840" i="2"/>
  <c r="AJ841" i="2"/>
  <c r="AJ842" i="2"/>
  <c r="AJ843" i="2"/>
  <c r="AJ844" i="2"/>
  <c r="AJ845" i="2"/>
  <c r="AJ846" i="2"/>
  <c r="AJ847" i="2"/>
  <c r="AJ848" i="2"/>
  <c r="AJ849" i="2"/>
  <c r="AJ850" i="2"/>
  <c r="AJ851" i="2"/>
  <c r="AJ852" i="2"/>
  <c r="AJ853" i="2"/>
  <c r="AJ854" i="2"/>
  <c r="AJ855" i="2"/>
  <c r="AJ856" i="2"/>
  <c r="AJ857" i="2"/>
  <c r="AJ858" i="2"/>
  <c r="AJ859" i="2"/>
  <c r="AJ860" i="2"/>
  <c r="AJ861" i="2"/>
  <c r="AJ862" i="2"/>
  <c r="AJ863" i="2"/>
  <c r="AJ864" i="2"/>
  <c r="AJ865" i="2"/>
  <c r="AJ866" i="2"/>
  <c r="AJ867" i="2"/>
  <c r="AJ868" i="2"/>
  <c r="AJ869" i="2"/>
  <c r="AJ870" i="2"/>
  <c r="AJ871" i="2"/>
  <c r="AJ872" i="2"/>
  <c r="AJ873" i="2"/>
  <c r="AJ874" i="2"/>
  <c r="AJ875" i="2"/>
  <c r="AJ876" i="2"/>
  <c r="AJ877" i="2"/>
  <c r="AJ878" i="2"/>
  <c r="AJ879" i="2"/>
  <c r="AJ880" i="2"/>
  <c r="AJ881" i="2"/>
  <c r="AJ882" i="2"/>
  <c r="AJ883" i="2"/>
  <c r="AJ884" i="2"/>
  <c r="AJ885" i="2"/>
  <c r="AJ886" i="2"/>
  <c r="AJ887" i="2"/>
  <c r="AJ888" i="2"/>
  <c r="AJ889" i="2"/>
  <c r="AJ890" i="2"/>
  <c r="AJ891" i="2"/>
  <c r="AJ892" i="2"/>
  <c r="AJ893" i="2"/>
  <c r="AJ894" i="2"/>
  <c r="AJ895" i="2"/>
  <c r="AJ896" i="2"/>
  <c r="AJ897" i="2"/>
  <c r="AJ898" i="2"/>
  <c r="AJ899" i="2"/>
  <c r="AJ900" i="2"/>
  <c r="AJ901" i="2"/>
  <c r="AJ902" i="2"/>
  <c r="AJ903" i="2"/>
  <c r="AJ904" i="2"/>
  <c r="AJ905" i="2"/>
  <c r="AJ906" i="2"/>
  <c r="AJ907" i="2"/>
  <c r="AJ908" i="2"/>
  <c r="AJ909" i="2"/>
  <c r="AJ910" i="2"/>
  <c r="AJ911" i="2"/>
  <c r="AJ912" i="2"/>
  <c r="AJ913" i="2"/>
  <c r="AJ914" i="2"/>
  <c r="AJ915" i="2"/>
  <c r="AJ916" i="2"/>
  <c r="AJ917" i="2"/>
  <c r="AJ918" i="2"/>
  <c r="AJ919" i="2"/>
  <c r="AJ920" i="2"/>
  <c r="AJ921" i="2"/>
  <c r="AJ922" i="2"/>
  <c r="AJ923" i="2"/>
  <c r="AJ924" i="2"/>
  <c r="AJ925" i="2"/>
  <c r="AJ926" i="2"/>
  <c r="AJ927" i="2"/>
  <c r="AJ928" i="2"/>
  <c r="AJ929" i="2"/>
  <c r="AJ930" i="2"/>
  <c r="AJ931" i="2"/>
  <c r="AJ932" i="2"/>
  <c r="AJ933" i="2"/>
  <c r="AJ934" i="2"/>
  <c r="AJ935" i="2"/>
  <c r="AJ936" i="2"/>
  <c r="AJ937" i="2"/>
  <c r="AJ938" i="2"/>
  <c r="AJ939" i="2"/>
  <c r="AJ940" i="2"/>
  <c r="AJ941" i="2"/>
  <c r="AJ942" i="2"/>
  <c r="AJ943" i="2"/>
  <c r="AJ944" i="2"/>
  <c r="AJ945" i="2"/>
  <c r="AJ946" i="2"/>
  <c r="AJ947" i="2"/>
  <c r="AJ948" i="2"/>
  <c r="AJ949" i="2"/>
  <c r="AJ950" i="2"/>
  <c r="AJ951" i="2"/>
  <c r="AJ952" i="2"/>
  <c r="AJ953" i="2"/>
  <c r="AJ954" i="2"/>
  <c r="AJ955" i="2"/>
  <c r="AJ956" i="2"/>
  <c r="AJ957" i="2"/>
  <c r="AJ958" i="2"/>
  <c r="AJ959" i="2"/>
  <c r="AJ960" i="2"/>
  <c r="AJ961" i="2"/>
  <c r="AJ962" i="2"/>
  <c r="AJ963" i="2"/>
  <c r="AJ964" i="2"/>
  <c r="AJ965" i="2"/>
  <c r="AJ966" i="2"/>
  <c r="AJ967" i="2"/>
  <c r="AJ968" i="2"/>
  <c r="AJ969" i="2"/>
  <c r="AJ970" i="2"/>
  <c r="AJ971" i="2"/>
  <c r="AJ972" i="2"/>
  <c r="AJ973" i="2"/>
  <c r="AJ974" i="2"/>
  <c r="AJ975" i="2"/>
  <c r="AJ976" i="2"/>
  <c r="AJ977" i="2"/>
  <c r="AJ978" i="2"/>
  <c r="AJ979" i="2"/>
  <c r="AJ980" i="2"/>
  <c r="AJ981" i="2"/>
  <c r="AJ982" i="2"/>
  <c r="AJ983" i="2"/>
  <c r="AJ984" i="2"/>
  <c r="AJ985" i="2"/>
  <c r="AJ986" i="2"/>
  <c r="AJ987" i="2"/>
  <c r="AJ988" i="2"/>
  <c r="AJ989" i="2"/>
  <c r="AJ990" i="2"/>
  <c r="AJ991" i="2"/>
  <c r="AJ992" i="2"/>
  <c r="AJ993" i="2"/>
  <c r="AJ994" i="2"/>
  <c r="AJ995" i="2"/>
  <c r="AJ996" i="2"/>
  <c r="AJ997" i="2"/>
  <c r="AJ998" i="2"/>
  <c r="AJ999" i="2"/>
  <c r="AJ1000" i="2"/>
  <c r="AJ1001" i="2"/>
  <c r="AJ2" i="2"/>
  <c r="AJ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B188" i="2"/>
  <c r="AB189" i="2"/>
  <c r="AB190" i="2"/>
  <c r="AB191" i="2"/>
  <c r="AB192" i="2"/>
  <c r="AB193" i="2"/>
  <c r="AB194" i="2"/>
  <c r="AB195" i="2"/>
  <c r="AB196" i="2"/>
  <c r="AB197" i="2"/>
  <c r="AB198" i="2"/>
  <c r="AB199" i="2"/>
  <c r="AB200" i="2"/>
  <c r="AB201" i="2"/>
  <c r="AB202" i="2"/>
  <c r="AB203" i="2"/>
  <c r="AB204" i="2"/>
  <c r="AB205" i="2"/>
  <c r="AB206" i="2"/>
  <c r="AB207" i="2"/>
  <c r="AB208" i="2"/>
  <c r="AB209" i="2"/>
  <c r="AB210" i="2"/>
  <c r="AB211" i="2"/>
  <c r="AB212" i="2"/>
  <c r="AB213" i="2"/>
  <c r="AB214" i="2"/>
  <c r="AB215" i="2"/>
  <c r="AB216" i="2"/>
  <c r="AB217" i="2"/>
  <c r="AB218" i="2"/>
  <c r="AB219" i="2"/>
  <c r="AB220" i="2"/>
  <c r="AB221" i="2"/>
  <c r="AB222" i="2"/>
  <c r="AB223" i="2"/>
  <c r="AB224" i="2"/>
  <c r="AB225" i="2"/>
  <c r="AB226" i="2"/>
  <c r="AB227" i="2"/>
  <c r="AB228" i="2"/>
  <c r="AB229" i="2"/>
  <c r="AB230" i="2"/>
  <c r="AB231" i="2"/>
  <c r="AB232" i="2"/>
  <c r="AB233" i="2"/>
  <c r="AB234" i="2"/>
  <c r="AB235" i="2"/>
  <c r="AB236" i="2"/>
  <c r="AB237" i="2"/>
  <c r="AB238" i="2"/>
  <c r="AB239" i="2"/>
  <c r="AB240" i="2"/>
  <c r="AB241" i="2"/>
  <c r="AB242" i="2"/>
  <c r="AB243" i="2"/>
  <c r="AB244" i="2"/>
  <c r="AB245" i="2"/>
  <c r="AB246" i="2"/>
  <c r="AB247" i="2"/>
  <c r="AB248" i="2"/>
  <c r="AB249" i="2"/>
  <c r="AB250" i="2"/>
  <c r="AB251" i="2"/>
  <c r="AB252" i="2"/>
  <c r="AB253" i="2"/>
  <c r="AB254" i="2"/>
  <c r="AB255" i="2"/>
  <c r="AB256" i="2"/>
  <c r="AB257" i="2"/>
  <c r="AB258" i="2"/>
  <c r="AB259" i="2"/>
  <c r="AB260" i="2"/>
  <c r="AB261" i="2"/>
  <c r="AB262" i="2"/>
  <c r="AB263" i="2"/>
  <c r="AB264" i="2"/>
  <c r="AB265" i="2"/>
  <c r="AB266" i="2"/>
  <c r="AB267" i="2"/>
  <c r="AB268" i="2"/>
  <c r="AB269" i="2"/>
  <c r="AB270" i="2"/>
  <c r="AB271" i="2"/>
  <c r="AB272" i="2"/>
  <c r="AB273" i="2"/>
  <c r="AB274" i="2"/>
  <c r="AB275" i="2"/>
  <c r="AB276" i="2"/>
  <c r="AB277" i="2"/>
  <c r="AB278" i="2"/>
  <c r="AB279" i="2"/>
  <c r="AB280" i="2"/>
  <c r="AB281" i="2"/>
  <c r="AB282" i="2"/>
  <c r="AB283" i="2"/>
  <c r="AB284" i="2"/>
  <c r="AB285" i="2"/>
  <c r="AB286" i="2"/>
  <c r="AB287" i="2"/>
  <c r="AB288" i="2"/>
  <c r="AB289" i="2"/>
  <c r="AB290" i="2"/>
  <c r="AB291" i="2"/>
  <c r="AB292" i="2"/>
  <c r="AB293" i="2"/>
  <c r="AB294" i="2"/>
  <c r="AB295" i="2"/>
  <c r="AB296" i="2"/>
  <c r="AB297" i="2"/>
  <c r="AB298" i="2"/>
  <c r="AB299" i="2"/>
  <c r="AB300" i="2"/>
  <c r="AB301" i="2"/>
  <c r="AB302" i="2"/>
  <c r="AB303" i="2"/>
  <c r="AB304" i="2"/>
  <c r="AB305" i="2"/>
  <c r="AB306" i="2"/>
  <c r="AB307" i="2"/>
  <c r="AB308" i="2"/>
  <c r="AB309" i="2"/>
  <c r="AB310" i="2"/>
  <c r="AB311" i="2"/>
  <c r="AB312" i="2"/>
  <c r="AB313" i="2"/>
  <c r="AB314" i="2"/>
  <c r="AB315" i="2"/>
  <c r="AB316" i="2"/>
  <c r="AB317" i="2"/>
  <c r="AB318" i="2"/>
  <c r="AB319" i="2"/>
  <c r="AB320" i="2"/>
  <c r="AB321" i="2"/>
  <c r="AB322" i="2"/>
  <c r="AB323" i="2"/>
  <c r="AB324" i="2"/>
  <c r="AB325" i="2"/>
  <c r="AB326" i="2"/>
  <c r="AB327" i="2"/>
  <c r="AB328" i="2"/>
  <c r="AB329" i="2"/>
  <c r="AB330" i="2"/>
  <c r="AB331" i="2"/>
  <c r="AB332" i="2"/>
  <c r="AB333" i="2"/>
  <c r="AB334" i="2"/>
  <c r="AB335" i="2"/>
  <c r="AB336" i="2"/>
  <c r="AB337" i="2"/>
  <c r="AB338" i="2"/>
  <c r="AB339" i="2"/>
  <c r="AB340" i="2"/>
  <c r="AB341" i="2"/>
  <c r="AB342" i="2"/>
  <c r="AB343" i="2"/>
  <c r="AB344" i="2"/>
  <c r="AB345" i="2"/>
  <c r="AB346" i="2"/>
  <c r="AB347" i="2"/>
  <c r="AB348" i="2"/>
  <c r="AB349" i="2"/>
  <c r="AB350" i="2"/>
  <c r="AB351" i="2"/>
  <c r="AB352" i="2"/>
  <c r="AB353" i="2"/>
  <c r="AB354" i="2"/>
  <c r="AB355" i="2"/>
  <c r="AB356" i="2"/>
  <c r="AB357" i="2"/>
  <c r="AB358" i="2"/>
  <c r="AB359" i="2"/>
  <c r="AB360" i="2"/>
  <c r="AB361" i="2"/>
  <c r="AB362" i="2"/>
  <c r="AB363" i="2"/>
  <c r="AB364" i="2"/>
  <c r="AB365" i="2"/>
  <c r="AB366" i="2"/>
  <c r="AB367" i="2"/>
  <c r="AB368" i="2"/>
  <c r="AB369" i="2"/>
  <c r="AB370" i="2"/>
  <c r="AB371" i="2"/>
  <c r="AB372" i="2"/>
  <c r="AB373" i="2"/>
  <c r="AB374" i="2"/>
  <c r="AB375" i="2"/>
  <c r="AB376" i="2"/>
  <c r="AB377" i="2"/>
  <c r="AB378" i="2"/>
  <c r="AB379" i="2"/>
  <c r="AB380" i="2"/>
  <c r="AB381" i="2"/>
  <c r="AB382" i="2"/>
  <c r="AB383" i="2"/>
  <c r="AB384" i="2"/>
  <c r="AB385" i="2"/>
  <c r="AB386" i="2"/>
  <c r="AB387" i="2"/>
  <c r="AB388" i="2"/>
  <c r="AB389" i="2"/>
  <c r="AB390" i="2"/>
  <c r="AB391" i="2"/>
  <c r="AB392" i="2"/>
  <c r="AB393" i="2"/>
  <c r="AB394" i="2"/>
  <c r="AB395" i="2"/>
  <c r="AB396" i="2"/>
  <c r="AB397" i="2"/>
  <c r="AB398" i="2"/>
  <c r="AB399" i="2"/>
  <c r="AB400" i="2"/>
  <c r="AB401" i="2"/>
  <c r="AB402" i="2"/>
  <c r="AB403" i="2"/>
  <c r="AB404" i="2"/>
  <c r="AB405" i="2"/>
  <c r="AB406" i="2"/>
  <c r="AB407" i="2"/>
  <c r="AB408" i="2"/>
  <c r="AB409" i="2"/>
  <c r="AB410" i="2"/>
  <c r="AB411" i="2"/>
  <c r="AB412" i="2"/>
  <c r="AB413" i="2"/>
  <c r="AB414" i="2"/>
  <c r="AB415" i="2"/>
  <c r="AB416" i="2"/>
  <c r="AB417" i="2"/>
  <c r="AB418" i="2"/>
  <c r="AB419" i="2"/>
  <c r="AB420" i="2"/>
  <c r="AB421" i="2"/>
  <c r="AB422" i="2"/>
  <c r="AB423" i="2"/>
  <c r="AB424" i="2"/>
  <c r="AB425" i="2"/>
  <c r="AB426" i="2"/>
  <c r="AB427" i="2"/>
  <c r="AB428" i="2"/>
  <c r="AB429" i="2"/>
  <c r="AB430" i="2"/>
  <c r="AB431" i="2"/>
  <c r="AB432" i="2"/>
  <c r="AB433" i="2"/>
  <c r="AB434" i="2"/>
  <c r="AB435" i="2"/>
  <c r="AB436" i="2"/>
  <c r="AB437" i="2"/>
  <c r="AB438" i="2"/>
  <c r="AB439" i="2"/>
  <c r="AB440" i="2"/>
  <c r="AB441" i="2"/>
  <c r="AB442" i="2"/>
  <c r="AB443" i="2"/>
  <c r="AB444" i="2"/>
  <c r="AB445" i="2"/>
  <c r="AB446" i="2"/>
  <c r="AB447" i="2"/>
  <c r="AB448" i="2"/>
  <c r="AB449" i="2"/>
  <c r="AB450" i="2"/>
  <c r="AB451" i="2"/>
  <c r="AB452" i="2"/>
  <c r="AB453" i="2"/>
  <c r="AB454" i="2"/>
  <c r="AB455" i="2"/>
  <c r="AB456" i="2"/>
  <c r="AB457" i="2"/>
  <c r="AB458" i="2"/>
  <c r="AB459" i="2"/>
  <c r="AB460" i="2"/>
  <c r="AB461" i="2"/>
  <c r="AB462" i="2"/>
  <c r="AB463" i="2"/>
  <c r="AB464" i="2"/>
  <c r="AB465" i="2"/>
  <c r="AB466" i="2"/>
  <c r="AB467" i="2"/>
  <c r="AB468" i="2"/>
  <c r="AB469" i="2"/>
  <c r="AB470" i="2"/>
  <c r="AB471" i="2"/>
  <c r="AB472" i="2"/>
  <c r="AB473" i="2"/>
  <c r="AB474" i="2"/>
  <c r="AB475" i="2"/>
  <c r="AB476" i="2"/>
  <c r="AB477" i="2"/>
  <c r="AB478" i="2"/>
  <c r="AB479" i="2"/>
  <c r="AB480" i="2"/>
  <c r="AB481" i="2"/>
  <c r="AB482" i="2"/>
  <c r="AB483" i="2"/>
  <c r="AB484" i="2"/>
  <c r="AB485" i="2"/>
  <c r="AB486" i="2"/>
  <c r="AB487" i="2"/>
  <c r="AB488" i="2"/>
  <c r="AB489" i="2"/>
  <c r="AB490" i="2"/>
  <c r="AB491" i="2"/>
  <c r="AB492" i="2"/>
  <c r="AB493" i="2"/>
  <c r="AB494" i="2"/>
  <c r="AB495" i="2"/>
  <c r="AB496" i="2"/>
  <c r="AB497" i="2"/>
  <c r="AB498" i="2"/>
  <c r="AB499" i="2"/>
  <c r="AB500" i="2"/>
  <c r="AB501" i="2"/>
  <c r="AB502" i="2"/>
  <c r="AB503" i="2"/>
  <c r="AB504" i="2"/>
  <c r="AB505" i="2"/>
  <c r="AB506" i="2"/>
  <c r="AB507" i="2"/>
  <c r="AB508" i="2"/>
  <c r="AB509" i="2"/>
  <c r="AB510" i="2"/>
  <c r="AB511" i="2"/>
  <c r="AB512" i="2"/>
  <c r="AB513" i="2"/>
  <c r="AB514" i="2"/>
  <c r="AB515" i="2"/>
  <c r="AB516" i="2"/>
  <c r="AB517" i="2"/>
  <c r="AB518" i="2"/>
  <c r="AB519" i="2"/>
  <c r="AB520" i="2"/>
  <c r="AB521" i="2"/>
  <c r="AB522" i="2"/>
  <c r="AB523" i="2"/>
  <c r="AB524" i="2"/>
  <c r="AB525" i="2"/>
  <c r="AB526" i="2"/>
  <c r="AB527" i="2"/>
  <c r="AB528" i="2"/>
  <c r="AB529" i="2"/>
  <c r="AB530" i="2"/>
  <c r="AB531" i="2"/>
  <c r="AB532" i="2"/>
  <c r="AB533" i="2"/>
  <c r="AB534" i="2"/>
  <c r="AB535" i="2"/>
  <c r="AB536" i="2"/>
  <c r="AB537" i="2"/>
  <c r="AB538" i="2"/>
  <c r="AB539" i="2"/>
  <c r="AB540" i="2"/>
  <c r="AB541" i="2"/>
  <c r="AB542" i="2"/>
  <c r="AB543" i="2"/>
  <c r="AB544" i="2"/>
  <c r="AB545" i="2"/>
  <c r="AB546" i="2"/>
  <c r="AB547" i="2"/>
  <c r="AB548" i="2"/>
  <c r="AB549" i="2"/>
  <c r="AB550" i="2"/>
  <c r="AB551" i="2"/>
  <c r="AB552" i="2"/>
  <c r="AB553" i="2"/>
  <c r="AB554" i="2"/>
  <c r="AB555" i="2"/>
  <c r="AB556" i="2"/>
  <c r="AB557" i="2"/>
  <c r="AB558" i="2"/>
  <c r="AB559" i="2"/>
  <c r="AB560" i="2"/>
  <c r="AB561" i="2"/>
  <c r="AB562" i="2"/>
  <c r="AB563" i="2"/>
  <c r="AB564" i="2"/>
  <c r="AB565" i="2"/>
  <c r="AB566" i="2"/>
  <c r="AB567" i="2"/>
  <c r="AB568" i="2"/>
  <c r="AB569" i="2"/>
  <c r="AB570" i="2"/>
  <c r="AB571" i="2"/>
  <c r="AB572" i="2"/>
  <c r="AB573" i="2"/>
  <c r="AB574" i="2"/>
  <c r="AB575" i="2"/>
  <c r="AB576" i="2"/>
  <c r="AB577" i="2"/>
  <c r="AB578" i="2"/>
  <c r="AB579" i="2"/>
  <c r="AB580" i="2"/>
  <c r="AB581" i="2"/>
  <c r="AB582" i="2"/>
  <c r="AB583" i="2"/>
  <c r="AB584" i="2"/>
  <c r="AB585" i="2"/>
  <c r="AB586" i="2"/>
  <c r="AB587" i="2"/>
  <c r="AB588" i="2"/>
  <c r="AB589" i="2"/>
  <c r="AB590" i="2"/>
  <c r="AB591" i="2"/>
  <c r="AB592" i="2"/>
  <c r="AB593" i="2"/>
  <c r="AB594" i="2"/>
  <c r="AB595" i="2"/>
  <c r="AB596" i="2"/>
  <c r="AB597" i="2"/>
  <c r="AB598" i="2"/>
  <c r="AB599" i="2"/>
  <c r="AB600" i="2"/>
  <c r="AB601" i="2"/>
  <c r="AB602" i="2"/>
  <c r="AB603" i="2"/>
  <c r="AB604" i="2"/>
  <c r="AB605" i="2"/>
  <c r="AB606" i="2"/>
  <c r="AB607" i="2"/>
  <c r="AB608" i="2"/>
  <c r="AB609" i="2"/>
  <c r="AB610" i="2"/>
  <c r="AB611" i="2"/>
  <c r="AB612" i="2"/>
  <c r="AB613" i="2"/>
  <c r="AB614" i="2"/>
  <c r="AB615" i="2"/>
  <c r="AB616" i="2"/>
  <c r="AB617" i="2"/>
  <c r="AB618" i="2"/>
  <c r="AB619" i="2"/>
  <c r="AB620" i="2"/>
  <c r="AB621" i="2"/>
  <c r="AB622" i="2"/>
  <c r="AB623" i="2"/>
  <c r="AB624" i="2"/>
  <c r="AB625" i="2"/>
  <c r="AB626" i="2"/>
  <c r="AB627" i="2"/>
  <c r="AB628" i="2"/>
  <c r="AB629" i="2"/>
  <c r="AB630" i="2"/>
  <c r="AB631" i="2"/>
  <c r="AB632" i="2"/>
  <c r="AB633" i="2"/>
  <c r="AB634" i="2"/>
  <c r="AB635" i="2"/>
  <c r="AB636" i="2"/>
  <c r="AB637" i="2"/>
  <c r="AB638" i="2"/>
  <c r="AB639" i="2"/>
  <c r="AB640" i="2"/>
  <c r="AB641" i="2"/>
  <c r="AB642" i="2"/>
  <c r="AB643" i="2"/>
  <c r="AB644" i="2"/>
  <c r="AB645" i="2"/>
  <c r="AB646" i="2"/>
  <c r="AB647" i="2"/>
  <c r="AB648" i="2"/>
  <c r="AB649" i="2"/>
  <c r="AB650" i="2"/>
  <c r="AB651" i="2"/>
  <c r="AB652" i="2"/>
  <c r="AB653" i="2"/>
  <c r="AB654" i="2"/>
  <c r="AB655" i="2"/>
  <c r="AB656" i="2"/>
  <c r="AB657" i="2"/>
  <c r="AB658" i="2"/>
  <c r="AB659" i="2"/>
  <c r="AB660" i="2"/>
  <c r="AB661" i="2"/>
  <c r="AB662" i="2"/>
  <c r="AB663" i="2"/>
  <c r="AB664" i="2"/>
  <c r="AB665" i="2"/>
  <c r="AB666" i="2"/>
  <c r="AB667" i="2"/>
  <c r="AB668" i="2"/>
  <c r="AB669" i="2"/>
  <c r="AB670" i="2"/>
  <c r="AB671" i="2"/>
  <c r="AB672" i="2"/>
  <c r="AB673" i="2"/>
  <c r="AB674" i="2"/>
  <c r="AB675" i="2"/>
  <c r="AB676" i="2"/>
  <c r="AB677" i="2"/>
  <c r="AB678" i="2"/>
  <c r="AB679" i="2"/>
  <c r="AB680" i="2"/>
  <c r="AB681" i="2"/>
  <c r="AB682" i="2"/>
  <c r="AB683" i="2"/>
  <c r="AB684" i="2"/>
  <c r="AB685" i="2"/>
  <c r="AB686" i="2"/>
  <c r="AB687" i="2"/>
  <c r="AB688" i="2"/>
  <c r="AB689" i="2"/>
  <c r="AB690" i="2"/>
  <c r="AB691" i="2"/>
  <c r="AB692" i="2"/>
  <c r="AB693" i="2"/>
  <c r="AB694" i="2"/>
  <c r="AB695" i="2"/>
  <c r="AB696" i="2"/>
  <c r="AB697" i="2"/>
  <c r="AB698" i="2"/>
  <c r="AB699" i="2"/>
  <c r="AB700" i="2"/>
  <c r="AB701" i="2"/>
  <c r="AB702" i="2"/>
  <c r="AB703" i="2"/>
  <c r="AB704" i="2"/>
  <c r="AB705" i="2"/>
  <c r="AB706" i="2"/>
  <c r="AB707" i="2"/>
  <c r="AB708" i="2"/>
  <c r="AB709" i="2"/>
  <c r="AB710" i="2"/>
  <c r="AB711" i="2"/>
  <c r="AB712" i="2"/>
  <c r="AB713" i="2"/>
  <c r="AB714" i="2"/>
  <c r="AB715" i="2"/>
  <c r="AB716" i="2"/>
  <c r="AB717" i="2"/>
  <c r="AB718" i="2"/>
  <c r="AB719" i="2"/>
  <c r="AB720" i="2"/>
  <c r="AB721" i="2"/>
  <c r="AB722" i="2"/>
  <c r="AB723" i="2"/>
  <c r="AB724" i="2"/>
  <c r="AB725" i="2"/>
  <c r="AB726" i="2"/>
  <c r="AB727" i="2"/>
  <c r="AB728" i="2"/>
  <c r="AB729" i="2"/>
  <c r="AB730" i="2"/>
  <c r="AB731" i="2"/>
  <c r="AB732" i="2"/>
  <c r="AB733" i="2"/>
  <c r="AB734" i="2"/>
  <c r="AB735" i="2"/>
  <c r="AB736" i="2"/>
  <c r="AB737" i="2"/>
  <c r="AB738" i="2"/>
  <c r="AB739" i="2"/>
  <c r="AB740" i="2"/>
  <c r="AB741" i="2"/>
  <c r="AB742" i="2"/>
  <c r="AB743" i="2"/>
  <c r="AB744" i="2"/>
  <c r="AB745" i="2"/>
  <c r="AB746" i="2"/>
  <c r="AB747" i="2"/>
  <c r="AB748" i="2"/>
  <c r="AB749" i="2"/>
  <c r="AB750" i="2"/>
  <c r="AB751" i="2"/>
  <c r="AB752" i="2"/>
  <c r="AB753" i="2"/>
  <c r="AB754" i="2"/>
  <c r="AB755" i="2"/>
  <c r="AB756" i="2"/>
  <c r="AB757" i="2"/>
  <c r="AB758" i="2"/>
  <c r="AB759" i="2"/>
  <c r="AB760" i="2"/>
  <c r="AB761" i="2"/>
  <c r="AB762" i="2"/>
  <c r="AB763" i="2"/>
  <c r="AB764" i="2"/>
  <c r="AB765" i="2"/>
  <c r="AB766" i="2"/>
  <c r="AB767" i="2"/>
  <c r="AB768" i="2"/>
  <c r="AB769" i="2"/>
  <c r="AB770" i="2"/>
  <c r="AB771" i="2"/>
  <c r="AB772" i="2"/>
  <c r="AB773" i="2"/>
  <c r="AB774" i="2"/>
  <c r="AB775" i="2"/>
  <c r="AB776" i="2"/>
  <c r="AB777" i="2"/>
  <c r="AB778" i="2"/>
  <c r="AB779" i="2"/>
  <c r="AB780" i="2"/>
  <c r="AB781" i="2"/>
  <c r="AB782" i="2"/>
  <c r="AB783" i="2"/>
  <c r="AB784" i="2"/>
  <c r="AB785" i="2"/>
  <c r="AB786" i="2"/>
  <c r="AB787" i="2"/>
  <c r="AB788" i="2"/>
  <c r="AB789" i="2"/>
  <c r="AB790" i="2"/>
  <c r="AB791" i="2"/>
  <c r="AB792" i="2"/>
  <c r="AB793" i="2"/>
  <c r="AB794" i="2"/>
  <c r="AB795" i="2"/>
  <c r="AB796" i="2"/>
  <c r="AB797" i="2"/>
  <c r="AB798" i="2"/>
  <c r="AB799" i="2"/>
  <c r="AB800" i="2"/>
  <c r="AB801" i="2"/>
  <c r="AB802" i="2"/>
  <c r="AB803" i="2"/>
  <c r="AB804" i="2"/>
  <c r="AB805" i="2"/>
  <c r="AB806" i="2"/>
  <c r="AB807" i="2"/>
  <c r="AB808" i="2"/>
  <c r="AB809" i="2"/>
  <c r="AB810" i="2"/>
  <c r="AB811" i="2"/>
  <c r="AB812" i="2"/>
  <c r="AB813" i="2"/>
  <c r="AB814" i="2"/>
  <c r="AB815" i="2"/>
  <c r="AB816" i="2"/>
  <c r="AB817" i="2"/>
  <c r="AB818" i="2"/>
  <c r="AB819" i="2"/>
  <c r="AB820" i="2"/>
  <c r="AB821" i="2"/>
  <c r="AB822" i="2"/>
  <c r="AB823" i="2"/>
  <c r="AB824" i="2"/>
  <c r="AB825" i="2"/>
  <c r="AB826" i="2"/>
  <c r="AB827" i="2"/>
  <c r="AB828" i="2"/>
  <c r="AB829" i="2"/>
  <c r="AB830" i="2"/>
  <c r="AB831" i="2"/>
  <c r="AB832" i="2"/>
  <c r="AB833" i="2"/>
  <c r="AB834" i="2"/>
  <c r="AB835" i="2"/>
  <c r="AB836" i="2"/>
  <c r="AB837" i="2"/>
  <c r="AB838" i="2"/>
  <c r="AB839" i="2"/>
  <c r="AB840" i="2"/>
  <c r="AB841" i="2"/>
  <c r="AB842" i="2"/>
  <c r="AB843" i="2"/>
  <c r="AB844" i="2"/>
  <c r="AB845" i="2"/>
  <c r="AB846" i="2"/>
  <c r="AB847" i="2"/>
  <c r="AB848" i="2"/>
  <c r="AB849" i="2"/>
  <c r="AB850" i="2"/>
  <c r="AB851" i="2"/>
  <c r="AB852" i="2"/>
  <c r="AB853" i="2"/>
  <c r="AB854" i="2"/>
  <c r="AB855" i="2"/>
  <c r="AB856" i="2"/>
  <c r="AB857" i="2"/>
  <c r="AB858" i="2"/>
  <c r="AB859" i="2"/>
  <c r="AB860" i="2"/>
  <c r="AB861" i="2"/>
  <c r="AB862" i="2"/>
  <c r="AB863" i="2"/>
  <c r="AB864" i="2"/>
  <c r="AB865" i="2"/>
  <c r="AB866" i="2"/>
  <c r="AB867" i="2"/>
  <c r="AB868" i="2"/>
  <c r="AB869" i="2"/>
  <c r="AB870" i="2"/>
  <c r="AB871" i="2"/>
  <c r="AB872" i="2"/>
  <c r="AB873" i="2"/>
  <c r="AB874" i="2"/>
  <c r="AB875" i="2"/>
  <c r="AB876" i="2"/>
  <c r="AB877" i="2"/>
  <c r="AB878" i="2"/>
  <c r="AB879" i="2"/>
  <c r="AB880" i="2"/>
  <c r="AB881" i="2"/>
  <c r="AB882" i="2"/>
  <c r="AB883" i="2"/>
  <c r="AB884" i="2"/>
  <c r="AB885" i="2"/>
  <c r="AB886" i="2"/>
  <c r="AB887" i="2"/>
  <c r="AB888" i="2"/>
  <c r="AB889" i="2"/>
  <c r="AB890" i="2"/>
  <c r="AB891" i="2"/>
  <c r="AB892" i="2"/>
  <c r="AB893" i="2"/>
  <c r="AB894" i="2"/>
  <c r="AB895" i="2"/>
  <c r="AB896" i="2"/>
  <c r="AB897" i="2"/>
  <c r="AB898" i="2"/>
  <c r="AB899" i="2"/>
  <c r="AB900" i="2"/>
  <c r="AB901" i="2"/>
  <c r="AB902" i="2"/>
  <c r="AB903" i="2"/>
  <c r="AB904" i="2"/>
  <c r="AB905" i="2"/>
  <c r="AB906" i="2"/>
  <c r="AB907" i="2"/>
  <c r="AB908" i="2"/>
  <c r="AB909" i="2"/>
  <c r="AB910" i="2"/>
  <c r="AB911" i="2"/>
  <c r="AB912" i="2"/>
  <c r="AB913" i="2"/>
  <c r="AB914" i="2"/>
  <c r="AB915" i="2"/>
  <c r="AB916" i="2"/>
  <c r="AB917" i="2"/>
  <c r="AB918" i="2"/>
  <c r="AB919" i="2"/>
  <c r="AB920" i="2"/>
  <c r="AB921" i="2"/>
  <c r="AB922" i="2"/>
  <c r="AB923" i="2"/>
  <c r="AB924" i="2"/>
  <c r="AB925" i="2"/>
  <c r="AB926" i="2"/>
  <c r="AB927" i="2"/>
  <c r="AB928" i="2"/>
  <c r="AB929" i="2"/>
  <c r="AB930" i="2"/>
  <c r="AB931" i="2"/>
  <c r="AB932" i="2"/>
  <c r="AB933" i="2"/>
  <c r="AB934" i="2"/>
  <c r="AB935" i="2"/>
  <c r="AB936" i="2"/>
  <c r="AB937" i="2"/>
  <c r="AB938" i="2"/>
  <c r="AB939" i="2"/>
  <c r="AB940" i="2"/>
  <c r="AB941" i="2"/>
  <c r="AB942" i="2"/>
  <c r="AB943" i="2"/>
  <c r="AB944" i="2"/>
  <c r="AB945" i="2"/>
  <c r="AB946" i="2"/>
  <c r="AB947" i="2"/>
  <c r="AB948" i="2"/>
  <c r="AB949" i="2"/>
  <c r="AB950" i="2"/>
  <c r="AB951" i="2"/>
  <c r="AB952" i="2"/>
  <c r="AB953" i="2"/>
  <c r="AB954" i="2"/>
  <c r="AB955" i="2"/>
  <c r="AB956" i="2"/>
  <c r="AB957" i="2"/>
  <c r="AB958" i="2"/>
  <c r="AB959" i="2"/>
  <c r="AB960" i="2"/>
  <c r="AB961" i="2"/>
  <c r="AB962" i="2"/>
  <c r="AB963" i="2"/>
  <c r="AB964" i="2"/>
  <c r="AB965" i="2"/>
  <c r="AB966" i="2"/>
  <c r="AB967" i="2"/>
  <c r="AB968" i="2"/>
  <c r="AB969" i="2"/>
  <c r="AB970" i="2"/>
  <c r="AB971" i="2"/>
  <c r="AB972" i="2"/>
  <c r="AB973" i="2"/>
  <c r="AB974" i="2"/>
  <c r="AB975" i="2"/>
  <c r="AB976" i="2"/>
  <c r="AB977" i="2"/>
  <c r="AB978" i="2"/>
  <c r="AB979" i="2"/>
  <c r="AB980" i="2"/>
  <c r="AB981" i="2"/>
  <c r="AB982" i="2"/>
  <c r="AB983" i="2"/>
  <c r="AB984" i="2"/>
  <c r="AB985" i="2"/>
  <c r="AB986" i="2"/>
  <c r="AB987" i="2"/>
  <c r="AB988" i="2"/>
  <c r="AB989" i="2"/>
  <c r="AB990" i="2"/>
  <c r="AB991" i="2"/>
  <c r="AB992" i="2"/>
  <c r="AB993" i="2"/>
  <c r="AB994" i="2"/>
  <c r="AB995" i="2"/>
  <c r="AB996" i="2"/>
  <c r="AB997" i="2"/>
  <c r="AB998" i="2"/>
  <c r="AB999" i="2"/>
  <c r="AB1000" i="2"/>
  <c r="AB1001" i="2"/>
  <c r="AB2" i="2"/>
  <c r="AB3" i="2"/>
  <c r="AC4" i="2"/>
  <c r="AC5" i="2"/>
  <c r="AC6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61" i="2"/>
  <c r="AC62" i="2"/>
  <c r="AC63" i="2"/>
  <c r="AC64" i="2"/>
  <c r="AC65" i="2"/>
  <c r="AC66" i="2"/>
  <c r="AC67" i="2"/>
  <c r="AC68" i="2"/>
  <c r="AC69" i="2"/>
  <c r="AC70" i="2"/>
  <c r="AC71" i="2"/>
  <c r="AC72" i="2"/>
  <c r="AC73" i="2"/>
  <c r="AC74" i="2"/>
  <c r="AC75" i="2"/>
  <c r="AC76" i="2"/>
  <c r="AC77" i="2"/>
  <c r="AC78" i="2"/>
  <c r="AC79" i="2"/>
  <c r="AC80" i="2"/>
  <c r="AC81" i="2"/>
  <c r="AC82" i="2"/>
  <c r="AC83" i="2"/>
  <c r="AC84" i="2"/>
  <c r="AC85" i="2"/>
  <c r="AC86" i="2"/>
  <c r="AC87" i="2"/>
  <c r="AC88" i="2"/>
  <c r="AC89" i="2"/>
  <c r="AC90" i="2"/>
  <c r="AC91" i="2"/>
  <c r="AC92" i="2"/>
  <c r="AC93" i="2"/>
  <c r="AC94" i="2"/>
  <c r="AC95" i="2"/>
  <c r="AC97" i="2"/>
  <c r="AC98" i="2"/>
  <c r="AC99" i="2"/>
  <c r="AC100" i="2"/>
  <c r="AC101" i="2"/>
  <c r="AC102" i="2"/>
  <c r="AC103" i="2"/>
  <c r="AC104" i="2"/>
  <c r="AC105" i="2"/>
  <c r="AC106" i="2"/>
  <c r="AC107" i="2"/>
  <c r="AC108" i="2"/>
  <c r="AC109" i="2"/>
  <c r="AC110" i="2"/>
  <c r="AC111" i="2"/>
  <c r="AC112" i="2"/>
  <c r="AC113" i="2"/>
  <c r="AC114" i="2"/>
  <c r="AC115" i="2"/>
  <c r="AC116" i="2"/>
  <c r="AC117" i="2"/>
  <c r="AC118" i="2"/>
  <c r="AC119" i="2"/>
  <c r="AC120" i="2"/>
  <c r="AC121" i="2"/>
  <c r="AC122" i="2"/>
  <c r="AC123" i="2"/>
  <c r="AC124" i="2"/>
  <c r="AC125" i="2"/>
  <c r="AC126" i="2"/>
  <c r="AC127" i="2"/>
  <c r="AC128" i="2"/>
  <c r="AC129" i="2"/>
  <c r="AC130" i="2"/>
  <c r="AC131" i="2"/>
  <c r="AC132" i="2"/>
  <c r="AC133" i="2"/>
  <c r="AC134" i="2"/>
  <c r="AC135" i="2"/>
  <c r="AC136" i="2"/>
  <c r="AC137" i="2"/>
  <c r="AC138" i="2"/>
  <c r="AC139" i="2"/>
  <c r="AC140" i="2"/>
  <c r="AC141" i="2"/>
  <c r="AC142" i="2"/>
  <c r="AC143" i="2"/>
  <c r="AC144" i="2"/>
  <c r="AC145" i="2"/>
  <c r="AC146" i="2"/>
  <c r="AC147" i="2"/>
  <c r="AC148" i="2"/>
  <c r="AC149" i="2"/>
  <c r="AC150" i="2"/>
  <c r="AC151" i="2"/>
  <c r="AC152" i="2"/>
  <c r="AC153" i="2"/>
  <c r="AC154" i="2"/>
  <c r="AC155" i="2"/>
  <c r="AC156" i="2"/>
  <c r="AC157" i="2"/>
  <c r="AC158" i="2"/>
  <c r="AC159" i="2"/>
  <c r="AC160" i="2"/>
  <c r="AC161" i="2"/>
  <c r="AC162" i="2"/>
  <c r="AC163" i="2"/>
  <c r="AC164" i="2"/>
  <c r="AC165" i="2"/>
  <c r="AC166" i="2"/>
  <c r="AC167" i="2"/>
  <c r="AC168" i="2"/>
  <c r="AC169" i="2"/>
  <c r="AC170" i="2"/>
  <c r="AC171" i="2"/>
  <c r="AC172" i="2"/>
  <c r="AC173" i="2"/>
  <c r="AC174" i="2"/>
  <c r="AC175" i="2"/>
  <c r="AC176" i="2"/>
  <c r="AC177" i="2"/>
  <c r="AC178" i="2"/>
  <c r="AC179" i="2"/>
  <c r="AC180" i="2"/>
  <c r="AC181" i="2"/>
  <c r="AC182" i="2"/>
  <c r="AC183" i="2"/>
  <c r="AC184" i="2"/>
  <c r="AC185" i="2"/>
  <c r="AC186" i="2"/>
  <c r="AC187" i="2"/>
  <c r="AC188" i="2"/>
  <c r="AC189" i="2"/>
  <c r="AC190" i="2"/>
  <c r="AC191" i="2"/>
  <c r="AC192" i="2"/>
  <c r="AC193" i="2"/>
  <c r="AC194" i="2"/>
  <c r="AC195" i="2"/>
  <c r="AC196" i="2"/>
  <c r="AC197" i="2"/>
  <c r="AC198" i="2"/>
  <c r="AC199" i="2"/>
  <c r="AC200" i="2"/>
  <c r="AC201" i="2"/>
  <c r="AC202" i="2"/>
  <c r="AC203" i="2"/>
  <c r="AC204" i="2"/>
  <c r="AC205" i="2"/>
  <c r="AC206" i="2"/>
  <c r="AC207" i="2"/>
  <c r="AC208" i="2"/>
  <c r="AC209" i="2"/>
  <c r="AC210" i="2"/>
  <c r="AC211" i="2"/>
  <c r="AC212" i="2"/>
  <c r="AC213" i="2"/>
  <c r="AC214" i="2"/>
  <c r="AC215" i="2"/>
  <c r="AC216" i="2"/>
  <c r="AC217" i="2"/>
  <c r="AC218" i="2"/>
  <c r="AC219" i="2"/>
  <c r="AC220" i="2"/>
  <c r="AC221" i="2"/>
  <c r="AC222" i="2"/>
  <c r="AC223" i="2"/>
  <c r="AC224" i="2"/>
  <c r="AC225" i="2"/>
  <c r="AC226" i="2"/>
  <c r="AC227" i="2"/>
  <c r="AC228" i="2"/>
  <c r="AC229" i="2"/>
  <c r="AC230" i="2"/>
  <c r="AC231" i="2"/>
  <c r="AC232" i="2"/>
  <c r="AC233" i="2"/>
  <c r="AC234" i="2"/>
  <c r="AC235" i="2"/>
  <c r="AC236" i="2"/>
  <c r="AC237" i="2"/>
  <c r="AC238" i="2"/>
  <c r="AC239" i="2"/>
  <c r="AC240" i="2"/>
  <c r="AC241" i="2"/>
  <c r="AC242" i="2"/>
  <c r="AC243" i="2"/>
  <c r="AC244" i="2"/>
  <c r="AC245" i="2"/>
  <c r="AC246" i="2"/>
  <c r="AC247" i="2"/>
  <c r="AC248" i="2"/>
  <c r="AC249" i="2"/>
  <c r="AC250" i="2"/>
  <c r="AC251" i="2"/>
  <c r="AC252" i="2"/>
  <c r="AC253" i="2"/>
  <c r="AC254" i="2"/>
  <c r="AC255" i="2"/>
  <c r="AC256" i="2"/>
  <c r="AC257" i="2"/>
  <c r="AC258" i="2"/>
  <c r="AC259" i="2"/>
  <c r="AC260" i="2"/>
  <c r="AC261" i="2"/>
  <c r="AC262" i="2"/>
  <c r="AC263" i="2"/>
  <c r="AC264" i="2"/>
  <c r="AC265" i="2"/>
  <c r="AC266" i="2"/>
  <c r="AC267" i="2"/>
  <c r="AC268" i="2"/>
  <c r="AC269" i="2"/>
  <c r="AC270" i="2"/>
  <c r="AC271" i="2"/>
  <c r="AC272" i="2"/>
  <c r="AC273" i="2"/>
  <c r="AC274" i="2"/>
  <c r="AC275" i="2"/>
  <c r="AC276" i="2"/>
  <c r="AC277" i="2"/>
  <c r="AC278" i="2"/>
  <c r="AC279" i="2"/>
  <c r="AC280" i="2"/>
  <c r="AC281" i="2"/>
  <c r="AC282" i="2"/>
  <c r="AC283" i="2"/>
  <c r="AC284" i="2"/>
  <c r="AC285" i="2"/>
  <c r="AC286" i="2"/>
  <c r="AC287" i="2"/>
  <c r="AC288" i="2"/>
  <c r="AC289" i="2"/>
  <c r="AC290" i="2"/>
  <c r="AC291" i="2"/>
  <c r="AC292" i="2"/>
  <c r="AC293" i="2"/>
  <c r="AC294" i="2"/>
  <c r="AC295" i="2"/>
  <c r="AC296" i="2"/>
  <c r="AC297" i="2"/>
  <c r="AC298" i="2"/>
  <c r="AC299" i="2"/>
  <c r="AC300" i="2"/>
  <c r="AC301" i="2"/>
  <c r="AC302" i="2"/>
  <c r="AC303" i="2"/>
  <c r="AC304" i="2"/>
  <c r="AC305" i="2"/>
  <c r="AC306" i="2"/>
  <c r="AC307" i="2"/>
  <c r="AC308" i="2"/>
  <c r="AC309" i="2"/>
  <c r="AC310" i="2"/>
  <c r="AC311" i="2"/>
  <c r="AC312" i="2"/>
  <c r="AC313" i="2"/>
  <c r="AC314" i="2"/>
  <c r="AC315" i="2"/>
  <c r="AC316" i="2"/>
  <c r="AC317" i="2"/>
  <c r="AC318" i="2"/>
  <c r="AC319" i="2"/>
  <c r="AC320" i="2"/>
  <c r="AC321" i="2"/>
  <c r="AC322" i="2"/>
  <c r="AC323" i="2"/>
  <c r="AC324" i="2"/>
  <c r="AC325" i="2"/>
  <c r="AC326" i="2"/>
  <c r="AC327" i="2"/>
  <c r="AC328" i="2"/>
  <c r="AC329" i="2"/>
  <c r="AC330" i="2"/>
  <c r="AC331" i="2"/>
  <c r="AC332" i="2"/>
  <c r="AC333" i="2"/>
  <c r="AC334" i="2"/>
  <c r="AC335" i="2"/>
  <c r="AC336" i="2"/>
  <c r="AC337" i="2"/>
  <c r="AC338" i="2"/>
  <c r="AC339" i="2"/>
  <c r="AC340" i="2"/>
  <c r="AC341" i="2"/>
  <c r="AC342" i="2"/>
  <c r="AC343" i="2"/>
  <c r="AC344" i="2"/>
  <c r="AC345" i="2"/>
  <c r="AC346" i="2"/>
  <c r="AC347" i="2"/>
  <c r="AC348" i="2"/>
  <c r="AC349" i="2"/>
  <c r="AC350" i="2"/>
  <c r="AC351" i="2"/>
  <c r="AC352" i="2"/>
  <c r="AC353" i="2"/>
  <c r="AC354" i="2"/>
  <c r="AC355" i="2"/>
  <c r="AC356" i="2"/>
  <c r="AC357" i="2"/>
  <c r="AC358" i="2"/>
  <c r="AC359" i="2"/>
  <c r="AC360" i="2"/>
  <c r="AC361" i="2"/>
  <c r="AC362" i="2"/>
  <c r="AC363" i="2"/>
  <c r="AC364" i="2"/>
  <c r="AC365" i="2"/>
  <c r="AC366" i="2"/>
  <c r="AC367" i="2"/>
  <c r="AC368" i="2"/>
  <c r="AC369" i="2"/>
  <c r="AC370" i="2"/>
  <c r="AC371" i="2"/>
  <c r="AC372" i="2"/>
  <c r="AC373" i="2"/>
  <c r="AC374" i="2"/>
  <c r="AC375" i="2"/>
  <c r="AC376" i="2"/>
  <c r="AC377" i="2"/>
  <c r="AC378" i="2"/>
  <c r="AC379" i="2"/>
  <c r="AC380" i="2"/>
  <c r="AC381" i="2"/>
  <c r="AC382" i="2"/>
  <c r="AC383" i="2"/>
  <c r="AC384" i="2"/>
  <c r="AC385" i="2"/>
  <c r="AC386" i="2"/>
  <c r="AC387" i="2"/>
  <c r="AC388" i="2"/>
  <c r="AC389" i="2"/>
  <c r="AC390" i="2"/>
  <c r="AC391" i="2"/>
  <c r="AC392" i="2"/>
  <c r="AC393" i="2"/>
  <c r="AC394" i="2"/>
  <c r="AC395" i="2"/>
  <c r="AC396" i="2"/>
  <c r="AC397" i="2"/>
  <c r="AC398" i="2"/>
  <c r="AC399" i="2"/>
  <c r="AC400" i="2"/>
  <c r="AC401" i="2"/>
  <c r="AC402" i="2"/>
  <c r="AC403" i="2"/>
  <c r="AC404" i="2"/>
  <c r="AC405" i="2"/>
  <c r="AC406" i="2"/>
  <c r="AC407" i="2"/>
  <c r="AC408" i="2"/>
  <c r="AC409" i="2"/>
  <c r="AC410" i="2"/>
  <c r="AC411" i="2"/>
  <c r="AC412" i="2"/>
  <c r="AC413" i="2"/>
  <c r="AC414" i="2"/>
  <c r="AC415" i="2"/>
  <c r="AC416" i="2"/>
  <c r="AC417" i="2"/>
  <c r="AC418" i="2"/>
  <c r="AC419" i="2"/>
  <c r="AC420" i="2"/>
  <c r="AC421" i="2"/>
  <c r="AC422" i="2"/>
  <c r="AC423" i="2"/>
  <c r="AC424" i="2"/>
  <c r="AC425" i="2"/>
  <c r="AC426" i="2"/>
  <c r="AC427" i="2"/>
  <c r="AC428" i="2"/>
  <c r="AC429" i="2"/>
  <c r="AC430" i="2"/>
  <c r="AC431" i="2"/>
  <c r="AC432" i="2"/>
  <c r="AC433" i="2"/>
  <c r="AC434" i="2"/>
  <c r="AC435" i="2"/>
  <c r="AC436" i="2"/>
  <c r="AC437" i="2"/>
  <c r="AC438" i="2"/>
  <c r="AC439" i="2"/>
  <c r="AC440" i="2"/>
  <c r="AC441" i="2"/>
  <c r="AC442" i="2"/>
  <c r="AC443" i="2"/>
  <c r="AC444" i="2"/>
  <c r="AC445" i="2"/>
  <c r="AC446" i="2"/>
  <c r="AC447" i="2"/>
  <c r="AC448" i="2"/>
  <c r="AC449" i="2"/>
  <c r="AC450" i="2"/>
  <c r="AC451" i="2"/>
  <c r="AC452" i="2"/>
  <c r="AC453" i="2"/>
  <c r="AC454" i="2"/>
  <c r="AC455" i="2"/>
  <c r="AC456" i="2"/>
  <c r="AC457" i="2"/>
  <c r="AC458" i="2"/>
  <c r="AC459" i="2"/>
  <c r="AC460" i="2"/>
  <c r="AC461" i="2"/>
  <c r="AC462" i="2"/>
  <c r="AC463" i="2"/>
  <c r="AC464" i="2"/>
  <c r="AC465" i="2"/>
  <c r="AC466" i="2"/>
  <c r="AC467" i="2"/>
  <c r="AC468" i="2"/>
  <c r="AC469" i="2"/>
  <c r="AC470" i="2"/>
  <c r="AC471" i="2"/>
  <c r="AC472" i="2"/>
  <c r="AC473" i="2"/>
  <c r="AC474" i="2"/>
  <c r="AC475" i="2"/>
  <c r="AC476" i="2"/>
  <c r="AC477" i="2"/>
  <c r="AC478" i="2"/>
  <c r="AC479" i="2"/>
  <c r="AC480" i="2"/>
  <c r="AC481" i="2"/>
  <c r="AC482" i="2"/>
  <c r="AC483" i="2"/>
  <c r="AC484" i="2"/>
  <c r="AC485" i="2"/>
  <c r="AC486" i="2"/>
  <c r="AC487" i="2"/>
  <c r="AC488" i="2"/>
  <c r="AC489" i="2"/>
  <c r="AC490" i="2"/>
  <c r="AC491" i="2"/>
  <c r="AC492" i="2"/>
  <c r="AC493" i="2"/>
  <c r="AC494" i="2"/>
  <c r="AC495" i="2"/>
  <c r="AC496" i="2"/>
  <c r="AC497" i="2"/>
  <c r="AC498" i="2"/>
  <c r="AC499" i="2"/>
  <c r="AC500" i="2"/>
  <c r="AC501" i="2"/>
  <c r="AC502" i="2"/>
  <c r="AC503" i="2"/>
  <c r="AC504" i="2"/>
  <c r="AC505" i="2"/>
  <c r="AC506" i="2"/>
  <c r="AC507" i="2"/>
  <c r="AC508" i="2"/>
  <c r="AC509" i="2"/>
  <c r="AC510" i="2"/>
  <c r="AC511" i="2"/>
  <c r="AC512" i="2"/>
  <c r="AC513" i="2"/>
  <c r="AC514" i="2"/>
  <c r="AC515" i="2"/>
  <c r="AC516" i="2"/>
  <c r="AC517" i="2"/>
  <c r="AC518" i="2"/>
  <c r="AC519" i="2"/>
  <c r="AC520" i="2"/>
  <c r="AC521" i="2"/>
  <c r="AC522" i="2"/>
  <c r="AC523" i="2"/>
  <c r="AC524" i="2"/>
  <c r="AC525" i="2"/>
  <c r="AC526" i="2"/>
  <c r="AC527" i="2"/>
  <c r="AC528" i="2"/>
  <c r="AC529" i="2"/>
  <c r="AC530" i="2"/>
  <c r="AC531" i="2"/>
  <c r="AC532" i="2"/>
  <c r="AC533" i="2"/>
  <c r="AC534" i="2"/>
  <c r="AC535" i="2"/>
  <c r="AC536" i="2"/>
  <c r="AC537" i="2"/>
  <c r="AC538" i="2"/>
  <c r="AC539" i="2"/>
  <c r="AC540" i="2"/>
  <c r="AC541" i="2"/>
  <c r="AC542" i="2"/>
  <c r="AC543" i="2"/>
  <c r="AC544" i="2"/>
  <c r="AC545" i="2"/>
  <c r="AC546" i="2"/>
  <c r="AC547" i="2"/>
  <c r="AC548" i="2"/>
  <c r="AC549" i="2"/>
  <c r="AC550" i="2"/>
  <c r="AC551" i="2"/>
  <c r="AC552" i="2"/>
  <c r="AC553" i="2"/>
  <c r="AC554" i="2"/>
  <c r="AC555" i="2"/>
  <c r="AC556" i="2"/>
  <c r="AC557" i="2"/>
  <c r="AC558" i="2"/>
  <c r="AC559" i="2"/>
  <c r="AC560" i="2"/>
  <c r="AC561" i="2"/>
  <c r="AC562" i="2"/>
  <c r="AC563" i="2"/>
  <c r="AC564" i="2"/>
  <c r="AC565" i="2"/>
  <c r="AC566" i="2"/>
  <c r="AC567" i="2"/>
  <c r="AC568" i="2"/>
  <c r="AC569" i="2"/>
  <c r="AC570" i="2"/>
  <c r="AC571" i="2"/>
  <c r="AC572" i="2"/>
  <c r="AC573" i="2"/>
  <c r="AC574" i="2"/>
  <c r="AC575" i="2"/>
  <c r="AC576" i="2"/>
  <c r="AC577" i="2"/>
  <c r="AC578" i="2"/>
  <c r="AC579" i="2"/>
  <c r="AC580" i="2"/>
  <c r="AC581" i="2"/>
  <c r="AC582" i="2"/>
  <c r="AC583" i="2"/>
  <c r="AC584" i="2"/>
  <c r="AC585" i="2"/>
  <c r="AC586" i="2"/>
  <c r="AC587" i="2"/>
  <c r="AC588" i="2"/>
  <c r="AC589" i="2"/>
  <c r="AC590" i="2"/>
  <c r="AC591" i="2"/>
  <c r="AC592" i="2"/>
  <c r="AC593" i="2"/>
  <c r="AC594" i="2"/>
  <c r="AC595" i="2"/>
  <c r="AC596" i="2"/>
  <c r="AC597" i="2"/>
  <c r="AC598" i="2"/>
  <c r="AC599" i="2"/>
  <c r="AC600" i="2"/>
  <c r="AC601" i="2"/>
  <c r="AC602" i="2"/>
  <c r="AC603" i="2"/>
  <c r="AC604" i="2"/>
  <c r="AC605" i="2"/>
  <c r="AC606" i="2"/>
  <c r="AC607" i="2"/>
  <c r="AC608" i="2"/>
  <c r="AC609" i="2"/>
  <c r="AC610" i="2"/>
  <c r="AC611" i="2"/>
  <c r="AC612" i="2"/>
  <c r="AC613" i="2"/>
  <c r="AC614" i="2"/>
  <c r="AC615" i="2"/>
  <c r="AC616" i="2"/>
  <c r="AC617" i="2"/>
  <c r="AC618" i="2"/>
  <c r="AC619" i="2"/>
  <c r="AC620" i="2"/>
  <c r="AC621" i="2"/>
  <c r="AC622" i="2"/>
  <c r="AC623" i="2"/>
  <c r="AC624" i="2"/>
  <c r="AC625" i="2"/>
  <c r="AC626" i="2"/>
  <c r="AC627" i="2"/>
  <c r="AC628" i="2"/>
  <c r="AC629" i="2"/>
  <c r="AC630" i="2"/>
  <c r="AC631" i="2"/>
  <c r="AC632" i="2"/>
  <c r="AC633" i="2"/>
  <c r="AC634" i="2"/>
  <c r="AC635" i="2"/>
  <c r="AC636" i="2"/>
  <c r="AC637" i="2"/>
  <c r="AC638" i="2"/>
  <c r="AC639" i="2"/>
  <c r="AC640" i="2"/>
  <c r="AC641" i="2"/>
  <c r="AC642" i="2"/>
  <c r="AC643" i="2"/>
  <c r="AC644" i="2"/>
  <c r="AC645" i="2"/>
  <c r="AC646" i="2"/>
  <c r="AC647" i="2"/>
  <c r="AC648" i="2"/>
  <c r="AC649" i="2"/>
  <c r="AC650" i="2"/>
  <c r="AC651" i="2"/>
  <c r="AC652" i="2"/>
  <c r="AC653" i="2"/>
  <c r="AC654" i="2"/>
  <c r="AC655" i="2"/>
  <c r="AC656" i="2"/>
  <c r="AC657" i="2"/>
  <c r="AC658" i="2"/>
  <c r="AC659" i="2"/>
  <c r="AC660" i="2"/>
  <c r="AC661" i="2"/>
  <c r="AC662" i="2"/>
  <c r="AC663" i="2"/>
  <c r="AC664" i="2"/>
  <c r="AC665" i="2"/>
  <c r="AC666" i="2"/>
  <c r="AC667" i="2"/>
  <c r="AC668" i="2"/>
  <c r="AC669" i="2"/>
  <c r="AC670" i="2"/>
  <c r="AC671" i="2"/>
  <c r="AC672" i="2"/>
  <c r="AC673" i="2"/>
  <c r="AC674" i="2"/>
  <c r="AC675" i="2"/>
  <c r="AC676" i="2"/>
  <c r="AC677" i="2"/>
  <c r="AC678" i="2"/>
  <c r="AC679" i="2"/>
  <c r="AC680" i="2"/>
  <c r="AC681" i="2"/>
  <c r="AC682" i="2"/>
  <c r="AC683" i="2"/>
  <c r="AC684" i="2"/>
  <c r="AC685" i="2"/>
  <c r="AC686" i="2"/>
  <c r="AC687" i="2"/>
  <c r="AC688" i="2"/>
  <c r="AC689" i="2"/>
  <c r="AC690" i="2"/>
  <c r="AC691" i="2"/>
  <c r="AC692" i="2"/>
  <c r="AC693" i="2"/>
  <c r="AC694" i="2"/>
  <c r="AC695" i="2"/>
  <c r="AC696" i="2"/>
  <c r="AC697" i="2"/>
  <c r="AC698" i="2"/>
  <c r="AC699" i="2"/>
  <c r="AC700" i="2"/>
  <c r="AC701" i="2"/>
  <c r="AC702" i="2"/>
  <c r="AC703" i="2"/>
  <c r="AC704" i="2"/>
  <c r="AC705" i="2"/>
  <c r="AC706" i="2"/>
  <c r="AC707" i="2"/>
  <c r="AC708" i="2"/>
  <c r="AC709" i="2"/>
  <c r="AC710" i="2"/>
  <c r="AC711" i="2"/>
  <c r="AC712" i="2"/>
  <c r="AC713" i="2"/>
  <c r="AC714" i="2"/>
  <c r="AC715" i="2"/>
  <c r="AC716" i="2"/>
  <c r="AC717" i="2"/>
  <c r="AC718" i="2"/>
  <c r="AC719" i="2"/>
  <c r="AC720" i="2"/>
  <c r="AC721" i="2"/>
  <c r="AC722" i="2"/>
  <c r="AC723" i="2"/>
  <c r="AC724" i="2"/>
  <c r="AC725" i="2"/>
  <c r="AC726" i="2"/>
  <c r="AC727" i="2"/>
  <c r="AC728" i="2"/>
  <c r="AC729" i="2"/>
  <c r="AC730" i="2"/>
  <c r="AC731" i="2"/>
  <c r="AC732" i="2"/>
  <c r="AC733" i="2"/>
  <c r="AC734" i="2"/>
  <c r="AC735" i="2"/>
  <c r="AC736" i="2"/>
  <c r="AC737" i="2"/>
  <c r="AC738" i="2"/>
  <c r="AC739" i="2"/>
  <c r="AC740" i="2"/>
  <c r="AC741" i="2"/>
  <c r="AC742" i="2"/>
  <c r="AC743" i="2"/>
  <c r="AC744" i="2"/>
  <c r="AC745" i="2"/>
  <c r="AC746" i="2"/>
  <c r="AC747" i="2"/>
  <c r="AC748" i="2"/>
  <c r="AC749" i="2"/>
  <c r="AC750" i="2"/>
  <c r="AC751" i="2"/>
  <c r="AC752" i="2"/>
  <c r="AC753" i="2"/>
  <c r="AC754" i="2"/>
  <c r="AC755" i="2"/>
  <c r="AC756" i="2"/>
  <c r="AC757" i="2"/>
  <c r="AC758" i="2"/>
  <c r="AC759" i="2"/>
  <c r="AC760" i="2"/>
  <c r="AC761" i="2"/>
  <c r="AC762" i="2"/>
  <c r="AC763" i="2"/>
  <c r="AC764" i="2"/>
  <c r="AC765" i="2"/>
  <c r="AC766" i="2"/>
  <c r="AC767" i="2"/>
  <c r="AC768" i="2"/>
  <c r="AC769" i="2"/>
  <c r="AC770" i="2"/>
  <c r="AC771" i="2"/>
  <c r="AC772" i="2"/>
  <c r="AC773" i="2"/>
  <c r="AC774" i="2"/>
  <c r="AC775" i="2"/>
  <c r="AC776" i="2"/>
  <c r="AC777" i="2"/>
  <c r="AC778" i="2"/>
  <c r="AC779" i="2"/>
  <c r="AC780" i="2"/>
  <c r="AC781" i="2"/>
  <c r="AC782" i="2"/>
  <c r="AC783" i="2"/>
  <c r="AC784" i="2"/>
  <c r="AC785" i="2"/>
  <c r="AC786" i="2"/>
  <c r="AC787" i="2"/>
  <c r="AC788" i="2"/>
  <c r="AC789" i="2"/>
  <c r="AC790" i="2"/>
  <c r="AC791" i="2"/>
  <c r="AC792" i="2"/>
  <c r="AC793" i="2"/>
  <c r="AC794" i="2"/>
  <c r="AC795" i="2"/>
  <c r="AC796" i="2"/>
  <c r="AC797" i="2"/>
  <c r="AC798" i="2"/>
  <c r="AC799" i="2"/>
  <c r="AC800" i="2"/>
  <c r="AC801" i="2"/>
  <c r="AC802" i="2"/>
  <c r="AC803" i="2"/>
  <c r="AC804" i="2"/>
  <c r="AC805" i="2"/>
  <c r="AC806" i="2"/>
  <c r="AC807" i="2"/>
  <c r="AC808" i="2"/>
  <c r="AC809" i="2"/>
  <c r="AC810" i="2"/>
  <c r="AC811" i="2"/>
  <c r="AC812" i="2"/>
  <c r="AC813" i="2"/>
  <c r="AC814" i="2"/>
  <c r="AC815" i="2"/>
  <c r="AC816" i="2"/>
  <c r="AC817" i="2"/>
  <c r="AC818" i="2"/>
  <c r="AC819" i="2"/>
  <c r="AC820" i="2"/>
  <c r="AC821" i="2"/>
  <c r="AC822" i="2"/>
  <c r="AC823" i="2"/>
  <c r="AC824" i="2"/>
  <c r="AC825" i="2"/>
  <c r="AC826" i="2"/>
  <c r="AC827" i="2"/>
  <c r="AC828" i="2"/>
  <c r="AC829" i="2"/>
  <c r="AC830" i="2"/>
  <c r="AC831" i="2"/>
  <c r="AC832" i="2"/>
  <c r="AC833" i="2"/>
  <c r="AC834" i="2"/>
  <c r="AC835" i="2"/>
  <c r="AC836" i="2"/>
  <c r="AC837" i="2"/>
  <c r="AC838" i="2"/>
  <c r="AC839" i="2"/>
  <c r="AC840" i="2"/>
  <c r="AC841" i="2"/>
  <c r="AC842" i="2"/>
  <c r="AC843" i="2"/>
  <c r="AC844" i="2"/>
  <c r="AC845" i="2"/>
  <c r="AC846" i="2"/>
  <c r="AC847" i="2"/>
  <c r="AC848" i="2"/>
  <c r="AC849" i="2"/>
  <c r="AC850" i="2"/>
  <c r="AC851" i="2"/>
  <c r="AC852" i="2"/>
  <c r="AC853" i="2"/>
  <c r="AC854" i="2"/>
  <c r="AC855" i="2"/>
  <c r="AC856" i="2"/>
  <c r="AC857" i="2"/>
  <c r="AC858" i="2"/>
  <c r="AC859" i="2"/>
  <c r="AC860" i="2"/>
  <c r="AC861" i="2"/>
  <c r="AC862" i="2"/>
  <c r="AC863" i="2"/>
  <c r="AC864" i="2"/>
  <c r="AC865" i="2"/>
  <c r="AC866" i="2"/>
  <c r="AC867" i="2"/>
  <c r="AC868" i="2"/>
  <c r="AC869" i="2"/>
  <c r="AC870" i="2"/>
  <c r="AC871" i="2"/>
  <c r="AC872" i="2"/>
  <c r="AC873" i="2"/>
  <c r="AC874" i="2"/>
  <c r="AC875" i="2"/>
  <c r="AC876" i="2"/>
  <c r="AC877" i="2"/>
  <c r="AC878" i="2"/>
  <c r="AC879" i="2"/>
  <c r="AC880" i="2"/>
  <c r="AC881" i="2"/>
  <c r="AC882" i="2"/>
  <c r="AC883" i="2"/>
  <c r="AC884" i="2"/>
  <c r="AC885" i="2"/>
  <c r="AC886" i="2"/>
  <c r="AC887" i="2"/>
  <c r="AC888" i="2"/>
  <c r="AC889" i="2"/>
  <c r="AC890" i="2"/>
  <c r="AC891" i="2"/>
  <c r="AC892" i="2"/>
  <c r="AC893" i="2"/>
  <c r="AC894" i="2"/>
  <c r="AC895" i="2"/>
  <c r="AC896" i="2"/>
  <c r="AC897" i="2"/>
  <c r="AC898" i="2"/>
  <c r="AC899" i="2"/>
  <c r="AC900" i="2"/>
  <c r="AC901" i="2"/>
  <c r="AC902" i="2"/>
  <c r="AC903" i="2"/>
  <c r="AC904" i="2"/>
  <c r="AC905" i="2"/>
  <c r="AC906" i="2"/>
  <c r="AC907" i="2"/>
  <c r="AC908" i="2"/>
  <c r="AC909" i="2"/>
  <c r="AC910" i="2"/>
  <c r="AC911" i="2"/>
  <c r="AC912" i="2"/>
  <c r="AC913" i="2"/>
  <c r="AC914" i="2"/>
  <c r="AC915" i="2"/>
  <c r="AC916" i="2"/>
  <c r="AC917" i="2"/>
  <c r="AC918" i="2"/>
  <c r="AC919" i="2"/>
  <c r="AC920" i="2"/>
  <c r="AC921" i="2"/>
  <c r="AC922" i="2"/>
  <c r="AC923" i="2"/>
  <c r="AC924" i="2"/>
  <c r="AC925" i="2"/>
  <c r="AC926" i="2"/>
  <c r="AC927" i="2"/>
  <c r="AC928" i="2"/>
  <c r="AC929" i="2"/>
  <c r="AC930" i="2"/>
  <c r="AC931" i="2"/>
  <c r="AC932" i="2"/>
  <c r="AC933" i="2"/>
  <c r="AC934" i="2"/>
  <c r="AC935" i="2"/>
  <c r="AC936" i="2"/>
  <c r="AC937" i="2"/>
  <c r="AC938" i="2"/>
  <c r="AC939" i="2"/>
  <c r="AC940" i="2"/>
  <c r="AC941" i="2"/>
  <c r="AC942" i="2"/>
  <c r="AC943" i="2"/>
  <c r="AC944" i="2"/>
  <c r="AC945" i="2"/>
  <c r="AC946" i="2"/>
  <c r="AC947" i="2"/>
  <c r="AC948" i="2"/>
  <c r="AC949" i="2"/>
  <c r="AC950" i="2"/>
  <c r="AC951" i="2"/>
  <c r="AC952" i="2"/>
  <c r="AC953" i="2"/>
  <c r="AC954" i="2"/>
  <c r="AC955" i="2"/>
  <c r="AC956" i="2"/>
  <c r="AC957" i="2"/>
  <c r="AC958" i="2"/>
  <c r="AC959" i="2"/>
  <c r="AC960" i="2"/>
  <c r="AC961" i="2"/>
  <c r="AC962" i="2"/>
  <c r="AC963" i="2"/>
  <c r="AC964" i="2"/>
  <c r="AC965" i="2"/>
  <c r="AC966" i="2"/>
  <c r="AC967" i="2"/>
  <c r="AC968" i="2"/>
  <c r="AC969" i="2"/>
  <c r="AC970" i="2"/>
  <c r="AC971" i="2"/>
  <c r="AC972" i="2"/>
  <c r="AC973" i="2"/>
  <c r="AC974" i="2"/>
  <c r="AC975" i="2"/>
  <c r="AC976" i="2"/>
  <c r="AC977" i="2"/>
  <c r="AC978" i="2"/>
  <c r="AC979" i="2"/>
  <c r="AC980" i="2"/>
  <c r="AC981" i="2"/>
  <c r="AC982" i="2"/>
  <c r="AC983" i="2"/>
  <c r="AC984" i="2"/>
  <c r="AC985" i="2"/>
  <c r="AC986" i="2"/>
  <c r="AC987" i="2"/>
  <c r="AC988" i="2"/>
  <c r="AC989" i="2"/>
  <c r="AC990" i="2"/>
  <c r="AC991" i="2"/>
  <c r="AC992" i="2"/>
  <c r="AC993" i="2"/>
  <c r="AC994" i="2"/>
  <c r="AC995" i="2"/>
  <c r="AC996" i="2"/>
  <c r="AC997" i="2"/>
  <c r="AC998" i="2"/>
  <c r="AC999" i="2"/>
  <c r="AC1000" i="2"/>
  <c r="AC1001" i="2"/>
  <c r="AC3" i="2"/>
  <c r="AC2" i="2"/>
  <c r="U19" i="2"/>
  <c r="V19" i="2"/>
  <c r="W19" i="2" s="1"/>
  <c r="AE19" i="2"/>
  <c r="AF19" i="2" s="1"/>
  <c r="AS19" i="2"/>
  <c r="U20" i="2"/>
  <c r="V20" i="2"/>
  <c r="W20" i="2" s="1"/>
  <c r="AE20" i="2"/>
  <c r="AF20" i="2" s="1"/>
  <c r="AS20" i="2"/>
  <c r="U21" i="2"/>
  <c r="V21" i="2"/>
  <c r="W21" i="2" s="1"/>
  <c r="AE21" i="2"/>
  <c r="AF21" i="2" s="1"/>
  <c r="AS21" i="2"/>
  <c r="U22" i="2"/>
  <c r="V22" i="2"/>
  <c r="W22" i="2" s="1"/>
  <c r="AH22" i="2" s="1"/>
  <c r="AE22" i="2"/>
  <c r="AF22" i="2" s="1"/>
  <c r="AS22" i="2"/>
  <c r="U23" i="2"/>
  <c r="V23" i="2"/>
  <c r="W23" i="2" s="1"/>
  <c r="AE23" i="2"/>
  <c r="AF23" i="2" s="1"/>
  <c r="AS23" i="2"/>
  <c r="U24" i="2"/>
  <c r="V24" i="2"/>
  <c r="W24" i="2" s="1"/>
  <c r="AE24" i="2"/>
  <c r="AF24" i="2" s="1"/>
  <c r="AS24" i="2"/>
  <c r="U25" i="2"/>
  <c r="V25" i="2"/>
  <c r="W25" i="2" s="1"/>
  <c r="AE25" i="2"/>
  <c r="AF25" i="2" s="1"/>
  <c r="AS25" i="2"/>
  <c r="U26" i="2"/>
  <c r="V26" i="2"/>
  <c r="W26" i="2" s="1"/>
  <c r="AH26" i="2" s="1"/>
  <c r="AE26" i="2"/>
  <c r="AS26" i="2"/>
  <c r="U27" i="2"/>
  <c r="V27" i="2"/>
  <c r="W27" i="2" s="1"/>
  <c r="AE27" i="2"/>
  <c r="AF27" i="2" s="1"/>
  <c r="AS27" i="2"/>
  <c r="U28" i="2"/>
  <c r="V28" i="2"/>
  <c r="W28" i="2" s="1"/>
  <c r="AH28" i="2" s="1"/>
  <c r="AE28" i="2"/>
  <c r="AF28" i="2" s="1"/>
  <c r="AS28" i="2"/>
  <c r="U29" i="2"/>
  <c r="V29" i="2"/>
  <c r="W29" i="2" s="1"/>
  <c r="AE29" i="2"/>
  <c r="AF29" i="2" s="1"/>
  <c r="AS29" i="2"/>
  <c r="U30" i="2"/>
  <c r="V30" i="2"/>
  <c r="W30" i="2" s="1"/>
  <c r="AH30" i="2" s="1"/>
  <c r="AE30" i="2"/>
  <c r="AF30" i="2" s="1"/>
  <c r="AS30" i="2"/>
  <c r="U31" i="2"/>
  <c r="V31" i="2"/>
  <c r="W31" i="2" s="1"/>
  <c r="AE31" i="2"/>
  <c r="AF31" i="2" s="1"/>
  <c r="AS31" i="2"/>
  <c r="U32" i="2"/>
  <c r="V32" i="2"/>
  <c r="W32" i="2" s="1"/>
  <c r="AE32" i="2"/>
  <c r="AF32" i="2" s="1"/>
  <c r="AS32" i="2"/>
  <c r="U33" i="2"/>
  <c r="V33" i="2"/>
  <c r="W33" i="2" s="1"/>
  <c r="AE33" i="2"/>
  <c r="AF33" i="2" s="1"/>
  <c r="AS33" i="2"/>
  <c r="U34" i="2"/>
  <c r="V34" i="2"/>
  <c r="W34" i="2" s="1"/>
  <c r="AI34" i="2" s="1"/>
  <c r="AE34" i="2"/>
  <c r="AS34" i="2"/>
  <c r="U35" i="2"/>
  <c r="V35" i="2"/>
  <c r="W35" i="2" s="1"/>
  <c r="AI35" i="2" s="1"/>
  <c r="AE35" i="2"/>
  <c r="AG35" i="2" s="1"/>
  <c r="AS35" i="2"/>
  <c r="U36" i="2"/>
  <c r="V36" i="2"/>
  <c r="W36" i="2" s="1"/>
  <c r="AI36" i="2" s="1"/>
  <c r="AE36" i="2"/>
  <c r="AF36" i="2" s="1"/>
  <c r="AS36" i="2"/>
  <c r="U37" i="2"/>
  <c r="V37" i="2"/>
  <c r="W37" i="2" s="1"/>
  <c r="AE37" i="2"/>
  <c r="AF37" i="2" s="1"/>
  <c r="AS37" i="2"/>
  <c r="U38" i="2"/>
  <c r="V38" i="2"/>
  <c r="W38" i="2" s="1"/>
  <c r="AI38" i="2" s="1"/>
  <c r="AE38" i="2"/>
  <c r="AF38" i="2" s="1"/>
  <c r="AS38" i="2"/>
  <c r="U39" i="2"/>
  <c r="V39" i="2"/>
  <c r="W39" i="2" s="1"/>
  <c r="AE39" i="2"/>
  <c r="AS39" i="2"/>
  <c r="U40" i="2"/>
  <c r="V40" i="2"/>
  <c r="W40" i="2" s="1"/>
  <c r="AI40" i="2" s="1"/>
  <c r="AE40" i="2"/>
  <c r="AF40" i="2" s="1"/>
  <c r="AS40" i="2"/>
  <c r="U41" i="2"/>
  <c r="V41" i="2"/>
  <c r="W41" i="2" s="1"/>
  <c r="AE41" i="2"/>
  <c r="AS41" i="2"/>
  <c r="U42" i="2"/>
  <c r="V42" i="2"/>
  <c r="W42" i="2" s="1"/>
  <c r="AH42" i="2" s="1"/>
  <c r="AE42" i="2"/>
  <c r="AF42" i="2" s="1"/>
  <c r="AS42" i="2"/>
  <c r="U43" i="2"/>
  <c r="V43" i="2"/>
  <c r="W43" i="2" s="1"/>
  <c r="AE43" i="2"/>
  <c r="AS43" i="2"/>
  <c r="U44" i="2"/>
  <c r="V44" i="2"/>
  <c r="W44" i="2" s="1"/>
  <c r="AH44" i="2" s="1"/>
  <c r="AE44" i="2"/>
  <c r="AF44" i="2" s="1"/>
  <c r="AS44" i="2"/>
  <c r="U45" i="2"/>
  <c r="V45" i="2"/>
  <c r="W45" i="2" s="1"/>
  <c r="AE45" i="2"/>
  <c r="AF45" i="2" s="1"/>
  <c r="AS45" i="2"/>
  <c r="U46" i="2"/>
  <c r="V46" i="2"/>
  <c r="W46" i="2" s="1"/>
  <c r="AH46" i="2" s="1"/>
  <c r="AE46" i="2"/>
  <c r="AG46" i="2" s="1"/>
  <c r="AS46" i="2"/>
  <c r="U47" i="2"/>
  <c r="V47" i="2"/>
  <c r="W47" i="2" s="1"/>
  <c r="AH47" i="2" s="1"/>
  <c r="AE47" i="2"/>
  <c r="AF47" i="2" s="1"/>
  <c r="AS47" i="2"/>
  <c r="U48" i="2"/>
  <c r="V48" i="2"/>
  <c r="W48" i="2" s="1"/>
  <c r="AE48" i="2"/>
  <c r="AF48" i="2" s="1"/>
  <c r="AS48" i="2"/>
  <c r="U49" i="2"/>
  <c r="V49" i="2"/>
  <c r="W49" i="2" s="1"/>
  <c r="AH49" i="2" s="1"/>
  <c r="AE49" i="2"/>
  <c r="AF49" i="2" s="1"/>
  <c r="AS49" i="2"/>
  <c r="U50" i="2"/>
  <c r="V50" i="2"/>
  <c r="W50" i="2" s="1"/>
  <c r="AE50" i="2"/>
  <c r="AF50" i="2" s="1"/>
  <c r="AS50" i="2"/>
  <c r="U51" i="2"/>
  <c r="V51" i="2"/>
  <c r="W51" i="2" s="1"/>
  <c r="AE51" i="2"/>
  <c r="AS51" i="2"/>
  <c r="U52" i="2"/>
  <c r="V52" i="2"/>
  <c r="W52" i="2" s="1"/>
  <c r="AE52" i="2"/>
  <c r="AF52" i="2" s="1"/>
  <c r="AS52" i="2"/>
  <c r="U53" i="2"/>
  <c r="V53" i="2"/>
  <c r="W53" i="2" s="1"/>
  <c r="AH53" i="2" s="1"/>
  <c r="AE53" i="2"/>
  <c r="AF53" i="2" s="1"/>
  <c r="AS53" i="2"/>
  <c r="U54" i="2"/>
  <c r="V54" i="2"/>
  <c r="W54" i="2" s="1"/>
  <c r="AH54" i="2" s="1"/>
  <c r="AE54" i="2"/>
  <c r="AF54" i="2" s="1"/>
  <c r="AS54" i="2"/>
  <c r="U55" i="2"/>
  <c r="V55" i="2"/>
  <c r="W55" i="2" s="1"/>
  <c r="AE55" i="2"/>
  <c r="AS55" i="2"/>
  <c r="U56" i="2"/>
  <c r="V56" i="2"/>
  <c r="W56" i="2" s="1"/>
  <c r="AE56" i="2"/>
  <c r="AF56" i="2" s="1"/>
  <c r="AS56" i="2"/>
  <c r="U57" i="2"/>
  <c r="V57" i="2"/>
  <c r="W57" i="2" s="1"/>
  <c r="AE57" i="2"/>
  <c r="AF57" i="2" s="1"/>
  <c r="AS57" i="2"/>
  <c r="U58" i="2"/>
  <c r="V58" i="2"/>
  <c r="W58" i="2" s="1"/>
  <c r="AE58" i="2"/>
  <c r="AF58" i="2" s="1"/>
  <c r="AS58" i="2"/>
  <c r="U59" i="2"/>
  <c r="V59" i="2"/>
  <c r="W59" i="2" s="1"/>
  <c r="AE59" i="2"/>
  <c r="AF59" i="2" s="1"/>
  <c r="AS59" i="2"/>
  <c r="U60" i="2"/>
  <c r="V60" i="2"/>
  <c r="W60" i="2" s="1"/>
  <c r="AE60" i="2"/>
  <c r="AF60" i="2" s="1"/>
  <c r="AS60" i="2"/>
  <c r="U61" i="2"/>
  <c r="V61" i="2"/>
  <c r="W61" i="2" s="1"/>
  <c r="AE61" i="2"/>
  <c r="AF61" i="2" s="1"/>
  <c r="AS61" i="2"/>
  <c r="U62" i="2"/>
  <c r="V62" i="2"/>
  <c r="W62" i="2" s="1"/>
  <c r="AE62" i="2"/>
  <c r="AF62" i="2" s="1"/>
  <c r="AS62" i="2"/>
  <c r="U63" i="2"/>
  <c r="V63" i="2"/>
  <c r="W63" i="2" s="1"/>
  <c r="AE63" i="2"/>
  <c r="AF63" i="2" s="1"/>
  <c r="AS63" i="2"/>
  <c r="U64" i="2"/>
  <c r="V64" i="2"/>
  <c r="W64" i="2" s="1"/>
  <c r="AE64" i="2"/>
  <c r="AF64" i="2" s="1"/>
  <c r="AS64" i="2"/>
  <c r="U65" i="2"/>
  <c r="V65" i="2"/>
  <c r="W65" i="2" s="1"/>
  <c r="AE65" i="2"/>
  <c r="AF65" i="2" s="1"/>
  <c r="AS65" i="2"/>
  <c r="U66" i="2"/>
  <c r="V66" i="2"/>
  <c r="W66" i="2" s="1"/>
  <c r="AE66" i="2"/>
  <c r="AF66" i="2" s="1"/>
  <c r="AS66" i="2"/>
  <c r="U67" i="2"/>
  <c r="V67" i="2"/>
  <c r="W67" i="2" s="1"/>
  <c r="AE67" i="2"/>
  <c r="AF67" i="2" s="1"/>
  <c r="AS67" i="2"/>
  <c r="U68" i="2"/>
  <c r="V68" i="2"/>
  <c r="W68" i="2" s="1"/>
  <c r="AE68" i="2"/>
  <c r="AF68" i="2" s="1"/>
  <c r="AS68" i="2"/>
  <c r="U69" i="2"/>
  <c r="V69" i="2"/>
  <c r="W69" i="2" s="1"/>
  <c r="AE69" i="2"/>
  <c r="AF69" i="2" s="1"/>
  <c r="AS69" i="2"/>
  <c r="U70" i="2"/>
  <c r="V70" i="2"/>
  <c r="W70" i="2" s="1"/>
  <c r="AE70" i="2"/>
  <c r="AF70" i="2" s="1"/>
  <c r="AS70" i="2"/>
  <c r="U71" i="2"/>
  <c r="V71" i="2"/>
  <c r="W71" i="2" s="1"/>
  <c r="AE71" i="2"/>
  <c r="AF71" i="2" s="1"/>
  <c r="AS71" i="2"/>
  <c r="U72" i="2"/>
  <c r="V72" i="2"/>
  <c r="W72" i="2" s="1"/>
  <c r="AE72" i="2"/>
  <c r="AF72" i="2" s="1"/>
  <c r="AS72" i="2"/>
  <c r="U73" i="2"/>
  <c r="V73" i="2"/>
  <c r="W73" i="2" s="1"/>
  <c r="AE73" i="2"/>
  <c r="AF73" i="2" s="1"/>
  <c r="AS73" i="2"/>
  <c r="U74" i="2"/>
  <c r="V74" i="2"/>
  <c r="W74" i="2" s="1"/>
  <c r="AE74" i="2"/>
  <c r="AS74" i="2"/>
  <c r="U75" i="2"/>
  <c r="V75" i="2"/>
  <c r="W75" i="2" s="1"/>
  <c r="AE75" i="2"/>
  <c r="AF75" i="2" s="1"/>
  <c r="AS75" i="2"/>
  <c r="U76" i="2"/>
  <c r="V76" i="2"/>
  <c r="W76" i="2" s="1"/>
  <c r="AE76" i="2"/>
  <c r="AF76" i="2" s="1"/>
  <c r="AS76" i="2"/>
  <c r="U77" i="2"/>
  <c r="V77" i="2"/>
  <c r="W77" i="2" s="1"/>
  <c r="AE77" i="2"/>
  <c r="AF77" i="2" s="1"/>
  <c r="AS77" i="2"/>
  <c r="U78" i="2"/>
  <c r="V78" i="2"/>
  <c r="W78" i="2" s="1"/>
  <c r="AE78" i="2"/>
  <c r="AF78" i="2" s="1"/>
  <c r="AS78" i="2"/>
  <c r="U79" i="2"/>
  <c r="V79" i="2"/>
  <c r="W79" i="2" s="1"/>
  <c r="AE79" i="2"/>
  <c r="AF79" i="2" s="1"/>
  <c r="AS79" i="2"/>
  <c r="U80" i="2"/>
  <c r="V80" i="2"/>
  <c r="W80" i="2" s="1"/>
  <c r="AE80" i="2"/>
  <c r="AF80" i="2" s="1"/>
  <c r="AS80" i="2"/>
  <c r="U81" i="2"/>
  <c r="V81" i="2"/>
  <c r="W81" i="2" s="1"/>
  <c r="AE81" i="2"/>
  <c r="AF81" i="2" s="1"/>
  <c r="AS81" i="2"/>
  <c r="U82" i="2"/>
  <c r="V82" i="2"/>
  <c r="W82" i="2" s="1"/>
  <c r="AE82" i="2"/>
  <c r="AF82" i="2" s="1"/>
  <c r="AS82" i="2"/>
  <c r="U83" i="2"/>
  <c r="V83" i="2"/>
  <c r="W83" i="2" s="1"/>
  <c r="AE83" i="2"/>
  <c r="AF83" i="2" s="1"/>
  <c r="AS83" i="2"/>
  <c r="U84" i="2"/>
  <c r="V84" i="2"/>
  <c r="W84" i="2" s="1"/>
  <c r="AE84" i="2"/>
  <c r="AF84" i="2" s="1"/>
  <c r="AS84" i="2"/>
  <c r="U85" i="2"/>
  <c r="V85" i="2"/>
  <c r="W85" i="2" s="1"/>
  <c r="AE85" i="2"/>
  <c r="AF85" i="2" s="1"/>
  <c r="AS85" i="2"/>
  <c r="U86" i="2"/>
  <c r="V86" i="2"/>
  <c r="W86" i="2" s="1"/>
  <c r="AE86" i="2"/>
  <c r="AF86" i="2" s="1"/>
  <c r="AS86" i="2"/>
  <c r="U87" i="2"/>
  <c r="V87" i="2"/>
  <c r="W87" i="2" s="1"/>
  <c r="AE87" i="2"/>
  <c r="AF87" i="2" s="1"/>
  <c r="AS87" i="2"/>
  <c r="U88" i="2"/>
  <c r="V88" i="2"/>
  <c r="W88" i="2" s="1"/>
  <c r="AE88" i="2"/>
  <c r="AF88" i="2" s="1"/>
  <c r="AS88" i="2"/>
  <c r="U89" i="2"/>
  <c r="V89" i="2"/>
  <c r="W89" i="2" s="1"/>
  <c r="AE89" i="2"/>
  <c r="AF89" i="2" s="1"/>
  <c r="AS89" i="2"/>
  <c r="U90" i="2"/>
  <c r="V90" i="2"/>
  <c r="W90" i="2" s="1"/>
  <c r="AE90" i="2"/>
  <c r="AF90" i="2" s="1"/>
  <c r="AS90" i="2"/>
  <c r="U91" i="2"/>
  <c r="V91" i="2"/>
  <c r="W91" i="2" s="1"/>
  <c r="AE91" i="2"/>
  <c r="AF91" i="2" s="1"/>
  <c r="AS91" i="2"/>
  <c r="U92" i="2"/>
  <c r="V92" i="2"/>
  <c r="W92" i="2" s="1"/>
  <c r="AE92" i="2"/>
  <c r="AF92" i="2" s="1"/>
  <c r="AS92" i="2"/>
  <c r="U93" i="2"/>
  <c r="V93" i="2"/>
  <c r="W93" i="2" s="1"/>
  <c r="AE93" i="2"/>
  <c r="AF93" i="2" s="1"/>
  <c r="AS93" i="2"/>
  <c r="U94" i="2"/>
  <c r="V94" i="2"/>
  <c r="W94" i="2" s="1"/>
  <c r="AE94" i="2"/>
  <c r="AF94" i="2" s="1"/>
  <c r="AS94" i="2"/>
  <c r="U95" i="2"/>
  <c r="V95" i="2"/>
  <c r="W95" i="2" s="1"/>
  <c r="AE95" i="2"/>
  <c r="AF95" i="2" s="1"/>
  <c r="AS95" i="2"/>
  <c r="U97" i="2"/>
  <c r="V97" i="2"/>
  <c r="W97" i="2" s="1"/>
  <c r="AE97" i="2"/>
  <c r="AF97" i="2" s="1"/>
  <c r="AS97" i="2"/>
  <c r="U98" i="2"/>
  <c r="V98" i="2"/>
  <c r="W98" i="2" s="1"/>
  <c r="AE98" i="2"/>
  <c r="AF98" i="2" s="1"/>
  <c r="AS98" i="2"/>
  <c r="U99" i="2"/>
  <c r="V99" i="2"/>
  <c r="W99" i="2" s="1"/>
  <c r="AE99" i="2"/>
  <c r="AF99" i="2" s="1"/>
  <c r="AS99" i="2"/>
  <c r="U100" i="2"/>
  <c r="V100" i="2"/>
  <c r="W100" i="2" s="1"/>
  <c r="AE100" i="2"/>
  <c r="AF100" i="2" s="1"/>
  <c r="AS100" i="2"/>
  <c r="U101" i="2"/>
  <c r="V101" i="2"/>
  <c r="W101" i="2" s="1"/>
  <c r="AE101" i="2"/>
  <c r="AF101" i="2" s="1"/>
  <c r="AS101" i="2"/>
  <c r="U102" i="2"/>
  <c r="V102" i="2"/>
  <c r="W102" i="2" s="1"/>
  <c r="AE102" i="2"/>
  <c r="AF102" i="2" s="1"/>
  <c r="AS102" i="2"/>
  <c r="U103" i="2"/>
  <c r="V103" i="2"/>
  <c r="W103" i="2" s="1"/>
  <c r="AE103" i="2"/>
  <c r="AF103" i="2" s="1"/>
  <c r="AS103" i="2"/>
  <c r="U104" i="2"/>
  <c r="V104" i="2"/>
  <c r="W104" i="2" s="1"/>
  <c r="AE104" i="2"/>
  <c r="AF104" i="2" s="1"/>
  <c r="AS104" i="2"/>
  <c r="U105" i="2"/>
  <c r="V105" i="2"/>
  <c r="W105" i="2" s="1"/>
  <c r="AE105" i="2"/>
  <c r="AF105" i="2" s="1"/>
  <c r="AS105" i="2"/>
  <c r="U106" i="2"/>
  <c r="V106" i="2"/>
  <c r="W106" i="2" s="1"/>
  <c r="AE106" i="2"/>
  <c r="AF106" i="2" s="1"/>
  <c r="AS106" i="2"/>
  <c r="U107" i="2"/>
  <c r="V107" i="2"/>
  <c r="W107" i="2" s="1"/>
  <c r="AE107" i="2"/>
  <c r="AF107" i="2" s="1"/>
  <c r="AS107" i="2"/>
  <c r="U108" i="2"/>
  <c r="V108" i="2"/>
  <c r="W108" i="2" s="1"/>
  <c r="AE108" i="2"/>
  <c r="AF108" i="2" s="1"/>
  <c r="AS108" i="2"/>
  <c r="U109" i="2"/>
  <c r="V109" i="2"/>
  <c r="W109" i="2" s="1"/>
  <c r="AE109" i="2"/>
  <c r="AF109" i="2" s="1"/>
  <c r="AS109" i="2"/>
  <c r="U110" i="2"/>
  <c r="V110" i="2"/>
  <c r="W110" i="2" s="1"/>
  <c r="AE110" i="2"/>
  <c r="AF110" i="2" s="1"/>
  <c r="AS110" i="2"/>
  <c r="U111" i="2"/>
  <c r="V111" i="2"/>
  <c r="W111" i="2" s="1"/>
  <c r="AE111" i="2"/>
  <c r="AF111" i="2" s="1"/>
  <c r="AS111" i="2"/>
  <c r="U112" i="2"/>
  <c r="V112" i="2"/>
  <c r="W112" i="2" s="1"/>
  <c r="AE112" i="2"/>
  <c r="AF112" i="2" s="1"/>
  <c r="AS112" i="2"/>
  <c r="U113" i="2"/>
  <c r="V113" i="2"/>
  <c r="W113" i="2" s="1"/>
  <c r="AE113" i="2"/>
  <c r="AF113" i="2" s="1"/>
  <c r="AS113" i="2"/>
  <c r="U114" i="2"/>
  <c r="V114" i="2"/>
  <c r="W114" i="2" s="1"/>
  <c r="AE114" i="2"/>
  <c r="AF114" i="2" s="1"/>
  <c r="AS114" i="2"/>
  <c r="U115" i="2"/>
  <c r="V115" i="2"/>
  <c r="W115" i="2" s="1"/>
  <c r="AE115" i="2"/>
  <c r="AF115" i="2" s="1"/>
  <c r="AS115" i="2"/>
  <c r="U116" i="2"/>
  <c r="V116" i="2"/>
  <c r="W116" i="2" s="1"/>
  <c r="AE116" i="2"/>
  <c r="AF116" i="2" s="1"/>
  <c r="AS116" i="2"/>
  <c r="U117" i="2"/>
  <c r="V117" i="2"/>
  <c r="W117" i="2" s="1"/>
  <c r="AE117" i="2"/>
  <c r="AF117" i="2" s="1"/>
  <c r="AS117" i="2"/>
  <c r="U118" i="2"/>
  <c r="V118" i="2"/>
  <c r="W118" i="2" s="1"/>
  <c r="AH118" i="2" s="1"/>
  <c r="AE118" i="2"/>
  <c r="AF118" i="2" s="1"/>
  <c r="AS118" i="2"/>
  <c r="U119" i="2"/>
  <c r="V119" i="2"/>
  <c r="W119" i="2" s="1"/>
  <c r="AH119" i="2" s="1"/>
  <c r="AE119" i="2"/>
  <c r="AF119" i="2" s="1"/>
  <c r="AS119" i="2"/>
  <c r="U120" i="2"/>
  <c r="V120" i="2"/>
  <c r="W120" i="2" s="1"/>
  <c r="AE120" i="2"/>
  <c r="AF120" i="2" s="1"/>
  <c r="AS120" i="2"/>
  <c r="U121" i="2"/>
  <c r="V121" i="2"/>
  <c r="W121" i="2" s="1"/>
  <c r="AH121" i="2" s="1"/>
  <c r="AE121" i="2"/>
  <c r="AF121" i="2" s="1"/>
  <c r="AS121" i="2"/>
  <c r="U122" i="2"/>
  <c r="V122" i="2"/>
  <c r="W122" i="2" s="1"/>
  <c r="AH122" i="2" s="1"/>
  <c r="AE122" i="2"/>
  <c r="AF122" i="2" s="1"/>
  <c r="AS122" i="2"/>
  <c r="U123" i="2"/>
  <c r="V123" i="2"/>
  <c r="W123" i="2" s="1"/>
  <c r="AH123" i="2" s="1"/>
  <c r="AE123" i="2"/>
  <c r="AS123" i="2"/>
  <c r="U124" i="2"/>
  <c r="V124" i="2"/>
  <c r="W124" i="2" s="1"/>
  <c r="AH124" i="2" s="1"/>
  <c r="AE124" i="2"/>
  <c r="AF124" i="2" s="1"/>
  <c r="AS124" i="2"/>
  <c r="U125" i="2"/>
  <c r="V125" i="2"/>
  <c r="W125" i="2" s="1"/>
  <c r="AH125" i="2" s="1"/>
  <c r="AE125" i="2"/>
  <c r="AF125" i="2" s="1"/>
  <c r="AS125" i="2"/>
  <c r="U126" i="2"/>
  <c r="V126" i="2"/>
  <c r="W126" i="2" s="1"/>
  <c r="AE126" i="2"/>
  <c r="AF126" i="2" s="1"/>
  <c r="AS126" i="2"/>
  <c r="U127" i="2"/>
  <c r="V127" i="2"/>
  <c r="W127" i="2" s="1"/>
  <c r="AE127" i="2"/>
  <c r="AF127" i="2" s="1"/>
  <c r="AS127" i="2"/>
  <c r="U128" i="2"/>
  <c r="V128" i="2"/>
  <c r="W128" i="2" s="1"/>
  <c r="AE128" i="2"/>
  <c r="AF128" i="2" s="1"/>
  <c r="AS128" i="2"/>
  <c r="U129" i="2"/>
  <c r="V129" i="2"/>
  <c r="W129" i="2" s="1"/>
  <c r="AE129" i="2"/>
  <c r="AF129" i="2" s="1"/>
  <c r="AS129" i="2"/>
  <c r="U130" i="2"/>
  <c r="V130" i="2"/>
  <c r="W130" i="2" s="1"/>
  <c r="AE130" i="2"/>
  <c r="AF130" i="2" s="1"/>
  <c r="AS130" i="2"/>
  <c r="U131" i="2"/>
  <c r="V131" i="2"/>
  <c r="W131" i="2" s="1"/>
  <c r="AE131" i="2"/>
  <c r="AF131" i="2" s="1"/>
  <c r="AS131" i="2"/>
  <c r="U132" i="2"/>
  <c r="V132" i="2"/>
  <c r="W132" i="2" s="1"/>
  <c r="AE132" i="2"/>
  <c r="AF132" i="2" s="1"/>
  <c r="AS132" i="2"/>
  <c r="U133" i="2"/>
  <c r="V133" i="2"/>
  <c r="W133" i="2" s="1"/>
  <c r="AE133" i="2"/>
  <c r="AF133" i="2" s="1"/>
  <c r="AS133" i="2"/>
  <c r="U134" i="2"/>
  <c r="V134" i="2"/>
  <c r="W134" i="2" s="1"/>
  <c r="AE134" i="2"/>
  <c r="AF134" i="2" s="1"/>
  <c r="AS134" i="2"/>
  <c r="U135" i="2"/>
  <c r="V135" i="2"/>
  <c r="W135" i="2" s="1"/>
  <c r="AE135" i="2"/>
  <c r="AF135" i="2" s="1"/>
  <c r="AS135" i="2"/>
  <c r="U136" i="2"/>
  <c r="V136" i="2"/>
  <c r="W136" i="2" s="1"/>
  <c r="AE136" i="2"/>
  <c r="AF136" i="2" s="1"/>
  <c r="AS136" i="2"/>
  <c r="U137" i="2"/>
  <c r="V137" i="2"/>
  <c r="W137" i="2" s="1"/>
  <c r="AE137" i="2"/>
  <c r="AF137" i="2" s="1"/>
  <c r="AS137" i="2"/>
  <c r="U138" i="2"/>
  <c r="V138" i="2"/>
  <c r="W138" i="2" s="1"/>
  <c r="AE138" i="2"/>
  <c r="AF138" i="2" s="1"/>
  <c r="AS138" i="2"/>
  <c r="U139" i="2"/>
  <c r="V139" i="2"/>
  <c r="W139" i="2" s="1"/>
  <c r="AE139" i="2"/>
  <c r="AF139" i="2" s="1"/>
  <c r="AS139" i="2"/>
  <c r="U140" i="2"/>
  <c r="V140" i="2"/>
  <c r="W140" i="2" s="1"/>
  <c r="AE140" i="2"/>
  <c r="AF140" i="2" s="1"/>
  <c r="AS140" i="2"/>
  <c r="U141" i="2"/>
  <c r="V141" i="2"/>
  <c r="W141" i="2" s="1"/>
  <c r="AE141" i="2"/>
  <c r="AF141" i="2" s="1"/>
  <c r="AS141" i="2"/>
  <c r="U142" i="2"/>
  <c r="V142" i="2"/>
  <c r="W142" i="2" s="1"/>
  <c r="AE142" i="2"/>
  <c r="AF142" i="2" s="1"/>
  <c r="AS142" i="2"/>
  <c r="U143" i="2"/>
  <c r="V143" i="2"/>
  <c r="W143" i="2" s="1"/>
  <c r="AE143" i="2"/>
  <c r="AF143" i="2" s="1"/>
  <c r="AS143" i="2"/>
  <c r="U144" i="2"/>
  <c r="V144" i="2"/>
  <c r="W144" i="2" s="1"/>
  <c r="AE144" i="2"/>
  <c r="AF144" i="2" s="1"/>
  <c r="AS144" i="2"/>
  <c r="U145" i="2"/>
  <c r="V145" i="2"/>
  <c r="W145" i="2" s="1"/>
  <c r="AE145" i="2"/>
  <c r="AS145" i="2"/>
  <c r="U146" i="2"/>
  <c r="V146" i="2"/>
  <c r="W146" i="2" s="1"/>
  <c r="AE146" i="2"/>
  <c r="AF146" i="2" s="1"/>
  <c r="AS146" i="2"/>
  <c r="U147" i="2"/>
  <c r="V147" i="2"/>
  <c r="W147" i="2" s="1"/>
  <c r="AE147" i="2"/>
  <c r="AF147" i="2" s="1"/>
  <c r="AS147" i="2"/>
  <c r="U148" i="2"/>
  <c r="V148" i="2"/>
  <c r="W148" i="2" s="1"/>
  <c r="AE148" i="2"/>
  <c r="AF148" i="2" s="1"/>
  <c r="AS148" i="2"/>
  <c r="U149" i="2"/>
  <c r="V149" i="2"/>
  <c r="W149" i="2" s="1"/>
  <c r="AE149" i="2"/>
  <c r="AF149" i="2" s="1"/>
  <c r="AS149" i="2"/>
  <c r="U150" i="2"/>
  <c r="V150" i="2"/>
  <c r="W150" i="2" s="1"/>
  <c r="AE150" i="2"/>
  <c r="AF150" i="2" s="1"/>
  <c r="AS150" i="2"/>
  <c r="U151" i="2"/>
  <c r="V151" i="2"/>
  <c r="W151" i="2" s="1"/>
  <c r="AE151" i="2"/>
  <c r="AF151" i="2" s="1"/>
  <c r="AS151" i="2"/>
  <c r="U152" i="2"/>
  <c r="V152" i="2"/>
  <c r="W152" i="2" s="1"/>
  <c r="AE152" i="2"/>
  <c r="AF152" i="2" s="1"/>
  <c r="AS152" i="2"/>
  <c r="U153" i="2"/>
  <c r="V153" i="2"/>
  <c r="W153" i="2" s="1"/>
  <c r="AE153" i="2"/>
  <c r="AF153" i="2" s="1"/>
  <c r="AS153" i="2"/>
  <c r="U154" i="2"/>
  <c r="V154" i="2"/>
  <c r="W154" i="2" s="1"/>
  <c r="AE154" i="2"/>
  <c r="AF154" i="2" s="1"/>
  <c r="AS154" i="2"/>
  <c r="U155" i="2"/>
  <c r="V155" i="2"/>
  <c r="W155" i="2" s="1"/>
  <c r="AE155" i="2"/>
  <c r="AF155" i="2" s="1"/>
  <c r="AS155" i="2"/>
  <c r="U156" i="2"/>
  <c r="V156" i="2"/>
  <c r="W156" i="2" s="1"/>
  <c r="AE156" i="2"/>
  <c r="AF156" i="2" s="1"/>
  <c r="AS156" i="2"/>
  <c r="U157" i="2"/>
  <c r="V157" i="2"/>
  <c r="W157" i="2" s="1"/>
  <c r="AE157" i="2"/>
  <c r="AF157" i="2" s="1"/>
  <c r="AS157" i="2"/>
  <c r="U158" i="2"/>
  <c r="V158" i="2"/>
  <c r="W158" i="2" s="1"/>
  <c r="AE158" i="2"/>
  <c r="AF158" i="2" s="1"/>
  <c r="AS158" i="2"/>
  <c r="U159" i="2"/>
  <c r="V159" i="2"/>
  <c r="W159" i="2" s="1"/>
  <c r="AE159" i="2"/>
  <c r="AF159" i="2" s="1"/>
  <c r="AS159" i="2"/>
  <c r="U160" i="2"/>
  <c r="V160" i="2"/>
  <c r="W160" i="2" s="1"/>
  <c r="AE160" i="2"/>
  <c r="AF160" i="2" s="1"/>
  <c r="AS160" i="2"/>
  <c r="U161" i="2"/>
  <c r="V161" i="2"/>
  <c r="W161" i="2" s="1"/>
  <c r="AE161" i="2"/>
  <c r="AF161" i="2" s="1"/>
  <c r="AS161" i="2"/>
  <c r="U162" i="2"/>
  <c r="V162" i="2"/>
  <c r="W162" i="2" s="1"/>
  <c r="AE162" i="2"/>
  <c r="AF162" i="2" s="1"/>
  <c r="AS162" i="2"/>
  <c r="U163" i="2"/>
  <c r="V163" i="2"/>
  <c r="W163" i="2" s="1"/>
  <c r="AE163" i="2"/>
  <c r="AF163" i="2" s="1"/>
  <c r="AS163" i="2"/>
  <c r="U164" i="2"/>
  <c r="V164" i="2"/>
  <c r="W164" i="2" s="1"/>
  <c r="AE164" i="2"/>
  <c r="AF164" i="2" s="1"/>
  <c r="AS164" i="2"/>
  <c r="U165" i="2"/>
  <c r="V165" i="2"/>
  <c r="W165" i="2" s="1"/>
  <c r="AE165" i="2"/>
  <c r="AF165" i="2" s="1"/>
  <c r="AS165" i="2"/>
  <c r="U166" i="2"/>
  <c r="V166" i="2"/>
  <c r="W166" i="2" s="1"/>
  <c r="AE166" i="2"/>
  <c r="AF166" i="2" s="1"/>
  <c r="AS166" i="2"/>
  <c r="U167" i="2"/>
  <c r="V167" i="2"/>
  <c r="W167" i="2" s="1"/>
  <c r="AE167" i="2"/>
  <c r="AF167" i="2" s="1"/>
  <c r="AS167" i="2"/>
  <c r="U168" i="2"/>
  <c r="V168" i="2"/>
  <c r="W168" i="2" s="1"/>
  <c r="AE168" i="2"/>
  <c r="AF168" i="2" s="1"/>
  <c r="AS168" i="2"/>
  <c r="U169" i="2"/>
  <c r="V169" i="2"/>
  <c r="W169" i="2" s="1"/>
  <c r="AE169" i="2"/>
  <c r="AF169" i="2" s="1"/>
  <c r="AS169" i="2"/>
  <c r="U170" i="2"/>
  <c r="V170" i="2"/>
  <c r="W170" i="2" s="1"/>
  <c r="AE170" i="2"/>
  <c r="AF170" i="2" s="1"/>
  <c r="AS170" i="2"/>
  <c r="U171" i="2"/>
  <c r="V171" i="2"/>
  <c r="W171" i="2" s="1"/>
  <c r="AE171" i="2"/>
  <c r="AF171" i="2" s="1"/>
  <c r="AS171" i="2"/>
  <c r="U172" i="2"/>
  <c r="V172" i="2"/>
  <c r="W172" i="2" s="1"/>
  <c r="AE172" i="2"/>
  <c r="AF172" i="2" s="1"/>
  <c r="AS172" i="2"/>
  <c r="U173" i="2"/>
  <c r="V173" i="2"/>
  <c r="W173" i="2" s="1"/>
  <c r="AE173" i="2"/>
  <c r="AF173" i="2" s="1"/>
  <c r="AS173" i="2"/>
  <c r="U174" i="2"/>
  <c r="V174" i="2"/>
  <c r="W174" i="2" s="1"/>
  <c r="AE174" i="2"/>
  <c r="AF174" i="2" s="1"/>
  <c r="AS174" i="2"/>
  <c r="U175" i="2"/>
  <c r="V175" i="2"/>
  <c r="W175" i="2" s="1"/>
  <c r="AE175" i="2"/>
  <c r="AF175" i="2" s="1"/>
  <c r="AS175" i="2"/>
  <c r="U176" i="2"/>
  <c r="V176" i="2"/>
  <c r="W176" i="2" s="1"/>
  <c r="AE176" i="2"/>
  <c r="AF176" i="2" s="1"/>
  <c r="AS176" i="2"/>
  <c r="U177" i="2"/>
  <c r="V177" i="2"/>
  <c r="W177" i="2" s="1"/>
  <c r="AE177" i="2"/>
  <c r="AF177" i="2" s="1"/>
  <c r="AS177" i="2"/>
  <c r="U178" i="2"/>
  <c r="V178" i="2"/>
  <c r="W178" i="2" s="1"/>
  <c r="AE178" i="2"/>
  <c r="AF178" i="2" s="1"/>
  <c r="AS178" i="2"/>
  <c r="U179" i="2"/>
  <c r="V179" i="2"/>
  <c r="W179" i="2" s="1"/>
  <c r="AE179" i="2"/>
  <c r="AF179" i="2" s="1"/>
  <c r="AS179" i="2"/>
  <c r="U180" i="2"/>
  <c r="V180" i="2"/>
  <c r="W180" i="2" s="1"/>
  <c r="AE180" i="2"/>
  <c r="AF180" i="2" s="1"/>
  <c r="AS180" i="2"/>
  <c r="U181" i="2"/>
  <c r="V181" i="2"/>
  <c r="W181" i="2" s="1"/>
  <c r="AE181" i="2"/>
  <c r="AS181" i="2"/>
  <c r="U182" i="2"/>
  <c r="V182" i="2"/>
  <c r="W182" i="2" s="1"/>
  <c r="AE182" i="2"/>
  <c r="AF182" i="2" s="1"/>
  <c r="AS182" i="2"/>
  <c r="U183" i="2"/>
  <c r="V183" i="2"/>
  <c r="W183" i="2" s="1"/>
  <c r="AE183" i="2"/>
  <c r="AF183" i="2" s="1"/>
  <c r="AS183" i="2"/>
  <c r="U184" i="2"/>
  <c r="V184" i="2"/>
  <c r="W184" i="2" s="1"/>
  <c r="AE184" i="2"/>
  <c r="AF184" i="2" s="1"/>
  <c r="AS184" i="2"/>
  <c r="U185" i="2"/>
  <c r="V185" i="2"/>
  <c r="W185" i="2" s="1"/>
  <c r="AE185" i="2"/>
  <c r="AF185" i="2" s="1"/>
  <c r="AS185" i="2"/>
  <c r="U186" i="2"/>
  <c r="V186" i="2"/>
  <c r="W186" i="2" s="1"/>
  <c r="AE186" i="2"/>
  <c r="AF186" i="2" s="1"/>
  <c r="AS186" i="2"/>
  <c r="U187" i="2"/>
  <c r="V187" i="2"/>
  <c r="W187" i="2" s="1"/>
  <c r="AE187" i="2"/>
  <c r="AF187" i="2" s="1"/>
  <c r="AS187" i="2"/>
  <c r="U188" i="2"/>
  <c r="V188" i="2"/>
  <c r="W188" i="2" s="1"/>
  <c r="AE188" i="2"/>
  <c r="AF188" i="2" s="1"/>
  <c r="AS188" i="2"/>
  <c r="U189" i="2"/>
  <c r="V189" i="2"/>
  <c r="W189" i="2" s="1"/>
  <c r="AE189" i="2"/>
  <c r="AF189" i="2" s="1"/>
  <c r="AG189" i="2"/>
  <c r="AS189" i="2"/>
  <c r="U190" i="2"/>
  <c r="V190" i="2"/>
  <c r="W190" i="2" s="1"/>
  <c r="AH190" i="2" s="1"/>
  <c r="AE190" i="2"/>
  <c r="AF190" i="2" s="1"/>
  <c r="AS190" i="2"/>
  <c r="U191" i="2"/>
  <c r="V191" i="2"/>
  <c r="W191" i="2" s="1"/>
  <c r="AE191" i="2"/>
  <c r="AF191" i="2" s="1"/>
  <c r="AS191" i="2"/>
  <c r="U192" i="2"/>
  <c r="V192" i="2"/>
  <c r="W192" i="2" s="1"/>
  <c r="AH192" i="2" s="1"/>
  <c r="AE192" i="2"/>
  <c r="AF192" i="2" s="1"/>
  <c r="AS192" i="2"/>
  <c r="U193" i="2"/>
  <c r="V193" i="2"/>
  <c r="W193" i="2" s="1"/>
  <c r="AE193" i="2"/>
  <c r="AF193" i="2" s="1"/>
  <c r="AS193" i="2"/>
  <c r="U194" i="2"/>
  <c r="V194" i="2"/>
  <c r="W194" i="2" s="1"/>
  <c r="AI194" i="2" s="1"/>
  <c r="AE194" i="2"/>
  <c r="AF194" i="2" s="1"/>
  <c r="AS194" i="2"/>
  <c r="U195" i="2"/>
  <c r="V195" i="2"/>
  <c r="W195" i="2" s="1"/>
  <c r="AE195" i="2"/>
  <c r="AF195" i="2" s="1"/>
  <c r="AS195" i="2"/>
  <c r="U196" i="2"/>
  <c r="V196" i="2"/>
  <c r="W196" i="2" s="1"/>
  <c r="AH196" i="2" s="1"/>
  <c r="AE196" i="2"/>
  <c r="AF196" i="2" s="1"/>
  <c r="AS196" i="2"/>
  <c r="U197" i="2"/>
  <c r="V197" i="2"/>
  <c r="W197" i="2" s="1"/>
  <c r="AE197" i="2"/>
  <c r="AF197" i="2" s="1"/>
  <c r="AS197" i="2"/>
  <c r="U198" i="2"/>
  <c r="V198" i="2"/>
  <c r="W198" i="2" s="1"/>
  <c r="AH198" i="2" s="1"/>
  <c r="AE198" i="2"/>
  <c r="AF198" i="2" s="1"/>
  <c r="AS198" i="2"/>
  <c r="U199" i="2"/>
  <c r="V199" i="2"/>
  <c r="W199" i="2" s="1"/>
  <c r="AE199" i="2"/>
  <c r="AF199" i="2" s="1"/>
  <c r="AS199" i="2"/>
  <c r="U200" i="2"/>
  <c r="V200" i="2"/>
  <c r="W200" i="2" s="1"/>
  <c r="AH200" i="2" s="1"/>
  <c r="AE200" i="2"/>
  <c r="AF200" i="2" s="1"/>
  <c r="AS200" i="2"/>
  <c r="U201" i="2"/>
  <c r="V201" i="2"/>
  <c r="W201" i="2" s="1"/>
  <c r="AE201" i="2"/>
  <c r="AF201" i="2" s="1"/>
  <c r="AS201" i="2"/>
  <c r="U202" i="2"/>
  <c r="V202" i="2"/>
  <c r="W202" i="2" s="1"/>
  <c r="AI202" i="2" s="1"/>
  <c r="AE202" i="2"/>
  <c r="AF202" i="2" s="1"/>
  <c r="AS202" i="2"/>
  <c r="U203" i="2"/>
  <c r="V203" i="2"/>
  <c r="W203" i="2" s="1"/>
  <c r="AE203" i="2"/>
  <c r="AF203" i="2" s="1"/>
  <c r="AS203" i="2"/>
  <c r="U204" i="2"/>
  <c r="V204" i="2"/>
  <c r="W204" i="2" s="1"/>
  <c r="AH204" i="2" s="1"/>
  <c r="AE204" i="2"/>
  <c r="AF204" i="2" s="1"/>
  <c r="AS204" i="2"/>
  <c r="U205" i="2"/>
  <c r="V205" i="2"/>
  <c r="W205" i="2" s="1"/>
  <c r="AE205" i="2"/>
  <c r="AF205" i="2" s="1"/>
  <c r="AS205" i="2"/>
  <c r="U206" i="2"/>
  <c r="V206" i="2"/>
  <c r="W206" i="2" s="1"/>
  <c r="AH206" i="2" s="1"/>
  <c r="AE206" i="2"/>
  <c r="AF206" i="2" s="1"/>
  <c r="AS206" i="2"/>
  <c r="U207" i="2"/>
  <c r="V207" i="2"/>
  <c r="W207" i="2" s="1"/>
  <c r="AE207" i="2"/>
  <c r="AF207" i="2" s="1"/>
  <c r="AS207" i="2"/>
  <c r="U208" i="2"/>
  <c r="V208" i="2"/>
  <c r="W208" i="2" s="1"/>
  <c r="AH208" i="2" s="1"/>
  <c r="AE208" i="2"/>
  <c r="AF208" i="2" s="1"/>
  <c r="AS208" i="2"/>
  <c r="U209" i="2"/>
  <c r="V209" i="2"/>
  <c r="W209" i="2" s="1"/>
  <c r="AE209" i="2"/>
  <c r="AS209" i="2"/>
  <c r="U210" i="2"/>
  <c r="V210" i="2"/>
  <c r="W210" i="2" s="1"/>
  <c r="AI210" i="2" s="1"/>
  <c r="AE210" i="2"/>
  <c r="AF210" i="2" s="1"/>
  <c r="AS210" i="2"/>
  <c r="U211" i="2"/>
  <c r="V211" i="2"/>
  <c r="W211" i="2" s="1"/>
  <c r="AE211" i="2"/>
  <c r="AF211" i="2" s="1"/>
  <c r="AS211" i="2"/>
  <c r="U212" i="2"/>
  <c r="V212" i="2"/>
  <c r="W212" i="2" s="1"/>
  <c r="AE212" i="2"/>
  <c r="AF212" i="2" s="1"/>
  <c r="AR212" i="2"/>
  <c r="AM212" i="2" s="1"/>
  <c r="AS212" i="2"/>
  <c r="U213" i="2"/>
  <c r="V213" i="2"/>
  <c r="W213" i="2" s="1"/>
  <c r="AH213" i="2" s="1"/>
  <c r="AE213" i="2"/>
  <c r="AF213" i="2" s="1"/>
  <c r="AG213" i="2"/>
  <c r="AQ213" i="2"/>
  <c r="AR213" i="2"/>
  <c r="AM213" i="2" s="1"/>
  <c r="AS213" i="2"/>
  <c r="U214" i="2"/>
  <c r="V214" i="2"/>
  <c r="W214" i="2" s="1"/>
  <c r="AE214" i="2"/>
  <c r="AF214" i="2" s="1"/>
  <c r="AQ214" i="2"/>
  <c r="AR214" i="2"/>
  <c r="AM214" i="2" s="1"/>
  <c r="AS214" i="2"/>
  <c r="U215" i="2"/>
  <c r="V215" i="2"/>
  <c r="W215" i="2" s="1"/>
  <c r="AE215" i="2"/>
  <c r="AF215" i="2" s="1"/>
  <c r="AQ215" i="2"/>
  <c r="AR215" i="2"/>
  <c r="AM215" i="2" s="1"/>
  <c r="AS215" i="2"/>
  <c r="U216" i="2"/>
  <c r="V216" i="2"/>
  <c r="W216" i="2" s="1"/>
  <c r="AE216" i="2"/>
  <c r="AF216" i="2" s="1"/>
  <c r="AQ216" i="2"/>
  <c r="AR216" i="2"/>
  <c r="AM216" i="2" s="1"/>
  <c r="AS216" i="2"/>
  <c r="U217" i="2"/>
  <c r="V217" i="2"/>
  <c r="W217" i="2" s="1"/>
  <c r="AE217" i="2"/>
  <c r="AF217" i="2" s="1"/>
  <c r="AG217" i="2"/>
  <c r="AQ217" i="2"/>
  <c r="AR217" i="2"/>
  <c r="AM217" i="2" s="1"/>
  <c r="AS217" i="2"/>
  <c r="U218" i="2"/>
  <c r="V218" i="2"/>
  <c r="W218" i="2" s="1"/>
  <c r="AH218" i="2" s="1"/>
  <c r="AE218" i="2"/>
  <c r="AF218" i="2" s="1"/>
  <c r="AQ218" i="2"/>
  <c r="AR218" i="2"/>
  <c r="AM218" i="2" s="1"/>
  <c r="AS218" i="2"/>
  <c r="U219" i="2"/>
  <c r="V219" i="2"/>
  <c r="W219" i="2" s="1"/>
  <c r="AE219" i="2"/>
  <c r="AF219" i="2" s="1"/>
  <c r="AQ219" i="2"/>
  <c r="AR219" i="2"/>
  <c r="AM219" i="2" s="1"/>
  <c r="AS219" i="2"/>
  <c r="U220" i="2"/>
  <c r="V220" i="2"/>
  <c r="W220" i="2" s="1"/>
  <c r="AH220" i="2" s="1"/>
  <c r="AE220" i="2"/>
  <c r="AF220" i="2" s="1"/>
  <c r="AQ220" i="2"/>
  <c r="AR220" i="2"/>
  <c r="AM220" i="2" s="1"/>
  <c r="AS220" i="2"/>
  <c r="U221" i="2"/>
  <c r="V221" i="2"/>
  <c r="W221" i="2" s="1"/>
  <c r="AE221" i="2"/>
  <c r="AQ221" i="2"/>
  <c r="AR221" i="2"/>
  <c r="AM221" i="2" s="1"/>
  <c r="AS221" i="2"/>
  <c r="U222" i="2"/>
  <c r="V222" i="2"/>
  <c r="W222" i="2" s="1"/>
  <c r="AI222" i="2" s="1"/>
  <c r="AE222" i="2"/>
  <c r="AF222" i="2" s="1"/>
  <c r="AQ222" i="2"/>
  <c r="AR222" i="2"/>
  <c r="AM222" i="2" s="1"/>
  <c r="AS222" i="2"/>
  <c r="U223" i="2"/>
  <c r="V223" i="2"/>
  <c r="W223" i="2" s="1"/>
  <c r="AE223" i="2"/>
  <c r="AF223" i="2" s="1"/>
  <c r="AQ223" i="2"/>
  <c r="AR223" i="2"/>
  <c r="AM223" i="2" s="1"/>
  <c r="AS223" i="2"/>
  <c r="U224" i="2"/>
  <c r="V224" i="2"/>
  <c r="W224" i="2" s="1"/>
  <c r="AI224" i="2" s="1"/>
  <c r="AE224" i="2"/>
  <c r="AF224" i="2" s="1"/>
  <c r="AQ224" i="2"/>
  <c r="AR224" i="2"/>
  <c r="AM224" i="2" s="1"/>
  <c r="AS224" i="2"/>
  <c r="U225" i="2"/>
  <c r="V225" i="2"/>
  <c r="W225" i="2" s="1"/>
  <c r="AE225" i="2"/>
  <c r="AF225" i="2" s="1"/>
  <c r="AG225" i="2"/>
  <c r="AQ225" i="2"/>
  <c r="AR225" i="2"/>
  <c r="AM225" i="2" s="1"/>
  <c r="AS225" i="2"/>
  <c r="U226" i="2"/>
  <c r="V226" i="2"/>
  <c r="W226" i="2" s="1"/>
  <c r="AE226" i="2"/>
  <c r="AF226" i="2" s="1"/>
  <c r="AQ226" i="2"/>
  <c r="AR226" i="2"/>
  <c r="AM226" i="2" s="1"/>
  <c r="AS226" i="2"/>
  <c r="U227" i="2"/>
  <c r="V227" i="2"/>
  <c r="W227" i="2" s="1"/>
  <c r="AE227" i="2"/>
  <c r="AF227" i="2" s="1"/>
  <c r="AQ227" i="2"/>
  <c r="AR227" i="2"/>
  <c r="AM227" i="2" s="1"/>
  <c r="AS227" i="2"/>
  <c r="U228" i="2"/>
  <c r="V228" i="2"/>
  <c r="W228" i="2" s="1"/>
  <c r="AE228" i="2"/>
  <c r="AF228" i="2" s="1"/>
  <c r="AQ228" i="2"/>
  <c r="AR228" i="2"/>
  <c r="AM228" i="2" s="1"/>
  <c r="AS228" i="2"/>
  <c r="U229" i="2"/>
  <c r="V229" i="2"/>
  <c r="W229" i="2" s="1"/>
  <c r="AE229" i="2"/>
  <c r="AF229" i="2" s="1"/>
  <c r="AQ229" i="2"/>
  <c r="AR229" i="2"/>
  <c r="AM229" i="2" s="1"/>
  <c r="AS229" i="2"/>
  <c r="U230" i="2"/>
  <c r="V230" i="2"/>
  <c r="W230" i="2" s="1"/>
  <c r="AE230" i="2"/>
  <c r="AF230" i="2" s="1"/>
  <c r="AQ230" i="2"/>
  <c r="AR230" i="2"/>
  <c r="AM230" i="2" s="1"/>
  <c r="AS230" i="2"/>
  <c r="U231" i="2"/>
  <c r="V231" i="2"/>
  <c r="W231" i="2" s="1"/>
  <c r="AE231" i="2"/>
  <c r="AF231" i="2" s="1"/>
  <c r="AQ231" i="2"/>
  <c r="AR231" i="2"/>
  <c r="AM231" i="2" s="1"/>
  <c r="AS231" i="2"/>
  <c r="U232" i="2"/>
  <c r="V232" i="2"/>
  <c r="W232" i="2" s="1"/>
  <c r="AE232" i="2"/>
  <c r="AF232" i="2" s="1"/>
  <c r="AQ232" i="2"/>
  <c r="AR232" i="2"/>
  <c r="AM232" i="2" s="1"/>
  <c r="AS232" i="2"/>
  <c r="U233" i="2"/>
  <c r="V233" i="2"/>
  <c r="W233" i="2" s="1"/>
  <c r="AE233" i="2"/>
  <c r="AF233" i="2" s="1"/>
  <c r="AQ233" i="2"/>
  <c r="AR233" i="2"/>
  <c r="AM233" i="2" s="1"/>
  <c r="AS233" i="2"/>
  <c r="U234" i="2"/>
  <c r="V234" i="2"/>
  <c r="W234" i="2" s="1"/>
  <c r="AI234" i="2"/>
  <c r="AE234" i="2"/>
  <c r="AF234" i="2" s="1"/>
  <c r="AQ234" i="2"/>
  <c r="AR234" i="2"/>
  <c r="AM234" i="2" s="1"/>
  <c r="AS234" i="2"/>
  <c r="U235" i="2"/>
  <c r="V235" i="2"/>
  <c r="W235" i="2" s="1"/>
  <c r="AI235" i="2" s="1"/>
  <c r="AE235" i="2"/>
  <c r="AF235" i="2" s="1"/>
  <c r="AQ235" i="2"/>
  <c r="AR235" i="2"/>
  <c r="AM235" i="2" s="1"/>
  <c r="AS235" i="2"/>
  <c r="U236" i="2"/>
  <c r="V236" i="2"/>
  <c r="W236" i="2" s="1"/>
  <c r="AI236" i="2" s="1"/>
  <c r="AE236" i="2"/>
  <c r="AF236" i="2" s="1"/>
  <c r="AQ236" i="2"/>
  <c r="AR236" i="2"/>
  <c r="AM236" i="2" s="1"/>
  <c r="AS236" i="2"/>
  <c r="U237" i="2"/>
  <c r="V237" i="2"/>
  <c r="W237" i="2" s="1"/>
  <c r="AI237" i="2" s="1"/>
  <c r="AE237" i="2"/>
  <c r="AF237" i="2" s="1"/>
  <c r="AQ237" i="2"/>
  <c r="AR237" i="2"/>
  <c r="AM237" i="2" s="1"/>
  <c r="AS237" i="2"/>
  <c r="U238" i="2"/>
  <c r="V238" i="2"/>
  <c r="W238" i="2" s="1"/>
  <c r="AI238" i="2"/>
  <c r="AE238" i="2"/>
  <c r="AF238" i="2" s="1"/>
  <c r="AQ238" i="2"/>
  <c r="AR238" i="2"/>
  <c r="AM238" i="2" s="1"/>
  <c r="AS238" i="2"/>
  <c r="U239" i="2"/>
  <c r="V239" i="2"/>
  <c r="W239" i="2" s="1"/>
  <c r="AI239" i="2" s="1"/>
  <c r="AE239" i="2"/>
  <c r="AF239" i="2" s="1"/>
  <c r="AQ239" i="2"/>
  <c r="AR239" i="2"/>
  <c r="AM239" i="2" s="1"/>
  <c r="AS239" i="2"/>
  <c r="U240" i="2"/>
  <c r="V240" i="2"/>
  <c r="W240" i="2" s="1"/>
  <c r="AI240" i="2" s="1"/>
  <c r="AE240" i="2"/>
  <c r="AF240" i="2" s="1"/>
  <c r="AQ240" i="2"/>
  <c r="AR240" i="2"/>
  <c r="AM240" i="2" s="1"/>
  <c r="AS240" i="2"/>
  <c r="U241" i="2"/>
  <c r="V241" i="2"/>
  <c r="W241" i="2" s="1"/>
  <c r="AI241" i="2" s="1"/>
  <c r="AE241" i="2"/>
  <c r="AF241" i="2" s="1"/>
  <c r="AQ241" i="2"/>
  <c r="AR241" i="2"/>
  <c r="AM241" i="2" s="1"/>
  <c r="AS241" i="2"/>
  <c r="U242" i="2"/>
  <c r="V242" i="2"/>
  <c r="W242" i="2" s="1"/>
  <c r="AI242" i="2"/>
  <c r="AE242" i="2"/>
  <c r="AF242" i="2" s="1"/>
  <c r="AQ242" i="2"/>
  <c r="AR242" i="2"/>
  <c r="AM242" i="2" s="1"/>
  <c r="AS242" i="2"/>
  <c r="U243" i="2"/>
  <c r="V243" i="2"/>
  <c r="W243" i="2" s="1"/>
  <c r="AI243" i="2" s="1"/>
  <c r="AE243" i="2"/>
  <c r="AF243" i="2" s="1"/>
  <c r="AQ243" i="2"/>
  <c r="AR243" i="2"/>
  <c r="AM243" i="2" s="1"/>
  <c r="AS243" i="2"/>
  <c r="U244" i="2"/>
  <c r="V244" i="2"/>
  <c r="W244" i="2" s="1"/>
  <c r="AI244" i="2"/>
  <c r="AE244" i="2"/>
  <c r="AF244" i="2" s="1"/>
  <c r="AQ244" i="2"/>
  <c r="AR244" i="2"/>
  <c r="AM244" i="2" s="1"/>
  <c r="AS244" i="2"/>
  <c r="U245" i="2"/>
  <c r="V245" i="2"/>
  <c r="W245" i="2" s="1"/>
  <c r="AI245" i="2" s="1"/>
  <c r="AE245" i="2"/>
  <c r="AF245" i="2" s="1"/>
  <c r="AQ245" i="2"/>
  <c r="AR245" i="2"/>
  <c r="AM245" i="2" s="1"/>
  <c r="AS245" i="2"/>
  <c r="U246" i="2"/>
  <c r="V246" i="2"/>
  <c r="W246" i="2" s="1"/>
  <c r="AI246" i="2" s="1"/>
  <c r="AE246" i="2"/>
  <c r="AQ246" i="2"/>
  <c r="AR246" i="2"/>
  <c r="AM246" i="2" s="1"/>
  <c r="AS246" i="2"/>
  <c r="U247" i="2"/>
  <c r="V247" i="2"/>
  <c r="W247" i="2" s="1"/>
  <c r="AI247" i="2" s="1"/>
  <c r="AE247" i="2"/>
  <c r="AF247" i="2" s="1"/>
  <c r="AQ247" i="2"/>
  <c r="AR247" i="2"/>
  <c r="AM247" i="2" s="1"/>
  <c r="AS247" i="2"/>
  <c r="U248" i="2"/>
  <c r="V248" i="2"/>
  <c r="W248" i="2" s="1"/>
  <c r="AI248" i="2" s="1"/>
  <c r="AE248" i="2"/>
  <c r="AQ248" i="2"/>
  <c r="AR248" i="2"/>
  <c r="AM248" i="2" s="1"/>
  <c r="AS248" i="2"/>
  <c r="U249" i="2"/>
  <c r="V249" i="2"/>
  <c r="W249" i="2" s="1"/>
  <c r="AH249" i="2" s="1"/>
  <c r="AE249" i="2"/>
  <c r="AF249" i="2" s="1"/>
  <c r="AQ249" i="2"/>
  <c r="AR249" i="2"/>
  <c r="AM249" i="2" s="1"/>
  <c r="AS249" i="2"/>
  <c r="U250" i="2"/>
  <c r="V250" i="2"/>
  <c r="W250" i="2" s="1"/>
  <c r="AH250" i="2" s="1"/>
  <c r="AE250" i="2"/>
  <c r="AF250" i="2" s="1"/>
  <c r="AQ250" i="2"/>
  <c r="AR250" i="2"/>
  <c r="AM250" i="2" s="1"/>
  <c r="AS250" i="2"/>
  <c r="U251" i="2"/>
  <c r="V251" i="2"/>
  <c r="W251" i="2" s="1"/>
  <c r="AE251" i="2"/>
  <c r="AF251" i="2" s="1"/>
  <c r="AQ251" i="2"/>
  <c r="AR251" i="2"/>
  <c r="AM251" i="2" s="1"/>
  <c r="AS251" i="2"/>
  <c r="U252" i="2"/>
  <c r="V252" i="2"/>
  <c r="W252" i="2" s="1"/>
  <c r="AE252" i="2"/>
  <c r="AF252" i="2" s="1"/>
  <c r="AQ252" i="2"/>
  <c r="AR252" i="2"/>
  <c r="AM252" i="2" s="1"/>
  <c r="AS252" i="2"/>
  <c r="U253" i="2"/>
  <c r="V253" i="2"/>
  <c r="W253" i="2" s="1"/>
  <c r="AE253" i="2"/>
  <c r="AF253" i="2" s="1"/>
  <c r="AQ253" i="2"/>
  <c r="AR253" i="2"/>
  <c r="AM253" i="2" s="1"/>
  <c r="AS253" i="2"/>
  <c r="U254" i="2"/>
  <c r="V254" i="2"/>
  <c r="W254" i="2" s="1"/>
  <c r="AE254" i="2"/>
  <c r="AF254" i="2" s="1"/>
  <c r="AQ254" i="2"/>
  <c r="AR254" i="2"/>
  <c r="AM254" i="2" s="1"/>
  <c r="AS254" i="2"/>
  <c r="U255" i="2"/>
  <c r="V255" i="2"/>
  <c r="W255" i="2" s="1"/>
  <c r="AE255" i="2"/>
  <c r="AF255" i="2" s="1"/>
  <c r="AQ255" i="2"/>
  <c r="AR255" i="2"/>
  <c r="AM255" i="2" s="1"/>
  <c r="AS255" i="2"/>
  <c r="U256" i="2"/>
  <c r="V256" i="2"/>
  <c r="W256" i="2" s="1"/>
  <c r="AE256" i="2"/>
  <c r="AF256" i="2" s="1"/>
  <c r="AQ256" i="2"/>
  <c r="AR256" i="2"/>
  <c r="AM256" i="2" s="1"/>
  <c r="AS256" i="2"/>
  <c r="U257" i="2"/>
  <c r="V257" i="2"/>
  <c r="W257" i="2" s="1"/>
  <c r="AE257" i="2"/>
  <c r="AF257" i="2" s="1"/>
  <c r="AQ257" i="2"/>
  <c r="AR257" i="2"/>
  <c r="AM257" i="2" s="1"/>
  <c r="AS257" i="2"/>
  <c r="U258" i="2"/>
  <c r="V258" i="2"/>
  <c r="W258" i="2" s="1"/>
  <c r="AE258" i="2"/>
  <c r="AF258" i="2" s="1"/>
  <c r="AQ258" i="2"/>
  <c r="AR258" i="2"/>
  <c r="AM258" i="2" s="1"/>
  <c r="AS258" i="2"/>
  <c r="U259" i="2"/>
  <c r="V259" i="2"/>
  <c r="W259" i="2" s="1"/>
  <c r="AE259" i="2"/>
  <c r="AF259" i="2" s="1"/>
  <c r="AQ259" i="2"/>
  <c r="AR259" i="2"/>
  <c r="AM259" i="2" s="1"/>
  <c r="AS259" i="2"/>
  <c r="U260" i="2"/>
  <c r="V260" i="2"/>
  <c r="W260" i="2" s="1"/>
  <c r="AE260" i="2"/>
  <c r="AF260" i="2" s="1"/>
  <c r="AQ260" i="2"/>
  <c r="AR260" i="2"/>
  <c r="AM260" i="2" s="1"/>
  <c r="AS260" i="2"/>
  <c r="U261" i="2"/>
  <c r="V261" i="2"/>
  <c r="W261" i="2" s="1"/>
  <c r="AE261" i="2"/>
  <c r="AF261" i="2" s="1"/>
  <c r="AQ261" i="2"/>
  <c r="AR261" i="2"/>
  <c r="AM261" i="2" s="1"/>
  <c r="AS261" i="2"/>
  <c r="U262" i="2"/>
  <c r="V262" i="2"/>
  <c r="W262" i="2" s="1"/>
  <c r="AE262" i="2"/>
  <c r="AF262" i="2" s="1"/>
  <c r="AQ262" i="2"/>
  <c r="AR262" i="2"/>
  <c r="AM262" i="2" s="1"/>
  <c r="AS262" i="2"/>
  <c r="U263" i="2"/>
  <c r="V263" i="2"/>
  <c r="W263" i="2" s="1"/>
  <c r="AE263" i="2"/>
  <c r="AF263" i="2" s="1"/>
  <c r="AQ263" i="2"/>
  <c r="AR263" i="2"/>
  <c r="AM263" i="2" s="1"/>
  <c r="AS263" i="2"/>
  <c r="U264" i="2"/>
  <c r="V264" i="2"/>
  <c r="W264" i="2" s="1"/>
  <c r="AE264" i="2"/>
  <c r="AF264" i="2" s="1"/>
  <c r="AQ264" i="2"/>
  <c r="AR264" i="2"/>
  <c r="AM264" i="2" s="1"/>
  <c r="AS264" i="2"/>
  <c r="U265" i="2"/>
  <c r="V265" i="2"/>
  <c r="W265" i="2" s="1"/>
  <c r="AE265" i="2"/>
  <c r="AF265" i="2" s="1"/>
  <c r="AQ265" i="2"/>
  <c r="AR265" i="2"/>
  <c r="AM265" i="2" s="1"/>
  <c r="AS265" i="2"/>
  <c r="U266" i="2"/>
  <c r="V266" i="2"/>
  <c r="W266" i="2" s="1"/>
  <c r="AE266" i="2"/>
  <c r="AF266" i="2" s="1"/>
  <c r="AQ266" i="2"/>
  <c r="AR266" i="2"/>
  <c r="AM266" i="2" s="1"/>
  <c r="AS266" i="2"/>
  <c r="U267" i="2"/>
  <c r="V267" i="2"/>
  <c r="W267" i="2" s="1"/>
  <c r="AE267" i="2"/>
  <c r="AF267" i="2" s="1"/>
  <c r="AQ267" i="2"/>
  <c r="AR267" i="2"/>
  <c r="AM267" i="2" s="1"/>
  <c r="AS267" i="2"/>
  <c r="U268" i="2"/>
  <c r="V268" i="2"/>
  <c r="W268" i="2" s="1"/>
  <c r="AE268" i="2"/>
  <c r="AF268" i="2" s="1"/>
  <c r="AQ268" i="2"/>
  <c r="AR268" i="2"/>
  <c r="AM268" i="2" s="1"/>
  <c r="AS268" i="2"/>
  <c r="U269" i="2"/>
  <c r="V269" i="2"/>
  <c r="W269" i="2" s="1"/>
  <c r="AE269" i="2"/>
  <c r="AF269" i="2" s="1"/>
  <c r="AQ269" i="2"/>
  <c r="AR269" i="2"/>
  <c r="AM269" i="2" s="1"/>
  <c r="AS269" i="2"/>
  <c r="U270" i="2"/>
  <c r="V270" i="2"/>
  <c r="W270" i="2" s="1"/>
  <c r="AE270" i="2"/>
  <c r="AF270" i="2" s="1"/>
  <c r="AQ270" i="2"/>
  <c r="AR270" i="2"/>
  <c r="AM270" i="2" s="1"/>
  <c r="AS270" i="2"/>
  <c r="U271" i="2"/>
  <c r="V271" i="2"/>
  <c r="W271" i="2" s="1"/>
  <c r="AH271" i="2" s="1"/>
  <c r="AE271" i="2"/>
  <c r="AF271" i="2" s="1"/>
  <c r="AQ271" i="2"/>
  <c r="AR271" i="2"/>
  <c r="AM271" i="2" s="1"/>
  <c r="AS271" i="2"/>
  <c r="U272" i="2"/>
  <c r="V272" i="2"/>
  <c r="W272" i="2" s="1"/>
  <c r="AH272" i="2" s="1"/>
  <c r="AE272" i="2"/>
  <c r="AF272" i="2" s="1"/>
  <c r="AQ272" i="2"/>
  <c r="AR272" i="2"/>
  <c r="AM272" i="2" s="1"/>
  <c r="AS272" i="2"/>
  <c r="U273" i="2"/>
  <c r="V273" i="2"/>
  <c r="W273" i="2" s="1"/>
  <c r="AH273" i="2" s="1"/>
  <c r="AE273" i="2"/>
  <c r="AF273" i="2" s="1"/>
  <c r="AQ273" i="2"/>
  <c r="AR273" i="2"/>
  <c r="AM273" i="2" s="1"/>
  <c r="AS273" i="2"/>
  <c r="U274" i="2"/>
  <c r="V274" i="2"/>
  <c r="W274" i="2" s="1"/>
  <c r="AE274" i="2"/>
  <c r="AF274" i="2" s="1"/>
  <c r="AQ274" i="2"/>
  <c r="AR274" i="2"/>
  <c r="AM274" i="2" s="1"/>
  <c r="AS274" i="2"/>
  <c r="U275" i="2"/>
  <c r="V275" i="2"/>
  <c r="W275" i="2" s="1"/>
  <c r="AE275" i="2"/>
  <c r="AF275" i="2" s="1"/>
  <c r="AQ275" i="2"/>
  <c r="AR275" i="2"/>
  <c r="AM275" i="2" s="1"/>
  <c r="AS275" i="2"/>
  <c r="U276" i="2"/>
  <c r="V276" i="2"/>
  <c r="W276" i="2" s="1"/>
  <c r="AI276" i="2" s="1"/>
  <c r="AH276" i="2"/>
  <c r="AE276" i="2"/>
  <c r="AQ276" i="2"/>
  <c r="AR276" i="2"/>
  <c r="AM276" i="2" s="1"/>
  <c r="AS276" i="2"/>
  <c r="U277" i="2"/>
  <c r="V277" i="2"/>
  <c r="W277" i="2" s="1"/>
  <c r="AE277" i="2"/>
  <c r="AF277" i="2" s="1"/>
  <c r="AQ277" i="2"/>
  <c r="AR277" i="2"/>
  <c r="AM277" i="2" s="1"/>
  <c r="AS277" i="2"/>
  <c r="U278" i="2"/>
  <c r="V278" i="2"/>
  <c r="W278" i="2" s="1"/>
  <c r="AE278" i="2"/>
  <c r="AF278" i="2" s="1"/>
  <c r="AQ278" i="2"/>
  <c r="AR278" i="2"/>
  <c r="AM278" i="2" s="1"/>
  <c r="AS278" i="2"/>
  <c r="U279" i="2"/>
  <c r="V279" i="2"/>
  <c r="W279" i="2" s="1"/>
  <c r="AH279" i="2" s="1"/>
  <c r="AE279" i="2"/>
  <c r="AF279" i="2" s="1"/>
  <c r="AQ279" i="2"/>
  <c r="AR279" i="2"/>
  <c r="AM279" i="2" s="1"/>
  <c r="AS279" i="2"/>
  <c r="U280" i="2"/>
  <c r="V280" i="2"/>
  <c r="W280" i="2" s="1"/>
  <c r="AH280" i="2" s="1"/>
  <c r="AE280" i="2"/>
  <c r="AF280" i="2" s="1"/>
  <c r="AQ280" i="2"/>
  <c r="AR280" i="2"/>
  <c r="AM280" i="2" s="1"/>
  <c r="AS280" i="2"/>
  <c r="U281" i="2"/>
  <c r="V281" i="2"/>
  <c r="W281" i="2" s="1"/>
  <c r="AH281" i="2" s="1"/>
  <c r="AE281" i="2"/>
  <c r="AF281" i="2" s="1"/>
  <c r="AQ281" i="2"/>
  <c r="AR281" i="2"/>
  <c r="AM281" i="2" s="1"/>
  <c r="AS281" i="2"/>
  <c r="U282" i="2"/>
  <c r="V282" i="2"/>
  <c r="W282" i="2" s="1"/>
  <c r="AE282" i="2"/>
  <c r="AF282" i="2" s="1"/>
  <c r="AQ282" i="2"/>
  <c r="AR282" i="2"/>
  <c r="AM282" i="2" s="1"/>
  <c r="AS282" i="2"/>
  <c r="U283" i="2"/>
  <c r="V283" i="2"/>
  <c r="W283" i="2" s="1"/>
  <c r="AE283" i="2"/>
  <c r="AF283" i="2" s="1"/>
  <c r="AQ283" i="2"/>
  <c r="AR283" i="2"/>
  <c r="AM283" i="2" s="1"/>
  <c r="AS283" i="2"/>
  <c r="U284" i="2"/>
  <c r="V284" i="2"/>
  <c r="W284" i="2" s="1"/>
  <c r="AH284" i="2" s="1"/>
  <c r="AE284" i="2"/>
  <c r="AF284" i="2" s="1"/>
  <c r="AI284" i="2"/>
  <c r="AQ284" i="2"/>
  <c r="AR284" i="2"/>
  <c r="AM284" i="2" s="1"/>
  <c r="AS284" i="2"/>
  <c r="U285" i="2"/>
  <c r="V285" i="2"/>
  <c r="W285" i="2" s="1"/>
  <c r="AH285" i="2" s="1"/>
  <c r="AE285" i="2"/>
  <c r="AF285" i="2" s="1"/>
  <c r="AQ285" i="2"/>
  <c r="AR285" i="2"/>
  <c r="AM285" i="2" s="1"/>
  <c r="AS285" i="2"/>
  <c r="U286" i="2"/>
  <c r="V286" i="2"/>
  <c r="W286" i="2" s="1"/>
  <c r="AE286" i="2"/>
  <c r="AF286" i="2" s="1"/>
  <c r="AQ286" i="2"/>
  <c r="AR286" i="2"/>
  <c r="AM286" i="2" s="1"/>
  <c r="AS286" i="2"/>
  <c r="U287" i="2"/>
  <c r="V287" i="2"/>
  <c r="W287" i="2" s="1"/>
  <c r="AH287" i="2" s="1"/>
  <c r="AE287" i="2"/>
  <c r="AF287" i="2" s="1"/>
  <c r="AQ287" i="2"/>
  <c r="AR287" i="2"/>
  <c r="AM287" i="2" s="1"/>
  <c r="AS287" i="2"/>
  <c r="U288" i="2"/>
  <c r="V288" i="2"/>
  <c r="W288" i="2" s="1"/>
  <c r="AH288" i="2" s="1"/>
  <c r="AE288" i="2"/>
  <c r="AF288" i="2" s="1"/>
  <c r="AQ288" i="2"/>
  <c r="AR288" i="2"/>
  <c r="AM288" i="2" s="1"/>
  <c r="AS288" i="2"/>
  <c r="U289" i="2"/>
  <c r="V289" i="2"/>
  <c r="W289" i="2" s="1"/>
  <c r="AE289" i="2"/>
  <c r="AF289" i="2" s="1"/>
  <c r="AQ289" i="2"/>
  <c r="AR289" i="2"/>
  <c r="AM289" i="2" s="1"/>
  <c r="AS289" i="2"/>
  <c r="U290" i="2"/>
  <c r="V290" i="2"/>
  <c r="W290" i="2" s="1"/>
  <c r="AE290" i="2"/>
  <c r="AF290" i="2" s="1"/>
  <c r="AQ290" i="2"/>
  <c r="AR290" i="2"/>
  <c r="AM290" i="2" s="1"/>
  <c r="AS290" i="2"/>
  <c r="U291" i="2"/>
  <c r="V291" i="2"/>
  <c r="W291" i="2" s="1"/>
  <c r="AH291" i="2" s="1"/>
  <c r="AE291" i="2"/>
  <c r="AF291" i="2" s="1"/>
  <c r="AQ291" i="2"/>
  <c r="AR291" i="2"/>
  <c r="AM291" i="2" s="1"/>
  <c r="AS291" i="2"/>
  <c r="U292" i="2"/>
  <c r="V292" i="2"/>
  <c r="W292" i="2" s="1"/>
  <c r="AH292" i="2" s="1"/>
  <c r="AE292" i="2"/>
  <c r="AF292" i="2" s="1"/>
  <c r="AQ292" i="2"/>
  <c r="AR292" i="2"/>
  <c r="AM292" i="2" s="1"/>
  <c r="AS292" i="2"/>
  <c r="U293" i="2"/>
  <c r="V293" i="2"/>
  <c r="W293" i="2" s="1"/>
  <c r="AH293" i="2" s="1"/>
  <c r="AE293" i="2"/>
  <c r="AF293" i="2" s="1"/>
  <c r="AQ293" i="2"/>
  <c r="AR293" i="2"/>
  <c r="AM293" i="2" s="1"/>
  <c r="AS293" i="2"/>
  <c r="U294" i="2"/>
  <c r="V294" i="2"/>
  <c r="W294" i="2" s="1"/>
  <c r="AI294" i="2" s="1"/>
  <c r="AE294" i="2"/>
  <c r="AF294" i="2" s="1"/>
  <c r="AQ294" i="2"/>
  <c r="AR294" i="2"/>
  <c r="AM294" i="2" s="1"/>
  <c r="AS294" i="2"/>
  <c r="U295" i="2"/>
  <c r="V295" i="2"/>
  <c r="W295" i="2" s="1"/>
  <c r="AE295" i="2"/>
  <c r="AF295" i="2" s="1"/>
  <c r="AQ295" i="2"/>
  <c r="AR295" i="2"/>
  <c r="AM295" i="2" s="1"/>
  <c r="AS295" i="2"/>
  <c r="U296" i="2"/>
  <c r="V296" i="2"/>
  <c r="W296" i="2" s="1"/>
  <c r="AE296" i="2"/>
  <c r="AF296" i="2" s="1"/>
  <c r="AQ296" i="2"/>
  <c r="AR296" i="2"/>
  <c r="AM296" i="2" s="1"/>
  <c r="AS296" i="2"/>
  <c r="U297" i="2"/>
  <c r="V297" i="2"/>
  <c r="W297" i="2" s="1"/>
  <c r="AE297" i="2"/>
  <c r="AF297" i="2" s="1"/>
  <c r="AQ297" i="2"/>
  <c r="AR297" i="2"/>
  <c r="AM297" i="2" s="1"/>
  <c r="AS297" i="2"/>
  <c r="U298" i="2"/>
  <c r="V298" i="2"/>
  <c r="W298" i="2" s="1"/>
  <c r="AE298" i="2"/>
  <c r="AF298" i="2" s="1"/>
  <c r="AQ298" i="2"/>
  <c r="AR298" i="2"/>
  <c r="AM298" i="2" s="1"/>
  <c r="AS298" i="2"/>
  <c r="U299" i="2"/>
  <c r="V299" i="2"/>
  <c r="W299" i="2" s="1"/>
  <c r="AH299" i="2" s="1"/>
  <c r="AE299" i="2"/>
  <c r="AF299" i="2" s="1"/>
  <c r="AQ299" i="2"/>
  <c r="AR299" i="2"/>
  <c r="AM299" i="2" s="1"/>
  <c r="AS299" i="2"/>
  <c r="U300" i="2"/>
  <c r="V300" i="2"/>
  <c r="W300" i="2" s="1"/>
  <c r="AE300" i="2"/>
  <c r="AF300" i="2" s="1"/>
  <c r="AQ300" i="2"/>
  <c r="AR300" i="2"/>
  <c r="AM300" i="2" s="1"/>
  <c r="AS300" i="2"/>
  <c r="U301" i="2"/>
  <c r="V301" i="2"/>
  <c r="W301" i="2" s="1"/>
  <c r="AH301" i="2" s="1"/>
  <c r="AE301" i="2"/>
  <c r="AF301" i="2" s="1"/>
  <c r="AQ301" i="2"/>
  <c r="AR301" i="2"/>
  <c r="AM301" i="2" s="1"/>
  <c r="AS301" i="2"/>
  <c r="U302" i="2"/>
  <c r="V302" i="2"/>
  <c r="W302" i="2" s="1"/>
  <c r="AE302" i="2"/>
  <c r="AF302" i="2" s="1"/>
  <c r="AQ302" i="2"/>
  <c r="AR302" i="2"/>
  <c r="AM302" i="2" s="1"/>
  <c r="AS302" i="2"/>
  <c r="U303" i="2"/>
  <c r="V303" i="2"/>
  <c r="W303" i="2" s="1"/>
  <c r="AH303" i="2" s="1"/>
  <c r="AE303" i="2"/>
  <c r="AF303" i="2" s="1"/>
  <c r="AG303" i="2"/>
  <c r="AQ303" i="2"/>
  <c r="AR303" i="2"/>
  <c r="AM303" i="2" s="1"/>
  <c r="AS303" i="2"/>
  <c r="U304" i="2"/>
  <c r="V304" i="2"/>
  <c r="W304" i="2" s="1"/>
  <c r="AE304" i="2"/>
  <c r="AF304" i="2" s="1"/>
  <c r="AQ304" i="2"/>
  <c r="AR304" i="2"/>
  <c r="AM304" i="2" s="1"/>
  <c r="AS304" i="2"/>
  <c r="U305" i="2"/>
  <c r="V305" i="2"/>
  <c r="W305" i="2" s="1"/>
  <c r="AE305" i="2"/>
  <c r="AQ305" i="2"/>
  <c r="AR305" i="2"/>
  <c r="AM305" i="2" s="1"/>
  <c r="AS305" i="2"/>
  <c r="U306" i="2"/>
  <c r="V306" i="2"/>
  <c r="W306" i="2" s="1"/>
  <c r="AI306" i="2" s="1"/>
  <c r="AE306" i="2"/>
  <c r="AF306" i="2" s="1"/>
  <c r="AQ306" i="2"/>
  <c r="AR306" i="2"/>
  <c r="AM306" i="2" s="1"/>
  <c r="AS306" i="2"/>
  <c r="U307" i="2"/>
  <c r="V307" i="2"/>
  <c r="W307" i="2" s="1"/>
  <c r="AI307" i="2" s="1"/>
  <c r="AE307" i="2"/>
  <c r="AQ307" i="2"/>
  <c r="AR307" i="2"/>
  <c r="AM307" i="2" s="1"/>
  <c r="AS307" i="2"/>
  <c r="U308" i="2"/>
  <c r="V308" i="2"/>
  <c r="W308" i="2" s="1"/>
  <c r="AE308" i="2"/>
  <c r="AF308" i="2" s="1"/>
  <c r="AQ308" i="2"/>
  <c r="AR308" i="2"/>
  <c r="AM308" i="2" s="1"/>
  <c r="AS308" i="2"/>
  <c r="U309" i="2"/>
  <c r="V309" i="2"/>
  <c r="W309" i="2" s="1"/>
  <c r="AE309" i="2"/>
  <c r="AF309" i="2" s="1"/>
  <c r="AQ309" i="2"/>
  <c r="AR309" i="2"/>
  <c r="AM309" i="2" s="1"/>
  <c r="AS309" i="2"/>
  <c r="U310" i="2"/>
  <c r="V310" i="2"/>
  <c r="W310" i="2" s="1"/>
  <c r="AH310" i="2" s="1"/>
  <c r="AE310" i="2"/>
  <c r="AF310" i="2" s="1"/>
  <c r="AQ310" i="2"/>
  <c r="AR310" i="2"/>
  <c r="AM310" i="2" s="1"/>
  <c r="AS310" i="2"/>
  <c r="U311" i="2"/>
  <c r="V311" i="2"/>
  <c r="W311" i="2" s="1"/>
  <c r="AE311" i="2"/>
  <c r="AF311" i="2" s="1"/>
  <c r="AQ311" i="2"/>
  <c r="AR311" i="2"/>
  <c r="AM311" i="2" s="1"/>
  <c r="AS311" i="2"/>
  <c r="U312" i="2"/>
  <c r="V312" i="2"/>
  <c r="W312" i="2" s="1"/>
  <c r="AH312" i="2" s="1"/>
  <c r="AE312" i="2"/>
  <c r="AF312" i="2" s="1"/>
  <c r="AQ312" i="2"/>
  <c r="AR312" i="2"/>
  <c r="AM312" i="2" s="1"/>
  <c r="AS312" i="2"/>
  <c r="U313" i="2"/>
  <c r="V313" i="2"/>
  <c r="W313" i="2" s="1"/>
  <c r="AE313" i="2"/>
  <c r="AF313" i="2" s="1"/>
  <c r="AQ313" i="2"/>
  <c r="AR313" i="2"/>
  <c r="AM313" i="2" s="1"/>
  <c r="AS313" i="2"/>
  <c r="U314" i="2"/>
  <c r="V314" i="2"/>
  <c r="W314" i="2" s="1"/>
  <c r="AE314" i="2"/>
  <c r="AF314" i="2" s="1"/>
  <c r="AQ314" i="2"/>
  <c r="AR314" i="2"/>
  <c r="AM314" i="2" s="1"/>
  <c r="AS314" i="2"/>
  <c r="U315" i="2"/>
  <c r="V315" i="2"/>
  <c r="W315" i="2" s="1"/>
  <c r="AE315" i="2"/>
  <c r="AF315" i="2" s="1"/>
  <c r="AQ315" i="2"/>
  <c r="AR315" i="2"/>
  <c r="AM315" i="2" s="1"/>
  <c r="AS315" i="2"/>
  <c r="U316" i="2"/>
  <c r="V316" i="2"/>
  <c r="W316" i="2" s="1"/>
  <c r="AI316" i="2" s="1"/>
  <c r="AE316" i="2"/>
  <c r="AF316" i="2" s="1"/>
  <c r="AQ316" i="2"/>
  <c r="AR316" i="2"/>
  <c r="AM316" i="2" s="1"/>
  <c r="AS316" i="2"/>
  <c r="U317" i="2"/>
  <c r="V317" i="2"/>
  <c r="W317" i="2" s="1"/>
  <c r="AE317" i="2"/>
  <c r="AF317" i="2" s="1"/>
  <c r="AQ317" i="2"/>
  <c r="AR317" i="2"/>
  <c r="AM317" i="2" s="1"/>
  <c r="AS317" i="2"/>
  <c r="U318" i="2"/>
  <c r="V318" i="2"/>
  <c r="W318" i="2" s="1"/>
  <c r="AE318" i="2"/>
  <c r="AF318" i="2" s="1"/>
  <c r="AQ318" i="2"/>
  <c r="AR318" i="2"/>
  <c r="AM318" i="2" s="1"/>
  <c r="AS318" i="2"/>
  <c r="U319" i="2"/>
  <c r="V319" i="2"/>
  <c r="W319" i="2" s="1"/>
  <c r="AE319" i="2"/>
  <c r="AF319" i="2" s="1"/>
  <c r="AG319" i="2"/>
  <c r="AQ319" i="2"/>
  <c r="AR319" i="2"/>
  <c r="AM319" i="2" s="1"/>
  <c r="AS319" i="2"/>
  <c r="U320" i="2"/>
  <c r="V320" i="2"/>
  <c r="W320" i="2" s="1"/>
  <c r="AI320" i="2" s="1"/>
  <c r="AE320" i="2"/>
  <c r="AF320" i="2" s="1"/>
  <c r="AQ320" i="2"/>
  <c r="AR320" i="2"/>
  <c r="AM320" i="2" s="1"/>
  <c r="AS320" i="2"/>
  <c r="U321" i="2"/>
  <c r="V321" i="2"/>
  <c r="W321" i="2" s="1"/>
  <c r="AE321" i="2"/>
  <c r="AQ321" i="2"/>
  <c r="AR321" i="2"/>
  <c r="AM321" i="2" s="1"/>
  <c r="AS321" i="2"/>
  <c r="U322" i="2"/>
  <c r="V322" i="2"/>
  <c r="W322" i="2" s="1"/>
  <c r="AE322" i="2"/>
  <c r="AF322" i="2" s="1"/>
  <c r="AQ322" i="2"/>
  <c r="AR322" i="2"/>
  <c r="AM322" i="2" s="1"/>
  <c r="AS322" i="2"/>
  <c r="U323" i="2"/>
  <c r="V323" i="2"/>
  <c r="W323" i="2" s="1"/>
  <c r="AE323" i="2"/>
  <c r="AQ323" i="2"/>
  <c r="AR323" i="2"/>
  <c r="AM323" i="2" s="1"/>
  <c r="AS323" i="2"/>
  <c r="U324" i="2"/>
  <c r="V324" i="2"/>
  <c r="W324" i="2" s="1"/>
  <c r="AH324" i="2" s="1"/>
  <c r="AE324" i="2"/>
  <c r="AF324" i="2" s="1"/>
  <c r="AQ324" i="2"/>
  <c r="AR324" i="2"/>
  <c r="AM324" i="2" s="1"/>
  <c r="AS324" i="2"/>
  <c r="U325" i="2"/>
  <c r="V325" i="2"/>
  <c r="W325" i="2" s="1"/>
  <c r="AE325" i="2"/>
  <c r="AF325" i="2" s="1"/>
  <c r="AQ325" i="2"/>
  <c r="AR325" i="2"/>
  <c r="AM325" i="2" s="1"/>
  <c r="AS325" i="2"/>
  <c r="U326" i="2"/>
  <c r="V326" i="2"/>
  <c r="W326" i="2" s="1"/>
  <c r="AE326" i="2"/>
  <c r="AF326" i="2" s="1"/>
  <c r="AQ326" i="2"/>
  <c r="AR326" i="2"/>
  <c r="AM326" i="2" s="1"/>
  <c r="AS326" i="2"/>
  <c r="U327" i="2"/>
  <c r="V327" i="2"/>
  <c r="W327" i="2" s="1"/>
  <c r="AE327" i="2"/>
  <c r="AF327" i="2" s="1"/>
  <c r="AQ327" i="2"/>
  <c r="AR327" i="2"/>
  <c r="AM327" i="2" s="1"/>
  <c r="AS327" i="2"/>
  <c r="U328" i="2"/>
  <c r="V328" i="2"/>
  <c r="W328" i="2" s="1"/>
  <c r="AE328" i="2"/>
  <c r="AF328" i="2" s="1"/>
  <c r="AQ328" i="2"/>
  <c r="AR328" i="2"/>
  <c r="AM328" i="2" s="1"/>
  <c r="AS328" i="2"/>
  <c r="U329" i="2"/>
  <c r="V329" i="2"/>
  <c r="W329" i="2" s="1"/>
  <c r="AH329" i="2" s="1"/>
  <c r="AE329" i="2"/>
  <c r="AF329" i="2" s="1"/>
  <c r="AQ329" i="2"/>
  <c r="AR329" i="2"/>
  <c r="AM329" i="2" s="1"/>
  <c r="AS329" i="2"/>
  <c r="U330" i="2"/>
  <c r="V330" i="2"/>
  <c r="W330" i="2" s="1"/>
  <c r="AE330" i="2"/>
  <c r="AF330" i="2" s="1"/>
  <c r="AQ330" i="2"/>
  <c r="AR330" i="2"/>
  <c r="AM330" i="2" s="1"/>
  <c r="AS330" i="2"/>
  <c r="U331" i="2"/>
  <c r="V331" i="2"/>
  <c r="W331" i="2" s="1"/>
  <c r="AE331" i="2"/>
  <c r="AF331" i="2" s="1"/>
  <c r="AQ331" i="2"/>
  <c r="AR331" i="2"/>
  <c r="AM331" i="2" s="1"/>
  <c r="AS331" i="2"/>
  <c r="U332" i="2"/>
  <c r="V332" i="2"/>
  <c r="W332" i="2" s="1"/>
  <c r="AE332" i="2"/>
  <c r="AF332" i="2" s="1"/>
  <c r="AQ332" i="2"/>
  <c r="AR332" i="2"/>
  <c r="AM332" i="2" s="1"/>
  <c r="AS332" i="2"/>
  <c r="U333" i="2"/>
  <c r="V333" i="2"/>
  <c r="W333" i="2" s="1"/>
  <c r="AI333" i="2" s="1"/>
  <c r="AE333" i="2"/>
  <c r="AF333" i="2" s="1"/>
  <c r="AG333" i="2"/>
  <c r="AQ333" i="2"/>
  <c r="AR333" i="2"/>
  <c r="AM333" i="2" s="1"/>
  <c r="AS333" i="2"/>
  <c r="U334" i="2"/>
  <c r="V334" i="2"/>
  <c r="W334" i="2" s="1"/>
  <c r="AH334" i="2" s="1"/>
  <c r="AE334" i="2"/>
  <c r="AF334" i="2" s="1"/>
  <c r="AQ334" i="2"/>
  <c r="AR334" i="2"/>
  <c r="AM334" i="2" s="1"/>
  <c r="AS334" i="2"/>
  <c r="U335" i="2"/>
  <c r="V335" i="2"/>
  <c r="W335" i="2" s="1"/>
  <c r="AE335" i="2"/>
  <c r="AF335" i="2" s="1"/>
  <c r="AG335" i="2"/>
  <c r="AQ335" i="2"/>
  <c r="AR335" i="2"/>
  <c r="AM335" i="2" s="1"/>
  <c r="AS335" i="2"/>
  <c r="U336" i="2"/>
  <c r="V336" i="2"/>
  <c r="W336" i="2" s="1"/>
  <c r="AE336" i="2"/>
  <c r="AF336" i="2" s="1"/>
  <c r="AQ336" i="2"/>
  <c r="AR336" i="2"/>
  <c r="AM336" i="2" s="1"/>
  <c r="AS336" i="2"/>
  <c r="U337" i="2"/>
  <c r="V337" i="2"/>
  <c r="W337" i="2" s="1"/>
  <c r="AE337" i="2"/>
  <c r="AQ337" i="2"/>
  <c r="AR337" i="2"/>
  <c r="AM337" i="2" s="1"/>
  <c r="AS337" i="2"/>
  <c r="U338" i="2"/>
  <c r="V338" i="2"/>
  <c r="W338" i="2" s="1"/>
  <c r="AH338" i="2" s="1"/>
  <c r="AE338" i="2"/>
  <c r="AF338" i="2" s="1"/>
  <c r="AQ338" i="2"/>
  <c r="AR338" i="2"/>
  <c r="AM338" i="2" s="1"/>
  <c r="AS338" i="2"/>
  <c r="U339" i="2"/>
  <c r="V339" i="2"/>
  <c r="W339" i="2" s="1"/>
  <c r="AE339" i="2"/>
  <c r="AQ339" i="2"/>
  <c r="AR339" i="2"/>
  <c r="AM339" i="2" s="1"/>
  <c r="AS339" i="2"/>
  <c r="U340" i="2"/>
  <c r="V340" i="2"/>
  <c r="W340" i="2" s="1"/>
  <c r="AE340" i="2"/>
  <c r="AF340" i="2" s="1"/>
  <c r="AQ340" i="2"/>
  <c r="AR340" i="2"/>
  <c r="AM340" i="2" s="1"/>
  <c r="AS340" i="2"/>
  <c r="U341" i="2"/>
  <c r="V341" i="2"/>
  <c r="W341" i="2" s="1"/>
  <c r="AE341" i="2"/>
  <c r="AF341" i="2" s="1"/>
  <c r="AQ341" i="2"/>
  <c r="AR341" i="2"/>
  <c r="AM341" i="2" s="1"/>
  <c r="AS341" i="2"/>
  <c r="U342" i="2"/>
  <c r="V342" i="2"/>
  <c r="W342" i="2" s="1"/>
  <c r="AH342" i="2" s="1"/>
  <c r="AE342" i="2"/>
  <c r="AF342" i="2" s="1"/>
  <c r="AQ342" i="2"/>
  <c r="AR342" i="2"/>
  <c r="AM342" i="2" s="1"/>
  <c r="AS342" i="2"/>
  <c r="U343" i="2"/>
  <c r="V343" i="2"/>
  <c r="W343" i="2" s="1"/>
  <c r="AE343" i="2"/>
  <c r="AF343" i="2" s="1"/>
  <c r="AQ343" i="2"/>
  <c r="AR343" i="2"/>
  <c r="AM343" i="2" s="1"/>
  <c r="AS343" i="2"/>
  <c r="U344" i="2"/>
  <c r="V344" i="2"/>
  <c r="W344" i="2" s="1"/>
  <c r="AE344" i="2"/>
  <c r="AF344" i="2" s="1"/>
  <c r="AQ344" i="2"/>
  <c r="AR344" i="2"/>
  <c r="AM344" i="2" s="1"/>
  <c r="AS344" i="2"/>
  <c r="U345" i="2"/>
  <c r="V345" i="2"/>
  <c r="W345" i="2" s="1"/>
  <c r="AE345" i="2"/>
  <c r="AF345" i="2" s="1"/>
  <c r="AQ345" i="2"/>
  <c r="AR345" i="2"/>
  <c r="AM345" i="2" s="1"/>
  <c r="AS345" i="2"/>
  <c r="U346" i="2"/>
  <c r="V346" i="2"/>
  <c r="W346" i="2" s="1"/>
  <c r="AH346" i="2" s="1"/>
  <c r="AE346" i="2"/>
  <c r="AF346" i="2" s="1"/>
  <c r="AQ346" i="2"/>
  <c r="AR346" i="2"/>
  <c r="AM346" i="2" s="1"/>
  <c r="AS346" i="2"/>
  <c r="U347" i="2"/>
  <c r="V347" i="2"/>
  <c r="W347" i="2" s="1"/>
  <c r="AH347" i="2" s="1"/>
  <c r="AE347" i="2"/>
  <c r="AF347" i="2" s="1"/>
  <c r="AG347" i="2"/>
  <c r="AQ347" i="2"/>
  <c r="AR347" i="2"/>
  <c r="AM347" i="2" s="1"/>
  <c r="AS347" i="2"/>
  <c r="U348" i="2"/>
  <c r="V348" i="2"/>
  <c r="W348" i="2" s="1"/>
  <c r="AE348" i="2"/>
  <c r="AF348" i="2" s="1"/>
  <c r="AQ348" i="2"/>
  <c r="AR348" i="2"/>
  <c r="AM348" i="2" s="1"/>
  <c r="AS348" i="2"/>
  <c r="U349" i="2"/>
  <c r="V349" i="2"/>
  <c r="W349" i="2" s="1"/>
  <c r="AE349" i="2"/>
  <c r="AF349" i="2" s="1"/>
  <c r="AQ349" i="2"/>
  <c r="AR349" i="2"/>
  <c r="AM349" i="2" s="1"/>
  <c r="AS349" i="2"/>
  <c r="U350" i="2"/>
  <c r="V350" i="2"/>
  <c r="W350" i="2" s="1"/>
  <c r="AE350" i="2"/>
  <c r="AF350" i="2" s="1"/>
  <c r="AQ350" i="2"/>
  <c r="AR350" i="2"/>
  <c r="AM350" i="2" s="1"/>
  <c r="AS350" i="2"/>
  <c r="U351" i="2"/>
  <c r="V351" i="2"/>
  <c r="W351" i="2" s="1"/>
  <c r="AE351" i="2"/>
  <c r="AF351" i="2" s="1"/>
  <c r="AQ351" i="2"/>
  <c r="AR351" i="2"/>
  <c r="AM351" i="2" s="1"/>
  <c r="AS351" i="2"/>
  <c r="U352" i="2"/>
  <c r="V352" i="2"/>
  <c r="W352" i="2" s="1"/>
  <c r="AI352" i="2" s="1"/>
  <c r="AE352" i="2"/>
  <c r="AF352" i="2" s="1"/>
  <c r="AQ352" i="2"/>
  <c r="AR352" i="2"/>
  <c r="AM352" i="2" s="1"/>
  <c r="AS352" i="2"/>
  <c r="U353" i="2"/>
  <c r="V353" i="2"/>
  <c r="W353" i="2" s="1"/>
  <c r="AE353" i="2"/>
  <c r="AQ353" i="2"/>
  <c r="AR353" i="2"/>
  <c r="AM353" i="2" s="1"/>
  <c r="AS353" i="2"/>
  <c r="U354" i="2"/>
  <c r="V354" i="2"/>
  <c r="W354" i="2" s="1"/>
  <c r="AE354" i="2"/>
  <c r="AF354" i="2" s="1"/>
  <c r="AQ354" i="2"/>
  <c r="AR354" i="2"/>
  <c r="AM354" i="2" s="1"/>
  <c r="AS354" i="2"/>
  <c r="U355" i="2"/>
  <c r="V355" i="2"/>
  <c r="W355" i="2" s="1"/>
  <c r="AH355" i="2" s="1"/>
  <c r="AE355" i="2"/>
  <c r="AQ355" i="2"/>
  <c r="AR355" i="2"/>
  <c r="AM355" i="2" s="1"/>
  <c r="AS355" i="2"/>
  <c r="U356" i="2"/>
  <c r="V356" i="2"/>
  <c r="W356" i="2" s="1"/>
  <c r="AH356" i="2" s="1"/>
  <c r="AE356" i="2"/>
  <c r="AF356" i="2" s="1"/>
  <c r="AQ356" i="2"/>
  <c r="AR356" i="2"/>
  <c r="AM356" i="2" s="1"/>
  <c r="AS356" i="2"/>
  <c r="U357" i="2"/>
  <c r="V357" i="2"/>
  <c r="W357" i="2" s="1"/>
  <c r="AE357" i="2"/>
  <c r="AF357" i="2" s="1"/>
  <c r="AQ357" i="2"/>
  <c r="AR357" i="2"/>
  <c r="AM357" i="2" s="1"/>
  <c r="AS357" i="2"/>
  <c r="U358" i="2"/>
  <c r="V358" i="2"/>
  <c r="W358" i="2" s="1"/>
  <c r="AE358" i="2"/>
  <c r="AF358" i="2" s="1"/>
  <c r="AQ358" i="2"/>
  <c r="AR358" i="2"/>
  <c r="AM358" i="2" s="1"/>
  <c r="AS358" i="2"/>
  <c r="U359" i="2"/>
  <c r="V359" i="2"/>
  <c r="W359" i="2" s="1"/>
  <c r="AI359" i="2" s="1"/>
  <c r="AE359" i="2"/>
  <c r="AF359" i="2" s="1"/>
  <c r="AG359" i="2"/>
  <c r="AQ359" i="2"/>
  <c r="AR359" i="2"/>
  <c r="AM359" i="2" s="1"/>
  <c r="AS359" i="2"/>
  <c r="U360" i="2"/>
  <c r="V360" i="2"/>
  <c r="W360" i="2" s="1"/>
  <c r="AE360" i="2"/>
  <c r="AF360" i="2" s="1"/>
  <c r="AQ360" i="2"/>
  <c r="AR360" i="2"/>
  <c r="AM360" i="2" s="1"/>
  <c r="AS360" i="2"/>
  <c r="U361" i="2"/>
  <c r="V361" i="2"/>
  <c r="W361" i="2" s="1"/>
  <c r="AE361" i="2"/>
  <c r="AF361" i="2" s="1"/>
  <c r="AQ361" i="2"/>
  <c r="AR361" i="2"/>
  <c r="AM361" i="2" s="1"/>
  <c r="AS361" i="2"/>
  <c r="U362" i="2"/>
  <c r="V362" i="2"/>
  <c r="W362" i="2" s="1"/>
  <c r="AE362" i="2"/>
  <c r="AF362" i="2" s="1"/>
  <c r="AQ362" i="2"/>
  <c r="AR362" i="2"/>
  <c r="AM362" i="2" s="1"/>
  <c r="AS362" i="2"/>
  <c r="U363" i="2"/>
  <c r="V363" i="2"/>
  <c r="W363" i="2" s="1"/>
  <c r="AI363" i="2" s="1"/>
  <c r="AE363" i="2"/>
  <c r="AF363" i="2" s="1"/>
  <c r="AQ363" i="2"/>
  <c r="AR363" i="2"/>
  <c r="AM363" i="2" s="1"/>
  <c r="AS363" i="2"/>
  <c r="U364" i="2"/>
  <c r="V364" i="2"/>
  <c r="W364" i="2" s="1"/>
  <c r="AE364" i="2"/>
  <c r="AF364" i="2" s="1"/>
  <c r="AQ364" i="2"/>
  <c r="AR364" i="2"/>
  <c r="AM364" i="2" s="1"/>
  <c r="AS364" i="2"/>
  <c r="U365" i="2"/>
  <c r="V365" i="2"/>
  <c r="W365" i="2" s="1"/>
  <c r="AE365" i="2"/>
  <c r="AF365" i="2" s="1"/>
  <c r="AG365" i="2"/>
  <c r="AQ365" i="2"/>
  <c r="AR365" i="2"/>
  <c r="AM365" i="2" s="1"/>
  <c r="AS365" i="2"/>
  <c r="U366" i="2"/>
  <c r="V366" i="2"/>
  <c r="W366" i="2" s="1"/>
  <c r="AH366" i="2" s="1"/>
  <c r="AE366" i="2"/>
  <c r="AF366" i="2" s="1"/>
  <c r="AQ366" i="2"/>
  <c r="AR366" i="2"/>
  <c r="AM366" i="2" s="1"/>
  <c r="AS366" i="2"/>
  <c r="U367" i="2"/>
  <c r="V367" i="2"/>
  <c r="W367" i="2" s="1"/>
  <c r="AE367" i="2"/>
  <c r="AF367" i="2" s="1"/>
  <c r="AG367" i="2"/>
  <c r="AQ367" i="2"/>
  <c r="AR367" i="2"/>
  <c r="AM367" i="2" s="1"/>
  <c r="AS367" i="2"/>
  <c r="U368" i="2"/>
  <c r="V368" i="2"/>
  <c r="W368" i="2" s="1"/>
  <c r="AE368" i="2"/>
  <c r="AF368" i="2" s="1"/>
  <c r="AQ368" i="2"/>
  <c r="AR368" i="2"/>
  <c r="AM368" i="2" s="1"/>
  <c r="AS368" i="2"/>
  <c r="U369" i="2"/>
  <c r="V369" i="2"/>
  <c r="W369" i="2" s="1"/>
  <c r="AE369" i="2"/>
  <c r="AQ369" i="2"/>
  <c r="AR369" i="2"/>
  <c r="AM369" i="2" s="1"/>
  <c r="AS369" i="2"/>
  <c r="U370" i="2"/>
  <c r="V370" i="2"/>
  <c r="W370" i="2" s="1"/>
  <c r="AE370" i="2"/>
  <c r="AF370" i="2" s="1"/>
  <c r="AQ370" i="2"/>
  <c r="AR370" i="2"/>
  <c r="AM370" i="2" s="1"/>
  <c r="AS370" i="2"/>
  <c r="U371" i="2"/>
  <c r="V371" i="2"/>
  <c r="W371" i="2" s="1"/>
  <c r="AE371" i="2"/>
  <c r="AQ371" i="2"/>
  <c r="AR371" i="2"/>
  <c r="AM371" i="2" s="1"/>
  <c r="AS371" i="2"/>
  <c r="U372" i="2"/>
  <c r="V372" i="2"/>
  <c r="W372" i="2" s="1"/>
  <c r="AE372" i="2"/>
  <c r="AF372" i="2" s="1"/>
  <c r="AQ372" i="2"/>
  <c r="AR372" i="2"/>
  <c r="AM372" i="2" s="1"/>
  <c r="AS372" i="2"/>
  <c r="U373" i="2"/>
  <c r="V373" i="2"/>
  <c r="W373" i="2" s="1"/>
  <c r="AE373" i="2"/>
  <c r="AF373" i="2" s="1"/>
  <c r="AQ373" i="2"/>
  <c r="AR373" i="2"/>
  <c r="AM373" i="2" s="1"/>
  <c r="AS373" i="2"/>
  <c r="U374" i="2"/>
  <c r="V374" i="2"/>
  <c r="W374" i="2" s="1"/>
  <c r="AE374" i="2"/>
  <c r="AF374" i="2" s="1"/>
  <c r="AQ374" i="2"/>
  <c r="AR374" i="2"/>
  <c r="AM374" i="2" s="1"/>
  <c r="AS374" i="2"/>
  <c r="U375" i="2"/>
  <c r="V375" i="2"/>
  <c r="W375" i="2" s="1"/>
  <c r="AE375" i="2"/>
  <c r="AF375" i="2" s="1"/>
  <c r="AQ375" i="2"/>
  <c r="AR375" i="2"/>
  <c r="AM375" i="2" s="1"/>
  <c r="AS375" i="2"/>
  <c r="U376" i="2"/>
  <c r="V376" i="2"/>
  <c r="W376" i="2" s="1"/>
  <c r="AE376" i="2"/>
  <c r="AF376" i="2" s="1"/>
  <c r="AQ376" i="2"/>
  <c r="AR376" i="2"/>
  <c r="AM376" i="2" s="1"/>
  <c r="AS376" i="2"/>
  <c r="U377" i="2"/>
  <c r="V377" i="2"/>
  <c r="W377" i="2" s="1"/>
  <c r="AE377" i="2"/>
  <c r="AF377" i="2" s="1"/>
  <c r="AQ377" i="2"/>
  <c r="AR377" i="2"/>
  <c r="AM377" i="2" s="1"/>
  <c r="AS377" i="2"/>
  <c r="U378" i="2"/>
  <c r="V378" i="2"/>
  <c r="W378" i="2" s="1"/>
  <c r="AE378" i="2"/>
  <c r="AF378" i="2" s="1"/>
  <c r="AQ378" i="2"/>
  <c r="AR378" i="2"/>
  <c r="AM378" i="2" s="1"/>
  <c r="AS378" i="2"/>
  <c r="U379" i="2"/>
  <c r="V379" i="2"/>
  <c r="W379" i="2" s="1"/>
  <c r="AI379" i="2" s="1"/>
  <c r="AE379" i="2"/>
  <c r="AF379" i="2" s="1"/>
  <c r="AQ379" i="2"/>
  <c r="AR379" i="2"/>
  <c r="AM379" i="2" s="1"/>
  <c r="AS379" i="2"/>
  <c r="U380" i="2"/>
  <c r="V380" i="2"/>
  <c r="W380" i="2" s="1"/>
  <c r="AE380" i="2"/>
  <c r="AF380" i="2" s="1"/>
  <c r="AQ380" i="2"/>
  <c r="AR380" i="2"/>
  <c r="AM380" i="2" s="1"/>
  <c r="AS380" i="2"/>
  <c r="U381" i="2"/>
  <c r="V381" i="2"/>
  <c r="W381" i="2" s="1"/>
  <c r="AI381" i="2" s="1"/>
  <c r="AE381" i="2"/>
  <c r="AF381" i="2" s="1"/>
  <c r="AQ381" i="2"/>
  <c r="AR381" i="2"/>
  <c r="AM381" i="2" s="1"/>
  <c r="AS381" i="2"/>
  <c r="U382" i="2"/>
  <c r="V382" i="2"/>
  <c r="W382" i="2" s="1"/>
  <c r="AE382" i="2"/>
  <c r="AF382" i="2" s="1"/>
  <c r="AQ382" i="2"/>
  <c r="AR382" i="2"/>
  <c r="AM382" i="2" s="1"/>
  <c r="AS382" i="2"/>
  <c r="U383" i="2"/>
  <c r="V383" i="2"/>
  <c r="W383" i="2" s="1"/>
  <c r="AE383" i="2"/>
  <c r="AF383" i="2" s="1"/>
  <c r="AG383" i="2"/>
  <c r="AQ383" i="2"/>
  <c r="AR383" i="2"/>
  <c r="AM383" i="2" s="1"/>
  <c r="AS383" i="2"/>
  <c r="U384" i="2"/>
  <c r="V384" i="2"/>
  <c r="W384" i="2" s="1"/>
  <c r="AI384" i="2" s="1"/>
  <c r="AE384" i="2"/>
  <c r="AF384" i="2" s="1"/>
  <c r="AQ384" i="2"/>
  <c r="AR384" i="2"/>
  <c r="AM384" i="2" s="1"/>
  <c r="AS384" i="2"/>
  <c r="U385" i="2"/>
  <c r="V385" i="2"/>
  <c r="W385" i="2" s="1"/>
  <c r="AE385" i="2"/>
  <c r="AQ385" i="2"/>
  <c r="AR385" i="2"/>
  <c r="AM385" i="2" s="1"/>
  <c r="AS385" i="2"/>
  <c r="U386" i="2"/>
  <c r="V386" i="2"/>
  <c r="W386" i="2" s="1"/>
  <c r="AE386" i="2"/>
  <c r="AF386" i="2" s="1"/>
  <c r="AQ386" i="2"/>
  <c r="AR386" i="2"/>
  <c r="AM386" i="2" s="1"/>
  <c r="AS386" i="2"/>
  <c r="U387" i="2"/>
  <c r="V387" i="2"/>
  <c r="W387" i="2" s="1"/>
  <c r="AE387" i="2"/>
  <c r="AQ387" i="2"/>
  <c r="AR387" i="2"/>
  <c r="AM387" i="2" s="1"/>
  <c r="AS387" i="2"/>
  <c r="U388" i="2"/>
  <c r="V388" i="2"/>
  <c r="W388" i="2" s="1"/>
  <c r="AH388" i="2" s="1"/>
  <c r="AE388" i="2"/>
  <c r="AF388" i="2" s="1"/>
  <c r="AQ388" i="2"/>
  <c r="AR388" i="2"/>
  <c r="AM388" i="2" s="1"/>
  <c r="AS388" i="2"/>
  <c r="U389" i="2"/>
  <c r="V389" i="2"/>
  <c r="W389" i="2" s="1"/>
  <c r="AE389" i="2"/>
  <c r="AF389" i="2" s="1"/>
  <c r="AQ389" i="2"/>
  <c r="AR389" i="2"/>
  <c r="AM389" i="2" s="1"/>
  <c r="AS389" i="2"/>
  <c r="U390" i="2"/>
  <c r="V390" i="2"/>
  <c r="W390" i="2" s="1"/>
  <c r="AE390" i="2"/>
  <c r="AF390" i="2" s="1"/>
  <c r="AQ390" i="2"/>
  <c r="AR390" i="2"/>
  <c r="AM390" i="2" s="1"/>
  <c r="AS390" i="2"/>
  <c r="U391" i="2"/>
  <c r="V391" i="2"/>
  <c r="W391" i="2" s="1"/>
  <c r="AE391" i="2"/>
  <c r="AF391" i="2" s="1"/>
  <c r="AG391" i="2"/>
  <c r="AQ391" i="2"/>
  <c r="AR391" i="2"/>
  <c r="AM391" i="2" s="1"/>
  <c r="AS391" i="2"/>
  <c r="U392" i="2"/>
  <c r="V392" i="2"/>
  <c r="W392" i="2" s="1"/>
  <c r="AE392" i="2"/>
  <c r="AF392" i="2" s="1"/>
  <c r="AQ392" i="2"/>
  <c r="AR392" i="2"/>
  <c r="AM392" i="2" s="1"/>
  <c r="AS392" i="2"/>
  <c r="U393" i="2"/>
  <c r="V393" i="2"/>
  <c r="W393" i="2" s="1"/>
  <c r="AE393" i="2"/>
  <c r="AF393" i="2" s="1"/>
  <c r="AQ393" i="2"/>
  <c r="AR393" i="2"/>
  <c r="AM393" i="2" s="1"/>
  <c r="AS393" i="2"/>
  <c r="U394" i="2"/>
  <c r="V394" i="2"/>
  <c r="W394" i="2" s="1"/>
  <c r="AH394" i="2" s="1"/>
  <c r="AE394" i="2"/>
  <c r="AF394" i="2" s="1"/>
  <c r="AQ394" i="2"/>
  <c r="AR394" i="2"/>
  <c r="AM394" i="2" s="1"/>
  <c r="AS394" i="2"/>
  <c r="U395" i="2"/>
  <c r="V395" i="2"/>
  <c r="W395" i="2" s="1"/>
  <c r="AE395" i="2"/>
  <c r="AF395" i="2" s="1"/>
  <c r="AQ395" i="2"/>
  <c r="AR395" i="2"/>
  <c r="AM395" i="2" s="1"/>
  <c r="AS395" i="2"/>
  <c r="U396" i="2"/>
  <c r="V396" i="2"/>
  <c r="W396" i="2" s="1"/>
  <c r="AE396" i="2"/>
  <c r="AF396" i="2" s="1"/>
  <c r="AQ396" i="2"/>
  <c r="AR396" i="2"/>
  <c r="AM396" i="2" s="1"/>
  <c r="AS396" i="2"/>
  <c r="U397" i="2"/>
  <c r="V397" i="2"/>
  <c r="W397" i="2" s="1"/>
  <c r="AH397" i="2" s="1"/>
  <c r="AE397" i="2"/>
  <c r="AF397" i="2" s="1"/>
  <c r="AQ397" i="2"/>
  <c r="AR397" i="2"/>
  <c r="AM397" i="2" s="1"/>
  <c r="AS397" i="2"/>
  <c r="U398" i="2"/>
  <c r="V398" i="2"/>
  <c r="W398" i="2" s="1"/>
  <c r="AI398" i="2" s="1"/>
  <c r="AE398" i="2"/>
  <c r="AF398" i="2" s="1"/>
  <c r="AQ398" i="2"/>
  <c r="AR398" i="2"/>
  <c r="AM398" i="2" s="1"/>
  <c r="AS398" i="2"/>
  <c r="U399" i="2"/>
  <c r="V399" i="2"/>
  <c r="W399" i="2" s="1"/>
  <c r="AE399" i="2"/>
  <c r="AF399" i="2" s="1"/>
  <c r="AQ399" i="2"/>
  <c r="AR399" i="2"/>
  <c r="AM399" i="2" s="1"/>
  <c r="AS399" i="2"/>
  <c r="U400" i="2"/>
  <c r="V400" i="2"/>
  <c r="W400" i="2" s="1"/>
  <c r="AE400" i="2"/>
  <c r="AF400" i="2" s="1"/>
  <c r="AQ400" i="2"/>
  <c r="AR400" i="2"/>
  <c r="AM400" i="2" s="1"/>
  <c r="AS400" i="2"/>
  <c r="U401" i="2"/>
  <c r="V401" i="2"/>
  <c r="W401" i="2" s="1"/>
  <c r="AE401" i="2"/>
  <c r="AQ401" i="2"/>
  <c r="AR401" i="2"/>
  <c r="AM401" i="2" s="1"/>
  <c r="AS401" i="2"/>
  <c r="U402" i="2"/>
  <c r="V402" i="2"/>
  <c r="W402" i="2" s="1"/>
  <c r="AH402" i="2" s="1"/>
  <c r="AE402" i="2"/>
  <c r="AF402" i="2" s="1"/>
  <c r="AQ402" i="2"/>
  <c r="AR402" i="2"/>
  <c r="AM402" i="2" s="1"/>
  <c r="AS402" i="2"/>
  <c r="U403" i="2"/>
  <c r="V403" i="2"/>
  <c r="W403" i="2" s="1"/>
  <c r="AE403" i="2"/>
  <c r="AQ403" i="2"/>
  <c r="AR403" i="2"/>
  <c r="AM403" i="2" s="1"/>
  <c r="AS403" i="2"/>
  <c r="U404" i="2"/>
  <c r="V404" i="2"/>
  <c r="W404" i="2" s="1"/>
  <c r="AE404" i="2"/>
  <c r="AF404" i="2" s="1"/>
  <c r="AQ404" i="2"/>
  <c r="AR404" i="2"/>
  <c r="AM404" i="2" s="1"/>
  <c r="AS404" i="2"/>
  <c r="U405" i="2"/>
  <c r="V405" i="2"/>
  <c r="W405" i="2" s="1"/>
  <c r="AE405" i="2"/>
  <c r="AF405" i="2" s="1"/>
  <c r="AQ405" i="2"/>
  <c r="AR405" i="2"/>
  <c r="AM405" i="2" s="1"/>
  <c r="AS405" i="2"/>
  <c r="U406" i="2"/>
  <c r="V406" i="2"/>
  <c r="W406" i="2" s="1"/>
  <c r="AI406" i="2" s="1"/>
  <c r="AE406" i="2"/>
  <c r="AF406" i="2" s="1"/>
  <c r="AQ406" i="2"/>
  <c r="AR406" i="2"/>
  <c r="AM406" i="2" s="1"/>
  <c r="AS406" i="2"/>
  <c r="U407" i="2"/>
  <c r="V407" i="2"/>
  <c r="W407" i="2" s="1"/>
  <c r="AE407" i="2"/>
  <c r="AF407" i="2" s="1"/>
  <c r="AG407" i="2"/>
  <c r="AQ407" i="2"/>
  <c r="AR407" i="2"/>
  <c r="AM407" i="2" s="1"/>
  <c r="AS407" i="2"/>
  <c r="U408" i="2"/>
  <c r="V408" i="2"/>
  <c r="W408" i="2" s="1"/>
  <c r="AE408" i="2"/>
  <c r="AF408" i="2" s="1"/>
  <c r="AQ408" i="2"/>
  <c r="AR408" i="2"/>
  <c r="AM408" i="2" s="1"/>
  <c r="AS408" i="2"/>
  <c r="U409" i="2"/>
  <c r="V409" i="2"/>
  <c r="W409" i="2" s="1"/>
  <c r="AE409" i="2"/>
  <c r="AF409" i="2" s="1"/>
  <c r="AQ409" i="2"/>
  <c r="AR409" i="2"/>
  <c r="AM409" i="2" s="1"/>
  <c r="AS409" i="2"/>
  <c r="U410" i="2"/>
  <c r="V410" i="2"/>
  <c r="W410" i="2" s="1"/>
  <c r="AI410" i="2" s="1"/>
  <c r="AE410" i="2"/>
  <c r="AF410" i="2" s="1"/>
  <c r="AQ410" i="2"/>
  <c r="AR410" i="2"/>
  <c r="AM410" i="2" s="1"/>
  <c r="AS410" i="2"/>
  <c r="U411" i="2"/>
  <c r="V411" i="2"/>
  <c r="W411" i="2" s="1"/>
  <c r="AE411" i="2"/>
  <c r="AF411" i="2" s="1"/>
  <c r="AQ411" i="2"/>
  <c r="AR411" i="2"/>
  <c r="AM411" i="2" s="1"/>
  <c r="AS411" i="2"/>
  <c r="U412" i="2"/>
  <c r="V412" i="2"/>
  <c r="W412" i="2" s="1"/>
  <c r="AE412" i="2"/>
  <c r="AF412" i="2" s="1"/>
  <c r="AQ412" i="2"/>
  <c r="AR412" i="2"/>
  <c r="AM412" i="2" s="1"/>
  <c r="AS412" i="2"/>
  <c r="U413" i="2"/>
  <c r="V413" i="2"/>
  <c r="W413" i="2" s="1"/>
  <c r="AE413" i="2"/>
  <c r="AF413" i="2" s="1"/>
  <c r="AQ413" i="2"/>
  <c r="AR413" i="2"/>
  <c r="AM413" i="2" s="1"/>
  <c r="AS413" i="2"/>
  <c r="U414" i="2"/>
  <c r="V414" i="2"/>
  <c r="W414" i="2" s="1"/>
  <c r="AE414" i="2"/>
  <c r="AF414" i="2" s="1"/>
  <c r="AQ414" i="2"/>
  <c r="AR414" i="2"/>
  <c r="AM414" i="2" s="1"/>
  <c r="AS414" i="2"/>
  <c r="U415" i="2"/>
  <c r="V415" i="2"/>
  <c r="W415" i="2" s="1"/>
  <c r="AI415" i="2" s="1"/>
  <c r="AE415" i="2"/>
  <c r="AF415" i="2" s="1"/>
  <c r="AQ415" i="2"/>
  <c r="AR415" i="2"/>
  <c r="AM415" i="2" s="1"/>
  <c r="AS415" i="2"/>
  <c r="U416" i="2"/>
  <c r="V416" i="2"/>
  <c r="W416" i="2" s="1"/>
  <c r="AE416" i="2"/>
  <c r="AF416" i="2" s="1"/>
  <c r="AQ416" i="2"/>
  <c r="AR416" i="2"/>
  <c r="AM416" i="2" s="1"/>
  <c r="AS416" i="2"/>
  <c r="U417" i="2"/>
  <c r="V417" i="2"/>
  <c r="W417" i="2" s="1"/>
  <c r="AE417" i="2"/>
  <c r="AQ417" i="2"/>
  <c r="AR417" i="2"/>
  <c r="AM417" i="2" s="1"/>
  <c r="AS417" i="2"/>
  <c r="U418" i="2"/>
  <c r="V418" i="2"/>
  <c r="W418" i="2" s="1"/>
  <c r="AE418" i="2"/>
  <c r="AF418" i="2" s="1"/>
  <c r="AQ418" i="2"/>
  <c r="AR418" i="2"/>
  <c r="AM418" i="2" s="1"/>
  <c r="AS418" i="2"/>
  <c r="U419" i="2"/>
  <c r="V419" i="2"/>
  <c r="W419" i="2" s="1"/>
  <c r="AH419" i="2" s="1"/>
  <c r="AE419" i="2"/>
  <c r="AQ419" i="2"/>
  <c r="AR419" i="2"/>
  <c r="AM419" i="2" s="1"/>
  <c r="AS419" i="2"/>
  <c r="U420" i="2"/>
  <c r="V420" i="2"/>
  <c r="W420" i="2" s="1"/>
  <c r="AE420" i="2"/>
  <c r="AF420" i="2" s="1"/>
  <c r="AQ420" i="2"/>
  <c r="AR420" i="2"/>
  <c r="AM420" i="2" s="1"/>
  <c r="AS420" i="2"/>
  <c r="U421" i="2"/>
  <c r="V421" i="2"/>
  <c r="W421" i="2" s="1"/>
  <c r="AE421" i="2"/>
  <c r="AF421" i="2" s="1"/>
  <c r="AQ421" i="2"/>
  <c r="AR421" i="2"/>
  <c r="AM421" i="2" s="1"/>
  <c r="AS421" i="2"/>
  <c r="U422" i="2"/>
  <c r="V422" i="2"/>
  <c r="W422" i="2" s="1"/>
  <c r="AE422" i="2"/>
  <c r="AF422" i="2" s="1"/>
  <c r="AQ422" i="2"/>
  <c r="AR422" i="2"/>
  <c r="AM422" i="2" s="1"/>
  <c r="AS422" i="2"/>
  <c r="U423" i="2"/>
  <c r="V423" i="2"/>
  <c r="W423" i="2" s="1"/>
  <c r="AH423" i="2" s="1"/>
  <c r="AE423" i="2"/>
  <c r="AF423" i="2" s="1"/>
  <c r="AQ423" i="2"/>
  <c r="AR423" i="2"/>
  <c r="AM423" i="2" s="1"/>
  <c r="AS423" i="2"/>
  <c r="U424" i="2"/>
  <c r="V424" i="2"/>
  <c r="W424" i="2" s="1"/>
  <c r="AE424" i="2"/>
  <c r="AF424" i="2" s="1"/>
  <c r="AQ424" i="2"/>
  <c r="AR424" i="2"/>
  <c r="AM424" i="2" s="1"/>
  <c r="AS424" i="2"/>
  <c r="U425" i="2"/>
  <c r="V425" i="2"/>
  <c r="W425" i="2" s="1"/>
  <c r="AE425" i="2"/>
  <c r="AF425" i="2" s="1"/>
  <c r="AQ425" i="2"/>
  <c r="AR425" i="2"/>
  <c r="AM425" i="2" s="1"/>
  <c r="AS425" i="2"/>
  <c r="U426" i="2"/>
  <c r="V426" i="2"/>
  <c r="W426" i="2" s="1"/>
  <c r="AE426" i="2"/>
  <c r="AF426" i="2" s="1"/>
  <c r="AQ426" i="2"/>
  <c r="AR426" i="2"/>
  <c r="AM426" i="2" s="1"/>
  <c r="AS426" i="2"/>
  <c r="U427" i="2"/>
  <c r="V427" i="2"/>
  <c r="W427" i="2" s="1"/>
  <c r="AH427" i="2" s="1"/>
  <c r="AE427" i="2"/>
  <c r="AF427" i="2" s="1"/>
  <c r="AQ427" i="2"/>
  <c r="AR427" i="2"/>
  <c r="AM427" i="2" s="1"/>
  <c r="AS427" i="2"/>
  <c r="U428" i="2"/>
  <c r="V428" i="2"/>
  <c r="W428" i="2" s="1"/>
  <c r="AH428" i="2" s="1"/>
  <c r="AE428" i="2"/>
  <c r="AF428" i="2" s="1"/>
  <c r="AQ428" i="2"/>
  <c r="AR428" i="2"/>
  <c r="AM428" i="2" s="1"/>
  <c r="AS428" i="2"/>
  <c r="U429" i="2"/>
  <c r="V429" i="2"/>
  <c r="W429" i="2" s="1"/>
  <c r="AE429" i="2"/>
  <c r="AF429" i="2" s="1"/>
  <c r="AQ429" i="2"/>
  <c r="AR429" i="2"/>
  <c r="AM429" i="2" s="1"/>
  <c r="AS429" i="2"/>
  <c r="U430" i="2"/>
  <c r="V430" i="2"/>
  <c r="W430" i="2" s="1"/>
  <c r="AE430" i="2"/>
  <c r="AF430" i="2" s="1"/>
  <c r="AQ430" i="2"/>
  <c r="AR430" i="2"/>
  <c r="AM430" i="2" s="1"/>
  <c r="AS430" i="2"/>
  <c r="U431" i="2"/>
  <c r="V431" i="2"/>
  <c r="W431" i="2" s="1"/>
  <c r="AE431" i="2"/>
  <c r="AF431" i="2" s="1"/>
  <c r="AQ431" i="2"/>
  <c r="AR431" i="2"/>
  <c r="AM431" i="2" s="1"/>
  <c r="AS431" i="2"/>
  <c r="U432" i="2"/>
  <c r="V432" i="2"/>
  <c r="W432" i="2" s="1"/>
  <c r="AH432" i="2" s="1"/>
  <c r="AE432" i="2"/>
  <c r="AF432" i="2" s="1"/>
  <c r="AQ432" i="2"/>
  <c r="AR432" i="2"/>
  <c r="AM432" i="2" s="1"/>
  <c r="AS432" i="2"/>
  <c r="U433" i="2"/>
  <c r="V433" i="2"/>
  <c r="W433" i="2" s="1"/>
  <c r="AE433" i="2"/>
  <c r="AQ433" i="2"/>
  <c r="AR433" i="2"/>
  <c r="AM433" i="2" s="1"/>
  <c r="AS433" i="2"/>
  <c r="U434" i="2"/>
  <c r="V434" i="2"/>
  <c r="W434" i="2" s="1"/>
  <c r="AE434" i="2"/>
  <c r="AF434" i="2" s="1"/>
  <c r="AQ434" i="2"/>
  <c r="AR434" i="2"/>
  <c r="AM434" i="2" s="1"/>
  <c r="AS434" i="2"/>
  <c r="U435" i="2"/>
  <c r="V435" i="2"/>
  <c r="W435" i="2" s="1"/>
  <c r="AE435" i="2"/>
  <c r="AQ435" i="2"/>
  <c r="AR435" i="2"/>
  <c r="AM435" i="2" s="1"/>
  <c r="AS435" i="2"/>
  <c r="U436" i="2"/>
  <c r="V436" i="2"/>
  <c r="W436" i="2" s="1"/>
  <c r="AH436" i="2" s="1"/>
  <c r="AE436" i="2"/>
  <c r="AF436" i="2" s="1"/>
  <c r="AQ436" i="2"/>
  <c r="AR436" i="2"/>
  <c r="AM436" i="2" s="1"/>
  <c r="AS436" i="2"/>
  <c r="U437" i="2"/>
  <c r="V437" i="2"/>
  <c r="W437" i="2" s="1"/>
  <c r="AE437" i="2"/>
  <c r="AF437" i="2" s="1"/>
  <c r="AQ437" i="2"/>
  <c r="AR437" i="2"/>
  <c r="AM437" i="2" s="1"/>
  <c r="AS437" i="2"/>
  <c r="U438" i="2"/>
  <c r="V438" i="2"/>
  <c r="W438" i="2" s="1"/>
  <c r="AE438" i="2"/>
  <c r="AF438" i="2" s="1"/>
  <c r="AQ438" i="2"/>
  <c r="AR438" i="2"/>
  <c r="AM438" i="2" s="1"/>
  <c r="AS438" i="2"/>
  <c r="U439" i="2"/>
  <c r="V439" i="2"/>
  <c r="W439" i="2" s="1"/>
  <c r="AE439" i="2"/>
  <c r="AF439" i="2" s="1"/>
  <c r="AQ439" i="2"/>
  <c r="AR439" i="2"/>
  <c r="AM439" i="2" s="1"/>
  <c r="AS439" i="2"/>
  <c r="U440" i="2"/>
  <c r="V440" i="2"/>
  <c r="W440" i="2" s="1"/>
  <c r="AH440" i="2" s="1"/>
  <c r="AE440" i="2"/>
  <c r="AF440" i="2" s="1"/>
  <c r="AQ440" i="2"/>
  <c r="AR440" i="2"/>
  <c r="AM440" i="2" s="1"/>
  <c r="AS440" i="2"/>
  <c r="U441" i="2"/>
  <c r="V441" i="2"/>
  <c r="W441" i="2" s="1"/>
  <c r="AI441" i="2" s="1"/>
  <c r="AE441" i="2"/>
  <c r="AF441" i="2" s="1"/>
  <c r="AQ441" i="2"/>
  <c r="AR441" i="2"/>
  <c r="AM441" i="2" s="1"/>
  <c r="AS441" i="2"/>
  <c r="U442" i="2"/>
  <c r="V442" i="2"/>
  <c r="W442" i="2" s="1"/>
  <c r="AE442" i="2"/>
  <c r="AF442" i="2" s="1"/>
  <c r="AQ442" i="2"/>
  <c r="AR442" i="2"/>
  <c r="AM442" i="2" s="1"/>
  <c r="AS442" i="2"/>
  <c r="U443" i="2"/>
  <c r="V443" i="2"/>
  <c r="W443" i="2" s="1"/>
  <c r="AE443" i="2"/>
  <c r="AF443" i="2" s="1"/>
  <c r="AQ443" i="2"/>
  <c r="AR443" i="2"/>
  <c r="AM443" i="2" s="1"/>
  <c r="AS443" i="2"/>
  <c r="U444" i="2"/>
  <c r="V444" i="2"/>
  <c r="W444" i="2" s="1"/>
  <c r="AH444" i="2" s="1"/>
  <c r="AE444" i="2"/>
  <c r="AF444" i="2" s="1"/>
  <c r="AQ444" i="2"/>
  <c r="AR444" i="2"/>
  <c r="AM444" i="2" s="1"/>
  <c r="AS444" i="2"/>
  <c r="U445" i="2"/>
  <c r="V445" i="2"/>
  <c r="W445" i="2" s="1"/>
  <c r="AH445" i="2" s="1"/>
  <c r="AE445" i="2"/>
  <c r="AF445" i="2" s="1"/>
  <c r="AQ445" i="2"/>
  <c r="AR445" i="2"/>
  <c r="AM445" i="2" s="1"/>
  <c r="AS445" i="2"/>
  <c r="U446" i="2"/>
  <c r="V446" i="2"/>
  <c r="W446" i="2" s="1"/>
  <c r="AH446" i="2" s="1"/>
  <c r="AE446" i="2"/>
  <c r="AF446" i="2" s="1"/>
  <c r="AQ446" i="2"/>
  <c r="AR446" i="2"/>
  <c r="AM446" i="2" s="1"/>
  <c r="AS446" i="2"/>
  <c r="U447" i="2"/>
  <c r="V447" i="2"/>
  <c r="W447" i="2" s="1"/>
  <c r="AE447" i="2"/>
  <c r="AF447" i="2" s="1"/>
  <c r="AG447" i="2"/>
  <c r="AQ447" i="2"/>
  <c r="AR447" i="2"/>
  <c r="AM447" i="2" s="1"/>
  <c r="AS447" i="2"/>
  <c r="U448" i="2"/>
  <c r="V448" i="2"/>
  <c r="W448" i="2" s="1"/>
  <c r="AE448" i="2"/>
  <c r="AF448" i="2" s="1"/>
  <c r="AQ448" i="2"/>
  <c r="AR448" i="2"/>
  <c r="AM448" i="2" s="1"/>
  <c r="AS448" i="2"/>
  <c r="U449" i="2"/>
  <c r="V449" i="2"/>
  <c r="W449" i="2" s="1"/>
  <c r="AE449" i="2"/>
  <c r="AQ449" i="2"/>
  <c r="AR449" i="2"/>
  <c r="AM449" i="2" s="1"/>
  <c r="AS449" i="2"/>
  <c r="U450" i="2"/>
  <c r="V450" i="2"/>
  <c r="W450" i="2" s="1"/>
  <c r="AH450" i="2" s="1"/>
  <c r="AE450" i="2"/>
  <c r="AF450" i="2" s="1"/>
  <c r="AQ450" i="2"/>
  <c r="AR450" i="2"/>
  <c r="AM450" i="2" s="1"/>
  <c r="AS450" i="2"/>
  <c r="U451" i="2"/>
  <c r="V451" i="2"/>
  <c r="W451" i="2" s="1"/>
  <c r="AE451" i="2"/>
  <c r="AQ451" i="2"/>
  <c r="AR451" i="2"/>
  <c r="AM451" i="2" s="1"/>
  <c r="AS451" i="2"/>
  <c r="U452" i="2"/>
  <c r="V452" i="2"/>
  <c r="W452" i="2" s="1"/>
  <c r="AE452" i="2"/>
  <c r="AF452" i="2" s="1"/>
  <c r="AQ452" i="2"/>
  <c r="AR452" i="2"/>
  <c r="AM452" i="2" s="1"/>
  <c r="AS452" i="2"/>
  <c r="U453" i="2"/>
  <c r="V453" i="2"/>
  <c r="W453" i="2" s="1"/>
  <c r="AE453" i="2"/>
  <c r="AF453" i="2" s="1"/>
  <c r="AQ453" i="2"/>
  <c r="AR453" i="2"/>
  <c r="AM453" i="2" s="1"/>
  <c r="AS453" i="2"/>
  <c r="U454" i="2"/>
  <c r="V454" i="2"/>
  <c r="W454" i="2" s="1"/>
  <c r="AH454" i="2" s="1"/>
  <c r="AE454" i="2"/>
  <c r="AF454" i="2" s="1"/>
  <c r="AQ454" i="2"/>
  <c r="AR454" i="2"/>
  <c r="AM454" i="2" s="1"/>
  <c r="AS454" i="2"/>
  <c r="U455" i="2"/>
  <c r="V455" i="2"/>
  <c r="W455" i="2" s="1"/>
  <c r="AE455" i="2"/>
  <c r="AF455" i="2" s="1"/>
  <c r="AQ455" i="2"/>
  <c r="AR455" i="2"/>
  <c r="AM455" i="2" s="1"/>
  <c r="AS455" i="2"/>
  <c r="U456" i="2"/>
  <c r="V456" i="2"/>
  <c r="W456" i="2" s="1"/>
  <c r="AE456" i="2"/>
  <c r="AF456" i="2" s="1"/>
  <c r="AQ456" i="2"/>
  <c r="AR456" i="2"/>
  <c r="AM456" i="2" s="1"/>
  <c r="AS456" i="2"/>
  <c r="U457" i="2"/>
  <c r="V457" i="2"/>
  <c r="W457" i="2" s="1"/>
  <c r="AE457" i="2"/>
  <c r="AF457" i="2" s="1"/>
  <c r="AQ457" i="2"/>
  <c r="AR457" i="2"/>
  <c r="AM457" i="2" s="1"/>
  <c r="AS457" i="2"/>
  <c r="U458" i="2"/>
  <c r="V458" i="2"/>
  <c r="W458" i="2" s="1"/>
  <c r="AE458" i="2"/>
  <c r="AF458" i="2" s="1"/>
  <c r="AQ458" i="2"/>
  <c r="AR458" i="2"/>
  <c r="AM458" i="2" s="1"/>
  <c r="AS458" i="2"/>
  <c r="U459" i="2"/>
  <c r="V459" i="2"/>
  <c r="W459" i="2" s="1"/>
  <c r="AE459" i="2"/>
  <c r="AF459" i="2" s="1"/>
  <c r="AQ459" i="2"/>
  <c r="AR459" i="2"/>
  <c r="AM459" i="2" s="1"/>
  <c r="AS459" i="2"/>
  <c r="U460" i="2"/>
  <c r="V460" i="2"/>
  <c r="W460" i="2" s="1"/>
  <c r="AE460" i="2"/>
  <c r="AF460" i="2" s="1"/>
  <c r="AQ460" i="2"/>
  <c r="AR460" i="2"/>
  <c r="AM460" i="2" s="1"/>
  <c r="AS460" i="2"/>
  <c r="U461" i="2"/>
  <c r="V461" i="2"/>
  <c r="W461" i="2" s="1"/>
  <c r="AE461" i="2"/>
  <c r="AF461" i="2" s="1"/>
  <c r="AQ461" i="2"/>
  <c r="AR461" i="2"/>
  <c r="AM461" i="2" s="1"/>
  <c r="AS461" i="2"/>
  <c r="U462" i="2"/>
  <c r="V462" i="2"/>
  <c r="W462" i="2" s="1"/>
  <c r="AE462" i="2"/>
  <c r="AF462" i="2" s="1"/>
  <c r="AQ462" i="2"/>
  <c r="AR462" i="2"/>
  <c r="AM462" i="2" s="1"/>
  <c r="AS462" i="2"/>
  <c r="U463" i="2"/>
  <c r="V463" i="2"/>
  <c r="W463" i="2" s="1"/>
  <c r="AE463" i="2"/>
  <c r="AF463" i="2" s="1"/>
  <c r="AQ463" i="2"/>
  <c r="AR463" i="2"/>
  <c r="AM463" i="2" s="1"/>
  <c r="AS463" i="2"/>
  <c r="U464" i="2"/>
  <c r="V464" i="2"/>
  <c r="W464" i="2" s="1"/>
  <c r="AE464" i="2"/>
  <c r="AF464" i="2" s="1"/>
  <c r="AQ464" i="2"/>
  <c r="AR464" i="2"/>
  <c r="AM464" i="2" s="1"/>
  <c r="AS464" i="2"/>
  <c r="U465" i="2"/>
  <c r="V465" i="2"/>
  <c r="W465" i="2" s="1"/>
  <c r="AE465" i="2"/>
  <c r="AF465" i="2" s="1"/>
  <c r="AQ465" i="2"/>
  <c r="AR465" i="2"/>
  <c r="AM465" i="2" s="1"/>
  <c r="AS465" i="2"/>
  <c r="U466" i="2"/>
  <c r="V466" i="2"/>
  <c r="W466" i="2" s="1"/>
  <c r="AE466" i="2"/>
  <c r="AF466" i="2" s="1"/>
  <c r="AQ466" i="2"/>
  <c r="AR466" i="2"/>
  <c r="AM466" i="2" s="1"/>
  <c r="AS466" i="2"/>
  <c r="U467" i="2"/>
  <c r="V467" i="2"/>
  <c r="W467" i="2" s="1"/>
  <c r="AE467" i="2"/>
  <c r="AF467" i="2" s="1"/>
  <c r="AQ467" i="2"/>
  <c r="AR467" i="2"/>
  <c r="AM467" i="2" s="1"/>
  <c r="AS467" i="2"/>
  <c r="U468" i="2"/>
  <c r="V468" i="2"/>
  <c r="W468" i="2" s="1"/>
  <c r="AE468" i="2"/>
  <c r="AF468" i="2" s="1"/>
  <c r="AQ468" i="2"/>
  <c r="AR468" i="2"/>
  <c r="AM468" i="2" s="1"/>
  <c r="AS468" i="2"/>
  <c r="U469" i="2"/>
  <c r="V469" i="2"/>
  <c r="W469" i="2" s="1"/>
  <c r="AE469" i="2"/>
  <c r="AF469" i="2" s="1"/>
  <c r="AQ469" i="2"/>
  <c r="AR469" i="2"/>
  <c r="AM469" i="2" s="1"/>
  <c r="AS469" i="2"/>
  <c r="U470" i="2"/>
  <c r="V470" i="2"/>
  <c r="W470" i="2" s="1"/>
  <c r="AE470" i="2"/>
  <c r="AF470" i="2" s="1"/>
  <c r="AG470" i="2"/>
  <c r="AQ470" i="2"/>
  <c r="AR470" i="2"/>
  <c r="AM470" i="2" s="1"/>
  <c r="AS470" i="2"/>
  <c r="U471" i="2"/>
  <c r="V471" i="2"/>
  <c r="W471" i="2" s="1"/>
  <c r="AE471" i="2"/>
  <c r="AF471" i="2" s="1"/>
  <c r="AQ471" i="2"/>
  <c r="AR471" i="2"/>
  <c r="AM471" i="2" s="1"/>
  <c r="AS471" i="2"/>
  <c r="U472" i="2"/>
  <c r="V472" i="2"/>
  <c r="W472" i="2" s="1"/>
  <c r="AE472" i="2"/>
  <c r="AF472" i="2" s="1"/>
  <c r="AQ472" i="2"/>
  <c r="AR472" i="2"/>
  <c r="AM472" i="2" s="1"/>
  <c r="AS472" i="2"/>
  <c r="U473" i="2"/>
  <c r="V473" i="2"/>
  <c r="W473" i="2" s="1"/>
  <c r="AE473" i="2"/>
  <c r="AF473" i="2" s="1"/>
  <c r="AQ473" i="2"/>
  <c r="AR473" i="2"/>
  <c r="AM473" i="2" s="1"/>
  <c r="AS473" i="2"/>
  <c r="U474" i="2"/>
  <c r="V474" i="2"/>
  <c r="W474" i="2" s="1"/>
  <c r="AE474" i="2"/>
  <c r="AF474" i="2" s="1"/>
  <c r="AQ474" i="2"/>
  <c r="AR474" i="2"/>
  <c r="AM474" i="2" s="1"/>
  <c r="AS474" i="2"/>
  <c r="U475" i="2"/>
  <c r="V475" i="2"/>
  <c r="W475" i="2" s="1"/>
  <c r="AE475" i="2"/>
  <c r="AF475" i="2" s="1"/>
  <c r="AQ475" i="2"/>
  <c r="AR475" i="2"/>
  <c r="AM475" i="2" s="1"/>
  <c r="AS475" i="2"/>
  <c r="U476" i="2"/>
  <c r="V476" i="2"/>
  <c r="W476" i="2" s="1"/>
  <c r="AE476" i="2"/>
  <c r="AF476" i="2" s="1"/>
  <c r="AQ476" i="2"/>
  <c r="AR476" i="2"/>
  <c r="AM476" i="2" s="1"/>
  <c r="AS476" i="2"/>
  <c r="U477" i="2"/>
  <c r="V477" i="2"/>
  <c r="W477" i="2" s="1"/>
  <c r="AE477" i="2"/>
  <c r="AF477" i="2" s="1"/>
  <c r="AQ477" i="2"/>
  <c r="AR477" i="2"/>
  <c r="AM477" i="2" s="1"/>
  <c r="AS477" i="2"/>
  <c r="U478" i="2"/>
  <c r="V478" i="2"/>
  <c r="W478" i="2" s="1"/>
  <c r="AE478" i="2"/>
  <c r="AF478" i="2" s="1"/>
  <c r="AQ478" i="2"/>
  <c r="AR478" i="2"/>
  <c r="AM478" i="2" s="1"/>
  <c r="AS478" i="2"/>
  <c r="U479" i="2"/>
  <c r="V479" i="2"/>
  <c r="W479" i="2" s="1"/>
  <c r="AI479" i="2" s="1"/>
  <c r="AE479" i="2"/>
  <c r="AF479" i="2" s="1"/>
  <c r="AH479" i="2"/>
  <c r="AQ479" i="2"/>
  <c r="AR479" i="2"/>
  <c r="AM479" i="2" s="1"/>
  <c r="AS479" i="2"/>
  <c r="U480" i="2"/>
  <c r="V480" i="2"/>
  <c r="W480" i="2" s="1"/>
  <c r="AH480" i="2" s="1"/>
  <c r="AE480" i="2"/>
  <c r="AF480" i="2" s="1"/>
  <c r="AQ480" i="2"/>
  <c r="AR480" i="2"/>
  <c r="AM480" i="2" s="1"/>
  <c r="AS480" i="2"/>
  <c r="U481" i="2"/>
  <c r="V481" i="2"/>
  <c r="W481" i="2" s="1"/>
  <c r="AH481" i="2" s="1"/>
  <c r="AE481" i="2"/>
  <c r="AF481" i="2" s="1"/>
  <c r="AQ481" i="2"/>
  <c r="AR481" i="2"/>
  <c r="AM481" i="2" s="1"/>
  <c r="AS481" i="2"/>
  <c r="U482" i="2"/>
  <c r="V482" i="2"/>
  <c r="W482" i="2" s="1"/>
  <c r="AE482" i="2"/>
  <c r="AQ482" i="2"/>
  <c r="AR482" i="2"/>
  <c r="AM482" i="2" s="1"/>
  <c r="AS482" i="2"/>
  <c r="U483" i="2"/>
  <c r="V483" i="2"/>
  <c r="W483" i="2" s="1"/>
  <c r="AH483" i="2" s="1"/>
  <c r="AE483" i="2"/>
  <c r="AF483" i="2" s="1"/>
  <c r="AQ483" i="2"/>
  <c r="AR483" i="2"/>
  <c r="AM483" i="2" s="1"/>
  <c r="AS483" i="2"/>
  <c r="U484" i="2"/>
  <c r="V484" i="2"/>
  <c r="W484" i="2" s="1"/>
  <c r="AH484" i="2" s="1"/>
  <c r="AE484" i="2"/>
  <c r="AF484" i="2" s="1"/>
  <c r="AQ484" i="2"/>
  <c r="AR484" i="2"/>
  <c r="AM484" i="2" s="1"/>
  <c r="AS484" i="2"/>
  <c r="U485" i="2"/>
  <c r="V485" i="2"/>
  <c r="W485" i="2" s="1"/>
  <c r="AH485" i="2" s="1"/>
  <c r="AE485" i="2"/>
  <c r="AQ485" i="2"/>
  <c r="AR485" i="2"/>
  <c r="AM485" i="2" s="1"/>
  <c r="AS485" i="2"/>
  <c r="U486" i="2"/>
  <c r="V486" i="2"/>
  <c r="W486" i="2" s="1"/>
  <c r="AH486" i="2" s="1"/>
  <c r="AE486" i="2"/>
  <c r="AF486" i="2" s="1"/>
  <c r="AQ486" i="2"/>
  <c r="AR486" i="2"/>
  <c r="AM486" i="2" s="1"/>
  <c r="AS486" i="2"/>
  <c r="U487" i="2"/>
  <c r="V487" i="2"/>
  <c r="W487" i="2" s="1"/>
  <c r="AH487" i="2" s="1"/>
  <c r="AE487" i="2"/>
  <c r="AF487" i="2" s="1"/>
  <c r="AG487" i="2"/>
  <c r="AQ487" i="2"/>
  <c r="AR487" i="2"/>
  <c r="AM487" i="2" s="1"/>
  <c r="AS487" i="2"/>
  <c r="U488" i="2"/>
  <c r="V488" i="2"/>
  <c r="W488" i="2" s="1"/>
  <c r="AH488" i="2" s="1"/>
  <c r="AE488" i="2"/>
  <c r="AF488" i="2" s="1"/>
  <c r="AQ488" i="2"/>
  <c r="AR488" i="2"/>
  <c r="AM488" i="2" s="1"/>
  <c r="AS488" i="2"/>
  <c r="U489" i="2"/>
  <c r="V489" i="2"/>
  <c r="W489" i="2" s="1"/>
  <c r="AH489" i="2" s="1"/>
  <c r="AE489" i="2"/>
  <c r="AF489" i="2" s="1"/>
  <c r="AG489" i="2"/>
  <c r="AQ489" i="2"/>
  <c r="AR489" i="2"/>
  <c r="AM489" i="2" s="1"/>
  <c r="AS489" i="2"/>
  <c r="U490" i="2"/>
  <c r="V490" i="2"/>
  <c r="W490" i="2" s="1"/>
  <c r="AH490" i="2" s="1"/>
  <c r="AE490" i="2"/>
  <c r="AQ490" i="2"/>
  <c r="AR490" i="2"/>
  <c r="AM490" i="2" s="1"/>
  <c r="AS490" i="2"/>
  <c r="U491" i="2"/>
  <c r="V491" i="2"/>
  <c r="W491" i="2" s="1"/>
  <c r="AH491" i="2" s="1"/>
  <c r="AE491" i="2"/>
  <c r="AF491" i="2" s="1"/>
  <c r="AG491" i="2"/>
  <c r="AQ491" i="2"/>
  <c r="AR491" i="2"/>
  <c r="AM491" i="2" s="1"/>
  <c r="AS491" i="2"/>
  <c r="U492" i="2"/>
  <c r="V492" i="2"/>
  <c r="W492" i="2" s="1"/>
  <c r="AH492" i="2" s="1"/>
  <c r="AE492" i="2"/>
  <c r="AF492" i="2" s="1"/>
  <c r="AQ492" i="2"/>
  <c r="AR492" i="2"/>
  <c r="AM492" i="2" s="1"/>
  <c r="AS492" i="2"/>
  <c r="U493" i="2"/>
  <c r="V493" i="2"/>
  <c r="W493" i="2" s="1"/>
  <c r="AH493" i="2" s="1"/>
  <c r="AE493" i="2"/>
  <c r="AQ493" i="2"/>
  <c r="AR493" i="2"/>
  <c r="AM493" i="2" s="1"/>
  <c r="AS493" i="2"/>
  <c r="U494" i="2"/>
  <c r="V494" i="2"/>
  <c r="W494" i="2" s="1"/>
  <c r="AH494" i="2" s="1"/>
  <c r="AE494" i="2"/>
  <c r="AF494" i="2" s="1"/>
  <c r="AQ494" i="2"/>
  <c r="AR494" i="2"/>
  <c r="AM494" i="2" s="1"/>
  <c r="AS494" i="2"/>
  <c r="U495" i="2"/>
  <c r="V495" i="2"/>
  <c r="W495" i="2" s="1"/>
  <c r="AH495" i="2" s="1"/>
  <c r="AE495" i="2"/>
  <c r="AF495" i="2" s="1"/>
  <c r="AQ495" i="2"/>
  <c r="AR495" i="2"/>
  <c r="AM495" i="2" s="1"/>
  <c r="AS495" i="2"/>
  <c r="U496" i="2"/>
  <c r="V496" i="2"/>
  <c r="W496" i="2" s="1"/>
  <c r="AH496" i="2" s="1"/>
  <c r="AE496" i="2"/>
  <c r="AF496" i="2" s="1"/>
  <c r="AQ496" i="2"/>
  <c r="AR496" i="2"/>
  <c r="AM496" i="2" s="1"/>
  <c r="AS496" i="2"/>
  <c r="U497" i="2"/>
  <c r="V497" i="2"/>
  <c r="W497" i="2" s="1"/>
  <c r="AH497" i="2" s="1"/>
  <c r="AE497" i="2"/>
  <c r="AF497" i="2" s="1"/>
  <c r="AQ497" i="2"/>
  <c r="AR497" i="2"/>
  <c r="AM497" i="2" s="1"/>
  <c r="AS497" i="2"/>
  <c r="U498" i="2"/>
  <c r="V498" i="2"/>
  <c r="W498" i="2" s="1"/>
  <c r="AH498" i="2" s="1"/>
  <c r="AE498" i="2"/>
  <c r="AQ498" i="2"/>
  <c r="AR498" i="2"/>
  <c r="AM498" i="2" s="1"/>
  <c r="AS498" i="2"/>
  <c r="U499" i="2"/>
  <c r="V499" i="2"/>
  <c r="W499" i="2" s="1"/>
  <c r="AH499" i="2" s="1"/>
  <c r="AE499" i="2"/>
  <c r="AF499" i="2" s="1"/>
  <c r="AG499" i="2"/>
  <c r="AQ499" i="2"/>
  <c r="AR499" i="2"/>
  <c r="AM499" i="2" s="1"/>
  <c r="AS499" i="2"/>
  <c r="U500" i="2"/>
  <c r="V500" i="2"/>
  <c r="W500" i="2" s="1"/>
  <c r="AH500" i="2" s="1"/>
  <c r="AE500" i="2"/>
  <c r="AF500" i="2" s="1"/>
  <c r="AG500" i="2"/>
  <c r="AQ500" i="2"/>
  <c r="AR500" i="2"/>
  <c r="AM500" i="2" s="1"/>
  <c r="AS500" i="2"/>
  <c r="U501" i="2"/>
  <c r="V501" i="2"/>
  <c r="W501" i="2" s="1"/>
  <c r="AH501" i="2" s="1"/>
  <c r="AE501" i="2"/>
  <c r="AQ501" i="2"/>
  <c r="AR501" i="2"/>
  <c r="AM501" i="2" s="1"/>
  <c r="AS501" i="2"/>
  <c r="U502" i="2"/>
  <c r="V502" i="2"/>
  <c r="W502" i="2" s="1"/>
  <c r="AH502" i="2" s="1"/>
  <c r="AE502" i="2"/>
  <c r="AF502" i="2" s="1"/>
  <c r="AQ502" i="2"/>
  <c r="AR502" i="2"/>
  <c r="AM502" i="2" s="1"/>
  <c r="AS502" i="2"/>
  <c r="U503" i="2"/>
  <c r="V503" i="2"/>
  <c r="W503" i="2" s="1"/>
  <c r="AH503" i="2" s="1"/>
  <c r="AE503" i="2"/>
  <c r="AF503" i="2" s="1"/>
  <c r="AQ503" i="2"/>
  <c r="AR503" i="2"/>
  <c r="AM503" i="2" s="1"/>
  <c r="AS503" i="2"/>
  <c r="U504" i="2"/>
  <c r="V504" i="2"/>
  <c r="W504" i="2" s="1"/>
  <c r="AH504" i="2" s="1"/>
  <c r="AE504" i="2"/>
  <c r="AF504" i="2" s="1"/>
  <c r="AG504" i="2"/>
  <c r="AQ504" i="2"/>
  <c r="AR504" i="2"/>
  <c r="AM504" i="2" s="1"/>
  <c r="AS504" i="2"/>
  <c r="U505" i="2"/>
  <c r="V505" i="2"/>
  <c r="W505" i="2" s="1"/>
  <c r="AH505" i="2" s="1"/>
  <c r="AE505" i="2"/>
  <c r="AF505" i="2" s="1"/>
  <c r="AQ505" i="2"/>
  <c r="AR505" i="2"/>
  <c r="AM505" i="2" s="1"/>
  <c r="AS505" i="2"/>
  <c r="U506" i="2"/>
  <c r="V506" i="2"/>
  <c r="W506" i="2" s="1"/>
  <c r="AH506" i="2" s="1"/>
  <c r="AE506" i="2"/>
  <c r="AQ506" i="2"/>
  <c r="AR506" i="2"/>
  <c r="AM506" i="2" s="1"/>
  <c r="AS506" i="2"/>
  <c r="U507" i="2"/>
  <c r="V507" i="2"/>
  <c r="W507" i="2" s="1"/>
  <c r="AH507" i="2" s="1"/>
  <c r="AE507" i="2"/>
  <c r="AF507" i="2" s="1"/>
  <c r="AG507" i="2"/>
  <c r="AQ507" i="2"/>
  <c r="AR507" i="2"/>
  <c r="AM507" i="2" s="1"/>
  <c r="AS507" i="2"/>
  <c r="U508" i="2"/>
  <c r="V508" i="2"/>
  <c r="W508" i="2" s="1"/>
  <c r="AH508" i="2" s="1"/>
  <c r="AE508" i="2"/>
  <c r="AF508" i="2" s="1"/>
  <c r="AQ508" i="2"/>
  <c r="AR508" i="2"/>
  <c r="AM508" i="2" s="1"/>
  <c r="AS508" i="2"/>
  <c r="U509" i="2"/>
  <c r="V509" i="2"/>
  <c r="W509" i="2" s="1"/>
  <c r="AH509" i="2" s="1"/>
  <c r="AE509" i="2"/>
  <c r="AQ509" i="2"/>
  <c r="AR509" i="2"/>
  <c r="AM509" i="2" s="1"/>
  <c r="AS509" i="2"/>
  <c r="U510" i="2"/>
  <c r="V510" i="2"/>
  <c r="W510" i="2" s="1"/>
  <c r="AH510" i="2" s="1"/>
  <c r="AE510" i="2"/>
  <c r="AF510" i="2" s="1"/>
  <c r="AQ510" i="2"/>
  <c r="AR510" i="2"/>
  <c r="AM510" i="2" s="1"/>
  <c r="AS510" i="2"/>
  <c r="U511" i="2"/>
  <c r="V511" i="2"/>
  <c r="W511" i="2" s="1"/>
  <c r="AH511" i="2" s="1"/>
  <c r="AE511" i="2"/>
  <c r="AF511" i="2" s="1"/>
  <c r="AQ511" i="2"/>
  <c r="AR511" i="2"/>
  <c r="AM511" i="2" s="1"/>
  <c r="AS511" i="2"/>
  <c r="U512" i="2"/>
  <c r="V512" i="2"/>
  <c r="W512" i="2" s="1"/>
  <c r="AH512" i="2" s="1"/>
  <c r="AE512" i="2"/>
  <c r="AF512" i="2" s="1"/>
  <c r="AQ512" i="2"/>
  <c r="AR512" i="2"/>
  <c r="AM512" i="2" s="1"/>
  <c r="AS512" i="2"/>
  <c r="U513" i="2"/>
  <c r="V513" i="2"/>
  <c r="W513" i="2" s="1"/>
  <c r="AH513" i="2" s="1"/>
  <c r="AE513" i="2"/>
  <c r="AF513" i="2" s="1"/>
  <c r="AQ513" i="2"/>
  <c r="AR513" i="2"/>
  <c r="AM513" i="2" s="1"/>
  <c r="AS513" i="2"/>
  <c r="U514" i="2"/>
  <c r="V514" i="2"/>
  <c r="W514" i="2" s="1"/>
  <c r="AH514" i="2" s="1"/>
  <c r="AE514" i="2"/>
  <c r="AQ514" i="2"/>
  <c r="AR514" i="2"/>
  <c r="AM514" i="2" s="1"/>
  <c r="AS514" i="2"/>
  <c r="U515" i="2"/>
  <c r="V515" i="2"/>
  <c r="W515" i="2" s="1"/>
  <c r="AH515" i="2" s="1"/>
  <c r="AE515" i="2"/>
  <c r="AF515" i="2" s="1"/>
  <c r="AQ515" i="2"/>
  <c r="AR515" i="2"/>
  <c r="AM515" i="2" s="1"/>
  <c r="AS515" i="2"/>
  <c r="U516" i="2"/>
  <c r="V516" i="2"/>
  <c r="W516" i="2" s="1"/>
  <c r="AH516" i="2" s="1"/>
  <c r="AE516" i="2"/>
  <c r="AF516" i="2" s="1"/>
  <c r="AQ516" i="2"/>
  <c r="AR516" i="2"/>
  <c r="AM516" i="2" s="1"/>
  <c r="AS516" i="2"/>
  <c r="U517" i="2"/>
  <c r="V517" i="2"/>
  <c r="W517" i="2" s="1"/>
  <c r="AH517" i="2" s="1"/>
  <c r="AE517" i="2"/>
  <c r="AQ517" i="2"/>
  <c r="AR517" i="2"/>
  <c r="AM517" i="2" s="1"/>
  <c r="AS517" i="2"/>
  <c r="U518" i="2"/>
  <c r="V518" i="2"/>
  <c r="W518" i="2" s="1"/>
  <c r="AH518" i="2" s="1"/>
  <c r="AE518" i="2"/>
  <c r="AF518" i="2" s="1"/>
  <c r="AQ518" i="2"/>
  <c r="AR518" i="2"/>
  <c r="AM518" i="2" s="1"/>
  <c r="AS518" i="2"/>
  <c r="U519" i="2"/>
  <c r="V519" i="2"/>
  <c r="W519" i="2" s="1"/>
  <c r="AH519" i="2" s="1"/>
  <c r="AE519" i="2"/>
  <c r="AF519" i="2" s="1"/>
  <c r="AQ519" i="2"/>
  <c r="AR519" i="2"/>
  <c r="AM519" i="2" s="1"/>
  <c r="AS519" i="2"/>
  <c r="U520" i="2"/>
  <c r="V520" i="2"/>
  <c r="W520" i="2" s="1"/>
  <c r="AH520" i="2" s="1"/>
  <c r="AE520" i="2"/>
  <c r="AF520" i="2" s="1"/>
  <c r="AG520" i="2"/>
  <c r="AQ520" i="2"/>
  <c r="AR520" i="2"/>
  <c r="AM520" i="2" s="1"/>
  <c r="AS520" i="2"/>
  <c r="U521" i="2"/>
  <c r="V521" i="2"/>
  <c r="W521" i="2" s="1"/>
  <c r="AH521" i="2" s="1"/>
  <c r="AE521" i="2"/>
  <c r="AF521" i="2" s="1"/>
  <c r="AQ521" i="2"/>
  <c r="AR521" i="2"/>
  <c r="AM521" i="2" s="1"/>
  <c r="AS521" i="2"/>
  <c r="U522" i="2"/>
  <c r="V522" i="2"/>
  <c r="W522" i="2" s="1"/>
  <c r="AH522" i="2" s="1"/>
  <c r="AE522" i="2"/>
  <c r="AQ522" i="2"/>
  <c r="AR522" i="2"/>
  <c r="AM522" i="2" s="1"/>
  <c r="AS522" i="2"/>
  <c r="U523" i="2"/>
  <c r="V523" i="2"/>
  <c r="W523" i="2" s="1"/>
  <c r="AH523" i="2" s="1"/>
  <c r="AE523" i="2"/>
  <c r="AF523" i="2" s="1"/>
  <c r="AQ523" i="2"/>
  <c r="AR523" i="2"/>
  <c r="AM523" i="2" s="1"/>
  <c r="AS523" i="2"/>
  <c r="U524" i="2"/>
  <c r="V524" i="2"/>
  <c r="W524" i="2" s="1"/>
  <c r="AH524" i="2" s="1"/>
  <c r="AE524" i="2"/>
  <c r="AF524" i="2" s="1"/>
  <c r="AQ524" i="2"/>
  <c r="AR524" i="2"/>
  <c r="AM524" i="2" s="1"/>
  <c r="AS524" i="2"/>
  <c r="U525" i="2"/>
  <c r="V525" i="2"/>
  <c r="W525" i="2" s="1"/>
  <c r="AH525" i="2" s="1"/>
  <c r="AE525" i="2"/>
  <c r="AQ525" i="2"/>
  <c r="AR525" i="2"/>
  <c r="AM525" i="2" s="1"/>
  <c r="AS525" i="2"/>
  <c r="U526" i="2"/>
  <c r="V526" i="2"/>
  <c r="W526" i="2" s="1"/>
  <c r="AH526" i="2" s="1"/>
  <c r="AE526" i="2"/>
  <c r="AF526" i="2" s="1"/>
  <c r="AQ526" i="2"/>
  <c r="AR526" i="2"/>
  <c r="AM526" i="2" s="1"/>
  <c r="AS526" i="2"/>
  <c r="U527" i="2"/>
  <c r="V527" i="2"/>
  <c r="W527" i="2" s="1"/>
  <c r="AH527" i="2" s="1"/>
  <c r="AE527" i="2"/>
  <c r="AF527" i="2" s="1"/>
  <c r="AG527" i="2"/>
  <c r="AQ527" i="2"/>
  <c r="AR527" i="2"/>
  <c r="AM527" i="2" s="1"/>
  <c r="AS527" i="2"/>
  <c r="U528" i="2"/>
  <c r="V528" i="2"/>
  <c r="W528" i="2" s="1"/>
  <c r="AH528" i="2" s="1"/>
  <c r="AE528" i="2"/>
  <c r="AF528" i="2" s="1"/>
  <c r="AG528" i="2"/>
  <c r="AQ528" i="2"/>
  <c r="AR528" i="2"/>
  <c r="AM528" i="2" s="1"/>
  <c r="AS528" i="2"/>
  <c r="U529" i="2"/>
  <c r="V529" i="2"/>
  <c r="W529" i="2" s="1"/>
  <c r="AH529" i="2" s="1"/>
  <c r="AE529" i="2"/>
  <c r="AF529" i="2" s="1"/>
  <c r="AQ529" i="2"/>
  <c r="AR529" i="2"/>
  <c r="AM529" i="2" s="1"/>
  <c r="AS529" i="2"/>
  <c r="U530" i="2"/>
  <c r="V530" i="2"/>
  <c r="W530" i="2" s="1"/>
  <c r="AH530" i="2" s="1"/>
  <c r="AE530" i="2"/>
  <c r="AQ530" i="2"/>
  <c r="AR530" i="2"/>
  <c r="AM530" i="2" s="1"/>
  <c r="AS530" i="2"/>
  <c r="U531" i="2"/>
  <c r="V531" i="2"/>
  <c r="W531" i="2" s="1"/>
  <c r="AH531" i="2" s="1"/>
  <c r="AE531" i="2"/>
  <c r="AF531" i="2" s="1"/>
  <c r="AQ531" i="2"/>
  <c r="AR531" i="2"/>
  <c r="AM531" i="2" s="1"/>
  <c r="AS531" i="2"/>
  <c r="U532" i="2"/>
  <c r="V532" i="2"/>
  <c r="W532" i="2" s="1"/>
  <c r="AH532" i="2" s="1"/>
  <c r="AE532" i="2"/>
  <c r="AF532" i="2" s="1"/>
  <c r="AQ532" i="2"/>
  <c r="AR532" i="2"/>
  <c r="AM532" i="2" s="1"/>
  <c r="AS532" i="2"/>
  <c r="U533" i="2"/>
  <c r="V533" i="2"/>
  <c r="W533" i="2" s="1"/>
  <c r="AH533" i="2" s="1"/>
  <c r="AE533" i="2"/>
  <c r="AQ533" i="2"/>
  <c r="AR533" i="2"/>
  <c r="AM533" i="2" s="1"/>
  <c r="AS533" i="2"/>
  <c r="U534" i="2"/>
  <c r="V534" i="2"/>
  <c r="W534" i="2" s="1"/>
  <c r="AH534" i="2" s="1"/>
  <c r="AE534" i="2"/>
  <c r="AF534" i="2" s="1"/>
  <c r="AQ534" i="2"/>
  <c r="AR534" i="2"/>
  <c r="AM534" i="2" s="1"/>
  <c r="AS534" i="2"/>
  <c r="U535" i="2"/>
  <c r="V535" i="2"/>
  <c r="W535" i="2" s="1"/>
  <c r="AH535" i="2" s="1"/>
  <c r="AE535" i="2"/>
  <c r="AF535" i="2" s="1"/>
  <c r="AQ535" i="2"/>
  <c r="AR535" i="2"/>
  <c r="AM535" i="2" s="1"/>
  <c r="AS535" i="2"/>
  <c r="U536" i="2"/>
  <c r="V536" i="2"/>
  <c r="W536" i="2" s="1"/>
  <c r="AH536" i="2" s="1"/>
  <c r="AE536" i="2"/>
  <c r="AF536" i="2" s="1"/>
  <c r="AQ536" i="2"/>
  <c r="AR536" i="2"/>
  <c r="AM536" i="2" s="1"/>
  <c r="AS536" i="2"/>
  <c r="U537" i="2"/>
  <c r="V537" i="2"/>
  <c r="W537" i="2" s="1"/>
  <c r="AH537" i="2" s="1"/>
  <c r="AE537" i="2"/>
  <c r="AF537" i="2" s="1"/>
  <c r="AQ537" i="2"/>
  <c r="AR537" i="2"/>
  <c r="AM537" i="2" s="1"/>
  <c r="AS537" i="2"/>
  <c r="U538" i="2"/>
  <c r="V538" i="2"/>
  <c r="W538" i="2" s="1"/>
  <c r="AH538" i="2" s="1"/>
  <c r="AE538" i="2"/>
  <c r="AQ538" i="2"/>
  <c r="AR538" i="2"/>
  <c r="AM538" i="2" s="1"/>
  <c r="AS538" i="2"/>
  <c r="U539" i="2"/>
  <c r="V539" i="2"/>
  <c r="W539" i="2" s="1"/>
  <c r="AH539" i="2" s="1"/>
  <c r="AE539" i="2"/>
  <c r="AF539" i="2" s="1"/>
  <c r="AQ539" i="2"/>
  <c r="AR539" i="2"/>
  <c r="AM539" i="2" s="1"/>
  <c r="AS539" i="2"/>
  <c r="U540" i="2"/>
  <c r="V540" i="2"/>
  <c r="W540" i="2" s="1"/>
  <c r="AH540" i="2" s="1"/>
  <c r="AE540" i="2"/>
  <c r="AF540" i="2" s="1"/>
  <c r="AQ540" i="2"/>
  <c r="AR540" i="2"/>
  <c r="AM540" i="2" s="1"/>
  <c r="AS540" i="2"/>
  <c r="U541" i="2"/>
  <c r="V541" i="2"/>
  <c r="W541" i="2" s="1"/>
  <c r="AH541" i="2" s="1"/>
  <c r="AE541" i="2"/>
  <c r="AQ541" i="2"/>
  <c r="AR541" i="2"/>
  <c r="AM541" i="2" s="1"/>
  <c r="AS541" i="2"/>
  <c r="U542" i="2"/>
  <c r="V542" i="2"/>
  <c r="W542" i="2" s="1"/>
  <c r="AH542" i="2" s="1"/>
  <c r="AE542" i="2"/>
  <c r="AF542" i="2" s="1"/>
  <c r="AQ542" i="2"/>
  <c r="AR542" i="2"/>
  <c r="AM542" i="2" s="1"/>
  <c r="AS542" i="2"/>
  <c r="U543" i="2"/>
  <c r="V543" i="2"/>
  <c r="W543" i="2" s="1"/>
  <c r="AH543" i="2" s="1"/>
  <c r="AE543" i="2"/>
  <c r="AF543" i="2" s="1"/>
  <c r="AQ543" i="2"/>
  <c r="AR543" i="2"/>
  <c r="AM543" i="2" s="1"/>
  <c r="AS543" i="2"/>
  <c r="U544" i="2"/>
  <c r="V544" i="2"/>
  <c r="W544" i="2" s="1"/>
  <c r="AH544" i="2" s="1"/>
  <c r="AE544" i="2"/>
  <c r="AQ544" i="2"/>
  <c r="AR544" i="2"/>
  <c r="AM544" i="2" s="1"/>
  <c r="AS544" i="2"/>
  <c r="U545" i="2"/>
  <c r="V545" i="2"/>
  <c r="W545" i="2" s="1"/>
  <c r="AH545" i="2" s="1"/>
  <c r="AE545" i="2"/>
  <c r="AF545" i="2" s="1"/>
  <c r="AQ545" i="2"/>
  <c r="AR545" i="2"/>
  <c r="AM545" i="2" s="1"/>
  <c r="AS545" i="2"/>
  <c r="U546" i="2"/>
  <c r="V546" i="2"/>
  <c r="W546" i="2" s="1"/>
  <c r="AH546" i="2" s="1"/>
  <c r="AE546" i="2"/>
  <c r="AQ546" i="2"/>
  <c r="AR546" i="2"/>
  <c r="AM546" i="2" s="1"/>
  <c r="AS546" i="2"/>
  <c r="U547" i="2"/>
  <c r="V547" i="2"/>
  <c r="W547" i="2" s="1"/>
  <c r="AH547" i="2" s="1"/>
  <c r="AE547" i="2"/>
  <c r="AF547" i="2" s="1"/>
  <c r="AQ547" i="2"/>
  <c r="AR547" i="2"/>
  <c r="AM547" i="2" s="1"/>
  <c r="AS547" i="2"/>
  <c r="U548" i="2"/>
  <c r="V548" i="2"/>
  <c r="W548" i="2" s="1"/>
  <c r="AH548" i="2" s="1"/>
  <c r="AE548" i="2"/>
  <c r="AF548" i="2" s="1"/>
  <c r="AQ548" i="2"/>
  <c r="AR548" i="2"/>
  <c r="AM548" i="2" s="1"/>
  <c r="AS548" i="2"/>
  <c r="U549" i="2"/>
  <c r="V549" i="2"/>
  <c r="W549" i="2" s="1"/>
  <c r="AH549" i="2" s="1"/>
  <c r="AE549" i="2"/>
  <c r="AQ549" i="2"/>
  <c r="AR549" i="2"/>
  <c r="AM549" i="2" s="1"/>
  <c r="AS549" i="2"/>
  <c r="U550" i="2"/>
  <c r="V550" i="2"/>
  <c r="W550" i="2" s="1"/>
  <c r="AH550" i="2" s="1"/>
  <c r="AE550" i="2"/>
  <c r="AF550" i="2" s="1"/>
  <c r="AQ550" i="2"/>
  <c r="AR550" i="2"/>
  <c r="AM550" i="2" s="1"/>
  <c r="AS550" i="2"/>
  <c r="U551" i="2"/>
  <c r="V551" i="2"/>
  <c r="W551" i="2" s="1"/>
  <c r="AH551" i="2" s="1"/>
  <c r="AE551" i="2"/>
  <c r="AF551" i="2" s="1"/>
  <c r="AG551" i="2"/>
  <c r="AQ551" i="2"/>
  <c r="AR551" i="2"/>
  <c r="AM551" i="2" s="1"/>
  <c r="AS551" i="2"/>
  <c r="U552" i="2"/>
  <c r="V552" i="2"/>
  <c r="W552" i="2" s="1"/>
  <c r="AH552" i="2" s="1"/>
  <c r="AE552" i="2"/>
  <c r="AQ552" i="2"/>
  <c r="AR552" i="2"/>
  <c r="AM552" i="2" s="1"/>
  <c r="AS552" i="2"/>
  <c r="U553" i="2"/>
  <c r="V553" i="2"/>
  <c r="W553" i="2" s="1"/>
  <c r="AH553" i="2" s="1"/>
  <c r="AE553" i="2"/>
  <c r="AF553" i="2" s="1"/>
  <c r="AG553" i="2"/>
  <c r="AQ553" i="2"/>
  <c r="AR553" i="2"/>
  <c r="AM553" i="2" s="1"/>
  <c r="AS553" i="2"/>
  <c r="U554" i="2"/>
  <c r="V554" i="2"/>
  <c r="W554" i="2" s="1"/>
  <c r="AH554" i="2" s="1"/>
  <c r="AE554" i="2"/>
  <c r="AQ554" i="2"/>
  <c r="AR554" i="2"/>
  <c r="AM554" i="2" s="1"/>
  <c r="AS554" i="2"/>
  <c r="U555" i="2"/>
  <c r="V555" i="2"/>
  <c r="W555" i="2" s="1"/>
  <c r="AH555" i="2" s="1"/>
  <c r="AE555" i="2"/>
  <c r="AF555" i="2" s="1"/>
  <c r="AQ555" i="2"/>
  <c r="AR555" i="2"/>
  <c r="AM555" i="2" s="1"/>
  <c r="AS555" i="2"/>
  <c r="U556" i="2"/>
  <c r="V556" i="2"/>
  <c r="W556" i="2" s="1"/>
  <c r="AH556" i="2" s="1"/>
  <c r="AE556" i="2"/>
  <c r="AF556" i="2" s="1"/>
  <c r="AG556" i="2"/>
  <c r="AQ556" i="2"/>
  <c r="AR556" i="2"/>
  <c r="AM556" i="2" s="1"/>
  <c r="AS556" i="2"/>
  <c r="U557" i="2"/>
  <c r="V557" i="2"/>
  <c r="W557" i="2" s="1"/>
  <c r="AH557" i="2" s="1"/>
  <c r="AE557" i="2"/>
  <c r="AQ557" i="2"/>
  <c r="AR557" i="2"/>
  <c r="AM557" i="2" s="1"/>
  <c r="AS557" i="2"/>
  <c r="U558" i="2"/>
  <c r="V558" i="2"/>
  <c r="W558" i="2" s="1"/>
  <c r="AH558" i="2" s="1"/>
  <c r="AE558" i="2"/>
  <c r="AF558" i="2" s="1"/>
  <c r="AQ558" i="2"/>
  <c r="AR558" i="2"/>
  <c r="AM558" i="2" s="1"/>
  <c r="AS558" i="2"/>
  <c r="U559" i="2"/>
  <c r="V559" i="2"/>
  <c r="W559" i="2" s="1"/>
  <c r="AH559" i="2" s="1"/>
  <c r="AE559" i="2"/>
  <c r="AF559" i="2" s="1"/>
  <c r="AQ559" i="2"/>
  <c r="AR559" i="2"/>
  <c r="AM559" i="2" s="1"/>
  <c r="AS559" i="2"/>
  <c r="U560" i="2"/>
  <c r="V560" i="2"/>
  <c r="W560" i="2" s="1"/>
  <c r="AH560" i="2" s="1"/>
  <c r="AE560" i="2"/>
  <c r="AQ560" i="2"/>
  <c r="AR560" i="2"/>
  <c r="AM560" i="2" s="1"/>
  <c r="AS560" i="2"/>
  <c r="U561" i="2"/>
  <c r="V561" i="2"/>
  <c r="W561" i="2" s="1"/>
  <c r="AH561" i="2" s="1"/>
  <c r="AE561" i="2"/>
  <c r="AF561" i="2" s="1"/>
  <c r="AG561" i="2"/>
  <c r="AQ561" i="2"/>
  <c r="AR561" i="2"/>
  <c r="AM561" i="2" s="1"/>
  <c r="AS561" i="2"/>
  <c r="U562" i="2"/>
  <c r="V562" i="2"/>
  <c r="W562" i="2" s="1"/>
  <c r="AH562" i="2" s="1"/>
  <c r="AE562" i="2"/>
  <c r="AQ562" i="2"/>
  <c r="AR562" i="2"/>
  <c r="AM562" i="2" s="1"/>
  <c r="AS562" i="2"/>
  <c r="U563" i="2"/>
  <c r="V563" i="2"/>
  <c r="W563" i="2" s="1"/>
  <c r="AH563" i="2" s="1"/>
  <c r="AE563" i="2"/>
  <c r="AF563" i="2" s="1"/>
  <c r="AQ563" i="2"/>
  <c r="AR563" i="2"/>
  <c r="AM563" i="2" s="1"/>
  <c r="AS563" i="2"/>
  <c r="U564" i="2"/>
  <c r="V564" i="2"/>
  <c r="W564" i="2" s="1"/>
  <c r="AH564" i="2" s="1"/>
  <c r="AE564" i="2"/>
  <c r="AF564" i="2" s="1"/>
  <c r="AG564" i="2"/>
  <c r="AQ564" i="2"/>
  <c r="AR564" i="2"/>
  <c r="AM564" i="2" s="1"/>
  <c r="AS564" i="2"/>
  <c r="U565" i="2"/>
  <c r="V565" i="2"/>
  <c r="W565" i="2" s="1"/>
  <c r="AH565" i="2" s="1"/>
  <c r="AE565" i="2"/>
  <c r="AQ565" i="2"/>
  <c r="AR565" i="2"/>
  <c r="AM565" i="2" s="1"/>
  <c r="AS565" i="2"/>
  <c r="U566" i="2"/>
  <c r="V566" i="2"/>
  <c r="W566" i="2" s="1"/>
  <c r="AH566" i="2" s="1"/>
  <c r="AE566" i="2"/>
  <c r="AF566" i="2" s="1"/>
  <c r="AQ566" i="2"/>
  <c r="AR566" i="2"/>
  <c r="AM566" i="2" s="1"/>
  <c r="AS566" i="2"/>
  <c r="U567" i="2"/>
  <c r="V567" i="2"/>
  <c r="W567" i="2" s="1"/>
  <c r="AH567" i="2" s="1"/>
  <c r="AE567" i="2"/>
  <c r="AF567" i="2" s="1"/>
  <c r="AG567" i="2"/>
  <c r="AQ567" i="2"/>
  <c r="AR567" i="2"/>
  <c r="AM567" i="2" s="1"/>
  <c r="AS567" i="2"/>
  <c r="U568" i="2"/>
  <c r="V568" i="2"/>
  <c r="W568" i="2" s="1"/>
  <c r="AH568" i="2" s="1"/>
  <c r="AE568" i="2"/>
  <c r="AQ568" i="2"/>
  <c r="AR568" i="2"/>
  <c r="AM568" i="2" s="1"/>
  <c r="AS568" i="2"/>
  <c r="U569" i="2"/>
  <c r="V569" i="2"/>
  <c r="W569" i="2" s="1"/>
  <c r="AH569" i="2" s="1"/>
  <c r="AE569" i="2"/>
  <c r="AF569" i="2" s="1"/>
  <c r="AQ569" i="2"/>
  <c r="AR569" i="2"/>
  <c r="AM569" i="2" s="1"/>
  <c r="AS569" i="2"/>
  <c r="U570" i="2"/>
  <c r="V570" i="2"/>
  <c r="W570" i="2" s="1"/>
  <c r="AH570" i="2" s="1"/>
  <c r="AE570" i="2"/>
  <c r="AQ570" i="2"/>
  <c r="AR570" i="2"/>
  <c r="AM570" i="2" s="1"/>
  <c r="AS570" i="2"/>
  <c r="U571" i="2"/>
  <c r="V571" i="2"/>
  <c r="W571" i="2" s="1"/>
  <c r="AH571" i="2" s="1"/>
  <c r="AE571" i="2"/>
  <c r="AF571" i="2" s="1"/>
  <c r="AQ571" i="2"/>
  <c r="AR571" i="2"/>
  <c r="AM571" i="2" s="1"/>
  <c r="AS571" i="2"/>
  <c r="U572" i="2"/>
  <c r="V572" i="2"/>
  <c r="W572" i="2" s="1"/>
  <c r="AH572" i="2" s="1"/>
  <c r="AE572" i="2"/>
  <c r="AF572" i="2" s="1"/>
  <c r="AG572" i="2"/>
  <c r="AQ572" i="2"/>
  <c r="AR572" i="2"/>
  <c r="AM572" i="2" s="1"/>
  <c r="AS572" i="2"/>
  <c r="U573" i="2"/>
  <c r="V573" i="2"/>
  <c r="W573" i="2" s="1"/>
  <c r="AH573" i="2" s="1"/>
  <c r="AE573" i="2"/>
  <c r="AQ573" i="2"/>
  <c r="AR573" i="2"/>
  <c r="AM573" i="2" s="1"/>
  <c r="AS573" i="2"/>
  <c r="U574" i="2"/>
  <c r="V574" i="2"/>
  <c r="W574" i="2" s="1"/>
  <c r="AH574" i="2" s="1"/>
  <c r="AE574" i="2"/>
  <c r="AF574" i="2" s="1"/>
  <c r="AQ574" i="2"/>
  <c r="AR574" i="2"/>
  <c r="AM574" i="2" s="1"/>
  <c r="AS574" i="2"/>
  <c r="U575" i="2"/>
  <c r="V575" i="2"/>
  <c r="W575" i="2" s="1"/>
  <c r="AH575" i="2" s="1"/>
  <c r="AE575" i="2"/>
  <c r="AQ575" i="2"/>
  <c r="AR575" i="2"/>
  <c r="AM575" i="2" s="1"/>
  <c r="AS575" i="2"/>
  <c r="U576" i="2"/>
  <c r="V576" i="2"/>
  <c r="W576" i="2" s="1"/>
  <c r="AH576" i="2" s="1"/>
  <c r="AE576" i="2"/>
  <c r="AF576" i="2" s="1"/>
  <c r="AQ576" i="2"/>
  <c r="AR576" i="2"/>
  <c r="AM576" i="2" s="1"/>
  <c r="AS576" i="2"/>
  <c r="U577" i="2"/>
  <c r="V577" i="2"/>
  <c r="W577" i="2" s="1"/>
  <c r="AH577" i="2" s="1"/>
  <c r="AE577" i="2"/>
  <c r="AF577" i="2" s="1"/>
  <c r="AG577" i="2"/>
  <c r="AQ577" i="2"/>
  <c r="AR577" i="2"/>
  <c r="AM577" i="2" s="1"/>
  <c r="AS577" i="2"/>
  <c r="U578" i="2"/>
  <c r="V578" i="2"/>
  <c r="W578" i="2" s="1"/>
  <c r="AH578" i="2" s="1"/>
  <c r="AE578" i="2"/>
  <c r="AF578" i="2" s="1"/>
  <c r="AQ578" i="2"/>
  <c r="AR578" i="2"/>
  <c r="AM578" i="2" s="1"/>
  <c r="AS578" i="2"/>
  <c r="U579" i="2"/>
  <c r="V579" i="2"/>
  <c r="W579" i="2" s="1"/>
  <c r="AH579" i="2" s="1"/>
  <c r="AE579" i="2"/>
  <c r="AF579" i="2" s="1"/>
  <c r="AG579" i="2"/>
  <c r="AQ579" i="2"/>
  <c r="AR579" i="2"/>
  <c r="AM579" i="2" s="1"/>
  <c r="AS579" i="2"/>
  <c r="U580" i="2"/>
  <c r="V580" i="2"/>
  <c r="W580" i="2" s="1"/>
  <c r="AH580" i="2" s="1"/>
  <c r="AE580" i="2"/>
  <c r="AF580" i="2" s="1"/>
  <c r="AQ580" i="2"/>
  <c r="AR580" i="2"/>
  <c r="AM580" i="2" s="1"/>
  <c r="AS580" i="2"/>
  <c r="U581" i="2"/>
  <c r="V581" i="2"/>
  <c r="W581" i="2" s="1"/>
  <c r="AH581" i="2" s="1"/>
  <c r="AE581" i="2"/>
  <c r="AF581" i="2" s="1"/>
  <c r="AQ581" i="2"/>
  <c r="AR581" i="2"/>
  <c r="AM581" i="2" s="1"/>
  <c r="AS581" i="2"/>
  <c r="U582" i="2"/>
  <c r="V582" i="2"/>
  <c r="W582" i="2" s="1"/>
  <c r="AH582" i="2" s="1"/>
  <c r="AE582" i="2"/>
  <c r="AF582" i="2" s="1"/>
  <c r="AQ582" i="2"/>
  <c r="AR582" i="2"/>
  <c r="AM582" i="2" s="1"/>
  <c r="AS582" i="2"/>
  <c r="U583" i="2"/>
  <c r="V583" i="2"/>
  <c r="W583" i="2" s="1"/>
  <c r="AH583" i="2" s="1"/>
  <c r="AE583" i="2"/>
  <c r="AF583" i="2" s="1"/>
  <c r="AQ583" i="2"/>
  <c r="AR583" i="2"/>
  <c r="AM583" i="2" s="1"/>
  <c r="AS583" i="2"/>
  <c r="U584" i="2"/>
  <c r="V584" i="2"/>
  <c r="W584" i="2" s="1"/>
  <c r="AH584" i="2" s="1"/>
  <c r="AE584" i="2"/>
  <c r="AF584" i="2" s="1"/>
  <c r="AQ584" i="2"/>
  <c r="AR584" i="2"/>
  <c r="AM584" i="2" s="1"/>
  <c r="AS584" i="2"/>
  <c r="U585" i="2"/>
  <c r="V585" i="2"/>
  <c r="W585" i="2" s="1"/>
  <c r="AH585" i="2" s="1"/>
  <c r="AE585" i="2"/>
  <c r="AF585" i="2" s="1"/>
  <c r="AQ585" i="2"/>
  <c r="AR585" i="2"/>
  <c r="AM585" i="2" s="1"/>
  <c r="AS585" i="2"/>
  <c r="U586" i="2"/>
  <c r="V586" i="2"/>
  <c r="W586" i="2" s="1"/>
  <c r="AH586" i="2" s="1"/>
  <c r="AE586" i="2"/>
  <c r="AF586" i="2" s="1"/>
  <c r="AQ586" i="2"/>
  <c r="AR586" i="2"/>
  <c r="AM586" i="2" s="1"/>
  <c r="AS586" i="2"/>
  <c r="U587" i="2"/>
  <c r="V587" i="2"/>
  <c r="W587" i="2" s="1"/>
  <c r="AH587" i="2" s="1"/>
  <c r="AE587" i="2"/>
  <c r="AQ587" i="2"/>
  <c r="AR587" i="2"/>
  <c r="AM587" i="2" s="1"/>
  <c r="AS587" i="2"/>
  <c r="U588" i="2"/>
  <c r="V588" i="2"/>
  <c r="W588" i="2" s="1"/>
  <c r="AH588" i="2" s="1"/>
  <c r="AE588" i="2"/>
  <c r="AF588" i="2" s="1"/>
  <c r="AQ588" i="2"/>
  <c r="AR588" i="2"/>
  <c r="AM588" i="2" s="1"/>
  <c r="AS588" i="2"/>
  <c r="U589" i="2"/>
  <c r="V589" i="2"/>
  <c r="W589" i="2" s="1"/>
  <c r="AH589" i="2" s="1"/>
  <c r="AE589" i="2"/>
  <c r="AQ589" i="2"/>
  <c r="AR589" i="2"/>
  <c r="AM589" i="2" s="1"/>
  <c r="AS589" i="2"/>
  <c r="U590" i="2"/>
  <c r="V590" i="2"/>
  <c r="W590" i="2" s="1"/>
  <c r="AH590" i="2" s="1"/>
  <c r="AE590" i="2"/>
  <c r="AF590" i="2" s="1"/>
  <c r="AQ590" i="2"/>
  <c r="AR590" i="2"/>
  <c r="AM590" i="2" s="1"/>
  <c r="AS590" i="2"/>
  <c r="U591" i="2"/>
  <c r="V591" i="2"/>
  <c r="W591" i="2" s="1"/>
  <c r="AH591" i="2" s="1"/>
  <c r="AE591" i="2"/>
  <c r="AQ591" i="2"/>
  <c r="AR591" i="2"/>
  <c r="AM591" i="2" s="1"/>
  <c r="AS591" i="2"/>
  <c r="U592" i="2"/>
  <c r="V592" i="2"/>
  <c r="W592" i="2" s="1"/>
  <c r="AH592" i="2" s="1"/>
  <c r="AE592" i="2"/>
  <c r="AF592" i="2" s="1"/>
  <c r="AQ592" i="2"/>
  <c r="AR592" i="2"/>
  <c r="AM592" i="2" s="1"/>
  <c r="AS592" i="2"/>
  <c r="U593" i="2"/>
  <c r="V593" i="2"/>
  <c r="W593" i="2" s="1"/>
  <c r="AH593" i="2" s="1"/>
  <c r="AE593" i="2"/>
  <c r="AF593" i="2" s="1"/>
  <c r="AQ593" i="2"/>
  <c r="AR593" i="2"/>
  <c r="AM593" i="2" s="1"/>
  <c r="AS593" i="2"/>
  <c r="U594" i="2"/>
  <c r="V594" i="2"/>
  <c r="W594" i="2" s="1"/>
  <c r="AH594" i="2" s="1"/>
  <c r="AE594" i="2"/>
  <c r="AF594" i="2" s="1"/>
  <c r="AQ594" i="2"/>
  <c r="AR594" i="2"/>
  <c r="AM594" i="2" s="1"/>
  <c r="AS594" i="2"/>
  <c r="U595" i="2"/>
  <c r="V595" i="2"/>
  <c r="W595" i="2" s="1"/>
  <c r="AH595" i="2" s="1"/>
  <c r="AE595" i="2"/>
  <c r="AG595" i="2" s="1"/>
  <c r="AQ595" i="2"/>
  <c r="AR595" i="2"/>
  <c r="AM595" i="2" s="1"/>
  <c r="AS595" i="2"/>
  <c r="U596" i="2"/>
  <c r="V596" i="2"/>
  <c r="W596" i="2" s="1"/>
  <c r="AH596" i="2" s="1"/>
  <c r="AE596" i="2"/>
  <c r="AG596" i="2" s="1"/>
  <c r="AQ596" i="2"/>
  <c r="AR596" i="2"/>
  <c r="AM596" i="2" s="1"/>
  <c r="AS596" i="2"/>
  <c r="U597" i="2"/>
  <c r="V597" i="2"/>
  <c r="W597" i="2" s="1"/>
  <c r="AH597" i="2" s="1"/>
  <c r="AE597" i="2"/>
  <c r="AG597" i="2" s="1"/>
  <c r="AQ597" i="2"/>
  <c r="AR597" i="2"/>
  <c r="AM597" i="2" s="1"/>
  <c r="AS597" i="2"/>
  <c r="U598" i="2"/>
  <c r="V598" i="2"/>
  <c r="W598" i="2" s="1"/>
  <c r="AH598" i="2" s="1"/>
  <c r="AE598" i="2"/>
  <c r="AG598" i="2" s="1"/>
  <c r="AQ598" i="2"/>
  <c r="AR598" i="2"/>
  <c r="AM598" i="2" s="1"/>
  <c r="AS598" i="2"/>
  <c r="U599" i="2"/>
  <c r="V599" i="2"/>
  <c r="W599" i="2" s="1"/>
  <c r="AH599" i="2" s="1"/>
  <c r="AE599" i="2"/>
  <c r="AG599" i="2" s="1"/>
  <c r="AQ599" i="2"/>
  <c r="AR599" i="2"/>
  <c r="AM599" i="2" s="1"/>
  <c r="AS599" i="2"/>
  <c r="U600" i="2"/>
  <c r="V600" i="2"/>
  <c r="W600" i="2" s="1"/>
  <c r="AH600" i="2" s="1"/>
  <c r="AE600" i="2"/>
  <c r="AG600" i="2" s="1"/>
  <c r="AF600" i="2"/>
  <c r="AQ600" i="2"/>
  <c r="AR600" i="2"/>
  <c r="AM600" i="2" s="1"/>
  <c r="AS600" i="2"/>
  <c r="U601" i="2"/>
  <c r="V601" i="2"/>
  <c r="W601" i="2" s="1"/>
  <c r="AH601" i="2" s="1"/>
  <c r="AE601" i="2"/>
  <c r="AG601" i="2" s="1"/>
  <c r="AQ601" i="2"/>
  <c r="AR601" i="2"/>
  <c r="AM601" i="2" s="1"/>
  <c r="AS601" i="2"/>
  <c r="U602" i="2"/>
  <c r="V602" i="2"/>
  <c r="W602" i="2" s="1"/>
  <c r="AH602" i="2" s="1"/>
  <c r="AE602" i="2"/>
  <c r="AG602" i="2" s="1"/>
  <c r="AQ602" i="2"/>
  <c r="AR602" i="2"/>
  <c r="AM602" i="2" s="1"/>
  <c r="AS602" i="2"/>
  <c r="U603" i="2"/>
  <c r="V603" i="2"/>
  <c r="W603" i="2" s="1"/>
  <c r="AH603" i="2" s="1"/>
  <c r="AE603" i="2"/>
  <c r="AG603" i="2" s="1"/>
  <c r="AF603" i="2"/>
  <c r="AQ603" i="2"/>
  <c r="AR603" i="2"/>
  <c r="AM603" i="2" s="1"/>
  <c r="AS603" i="2"/>
  <c r="U604" i="2"/>
  <c r="V604" i="2"/>
  <c r="W604" i="2" s="1"/>
  <c r="AH604" i="2" s="1"/>
  <c r="AE604" i="2"/>
  <c r="AG604" i="2" s="1"/>
  <c r="AQ604" i="2"/>
  <c r="AR604" i="2"/>
  <c r="AM604" i="2" s="1"/>
  <c r="AS604" i="2"/>
  <c r="U605" i="2"/>
  <c r="V605" i="2"/>
  <c r="W605" i="2" s="1"/>
  <c r="AH605" i="2" s="1"/>
  <c r="AE605" i="2"/>
  <c r="AG605" i="2" s="1"/>
  <c r="AQ605" i="2"/>
  <c r="AR605" i="2"/>
  <c r="AM605" i="2" s="1"/>
  <c r="AS605" i="2"/>
  <c r="U606" i="2"/>
  <c r="V606" i="2"/>
  <c r="W606" i="2" s="1"/>
  <c r="AH606" i="2" s="1"/>
  <c r="AE606" i="2"/>
  <c r="AG606" i="2" s="1"/>
  <c r="AQ606" i="2"/>
  <c r="AR606" i="2"/>
  <c r="AM606" i="2" s="1"/>
  <c r="AS606" i="2"/>
  <c r="U607" i="2"/>
  <c r="V607" i="2"/>
  <c r="W607" i="2" s="1"/>
  <c r="AH607" i="2" s="1"/>
  <c r="AE607" i="2"/>
  <c r="AG607" i="2" s="1"/>
  <c r="AQ607" i="2"/>
  <c r="AR607" i="2"/>
  <c r="AM607" i="2" s="1"/>
  <c r="AS607" i="2"/>
  <c r="U608" i="2"/>
  <c r="V608" i="2"/>
  <c r="W608" i="2" s="1"/>
  <c r="AH608" i="2" s="1"/>
  <c r="AE608" i="2"/>
  <c r="AG608" i="2" s="1"/>
  <c r="AF608" i="2"/>
  <c r="AQ608" i="2"/>
  <c r="AR608" i="2"/>
  <c r="AM608" i="2" s="1"/>
  <c r="AS608" i="2"/>
  <c r="U609" i="2"/>
  <c r="V609" i="2"/>
  <c r="W609" i="2" s="1"/>
  <c r="AH609" i="2" s="1"/>
  <c r="AE609" i="2"/>
  <c r="AG609" i="2" s="1"/>
  <c r="AQ609" i="2"/>
  <c r="AR609" i="2"/>
  <c r="AM609" i="2" s="1"/>
  <c r="AS609" i="2"/>
  <c r="U610" i="2"/>
  <c r="V610" i="2"/>
  <c r="W610" i="2" s="1"/>
  <c r="AH610" i="2" s="1"/>
  <c r="AE610" i="2"/>
  <c r="AG610" i="2" s="1"/>
  <c r="AQ610" i="2"/>
  <c r="AR610" i="2"/>
  <c r="AM610" i="2" s="1"/>
  <c r="AS610" i="2"/>
  <c r="U611" i="2"/>
  <c r="V611" i="2"/>
  <c r="W611" i="2" s="1"/>
  <c r="AH611" i="2" s="1"/>
  <c r="AE611" i="2"/>
  <c r="AG611" i="2" s="1"/>
  <c r="AF611" i="2"/>
  <c r="AQ611" i="2"/>
  <c r="AR611" i="2"/>
  <c r="AM611" i="2" s="1"/>
  <c r="AS611" i="2"/>
  <c r="U612" i="2"/>
  <c r="V612" i="2"/>
  <c r="W612" i="2" s="1"/>
  <c r="AH612" i="2" s="1"/>
  <c r="AE612" i="2"/>
  <c r="AG612" i="2" s="1"/>
  <c r="AF612" i="2"/>
  <c r="AQ612" i="2"/>
  <c r="AR612" i="2"/>
  <c r="AM612" i="2" s="1"/>
  <c r="AS612" i="2"/>
  <c r="U613" i="2"/>
  <c r="V613" i="2"/>
  <c r="W613" i="2" s="1"/>
  <c r="AH613" i="2" s="1"/>
  <c r="AE613" i="2"/>
  <c r="AG613" i="2" s="1"/>
  <c r="AQ613" i="2"/>
  <c r="AR613" i="2"/>
  <c r="AM613" i="2" s="1"/>
  <c r="AS613" i="2"/>
  <c r="U614" i="2"/>
  <c r="V614" i="2"/>
  <c r="W614" i="2" s="1"/>
  <c r="AH614" i="2" s="1"/>
  <c r="AE614" i="2"/>
  <c r="AG614" i="2" s="1"/>
  <c r="AQ614" i="2"/>
  <c r="AR614" i="2"/>
  <c r="AM614" i="2" s="1"/>
  <c r="AS614" i="2"/>
  <c r="U615" i="2"/>
  <c r="V615" i="2"/>
  <c r="W615" i="2" s="1"/>
  <c r="AH615" i="2" s="1"/>
  <c r="AE615" i="2"/>
  <c r="AG615" i="2" s="1"/>
  <c r="AQ615" i="2"/>
  <c r="AR615" i="2"/>
  <c r="AM615" i="2" s="1"/>
  <c r="AS615" i="2"/>
  <c r="U616" i="2"/>
  <c r="V616" i="2"/>
  <c r="W616" i="2" s="1"/>
  <c r="AH616" i="2" s="1"/>
  <c r="AE616" i="2"/>
  <c r="AG616" i="2" s="1"/>
  <c r="AF616" i="2"/>
  <c r="AQ616" i="2"/>
  <c r="AR616" i="2"/>
  <c r="AM616" i="2" s="1"/>
  <c r="AS616" i="2"/>
  <c r="U617" i="2"/>
  <c r="V617" i="2"/>
  <c r="W617" i="2" s="1"/>
  <c r="AH617" i="2" s="1"/>
  <c r="AE617" i="2"/>
  <c r="AG617" i="2" s="1"/>
  <c r="AQ617" i="2"/>
  <c r="AR617" i="2"/>
  <c r="AM617" i="2" s="1"/>
  <c r="AS617" i="2"/>
  <c r="U618" i="2"/>
  <c r="V618" i="2"/>
  <c r="W618" i="2" s="1"/>
  <c r="AH618" i="2" s="1"/>
  <c r="AE618" i="2"/>
  <c r="AG618" i="2" s="1"/>
  <c r="AQ618" i="2"/>
  <c r="AR618" i="2"/>
  <c r="AM618" i="2" s="1"/>
  <c r="AS618" i="2"/>
  <c r="U619" i="2"/>
  <c r="V619" i="2"/>
  <c r="W619" i="2" s="1"/>
  <c r="AH619" i="2" s="1"/>
  <c r="AE619" i="2"/>
  <c r="AG619" i="2" s="1"/>
  <c r="AQ619" i="2"/>
  <c r="AR619" i="2"/>
  <c r="AM619" i="2" s="1"/>
  <c r="AS619" i="2"/>
  <c r="U620" i="2"/>
  <c r="V620" i="2"/>
  <c r="W620" i="2" s="1"/>
  <c r="AH620" i="2" s="1"/>
  <c r="AE620" i="2"/>
  <c r="AG620" i="2" s="1"/>
  <c r="AQ620" i="2"/>
  <c r="AR620" i="2"/>
  <c r="AM620" i="2" s="1"/>
  <c r="AS620" i="2"/>
  <c r="U621" i="2"/>
  <c r="V621" i="2"/>
  <c r="W621" i="2" s="1"/>
  <c r="AH621" i="2" s="1"/>
  <c r="AE621" i="2"/>
  <c r="AG621" i="2" s="1"/>
  <c r="AQ621" i="2"/>
  <c r="AR621" i="2"/>
  <c r="AM621" i="2" s="1"/>
  <c r="AS621" i="2"/>
  <c r="U622" i="2"/>
  <c r="V622" i="2"/>
  <c r="W622" i="2" s="1"/>
  <c r="AH622" i="2" s="1"/>
  <c r="AE622" i="2"/>
  <c r="AG622" i="2" s="1"/>
  <c r="AQ622" i="2"/>
  <c r="AR622" i="2"/>
  <c r="AM622" i="2" s="1"/>
  <c r="AS622" i="2"/>
  <c r="U623" i="2"/>
  <c r="V623" i="2"/>
  <c r="W623" i="2" s="1"/>
  <c r="AH623" i="2" s="1"/>
  <c r="AE623" i="2"/>
  <c r="AG623" i="2" s="1"/>
  <c r="AQ623" i="2"/>
  <c r="AR623" i="2"/>
  <c r="AM623" i="2" s="1"/>
  <c r="AS623" i="2"/>
  <c r="U624" i="2"/>
  <c r="V624" i="2"/>
  <c r="W624" i="2" s="1"/>
  <c r="AH624" i="2" s="1"/>
  <c r="AE624" i="2"/>
  <c r="AG624" i="2" s="1"/>
  <c r="AQ624" i="2"/>
  <c r="AR624" i="2"/>
  <c r="AM624" i="2" s="1"/>
  <c r="AS624" i="2"/>
  <c r="U625" i="2"/>
  <c r="V625" i="2"/>
  <c r="W625" i="2" s="1"/>
  <c r="AH625" i="2" s="1"/>
  <c r="AE625" i="2"/>
  <c r="AG625" i="2" s="1"/>
  <c r="AQ625" i="2"/>
  <c r="AR625" i="2"/>
  <c r="AM625" i="2" s="1"/>
  <c r="AS625" i="2"/>
  <c r="U626" i="2"/>
  <c r="V626" i="2"/>
  <c r="W626" i="2" s="1"/>
  <c r="AH626" i="2" s="1"/>
  <c r="AE626" i="2"/>
  <c r="AG626" i="2" s="1"/>
  <c r="AQ626" i="2"/>
  <c r="AR626" i="2"/>
  <c r="AM626" i="2" s="1"/>
  <c r="AS626" i="2"/>
  <c r="U627" i="2"/>
  <c r="V627" i="2"/>
  <c r="W627" i="2" s="1"/>
  <c r="AH627" i="2" s="1"/>
  <c r="AE627" i="2"/>
  <c r="AG627" i="2" s="1"/>
  <c r="AQ627" i="2"/>
  <c r="AR627" i="2"/>
  <c r="AM627" i="2" s="1"/>
  <c r="AS627" i="2"/>
  <c r="U628" i="2"/>
  <c r="V628" i="2"/>
  <c r="W628" i="2" s="1"/>
  <c r="AH628" i="2" s="1"/>
  <c r="AE628" i="2"/>
  <c r="AG628" i="2" s="1"/>
  <c r="AF628" i="2"/>
  <c r="AQ628" i="2"/>
  <c r="AR628" i="2"/>
  <c r="AM628" i="2" s="1"/>
  <c r="AS628" i="2"/>
  <c r="U629" i="2"/>
  <c r="V629" i="2"/>
  <c r="W629" i="2" s="1"/>
  <c r="AH629" i="2" s="1"/>
  <c r="AE629" i="2"/>
  <c r="AG629" i="2" s="1"/>
  <c r="AQ629" i="2"/>
  <c r="AR629" i="2"/>
  <c r="AM629" i="2" s="1"/>
  <c r="AS629" i="2"/>
  <c r="U630" i="2"/>
  <c r="V630" i="2"/>
  <c r="W630" i="2" s="1"/>
  <c r="AH630" i="2" s="1"/>
  <c r="AE630" i="2"/>
  <c r="AG630" i="2" s="1"/>
  <c r="AQ630" i="2"/>
  <c r="AR630" i="2"/>
  <c r="AM630" i="2" s="1"/>
  <c r="AS630" i="2"/>
  <c r="U631" i="2"/>
  <c r="V631" i="2"/>
  <c r="W631" i="2" s="1"/>
  <c r="AH631" i="2" s="1"/>
  <c r="AE631" i="2"/>
  <c r="AG631" i="2" s="1"/>
  <c r="AF631" i="2"/>
  <c r="AQ631" i="2"/>
  <c r="AR631" i="2"/>
  <c r="AM631" i="2" s="1"/>
  <c r="AS631" i="2"/>
  <c r="U632" i="2"/>
  <c r="V632" i="2"/>
  <c r="W632" i="2" s="1"/>
  <c r="AH632" i="2" s="1"/>
  <c r="AE632" i="2"/>
  <c r="AG632" i="2" s="1"/>
  <c r="AQ632" i="2"/>
  <c r="AR632" i="2"/>
  <c r="AM632" i="2" s="1"/>
  <c r="AS632" i="2"/>
  <c r="U633" i="2"/>
  <c r="V633" i="2"/>
  <c r="W633" i="2" s="1"/>
  <c r="AH633" i="2" s="1"/>
  <c r="AE633" i="2"/>
  <c r="AG633" i="2" s="1"/>
  <c r="AQ633" i="2"/>
  <c r="AR633" i="2"/>
  <c r="AM633" i="2" s="1"/>
  <c r="AS633" i="2"/>
  <c r="U634" i="2"/>
  <c r="V634" i="2"/>
  <c r="W634" i="2" s="1"/>
  <c r="AH634" i="2" s="1"/>
  <c r="AE634" i="2"/>
  <c r="AG634" i="2" s="1"/>
  <c r="AF634" i="2"/>
  <c r="AQ634" i="2"/>
  <c r="AR634" i="2"/>
  <c r="AM634" i="2" s="1"/>
  <c r="AS634" i="2"/>
  <c r="U635" i="2"/>
  <c r="V635" i="2"/>
  <c r="W635" i="2" s="1"/>
  <c r="AH635" i="2" s="1"/>
  <c r="AE635" i="2"/>
  <c r="AG635" i="2" s="1"/>
  <c r="AQ635" i="2"/>
  <c r="AR635" i="2"/>
  <c r="AM635" i="2" s="1"/>
  <c r="AS635" i="2"/>
  <c r="U636" i="2"/>
  <c r="V636" i="2"/>
  <c r="W636" i="2" s="1"/>
  <c r="AH636" i="2" s="1"/>
  <c r="AE636" i="2"/>
  <c r="AG636" i="2" s="1"/>
  <c r="AQ636" i="2"/>
  <c r="AR636" i="2"/>
  <c r="AM636" i="2" s="1"/>
  <c r="AS636" i="2"/>
  <c r="U637" i="2"/>
  <c r="V637" i="2"/>
  <c r="W637" i="2" s="1"/>
  <c r="AH637" i="2" s="1"/>
  <c r="AE637" i="2"/>
  <c r="AG637" i="2" s="1"/>
  <c r="AQ637" i="2"/>
  <c r="AR637" i="2"/>
  <c r="AM637" i="2" s="1"/>
  <c r="AS637" i="2"/>
  <c r="U638" i="2"/>
  <c r="V638" i="2"/>
  <c r="W638" i="2" s="1"/>
  <c r="AH638" i="2" s="1"/>
  <c r="AE638" i="2"/>
  <c r="AG638" i="2" s="1"/>
  <c r="AQ638" i="2"/>
  <c r="AR638" i="2"/>
  <c r="AM638" i="2" s="1"/>
  <c r="AS638" i="2"/>
  <c r="U639" i="2"/>
  <c r="V639" i="2"/>
  <c r="W639" i="2" s="1"/>
  <c r="AH639" i="2" s="1"/>
  <c r="AE639" i="2"/>
  <c r="AG639" i="2" s="1"/>
  <c r="AQ639" i="2"/>
  <c r="AR639" i="2"/>
  <c r="AM639" i="2" s="1"/>
  <c r="AS639" i="2"/>
  <c r="U640" i="2"/>
  <c r="V640" i="2"/>
  <c r="W640" i="2" s="1"/>
  <c r="AH640" i="2" s="1"/>
  <c r="AE640" i="2"/>
  <c r="AG640" i="2" s="1"/>
  <c r="AF640" i="2"/>
  <c r="AQ640" i="2"/>
  <c r="AR640" i="2"/>
  <c r="AM640" i="2" s="1"/>
  <c r="AS640" i="2"/>
  <c r="U641" i="2"/>
  <c r="V641" i="2"/>
  <c r="W641" i="2" s="1"/>
  <c r="AH641" i="2" s="1"/>
  <c r="AE641" i="2"/>
  <c r="AG641" i="2" s="1"/>
  <c r="AQ641" i="2"/>
  <c r="AR641" i="2"/>
  <c r="AM641" i="2" s="1"/>
  <c r="AS641" i="2"/>
  <c r="U642" i="2"/>
  <c r="V642" i="2"/>
  <c r="W642" i="2" s="1"/>
  <c r="AH642" i="2" s="1"/>
  <c r="AE642" i="2"/>
  <c r="AG642" i="2" s="1"/>
  <c r="AQ642" i="2"/>
  <c r="AR642" i="2"/>
  <c r="AM642" i="2" s="1"/>
  <c r="AS642" i="2"/>
  <c r="U643" i="2"/>
  <c r="V643" i="2"/>
  <c r="W643" i="2" s="1"/>
  <c r="AH643" i="2" s="1"/>
  <c r="AE643" i="2"/>
  <c r="AG643" i="2" s="1"/>
  <c r="AF643" i="2"/>
  <c r="AQ643" i="2"/>
  <c r="AR643" i="2"/>
  <c r="AM643" i="2" s="1"/>
  <c r="AS643" i="2"/>
  <c r="U644" i="2"/>
  <c r="V644" i="2"/>
  <c r="W644" i="2" s="1"/>
  <c r="AH644" i="2" s="1"/>
  <c r="AE644" i="2"/>
  <c r="AF644" i="2" s="1"/>
  <c r="AQ644" i="2"/>
  <c r="AR644" i="2"/>
  <c r="AM644" i="2" s="1"/>
  <c r="AS644" i="2"/>
  <c r="U645" i="2"/>
  <c r="V645" i="2"/>
  <c r="W645" i="2" s="1"/>
  <c r="AH645" i="2" s="1"/>
  <c r="AE645" i="2"/>
  <c r="AF645" i="2" s="1"/>
  <c r="AQ645" i="2"/>
  <c r="AR645" i="2"/>
  <c r="AM645" i="2" s="1"/>
  <c r="AS645" i="2"/>
  <c r="U646" i="2"/>
  <c r="V646" i="2"/>
  <c r="W646" i="2" s="1"/>
  <c r="AH646" i="2" s="1"/>
  <c r="AE646" i="2"/>
  <c r="AF646" i="2" s="1"/>
  <c r="AQ646" i="2"/>
  <c r="AR646" i="2"/>
  <c r="AM646" i="2" s="1"/>
  <c r="AS646" i="2"/>
  <c r="U647" i="2"/>
  <c r="V647" i="2"/>
  <c r="W647" i="2" s="1"/>
  <c r="AE647" i="2"/>
  <c r="AF647" i="2" s="1"/>
  <c r="AQ647" i="2"/>
  <c r="AR647" i="2"/>
  <c r="AM647" i="2" s="1"/>
  <c r="AS647" i="2"/>
  <c r="U648" i="2"/>
  <c r="V648" i="2"/>
  <c r="W648" i="2" s="1"/>
  <c r="AH648" i="2" s="1"/>
  <c r="AE648" i="2"/>
  <c r="AF648" i="2" s="1"/>
  <c r="AQ648" i="2"/>
  <c r="AR648" i="2"/>
  <c r="AM648" i="2" s="1"/>
  <c r="AS648" i="2"/>
  <c r="U649" i="2"/>
  <c r="V649" i="2"/>
  <c r="W649" i="2" s="1"/>
  <c r="AH649" i="2" s="1"/>
  <c r="AE649" i="2"/>
  <c r="AF649" i="2" s="1"/>
  <c r="AQ649" i="2"/>
  <c r="AR649" i="2"/>
  <c r="AM649" i="2" s="1"/>
  <c r="AS649" i="2"/>
  <c r="U650" i="2"/>
  <c r="V650" i="2"/>
  <c r="W650" i="2" s="1"/>
  <c r="AE650" i="2"/>
  <c r="AF650" i="2" s="1"/>
  <c r="AQ650" i="2"/>
  <c r="AR650" i="2"/>
  <c r="AM650" i="2" s="1"/>
  <c r="AS650" i="2"/>
  <c r="U651" i="2"/>
  <c r="V651" i="2"/>
  <c r="W651" i="2" s="1"/>
  <c r="AE651" i="2"/>
  <c r="AF651" i="2" s="1"/>
  <c r="AQ651" i="2"/>
  <c r="AR651" i="2"/>
  <c r="AM651" i="2" s="1"/>
  <c r="AS651" i="2"/>
  <c r="U652" i="2"/>
  <c r="V652" i="2"/>
  <c r="W652" i="2" s="1"/>
  <c r="AH652" i="2" s="1"/>
  <c r="AE652" i="2"/>
  <c r="AF652" i="2" s="1"/>
  <c r="AQ652" i="2"/>
  <c r="AR652" i="2"/>
  <c r="AM652" i="2" s="1"/>
  <c r="AS652" i="2"/>
  <c r="U653" i="2"/>
  <c r="V653" i="2"/>
  <c r="W653" i="2" s="1"/>
  <c r="AH653" i="2" s="1"/>
  <c r="AE653" i="2"/>
  <c r="AF653" i="2" s="1"/>
  <c r="AQ653" i="2"/>
  <c r="AR653" i="2"/>
  <c r="AM653" i="2" s="1"/>
  <c r="AS653" i="2"/>
  <c r="U654" i="2"/>
  <c r="V654" i="2"/>
  <c r="W654" i="2" s="1"/>
  <c r="AE654" i="2"/>
  <c r="AF654" i="2" s="1"/>
  <c r="AQ654" i="2"/>
  <c r="AR654" i="2"/>
  <c r="AM654" i="2" s="1"/>
  <c r="AS654" i="2"/>
  <c r="U655" i="2"/>
  <c r="V655" i="2"/>
  <c r="W655" i="2" s="1"/>
  <c r="AE655" i="2"/>
  <c r="AF655" i="2" s="1"/>
  <c r="AQ655" i="2"/>
  <c r="AR655" i="2"/>
  <c r="AM655" i="2" s="1"/>
  <c r="AS655" i="2"/>
  <c r="U656" i="2"/>
  <c r="V656" i="2"/>
  <c r="W656" i="2" s="1"/>
  <c r="AH656" i="2" s="1"/>
  <c r="AE656" i="2"/>
  <c r="AF656" i="2" s="1"/>
  <c r="AQ656" i="2"/>
  <c r="AR656" i="2"/>
  <c r="AM656" i="2" s="1"/>
  <c r="AS656" i="2"/>
  <c r="U657" i="2"/>
  <c r="V657" i="2"/>
  <c r="W657" i="2" s="1"/>
  <c r="AH657" i="2" s="1"/>
  <c r="AE657" i="2"/>
  <c r="AF657" i="2" s="1"/>
  <c r="AQ657" i="2"/>
  <c r="AR657" i="2"/>
  <c r="AM657" i="2" s="1"/>
  <c r="AS657" i="2"/>
  <c r="U658" i="2"/>
  <c r="V658" i="2"/>
  <c r="W658" i="2" s="1"/>
  <c r="AE658" i="2"/>
  <c r="AF658" i="2" s="1"/>
  <c r="AQ658" i="2"/>
  <c r="AR658" i="2"/>
  <c r="AM658" i="2" s="1"/>
  <c r="AS658" i="2"/>
  <c r="U659" i="2"/>
  <c r="V659" i="2"/>
  <c r="W659" i="2" s="1"/>
  <c r="AE659" i="2"/>
  <c r="AF659" i="2" s="1"/>
  <c r="AQ659" i="2"/>
  <c r="AR659" i="2"/>
  <c r="AM659" i="2" s="1"/>
  <c r="AS659" i="2"/>
  <c r="U660" i="2"/>
  <c r="V660" i="2"/>
  <c r="W660" i="2" s="1"/>
  <c r="AH660" i="2" s="1"/>
  <c r="AE660" i="2"/>
  <c r="AF660" i="2" s="1"/>
  <c r="AQ660" i="2"/>
  <c r="AR660" i="2"/>
  <c r="AM660" i="2" s="1"/>
  <c r="AS660" i="2"/>
  <c r="U661" i="2"/>
  <c r="V661" i="2"/>
  <c r="W661" i="2" s="1"/>
  <c r="AH661" i="2" s="1"/>
  <c r="AE661" i="2"/>
  <c r="AF661" i="2" s="1"/>
  <c r="AQ661" i="2"/>
  <c r="AR661" i="2"/>
  <c r="AM661" i="2" s="1"/>
  <c r="AS661" i="2"/>
  <c r="U662" i="2"/>
  <c r="V662" i="2"/>
  <c r="W662" i="2" s="1"/>
  <c r="AE662" i="2"/>
  <c r="AF662" i="2" s="1"/>
  <c r="AQ662" i="2"/>
  <c r="AR662" i="2"/>
  <c r="AM662" i="2" s="1"/>
  <c r="AS662" i="2"/>
  <c r="U663" i="2"/>
  <c r="V663" i="2"/>
  <c r="W663" i="2" s="1"/>
  <c r="AE663" i="2"/>
  <c r="AF663" i="2" s="1"/>
  <c r="AQ663" i="2"/>
  <c r="AR663" i="2"/>
  <c r="AM663" i="2" s="1"/>
  <c r="AS663" i="2"/>
  <c r="U664" i="2"/>
  <c r="V664" i="2"/>
  <c r="W664" i="2" s="1"/>
  <c r="AH664" i="2" s="1"/>
  <c r="AE664" i="2"/>
  <c r="AF664" i="2" s="1"/>
  <c r="AQ664" i="2"/>
  <c r="AR664" i="2"/>
  <c r="AM664" i="2" s="1"/>
  <c r="AS664" i="2"/>
  <c r="U665" i="2"/>
  <c r="V665" i="2"/>
  <c r="W665" i="2" s="1"/>
  <c r="AH665" i="2" s="1"/>
  <c r="AE665" i="2"/>
  <c r="AF665" i="2" s="1"/>
  <c r="AQ665" i="2"/>
  <c r="AR665" i="2"/>
  <c r="AM665" i="2" s="1"/>
  <c r="AS665" i="2"/>
  <c r="U666" i="2"/>
  <c r="V666" i="2"/>
  <c r="W666" i="2" s="1"/>
  <c r="AE666" i="2"/>
  <c r="AF666" i="2" s="1"/>
  <c r="AQ666" i="2"/>
  <c r="AR666" i="2"/>
  <c r="AM666" i="2" s="1"/>
  <c r="AS666" i="2"/>
  <c r="U667" i="2"/>
  <c r="V667" i="2"/>
  <c r="W667" i="2" s="1"/>
  <c r="AE667" i="2"/>
  <c r="AF667" i="2" s="1"/>
  <c r="AQ667" i="2"/>
  <c r="AR667" i="2"/>
  <c r="AM667" i="2" s="1"/>
  <c r="AS667" i="2"/>
  <c r="U668" i="2"/>
  <c r="V668" i="2"/>
  <c r="W668" i="2" s="1"/>
  <c r="AH668" i="2" s="1"/>
  <c r="AE668" i="2"/>
  <c r="AF668" i="2" s="1"/>
  <c r="AQ668" i="2"/>
  <c r="AR668" i="2"/>
  <c r="AM668" i="2" s="1"/>
  <c r="AS668" i="2"/>
  <c r="U669" i="2"/>
  <c r="V669" i="2"/>
  <c r="W669" i="2" s="1"/>
  <c r="AH669" i="2" s="1"/>
  <c r="AE669" i="2"/>
  <c r="AF669" i="2" s="1"/>
  <c r="AQ669" i="2"/>
  <c r="AR669" i="2"/>
  <c r="AM669" i="2" s="1"/>
  <c r="AS669" i="2"/>
  <c r="U670" i="2"/>
  <c r="V670" i="2"/>
  <c r="W670" i="2" s="1"/>
  <c r="AE670" i="2"/>
  <c r="AF670" i="2" s="1"/>
  <c r="AQ670" i="2"/>
  <c r="AR670" i="2"/>
  <c r="AM670" i="2" s="1"/>
  <c r="AS670" i="2"/>
  <c r="U671" i="2"/>
  <c r="V671" i="2"/>
  <c r="W671" i="2" s="1"/>
  <c r="AE671" i="2"/>
  <c r="AF671" i="2" s="1"/>
  <c r="AQ671" i="2"/>
  <c r="AR671" i="2"/>
  <c r="AM671" i="2" s="1"/>
  <c r="AS671" i="2"/>
  <c r="U672" i="2"/>
  <c r="V672" i="2"/>
  <c r="W672" i="2" s="1"/>
  <c r="AH672" i="2" s="1"/>
  <c r="AE672" i="2"/>
  <c r="AF672" i="2" s="1"/>
  <c r="AQ672" i="2"/>
  <c r="AR672" i="2"/>
  <c r="AM672" i="2" s="1"/>
  <c r="AS672" i="2"/>
  <c r="U673" i="2"/>
  <c r="V673" i="2"/>
  <c r="W673" i="2" s="1"/>
  <c r="AH673" i="2" s="1"/>
  <c r="AE673" i="2"/>
  <c r="AF673" i="2" s="1"/>
  <c r="AQ673" i="2"/>
  <c r="AR673" i="2"/>
  <c r="AM673" i="2" s="1"/>
  <c r="AS673" i="2"/>
  <c r="U674" i="2"/>
  <c r="V674" i="2"/>
  <c r="W674" i="2" s="1"/>
  <c r="AE674" i="2"/>
  <c r="AF674" i="2" s="1"/>
  <c r="AQ674" i="2"/>
  <c r="AR674" i="2"/>
  <c r="AM674" i="2" s="1"/>
  <c r="AS674" i="2"/>
  <c r="U675" i="2"/>
  <c r="V675" i="2"/>
  <c r="W675" i="2" s="1"/>
  <c r="AE675" i="2"/>
  <c r="AF675" i="2" s="1"/>
  <c r="AQ675" i="2"/>
  <c r="AR675" i="2"/>
  <c r="AM675" i="2" s="1"/>
  <c r="AS675" i="2"/>
  <c r="U676" i="2"/>
  <c r="V676" i="2"/>
  <c r="W676" i="2" s="1"/>
  <c r="AH676" i="2" s="1"/>
  <c r="AE676" i="2"/>
  <c r="AF676" i="2" s="1"/>
  <c r="AQ676" i="2"/>
  <c r="AR676" i="2"/>
  <c r="AM676" i="2" s="1"/>
  <c r="AS676" i="2"/>
  <c r="U677" i="2"/>
  <c r="V677" i="2"/>
  <c r="W677" i="2" s="1"/>
  <c r="AH677" i="2" s="1"/>
  <c r="AE677" i="2"/>
  <c r="AF677" i="2" s="1"/>
  <c r="AQ677" i="2"/>
  <c r="AR677" i="2"/>
  <c r="AM677" i="2" s="1"/>
  <c r="AS677" i="2"/>
  <c r="U678" i="2"/>
  <c r="V678" i="2"/>
  <c r="W678" i="2" s="1"/>
  <c r="AE678" i="2"/>
  <c r="AF678" i="2" s="1"/>
  <c r="AQ678" i="2"/>
  <c r="AR678" i="2"/>
  <c r="AM678" i="2" s="1"/>
  <c r="AS678" i="2"/>
  <c r="U679" i="2"/>
  <c r="V679" i="2"/>
  <c r="W679" i="2" s="1"/>
  <c r="AE679" i="2"/>
  <c r="AF679" i="2" s="1"/>
  <c r="AQ679" i="2"/>
  <c r="AR679" i="2"/>
  <c r="AM679" i="2" s="1"/>
  <c r="AS679" i="2"/>
  <c r="U680" i="2"/>
  <c r="V680" i="2"/>
  <c r="W680" i="2" s="1"/>
  <c r="AH680" i="2" s="1"/>
  <c r="AE680" i="2"/>
  <c r="AF680" i="2" s="1"/>
  <c r="AQ680" i="2"/>
  <c r="AR680" i="2"/>
  <c r="AM680" i="2" s="1"/>
  <c r="AS680" i="2"/>
  <c r="U681" i="2"/>
  <c r="V681" i="2"/>
  <c r="W681" i="2" s="1"/>
  <c r="AH681" i="2" s="1"/>
  <c r="AE681" i="2"/>
  <c r="AF681" i="2" s="1"/>
  <c r="AQ681" i="2"/>
  <c r="AR681" i="2"/>
  <c r="AM681" i="2" s="1"/>
  <c r="AS681" i="2"/>
  <c r="U682" i="2"/>
  <c r="V682" i="2"/>
  <c r="W682" i="2" s="1"/>
  <c r="AE682" i="2"/>
  <c r="AF682" i="2" s="1"/>
  <c r="AQ682" i="2"/>
  <c r="AR682" i="2"/>
  <c r="AM682" i="2" s="1"/>
  <c r="AS682" i="2"/>
  <c r="U683" i="2"/>
  <c r="V683" i="2"/>
  <c r="W683" i="2" s="1"/>
  <c r="AE683" i="2"/>
  <c r="AF683" i="2" s="1"/>
  <c r="AQ683" i="2"/>
  <c r="AR683" i="2"/>
  <c r="AM683" i="2" s="1"/>
  <c r="AS683" i="2"/>
  <c r="U684" i="2"/>
  <c r="V684" i="2"/>
  <c r="W684" i="2" s="1"/>
  <c r="AE684" i="2"/>
  <c r="AQ684" i="2"/>
  <c r="AR684" i="2"/>
  <c r="AM684" i="2" s="1"/>
  <c r="AS684" i="2"/>
  <c r="U685" i="2"/>
  <c r="V685" i="2"/>
  <c r="W685" i="2" s="1"/>
  <c r="AE685" i="2"/>
  <c r="AF685" i="2" s="1"/>
  <c r="AQ685" i="2"/>
  <c r="AR685" i="2"/>
  <c r="AM685" i="2" s="1"/>
  <c r="AS685" i="2"/>
  <c r="U686" i="2"/>
  <c r="V686" i="2"/>
  <c r="W686" i="2" s="1"/>
  <c r="AE686" i="2"/>
  <c r="AQ686" i="2"/>
  <c r="AR686" i="2"/>
  <c r="AM686" i="2" s="1"/>
  <c r="AS686" i="2"/>
  <c r="U687" i="2"/>
  <c r="V687" i="2"/>
  <c r="W687" i="2" s="1"/>
  <c r="AE687" i="2"/>
  <c r="AF687" i="2" s="1"/>
  <c r="AQ687" i="2"/>
  <c r="AR687" i="2"/>
  <c r="AM687" i="2" s="1"/>
  <c r="AS687" i="2"/>
  <c r="U688" i="2"/>
  <c r="V688" i="2"/>
  <c r="W688" i="2" s="1"/>
  <c r="AE688" i="2"/>
  <c r="AQ688" i="2"/>
  <c r="AR688" i="2"/>
  <c r="AM688" i="2" s="1"/>
  <c r="AS688" i="2"/>
  <c r="U689" i="2"/>
  <c r="V689" i="2"/>
  <c r="W689" i="2" s="1"/>
  <c r="AE689" i="2"/>
  <c r="AF689" i="2" s="1"/>
  <c r="AQ689" i="2"/>
  <c r="AR689" i="2"/>
  <c r="AM689" i="2" s="1"/>
  <c r="AS689" i="2"/>
  <c r="U690" i="2"/>
  <c r="V690" i="2"/>
  <c r="W690" i="2" s="1"/>
  <c r="AE690" i="2"/>
  <c r="AQ690" i="2"/>
  <c r="AR690" i="2"/>
  <c r="AM690" i="2" s="1"/>
  <c r="AS690" i="2"/>
  <c r="U691" i="2"/>
  <c r="V691" i="2"/>
  <c r="W691" i="2" s="1"/>
  <c r="AE691" i="2"/>
  <c r="AF691" i="2" s="1"/>
  <c r="AQ691" i="2"/>
  <c r="AR691" i="2"/>
  <c r="AM691" i="2" s="1"/>
  <c r="AS691" i="2"/>
  <c r="U692" i="2"/>
  <c r="V692" i="2"/>
  <c r="W692" i="2" s="1"/>
  <c r="AE692" i="2"/>
  <c r="AQ692" i="2"/>
  <c r="AR692" i="2"/>
  <c r="AM692" i="2" s="1"/>
  <c r="AS692" i="2"/>
  <c r="U693" i="2"/>
  <c r="V693" i="2"/>
  <c r="W693" i="2" s="1"/>
  <c r="AE693" i="2"/>
  <c r="AF693" i="2" s="1"/>
  <c r="AQ693" i="2"/>
  <c r="AR693" i="2"/>
  <c r="AM693" i="2" s="1"/>
  <c r="AS693" i="2"/>
  <c r="U694" i="2"/>
  <c r="V694" i="2"/>
  <c r="W694" i="2" s="1"/>
  <c r="AE694" i="2"/>
  <c r="AQ694" i="2"/>
  <c r="AR694" i="2"/>
  <c r="AM694" i="2" s="1"/>
  <c r="AS694" i="2"/>
  <c r="U695" i="2"/>
  <c r="V695" i="2"/>
  <c r="W695" i="2" s="1"/>
  <c r="AE695" i="2"/>
  <c r="AF695" i="2" s="1"/>
  <c r="AQ695" i="2"/>
  <c r="AR695" i="2"/>
  <c r="AM695" i="2" s="1"/>
  <c r="AS695" i="2"/>
  <c r="U696" i="2"/>
  <c r="V696" i="2"/>
  <c r="W696" i="2" s="1"/>
  <c r="AE696" i="2"/>
  <c r="AQ696" i="2"/>
  <c r="AR696" i="2"/>
  <c r="AM696" i="2" s="1"/>
  <c r="AS696" i="2"/>
  <c r="U697" i="2"/>
  <c r="V697" i="2"/>
  <c r="W697" i="2" s="1"/>
  <c r="AE697" i="2"/>
  <c r="AF697" i="2" s="1"/>
  <c r="AQ697" i="2"/>
  <c r="AR697" i="2"/>
  <c r="AM697" i="2" s="1"/>
  <c r="AS697" i="2"/>
  <c r="U698" i="2"/>
  <c r="V698" i="2"/>
  <c r="W698" i="2" s="1"/>
  <c r="AE698" i="2"/>
  <c r="AQ698" i="2"/>
  <c r="AR698" i="2"/>
  <c r="AM698" i="2" s="1"/>
  <c r="AS698" i="2"/>
  <c r="U699" i="2"/>
  <c r="V699" i="2"/>
  <c r="W699" i="2" s="1"/>
  <c r="AE699" i="2"/>
  <c r="AF699" i="2" s="1"/>
  <c r="AQ699" i="2"/>
  <c r="AR699" i="2"/>
  <c r="AM699" i="2" s="1"/>
  <c r="AS699" i="2"/>
  <c r="U700" i="2"/>
  <c r="V700" i="2"/>
  <c r="W700" i="2" s="1"/>
  <c r="AE700" i="2"/>
  <c r="AQ700" i="2"/>
  <c r="AR700" i="2"/>
  <c r="AM700" i="2" s="1"/>
  <c r="AS700" i="2"/>
  <c r="U701" i="2"/>
  <c r="V701" i="2"/>
  <c r="W701" i="2" s="1"/>
  <c r="AE701" i="2"/>
  <c r="AF701" i="2" s="1"/>
  <c r="AQ701" i="2"/>
  <c r="AR701" i="2"/>
  <c r="AM701" i="2" s="1"/>
  <c r="AS701" i="2"/>
  <c r="U702" i="2"/>
  <c r="V702" i="2"/>
  <c r="W702" i="2" s="1"/>
  <c r="AE702" i="2"/>
  <c r="AQ702" i="2"/>
  <c r="AR702" i="2"/>
  <c r="AM702" i="2" s="1"/>
  <c r="AS702" i="2"/>
  <c r="U703" i="2"/>
  <c r="V703" i="2"/>
  <c r="W703" i="2" s="1"/>
  <c r="AE703" i="2"/>
  <c r="AF703" i="2" s="1"/>
  <c r="AQ703" i="2"/>
  <c r="AR703" i="2"/>
  <c r="AM703" i="2" s="1"/>
  <c r="AS703" i="2"/>
  <c r="U704" i="2"/>
  <c r="V704" i="2"/>
  <c r="W704" i="2" s="1"/>
  <c r="AE704" i="2"/>
  <c r="AQ704" i="2"/>
  <c r="AR704" i="2"/>
  <c r="AM704" i="2" s="1"/>
  <c r="AS704" i="2"/>
  <c r="U705" i="2"/>
  <c r="V705" i="2"/>
  <c r="W705" i="2" s="1"/>
  <c r="AE705" i="2"/>
  <c r="AF705" i="2" s="1"/>
  <c r="AQ705" i="2"/>
  <c r="AR705" i="2"/>
  <c r="AM705" i="2" s="1"/>
  <c r="AS705" i="2"/>
  <c r="U706" i="2"/>
  <c r="V706" i="2"/>
  <c r="W706" i="2" s="1"/>
  <c r="AE706" i="2"/>
  <c r="AQ706" i="2"/>
  <c r="AR706" i="2"/>
  <c r="AM706" i="2" s="1"/>
  <c r="AS706" i="2"/>
  <c r="U707" i="2"/>
  <c r="V707" i="2"/>
  <c r="W707" i="2" s="1"/>
  <c r="AE707" i="2"/>
  <c r="AF707" i="2" s="1"/>
  <c r="AQ707" i="2"/>
  <c r="AR707" i="2"/>
  <c r="AM707" i="2" s="1"/>
  <c r="AS707" i="2"/>
  <c r="U708" i="2"/>
  <c r="V708" i="2"/>
  <c r="W708" i="2" s="1"/>
  <c r="AE708" i="2"/>
  <c r="AQ708" i="2"/>
  <c r="AR708" i="2"/>
  <c r="AM708" i="2" s="1"/>
  <c r="AS708" i="2"/>
  <c r="U709" i="2"/>
  <c r="V709" i="2"/>
  <c r="W709" i="2" s="1"/>
  <c r="AE709" i="2"/>
  <c r="AF709" i="2" s="1"/>
  <c r="AQ709" i="2"/>
  <c r="AR709" i="2"/>
  <c r="AM709" i="2" s="1"/>
  <c r="AS709" i="2"/>
  <c r="U710" i="2"/>
  <c r="V710" i="2"/>
  <c r="W710" i="2" s="1"/>
  <c r="AE710" i="2"/>
  <c r="AQ710" i="2"/>
  <c r="AR710" i="2"/>
  <c r="AM710" i="2" s="1"/>
  <c r="AS710" i="2"/>
  <c r="U711" i="2"/>
  <c r="V711" i="2"/>
  <c r="W711" i="2" s="1"/>
  <c r="AE711" i="2"/>
  <c r="AF711" i="2" s="1"/>
  <c r="AQ711" i="2"/>
  <c r="AR711" i="2"/>
  <c r="AM711" i="2" s="1"/>
  <c r="AS711" i="2"/>
  <c r="U712" i="2"/>
  <c r="V712" i="2"/>
  <c r="W712" i="2" s="1"/>
  <c r="AE712" i="2"/>
  <c r="AQ712" i="2"/>
  <c r="AR712" i="2"/>
  <c r="AM712" i="2" s="1"/>
  <c r="AS712" i="2"/>
  <c r="U713" i="2"/>
  <c r="V713" i="2"/>
  <c r="W713" i="2" s="1"/>
  <c r="AE713" i="2"/>
  <c r="AF713" i="2" s="1"/>
  <c r="AQ713" i="2"/>
  <c r="AR713" i="2"/>
  <c r="AM713" i="2" s="1"/>
  <c r="AS713" i="2"/>
  <c r="U714" i="2"/>
  <c r="V714" i="2"/>
  <c r="W714" i="2" s="1"/>
  <c r="AE714" i="2"/>
  <c r="AQ714" i="2"/>
  <c r="AR714" i="2"/>
  <c r="AM714" i="2" s="1"/>
  <c r="AS714" i="2"/>
  <c r="U715" i="2"/>
  <c r="V715" i="2"/>
  <c r="W715" i="2" s="1"/>
  <c r="AE715" i="2"/>
  <c r="AF715" i="2" s="1"/>
  <c r="AQ715" i="2"/>
  <c r="AR715" i="2"/>
  <c r="AM715" i="2" s="1"/>
  <c r="AS715" i="2"/>
  <c r="U716" i="2"/>
  <c r="V716" i="2"/>
  <c r="W716" i="2" s="1"/>
  <c r="AE716" i="2"/>
  <c r="AQ716" i="2"/>
  <c r="AR716" i="2"/>
  <c r="AM716" i="2" s="1"/>
  <c r="AS716" i="2"/>
  <c r="U717" i="2"/>
  <c r="V717" i="2"/>
  <c r="W717" i="2" s="1"/>
  <c r="AE717" i="2"/>
  <c r="AQ717" i="2"/>
  <c r="AR717" i="2"/>
  <c r="AM717" i="2" s="1"/>
  <c r="AS717" i="2"/>
  <c r="U718" i="2"/>
  <c r="V718" i="2"/>
  <c r="W718" i="2" s="1"/>
  <c r="AE718" i="2"/>
  <c r="AQ718" i="2"/>
  <c r="AR718" i="2"/>
  <c r="AM718" i="2" s="1"/>
  <c r="AS718" i="2"/>
  <c r="U719" i="2"/>
  <c r="V719" i="2"/>
  <c r="W719" i="2" s="1"/>
  <c r="AE719" i="2"/>
  <c r="AF719" i="2" s="1"/>
  <c r="AQ719" i="2"/>
  <c r="AR719" i="2"/>
  <c r="AM719" i="2" s="1"/>
  <c r="AS719" i="2"/>
  <c r="U720" i="2"/>
  <c r="V720" i="2"/>
  <c r="W720" i="2" s="1"/>
  <c r="AE720" i="2"/>
  <c r="AQ720" i="2"/>
  <c r="AR720" i="2"/>
  <c r="AM720" i="2" s="1"/>
  <c r="AS720" i="2"/>
  <c r="U721" i="2"/>
  <c r="V721" i="2"/>
  <c r="W721" i="2" s="1"/>
  <c r="AE721" i="2"/>
  <c r="AQ721" i="2"/>
  <c r="AR721" i="2"/>
  <c r="AM721" i="2" s="1"/>
  <c r="AS721" i="2"/>
  <c r="U722" i="2"/>
  <c r="V722" i="2"/>
  <c r="W722" i="2" s="1"/>
  <c r="AE722" i="2"/>
  <c r="AQ722" i="2"/>
  <c r="AR722" i="2"/>
  <c r="AM722" i="2" s="1"/>
  <c r="AS722" i="2"/>
  <c r="U723" i="2"/>
  <c r="V723" i="2"/>
  <c r="W723" i="2" s="1"/>
  <c r="AE723" i="2"/>
  <c r="AF723" i="2" s="1"/>
  <c r="AQ723" i="2"/>
  <c r="AR723" i="2"/>
  <c r="AM723" i="2" s="1"/>
  <c r="AS723" i="2"/>
  <c r="U724" i="2"/>
  <c r="V724" i="2"/>
  <c r="W724" i="2" s="1"/>
  <c r="AE724" i="2"/>
  <c r="AQ724" i="2"/>
  <c r="AR724" i="2"/>
  <c r="AM724" i="2" s="1"/>
  <c r="AS724" i="2"/>
  <c r="U725" i="2"/>
  <c r="V725" i="2"/>
  <c r="W725" i="2" s="1"/>
  <c r="AE725" i="2"/>
  <c r="AQ725" i="2"/>
  <c r="AR725" i="2"/>
  <c r="AM725" i="2" s="1"/>
  <c r="AS725" i="2"/>
  <c r="U726" i="2"/>
  <c r="V726" i="2"/>
  <c r="W726" i="2" s="1"/>
  <c r="AE726" i="2"/>
  <c r="AQ726" i="2"/>
  <c r="AR726" i="2"/>
  <c r="AM726" i="2" s="1"/>
  <c r="AS726" i="2"/>
  <c r="U727" i="2"/>
  <c r="V727" i="2"/>
  <c r="W727" i="2" s="1"/>
  <c r="AE727" i="2"/>
  <c r="AF727" i="2" s="1"/>
  <c r="AQ727" i="2"/>
  <c r="AR727" i="2"/>
  <c r="AM727" i="2" s="1"/>
  <c r="AS727" i="2"/>
  <c r="U728" i="2"/>
  <c r="V728" i="2"/>
  <c r="W728" i="2" s="1"/>
  <c r="AE728" i="2"/>
  <c r="AQ728" i="2"/>
  <c r="AR728" i="2"/>
  <c r="AM728" i="2" s="1"/>
  <c r="AS728" i="2"/>
  <c r="U729" i="2"/>
  <c r="V729" i="2"/>
  <c r="W729" i="2" s="1"/>
  <c r="AE729" i="2"/>
  <c r="AQ729" i="2"/>
  <c r="AR729" i="2"/>
  <c r="AM729" i="2" s="1"/>
  <c r="AS729" i="2"/>
  <c r="U730" i="2"/>
  <c r="V730" i="2"/>
  <c r="W730" i="2" s="1"/>
  <c r="AI730" i="2" s="1"/>
  <c r="AE730" i="2"/>
  <c r="AF730" i="2" s="1"/>
  <c r="AG730" i="2"/>
  <c r="AH730" i="2"/>
  <c r="AQ730" i="2"/>
  <c r="AR730" i="2"/>
  <c r="AM730" i="2" s="1"/>
  <c r="AS730" i="2"/>
  <c r="U731" i="2"/>
  <c r="V731" i="2"/>
  <c r="W731" i="2" s="1"/>
  <c r="AE731" i="2"/>
  <c r="AF731" i="2" s="1"/>
  <c r="AQ731" i="2"/>
  <c r="AR731" i="2"/>
  <c r="AM731" i="2" s="1"/>
  <c r="AS731" i="2"/>
  <c r="U732" i="2"/>
  <c r="V732" i="2"/>
  <c r="W732" i="2" s="1"/>
  <c r="AE732" i="2"/>
  <c r="AF732" i="2" s="1"/>
  <c r="AQ732" i="2"/>
  <c r="AR732" i="2"/>
  <c r="AM732" i="2" s="1"/>
  <c r="AS732" i="2"/>
  <c r="U733" i="2"/>
  <c r="V733" i="2"/>
  <c r="W733" i="2" s="1"/>
  <c r="AH733" i="2" s="1"/>
  <c r="AE733" i="2"/>
  <c r="AF733" i="2" s="1"/>
  <c r="AG733" i="2"/>
  <c r="AQ733" i="2"/>
  <c r="AR733" i="2"/>
  <c r="AM733" i="2" s="1"/>
  <c r="AS733" i="2"/>
  <c r="U734" i="2"/>
  <c r="V734" i="2"/>
  <c r="W734" i="2" s="1"/>
  <c r="AH734" i="2" s="1"/>
  <c r="AE734" i="2"/>
  <c r="AF734" i="2" s="1"/>
  <c r="AQ734" i="2"/>
  <c r="AR734" i="2"/>
  <c r="AM734" i="2" s="1"/>
  <c r="AS734" i="2"/>
  <c r="U735" i="2"/>
  <c r="V735" i="2"/>
  <c r="W735" i="2" s="1"/>
  <c r="AE735" i="2"/>
  <c r="AF735" i="2" s="1"/>
  <c r="AQ735" i="2"/>
  <c r="AR735" i="2"/>
  <c r="AM735" i="2" s="1"/>
  <c r="AS735" i="2"/>
  <c r="U736" i="2"/>
  <c r="V736" i="2"/>
  <c r="W736" i="2" s="1"/>
  <c r="AE736" i="2"/>
  <c r="AF736" i="2" s="1"/>
  <c r="AQ736" i="2"/>
  <c r="AR736" i="2"/>
  <c r="AM736" i="2" s="1"/>
  <c r="AS736" i="2"/>
  <c r="U737" i="2"/>
  <c r="V737" i="2"/>
  <c r="W737" i="2" s="1"/>
  <c r="AH737" i="2" s="1"/>
  <c r="AE737" i="2"/>
  <c r="AF737" i="2" s="1"/>
  <c r="AQ737" i="2"/>
  <c r="AR737" i="2"/>
  <c r="AM737" i="2" s="1"/>
  <c r="AS737" i="2"/>
  <c r="U738" i="2"/>
  <c r="V738" i="2"/>
  <c r="W738" i="2" s="1"/>
  <c r="AH738" i="2" s="1"/>
  <c r="AE738" i="2"/>
  <c r="AF738" i="2" s="1"/>
  <c r="AQ738" i="2"/>
  <c r="AR738" i="2"/>
  <c r="AM738" i="2" s="1"/>
  <c r="AS738" i="2"/>
  <c r="U739" i="2"/>
  <c r="V739" i="2"/>
  <c r="W739" i="2" s="1"/>
  <c r="AE739" i="2"/>
  <c r="AF739" i="2" s="1"/>
  <c r="AQ739" i="2"/>
  <c r="AR739" i="2"/>
  <c r="AM739" i="2" s="1"/>
  <c r="AS739" i="2"/>
  <c r="U740" i="2"/>
  <c r="V740" i="2"/>
  <c r="W740" i="2" s="1"/>
  <c r="AE740" i="2"/>
  <c r="AF740" i="2" s="1"/>
  <c r="AQ740" i="2"/>
  <c r="AR740" i="2"/>
  <c r="AM740" i="2" s="1"/>
  <c r="AS740" i="2"/>
  <c r="U741" i="2"/>
  <c r="V741" i="2"/>
  <c r="W741" i="2" s="1"/>
  <c r="AH741" i="2" s="1"/>
  <c r="AE741" i="2"/>
  <c r="AF741" i="2" s="1"/>
  <c r="AQ741" i="2"/>
  <c r="AR741" i="2"/>
  <c r="AM741" i="2" s="1"/>
  <c r="AS741" i="2"/>
  <c r="U742" i="2"/>
  <c r="V742" i="2"/>
  <c r="W742" i="2" s="1"/>
  <c r="AH742" i="2" s="1"/>
  <c r="AE742" i="2"/>
  <c r="AF742" i="2" s="1"/>
  <c r="AQ742" i="2"/>
  <c r="AR742" i="2"/>
  <c r="AM742" i="2" s="1"/>
  <c r="AS742" i="2"/>
  <c r="U743" i="2"/>
  <c r="V743" i="2"/>
  <c r="W743" i="2" s="1"/>
  <c r="AE743" i="2"/>
  <c r="AF743" i="2" s="1"/>
  <c r="AQ743" i="2"/>
  <c r="AR743" i="2"/>
  <c r="AM743" i="2" s="1"/>
  <c r="AS743" i="2"/>
  <c r="U744" i="2"/>
  <c r="V744" i="2"/>
  <c r="W744" i="2" s="1"/>
  <c r="AE744" i="2"/>
  <c r="AF744" i="2" s="1"/>
  <c r="AQ744" i="2"/>
  <c r="AR744" i="2"/>
  <c r="AM744" i="2" s="1"/>
  <c r="AS744" i="2"/>
  <c r="U745" i="2"/>
  <c r="V745" i="2"/>
  <c r="W745" i="2" s="1"/>
  <c r="AH745" i="2" s="1"/>
  <c r="AE745" i="2"/>
  <c r="AF745" i="2" s="1"/>
  <c r="AQ745" i="2"/>
  <c r="AR745" i="2"/>
  <c r="AM745" i="2" s="1"/>
  <c r="AS745" i="2"/>
  <c r="U746" i="2"/>
  <c r="V746" i="2"/>
  <c r="W746" i="2" s="1"/>
  <c r="AH746" i="2" s="1"/>
  <c r="AE746" i="2"/>
  <c r="AF746" i="2" s="1"/>
  <c r="AQ746" i="2"/>
  <c r="AR746" i="2"/>
  <c r="AM746" i="2" s="1"/>
  <c r="AS746" i="2"/>
  <c r="U747" i="2"/>
  <c r="V747" i="2"/>
  <c r="W747" i="2" s="1"/>
  <c r="AE747" i="2"/>
  <c r="AF747" i="2" s="1"/>
  <c r="AQ747" i="2"/>
  <c r="AR747" i="2"/>
  <c r="AM747" i="2" s="1"/>
  <c r="AS747" i="2"/>
  <c r="U748" i="2"/>
  <c r="V748" i="2"/>
  <c r="W748" i="2" s="1"/>
  <c r="AE748" i="2"/>
  <c r="AF748" i="2" s="1"/>
  <c r="AQ748" i="2"/>
  <c r="AR748" i="2"/>
  <c r="AM748" i="2" s="1"/>
  <c r="AS748" i="2"/>
  <c r="U749" i="2"/>
  <c r="V749" i="2"/>
  <c r="W749" i="2" s="1"/>
  <c r="AH749" i="2" s="1"/>
  <c r="AE749" i="2"/>
  <c r="AF749" i="2" s="1"/>
  <c r="AQ749" i="2"/>
  <c r="AR749" i="2"/>
  <c r="AM749" i="2" s="1"/>
  <c r="AS749" i="2"/>
  <c r="U750" i="2"/>
  <c r="V750" i="2"/>
  <c r="W750" i="2" s="1"/>
  <c r="AH750" i="2" s="1"/>
  <c r="AE750" i="2"/>
  <c r="AF750" i="2" s="1"/>
  <c r="AQ750" i="2"/>
  <c r="AR750" i="2"/>
  <c r="AM750" i="2" s="1"/>
  <c r="AS750" i="2"/>
  <c r="U751" i="2"/>
  <c r="V751" i="2"/>
  <c r="W751" i="2" s="1"/>
  <c r="AE751" i="2"/>
  <c r="AF751" i="2" s="1"/>
  <c r="AQ751" i="2"/>
  <c r="AR751" i="2"/>
  <c r="AM751" i="2" s="1"/>
  <c r="AS751" i="2"/>
  <c r="U752" i="2"/>
  <c r="V752" i="2"/>
  <c r="W752" i="2" s="1"/>
  <c r="AE752" i="2"/>
  <c r="AF752" i="2" s="1"/>
  <c r="AQ752" i="2"/>
  <c r="AR752" i="2"/>
  <c r="AM752" i="2" s="1"/>
  <c r="AS752" i="2"/>
  <c r="U753" i="2"/>
  <c r="V753" i="2"/>
  <c r="W753" i="2" s="1"/>
  <c r="AH753" i="2" s="1"/>
  <c r="AE753" i="2"/>
  <c r="AF753" i="2" s="1"/>
  <c r="AQ753" i="2"/>
  <c r="AR753" i="2"/>
  <c r="AM753" i="2" s="1"/>
  <c r="AS753" i="2"/>
  <c r="U754" i="2"/>
  <c r="V754" i="2"/>
  <c r="W754" i="2" s="1"/>
  <c r="AH754" i="2" s="1"/>
  <c r="AE754" i="2"/>
  <c r="AF754" i="2" s="1"/>
  <c r="AQ754" i="2"/>
  <c r="AR754" i="2"/>
  <c r="AM754" i="2" s="1"/>
  <c r="AS754" i="2"/>
  <c r="U755" i="2"/>
  <c r="V755" i="2"/>
  <c r="W755" i="2" s="1"/>
  <c r="AE755" i="2"/>
  <c r="AF755" i="2" s="1"/>
  <c r="AQ755" i="2"/>
  <c r="AR755" i="2"/>
  <c r="AM755" i="2" s="1"/>
  <c r="AS755" i="2"/>
  <c r="U756" i="2"/>
  <c r="V756" i="2"/>
  <c r="W756" i="2" s="1"/>
  <c r="AE756" i="2"/>
  <c r="AF756" i="2" s="1"/>
  <c r="AQ756" i="2"/>
  <c r="AR756" i="2"/>
  <c r="AM756" i="2" s="1"/>
  <c r="AS756" i="2"/>
  <c r="U757" i="2"/>
  <c r="V757" i="2"/>
  <c r="W757" i="2" s="1"/>
  <c r="AH757" i="2" s="1"/>
  <c r="AE757" i="2"/>
  <c r="AF757" i="2" s="1"/>
  <c r="AG757" i="2"/>
  <c r="AQ757" i="2"/>
  <c r="AR757" i="2"/>
  <c r="AM757" i="2" s="1"/>
  <c r="AS757" i="2"/>
  <c r="U758" i="2"/>
  <c r="V758" i="2"/>
  <c r="W758" i="2" s="1"/>
  <c r="AH758" i="2" s="1"/>
  <c r="AE758" i="2"/>
  <c r="AF758" i="2" s="1"/>
  <c r="AQ758" i="2"/>
  <c r="AR758" i="2"/>
  <c r="AM758" i="2" s="1"/>
  <c r="AS758" i="2"/>
  <c r="U759" i="2"/>
  <c r="V759" i="2"/>
  <c r="W759" i="2" s="1"/>
  <c r="AE759" i="2"/>
  <c r="AF759" i="2" s="1"/>
  <c r="AQ759" i="2"/>
  <c r="AR759" i="2"/>
  <c r="AM759" i="2" s="1"/>
  <c r="AS759" i="2"/>
  <c r="U760" i="2"/>
  <c r="V760" i="2"/>
  <c r="W760" i="2" s="1"/>
  <c r="AE760" i="2"/>
  <c r="AF760" i="2" s="1"/>
  <c r="AG760" i="2"/>
  <c r="AQ760" i="2"/>
  <c r="AR760" i="2"/>
  <c r="AM760" i="2" s="1"/>
  <c r="AS760" i="2"/>
  <c r="U761" i="2"/>
  <c r="V761" i="2"/>
  <c r="W761" i="2" s="1"/>
  <c r="AH761" i="2" s="1"/>
  <c r="AE761" i="2"/>
  <c r="AF761" i="2" s="1"/>
  <c r="AQ761" i="2"/>
  <c r="AR761" i="2"/>
  <c r="AM761" i="2" s="1"/>
  <c r="AS761" i="2"/>
  <c r="U762" i="2"/>
  <c r="V762" i="2"/>
  <c r="W762" i="2" s="1"/>
  <c r="AH762" i="2" s="1"/>
  <c r="AE762" i="2"/>
  <c r="AF762" i="2" s="1"/>
  <c r="AQ762" i="2"/>
  <c r="AR762" i="2"/>
  <c r="AM762" i="2" s="1"/>
  <c r="AS762" i="2"/>
  <c r="U763" i="2"/>
  <c r="V763" i="2"/>
  <c r="W763" i="2" s="1"/>
  <c r="AE763" i="2"/>
  <c r="AF763" i="2" s="1"/>
  <c r="AQ763" i="2"/>
  <c r="AR763" i="2"/>
  <c r="AM763" i="2" s="1"/>
  <c r="AS763" i="2"/>
  <c r="U764" i="2"/>
  <c r="V764" i="2"/>
  <c r="W764" i="2" s="1"/>
  <c r="AE764" i="2"/>
  <c r="AF764" i="2" s="1"/>
  <c r="AQ764" i="2"/>
  <c r="AR764" i="2"/>
  <c r="AM764" i="2" s="1"/>
  <c r="AS764" i="2"/>
  <c r="U765" i="2"/>
  <c r="V765" i="2"/>
  <c r="W765" i="2" s="1"/>
  <c r="AH765" i="2" s="1"/>
  <c r="AE765" i="2"/>
  <c r="AF765" i="2" s="1"/>
  <c r="AQ765" i="2"/>
  <c r="AR765" i="2"/>
  <c r="AM765" i="2" s="1"/>
  <c r="AS765" i="2"/>
  <c r="U766" i="2"/>
  <c r="V766" i="2"/>
  <c r="W766" i="2" s="1"/>
  <c r="AH766" i="2" s="1"/>
  <c r="AE766" i="2"/>
  <c r="AF766" i="2" s="1"/>
  <c r="AG766" i="2"/>
  <c r="AQ766" i="2"/>
  <c r="AR766" i="2"/>
  <c r="AM766" i="2" s="1"/>
  <c r="AS766" i="2"/>
  <c r="U767" i="2"/>
  <c r="V767" i="2"/>
  <c r="W767" i="2" s="1"/>
  <c r="AE767" i="2"/>
  <c r="AF767" i="2" s="1"/>
  <c r="AQ767" i="2"/>
  <c r="AR767" i="2"/>
  <c r="AM767" i="2" s="1"/>
  <c r="AS767" i="2"/>
  <c r="U768" i="2"/>
  <c r="V768" i="2"/>
  <c r="W768" i="2" s="1"/>
  <c r="AE768" i="2"/>
  <c r="AF768" i="2" s="1"/>
  <c r="AQ768" i="2"/>
  <c r="AR768" i="2"/>
  <c r="AM768" i="2" s="1"/>
  <c r="AS768" i="2"/>
  <c r="U769" i="2"/>
  <c r="V769" i="2"/>
  <c r="W769" i="2" s="1"/>
  <c r="AH769" i="2" s="1"/>
  <c r="AE769" i="2"/>
  <c r="AF769" i="2" s="1"/>
  <c r="AG769" i="2"/>
  <c r="AQ769" i="2"/>
  <c r="AR769" i="2"/>
  <c r="AM769" i="2" s="1"/>
  <c r="AS769" i="2"/>
  <c r="U770" i="2"/>
  <c r="V770" i="2"/>
  <c r="W770" i="2" s="1"/>
  <c r="AH770" i="2" s="1"/>
  <c r="AE770" i="2"/>
  <c r="AF770" i="2" s="1"/>
  <c r="AG770" i="2"/>
  <c r="AQ770" i="2"/>
  <c r="AR770" i="2"/>
  <c r="AM770" i="2" s="1"/>
  <c r="AS770" i="2"/>
  <c r="U771" i="2"/>
  <c r="V771" i="2"/>
  <c r="W771" i="2" s="1"/>
  <c r="AE771" i="2"/>
  <c r="AF771" i="2" s="1"/>
  <c r="AQ771" i="2"/>
  <c r="AR771" i="2"/>
  <c r="AM771" i="2" s="1"/>
  <c r="AS771" i="2"/>
  <c r="U772" i="2"/>
  <c r="V772" i="2"/>
  <c r="W772" i="2" s="1"/>
  <c r="AE772" i="2"/>
  <c r="AF772" i="2" s="1"/>
  <c r="AQ772" i="2"/>
  <c r="AR772" i="2"/>
  <c r="AM772" i="2" s="1"/>
  <c r="AS772" i="2"/>
  <c r="U773" i="2"/>
  <c r="V773" i="2"/>
  <c r="W773" i="2" s="1"/>
  <c r="AH773" i="2" s="1"/>
  <c r="AE773" i="2"/>
  <c r="AF773" i="2" s="1"/>
  <c r="AQ773" i="2"/>
  <c r="AR773" i="2"/>
  <c r="AM773" i="2" s="1"/>
  <c r="AS773" i="2"/>
  <c r="U774" i="2"/>
  <c r="V774" i="2"/>
  <c r="W774" i="2" s="1"/>
  <c r="AH774" i="2" s="1"/>
  <c r="AE774" i="2"/>
  <c r="AF774" i="2" s="1"/>
  <c r="AQ774" i="2"/>
  <c r="AR774" i="2"/>
  <c r="AM774" i="2" s="1"/>
  <c r="AS774" i="2"/>
  <c r="U775" i="2"/>
  <c r="V775" i="2"/>
  <c r="W775" i="2" s="1"/>
  <c r="AE775" i="2"/>
  <c r="AF775" i="2" s="1"/>
  <c r="AQ775" i="2"/>
  <c r="AR775" i="2"/>
  <c r="AM775" i="2" s="1"/>
  <c r="AS775" i="2"/>
  <c r="U776" i="2"/>
  <c r="V776" i="2"/>
  <c r="W776" i="2" s="1"/>
  <c r="AE776" i="2"/>
  <c r="AF776" i="2" s="1"/>
  <c r="AQ776" i="2"/>
  <c r="AR776" i="2"/>
  <c r="AM776" i="2" s="1"/>
  <c r="AS776" i="2"/>
  <c r="U777" i="2"/>
  <c r="V777" i="2"/>
  <c r="W777" i="2" s="1"/>
  <c r="AH777" i="2" s="1"/>
  <c r="AE777" i="2"/>
  <c r="AF777" i="2" s="1"/>
  <c r="AQ777" i="2"/>
  <c r="AR777" i="2"/>
  <c r="AM777" i="2" s="1"/>
  <c r="AS777" i="2"/>
  <c r="U778" i="2"/>
  <c r="V778" i="2"/>
  <c r="W778" i="2" s="1"/>
  <c r="AH778" i="2" s="1"/>
  <c r="AE778" i="2"/>
  <c r="AF778" i="2" s="1"/>
  <c r="AQ778" i="2"/>
  <c r="AR778" i="2"/>
  <c r="AM778" i="2" s="1"/>
  <c r="AS778" i="2"/>
  <c r="U779" i="2"/>
  <c r="V779" i="2"/>
  <c r="W779" i="2" s="1"/>
  <c r="AE779" i="2"/>
  <c r="AF779" i="2" s="1"/>
  <c r="AQ779" i="2"/>
  <c r="AR779" i="2"/>
  <c r="AM779" i="2" s="1"/>
  <c r="AS779" i="2"/>
  <c r="U780" i="2"/>
  <c r="V780" i="2"/>
  <c r="W780" i="2" s="1"/>
  <c r="AE780" i="2"/>
  <c r="AF780" i="2" s="1"/>
  <c r="AQ780" i="2"/>
  <c r="AR780" i="2"/>
  <c r="AM780" i="2" s="1"/>
  <c r="AS780" i="2"/>
  <c r="U781" i="2"/>
  <c r="V781" i="2"/>
  <c r="W781" i="2" s="1"/>
  <c r="AE781" i="2"/>
  <c r="AF781" i="2" s="1"/>
  <c r="AG781" i="2"/>
  <c r="AQ781" i="2"/>
  <c r="AR781" i="2"/>
  <c r="AM781" i="2" s="1"/>
  <c r="AS781" i="2"/>
  <c r="U782" i="2"/>
  <c r="V782" i="2"/>
  <c r="W782" i="2" s="1"/>
  <c r="AE782" i="2"/>
  <c r="AF782" i="2" s="1"/>
  <c r="AQ782" i="2"/>
  <c r="AR782" i="2"/>
  <c r="AM782" i="2" s="1"/>
  <c r="AS782" i="2"/>
  <c r="U783" i="2"/>
  <c r="V783" i="2"/>
  <c r="W783" i="2" s="1"/>
  <c r="AE783" i="2"/>
  <c r="AF783" i="2" s="1"/>
  <c r="AQ783" i="2"/>
  <c r="AR783" i="2"/>
  <c r="AM783" i="2" s="1"/>
  <c r="AS783" i="2"/>
  <c r="U784" i="2"/>
  <c r="V784" i="2"/>
  <c r="W784" i="2" s="1"/>
  <c r="AE784" i="2"/>
  <c r="AF784" i="2" s="1"/>
  <c r="AQ784" i="2"/>
  <c r="AR784" i="2"/>
  <c r="AM784" i="2" s="1"/>
  <c r="AS784" i="2"/>
  <c r="U785" i="2"/>
  <c r="V785" i="2"/>
  <c r="W785" i="2" s="1"/>
  <c r="AE785" i="2"/>
  <c r="AF785" i="2" s="1"/>
  <c r="AQ785" i="2"/>
  <c r="AR785" i="2"/>
  <c r="AM785" i="2" s="1"/>
  <c r="AS785" i="2"/>
  <c r="U786" i="2"/>
  <c r="V786" i="2"/>
  <c r="W786" i="2" s="1"/>
  <c r="AE786" i="2"/>
  <c r="AF786" i="2" s="1"/>
  <c r="AQ786" i="2"/>
  <c r="AR786" i="2"/>
  <c r="AM786" i="2" s="1"/>
  <c r="AS786" i="2"/>
  <c r="U787" i="2"/>
  <c r="V787" i="2"/>
  <c r="W787" i="2" s="1"/>
  <c r="AE787" i="2"/>
  <c r="AF787" i="2" s="1"/>
  <c r="AQ787" i="2"/>
  <c r="AR787" i="2"/>
  <c r="AM787" i="2" s="1"/>
  <c r="AS787" i="2"/>
  <c r="U788" i="2"/>
  <c r="V788" i="2"/>
  <c r="W788" i="2" s="1"/>
  <c r="AE788" i="2"/>
  <c r="AF788" i="2" s="1"/>
  <c r="AQ788" i="2"/>
  <c r="AR788" i="2"/>
  <c r="AM788" i="2" s="1"/>
  <c r="AS788" i="2"/>
  <c r="U789" i="2"/>
  <c r="V789" i="2"/>
  <c r="W789" i="2" s="1"/>
  <c r="AE789" i="2"/>
  <c r="AF789" i="2" s="1"/>
  <c r="AG789" i="2"/>
  <c r="AQ789" i="2"/>
  <c r="AR789" i="2"/>
  <c r="AM789" i="2" s="1"/>
  <c r="AS789" i="2"/>
  <c r="U790" i="2"/>
  <c r="V790" i="2"/>
  <c r="W790" i="2" s="1"/>
  <c r="AE790" i="2"/>
  <c r="AF790" i="2" s="1"/>
  <c r="AG790" i="2"/>
  <c r="AQ790" i="2"/>
  <c r="AR790" i="2"/>
  <c r="AM790" i="2" s="1"/>
  <c r="AS790" i="2"/>
  <c r="U791" i="2"/>
  <c r="V791" i="2"/>
  <c r="W791" i="2" s="1"/>
  <c r="AE791" i="2"/>
  <c r="AF791" i="2" s="1"/>
  <c r="AQ791" i="2"/>
  <c r="AR791" i="2"/>
  <c r="AM791" i="2" s="1"/>
  <c r="AS791" i="2"/>
  <c r="U792" i="2"/>
  <c r="V792" i="2"/>
  <c r="W792" i="2" s="1"/>
  <c r="AE792" i="2"/>
  <c r="AF792" i="2" s="1"/>
  <c r="AG792" i="2"/>
  <c r="AQ792" i="2"/>
  <c r="AR792" i="2"/>
  <c r="AM792" i="2" s="1"/>
  <c r="AS792" i="2"/>
  <c r="U793" i="2"/>
  <c r="V793" i="2"/>
  <c r="W793" i="2" s="1"/>
  <c r="AH793" i="2" s="1"/>
  <c r="AE793" i="2"/>
  <c r="AF793" i="2" s="1"/>
  <c r="AQ793" i="2"/>
  <c r="AR793" i="2"/>
  <c r="AM793" i="2" s="1"/>
  <c r="AS793" i="2"/>
  <c r="U794" i="2"/>
  <c r="V794" i="2"/>
  <c r="W794" i="2" s="1"/>
  <c r="AH794" i="2" s="1"/>
  <c r="AE794" i="2"/>
  <c r="AF794" i="2" s="1"/>
  <c r="AQ794" i="2"/>
  <c r="AR794" i="2"/>
  <c r="AM794" i="2" s="1"/>
  <c r="AS794" i="2"/>
  <c r="U795" i="2"/>
  <c r="V795" i="2"/>
  <c r="W795" i="2" s="1"/>
  <c r="AE795" i="2"/>
  <c r="AF795" i="2" s="1"/>
  <c r="AQ795" i="2"/>
  <c r="AR795" i="2"/>
  <c r="AM795" i="2" s="1"/>
  <c r="AS795" i="2"/>
  <c r="U796" i="2"/>
  <c r="V796" i="2"/>
  <c r="W796" i="2" s="1"/>
  <c r="AE796" i="2"/>
  <c r="AF796" i="2" s="1"/>
  <c r="AQ796" i="2"/>
  <c r="AR796" i="2"/>
  <c r="AM796" i="2" s="1"/>
  <c r="AS796" i="2"/>
  <c r="U797" i="2"/>
  <c r="V797" i="2"/>
  <c r="W797" i="2" s="1"/>
  <c r="AE797" i="2"/>
  <c r="AF797" i="2" s="1"/>
  <c r="AQ797" i="2"/>
  <c r="AR797" i="2"/>
  <c r="AM797" i="2" s="1"/>
  <c r="AS797" i="2"/>
  <c r="U798" i="2"/>
  <c r="V798" i="2"/>
  <c r="W798" i="2" s="1"/>
  <c r="AE798" i="2"/>
  <c r="AF798" i="2" s="1"/>
  <c r="AQ798" i="2"/>
  <c r="AR798" i="2"/>
  <c r="AM798" i="2" s="1"/>
  <c r="AS798" i="2"/>
  <c r="U799" i="2"/>
  <c r="V799" i="2"/>
  <c r="W799" i="2" s="1"/>
  <c r="AE799" i="2"/>
  <c r="AF799" i="2" s="1"/>
  <c r="AQ799" i="2"/>
  <c r="AR799" i="2"/>
  <c r="AM799" i="2" s="1"/>
  <c r="AS799" i="2"/>
  <c r="U800" i="2"/>
  <c r="V800" i="2"/>
  <c r="W800" i="2" s="1"/>
  <c r="AE800" i="2"/>
  <c r="AF800" i="2" s="1"/>
  <c r="AQ800" i="2"/>
  <c r="AR800" i="2"/>
  <c r="AM800" i="2" s="1"/>
  <c r="AS800" i="2"/>
  <c r="U801" i="2"/>
  <c r="V801" i="2"/>
  <c r="W801" i="2" s="1"/>
  <c r="AE801" i="2"/>
  <c r="AF801" i="2" s="1"/>
  <c r="AQ801" i="2"/>
  <c r="AR801" i="2"/>
  <c r="AM801" i="2" s="1"/>
  <c r="AS801" i="2"/>
  <c r="U802" i="2"/>
  <c r="V802" i="2"/>
  <c r="W802" i="2" s="1"/>
  <c r="AE802" i="2"/>
  <c r="AF802" i="2" s="1"/>
  <c r="AG802" i="2"/>
  <c r="AQ802" i="2"/>
  <c r="AR802" i="2"/>
  <c r="AM802" i="2" s="1"/>
  <c r="AS802" i="2"/>
  <c r="U803" i="2"/>
  <c r="V803" i="2"/>
  <c r="W803" i="2" s="1"/>
  <c r="AE803" i="2"/>
  <c r="AF803" i="2" s="1"/>
  <c r="AQ803" i="2"/>
  <c r="AR803" i="2"/>
  <c r="AM803" i="2" s="1"/>
  <c r="AS803" i="2"/>
  <c r="U804" i="2"/>
  <c r="V804" i="2"/>
  <c r="W804" i="2" s="1"/>
  <c r="AE804" i="2"/>
  <c r="AF804" i="2" s="1"/>
  <c r="AQ804" i="2"/>
  <c r="AR804" i="2"/>
  <c r="AM804" i="2" s="1"/>
  <c r="AS804" i="2"/>
  <c r="U805" i="2"/>
  <c r="V805" i="2"/>
  <c r="W805" i="2" s="1"/>
  <c r="AE805" i="2"/>
  <c r="AF805" i="2" s="1"/>
  <c r="AQ805" i="2"/>
  <c r="AR805" i="2"/>
  <c r="AM805" i="2" s="1"/>
  <c r="AS805" i="2"/>
  <c r="U806" i="2"/>
  <c r="V806" i="2"/>
  <c r="W806" i="2" s="1"/>
  <c r="AE806" i="2"/>
  <c r="AF806" i="2" s="1"/>
  <c r="AQ806" i="2"/>
  <c r="AR806" i="2"/>
  <c r="AM806" i="2" s="1"/>
  <c r="AS806" i="2"/>
  <c r="U807" i="2"/>
  <c r="V807" i="2"/>
  <c r="W807" i="2" s="1"/>
  <c r="AE807" i="2"/>
  <c r="AF807" i="2" s="1"/>
  <c r="AQ807" i="2"/>
  <c r="AR807" i="2"/>
  <c r="AM807" i="2" s="1"/>
  <c r="AS807" i="2"/>
  <c r="U808" i="2"/>
  <c r="V808" i="2"/>
  <c r="W808" i="2" s="1"/>
  <c r="AE808" i="2"/>
  <c r="AF808" i="2" s="1"/>
  <c r="AQ808" i="2"/>
  <c r="AR808" i="2"/>
  <c r="AM808" i="2" s="1"/>
  <c r="AS808" i="2"/>
  <c r="U809" i="2"/>
  <c r="V809" i="2"/>
  <c r="W809" i="2" s="1"/>
  <c r="AH809" i="2" s="1"/>
  <c r="AE809" i="2"/>
  <c r="AF809" i="2" s="1"/>
  <c r="AQ809" i="2"/>
  <c r="AR809" i="2"/>
  <c r="AM809" i="2" s="1"/>
  <c r="AS809" i="2"/>
  <c r="U810" i="2"/>
  <c r="V810" i="2"/>
  <c r="W810" i="2" s="1"/>
  <c r="AH810" i="2" s="1"/>
  <c r="AE810" i="2"/>
  <c r="AF810" i="2" s="1"/>
  <c r="AQ810" i="2"/>
  <c r="AR810" i="2"/>
  <c r="AM810" i="2" s="1"/>
  <c r="AS810" i="2"/>
  <c r="U811" i="2"/>
  <c r="V811" i="2"/>
  <c r="W811" i="2" s="1"/>
  <c r="AE811" i="2"/>
  <c r="AF811" i="2" s="1"/>
  <c r="AQ811" i="2"/>
  <c r="AR811" i="2"/>
  <c r="AM811" i="2" s="1"/>
  <c r="AS811" i="2"/>
  <c r="U812" i="2"/>
  <c r="V812" i="2"/>
  <c r="W812" i="2" s="1"/>
  <c r="AE812" i="2"/>
  <c r="AF812" i="2" s="1"/>
  <c r="AQ812" i="2"/>
  <c r="AR812" i="2"/>
  <c r="AM812" i="2" s="1"/>
  <c r="AS812" i="2"/>
  <c r="U813" i="2"/>
  <c r="V813" i="2"/>
  <c r="W813" i="2" s="1"/>
  <c r="AE813" i="2"/>
  <c r="AF813" i="2" s="1"/>
  <c r="AG813" i="2"/>
  <c r="AQ813" i="2"/>
  <c r="AR813" i="2"/>
  <c r="AM813" i="2" s="1"/>
  <c r="AS813" i="2"/>
  <c r="U814" i="2"/>
  <c r="V814" i="2"/>
  <c r="W814" i="2" s="1"/>
  <c r="AE814" i="2"/>
  <c r="AF814" i="2" s="1"/>
  <c r="AQ814" i="2"/>
  <c r="AR814" i="2"/>
  <c r="AM814" i="2" s="1"/>
  <c r="AS814" i="2"/>
  <c r="U815" i="2"/>
  <c r="V815" i="2"/>
  <c r="W815" i="2" s="1"/>
  <c r="AE815" i="2"/>
  <c r="AF815" i="2" s="1"/>
  <c r="AQ815" i="2"/>
  <c r="AR815" i="2"/>
  <c r="AM815" i="2" s="1"/>
  <c r="AS815" i="2"/>
  <c r="U816" i="2"/>
  <c r="V816" i="2"/>
  <c r="W816" i="2" s="1"/>
  <c r="AE816" i="2"/>
  <c r="AF816" i="2" s="1"/>
  <c r="AQ816" i="2"/>
  <c r="AR816" i="2"/>
  <c r="AM816" i="2" s="1"/>
  <c r="AS816" i="2"/>
  <c r="U817" i="2"/>
  <c r="V817" i="2"/>
  <c r="W817" i="2" s="1"/>
  <c r="AE817" i="2"/>
  <c r="AF817" i="2" s="1"/>
  <c r="AQ817" i="2"/>
  <c r="AR817" i="2"/>
  <c r="AM817" i="2" s="1"/>
  <c r="AS817" i="2"/>
  <c r="U818" i="2"/>
  <c r="V818" i="2"/>
  <c r="W818" i="2" s="1"/>
  <c r="AE818" i="2"/>
  <c r="AF818" i="2" s="1"/>
  <c r="AQ818" i="2"/>
  <c r="AR818" i="2"/>
  <c r="AM818" i="2" s="1"/>
  <c r="AS818" i="2"/>
  <c r="U819" i="2"/>
  <c r="V819" i="2"/>
  <c r="W819" i="2" s="1"/>
  <c r="AE819" i="2"/>
  <c r="AF819" i="2" s="1"/>
  <c r="AQ819" i="2"/>
  <c r="AR819" i="2"/>
  <c r="AM819" i="2" s="1"/>
  <c r="AS819" i="2"/>
  <c r="U820" i="2"/>
  <c r="V820" i="2"/>
  <c r="W820" i="2" s="1"/>
  <c r="AE820" i="2"/>
  <c r="AF820" i="2" s="1"/>
  <c r="AQ820" i="2"/>
  <c r="AR820" i="2"/>
  <c r="AM820" i="2" s="1"/>
  <c r="AS820" i="2"/>
  <c r="U821" i="2"/>
  <c r="V821" i="2"/>
  <c r="W821" i="2" s="1"/>
  <c r="AE821" i="2"/>
  <c r="AF821" i="2" s="1"/>
  <c r="AQ821" i="2"/>
  <c r="AR821" i="2"/>
  <c r="AM821" i="2" s="1"/>
  <c r="AS821" i="2"/>
  <c r="U822" i="2"/>
  <c r="V822" i="2"/>
  <c r="W822" i="2" s="1"/>
  <c r="AE822" i="2"/>
  <c r="AF822" i="2" s="1"/>
  <c r="AQ822" i="2"/>
  <c r="AR822" i="2"/>
  <c r="AM822" i="2" s="1"/>
  <c r="AS822" i="2"/>
  <c r="U823" i="2"/>
  <c r="V823" i="2"/>
  <c r="W823" i="2" s="1"/>
  <c r="AE823" i="2"/>
  <c r="AF823" i="2" s="1"/>
  <c r="AQ823" i="2"/>
  <c r="AR823" i="2"/>
  <c r="AM823" i="2" s="1"/>
  <c r="AS823" i="2"/>
  <c r="U824" i="2"/>
  <c r="V824" i="2"/>
  <c r="W824" i="2" s="1"/>
  <c r="AE824" i="2"/>
  <c r="AF824" i="2" s="1"/>
  <c r="AQ824" i="2"/>
  <c r="AR824" i="2"/>
  <c r="AM824" i="2" s="1"/>
  <c r="AS824" i="2"/>
  <c r="U825" i="2"/>
  <c r="V825" i="2"/>
  <c r="W825" i="2" s="1"/>
  <c r="AH825" i="2" s="1"/>
  <c r="AE825" i="2"/>
  <c r="AF825" i="2" s="1"/>
  <c r="AQ825" i="2"/>
  <c r="AR825" i="2"/>
  <c r="AM825" i="2" s="1"/>
  <c r="AS825" i="2"/>
  <c r="U826" i="2"/>
  <c r="V826" i="2"/>
  <c r="W826" i="2" s="1"/>
  <c r="AH826" i="2" s="1"/>
  <c r="AE826" i="2"/>
  <c r="AF826" i="2" s="1"/>
  <c r="AQ826" i="2"/>
  <c r="AR826" i="2"/>
  <c r="AM826" i="2" s="1"/>
  <c r="AS826" i="2"/>
  <c r="U827" i="2"/>
  <c r="V827" i="2"/>
  <c r="W827" i="2" s="1"/>
  <c r="AE827" i="2"/>
  <c r="AF827" i="2" s="1"/>
  <c r="AQ827" i="2"/>
  <c r="AR827" i="2"/>
  <c r="AM827" i="2" s="1"/>
  <c r="AS827" i="2"/>
  <c r="U828" i="2"/>
  <c r="V828" i="2"/>
  <c r="W828" i="2" s="1"/>
  <c r="AE828" i="2"/>
  <c r="AF828" i="2" s="1"/>
  <c r="AQ828" i="2"/>
  <c r="AR828" i="2"/>
  <c r="AM828" i="2" s="1"/>
  <c r="AS828" i="2"/>
  <c r="U829" i="2"/>
  <c r="V829" i="2"/>
  <c r="W829" i="2" s="1"/>
  <c r="AE829" i="2"/>
  <c r="AF829" i="2" s="1"/>
  <c r="AQ829" i="2"/>
  <c r="AR829" i="2"/>
  <c r="AM829" i="2" s="1"/>
  <c r="AS829" i="2"/>
  <c r="U830" i="2"/>
  <c r="V830" i="2"/>
  <c r="W830" i="2" s="1"/>
  <c r="AE830" i="2"/>
  <c r="AF830" i="2" s="1"/>
  <c r="AG830" i="2"/>
  <c r="AQ830" i="2"/>
  <c r="AR830" i="2"/>
  <c r="AM830" i="2" s="1"/>
  <c r="AS830" i="2"/>
  <c r="U831" i="2"/>
  <c r="V831" i="2"/>
  <c r="W831" i="2" s="1"/>
  <c r="AE831" i="2"/>
  <c r="AF831" i="2" s="1"/>
  <c r="AQ831" i="2"/>
  <c r="AR831" i="2"/>
  <c r="AM831" i="2" s="1"/>
  <c r="AS831" i="2"/>
  <c r="U832" i="2"/>
  <c r="V832" i="2"/>
  <c r="W832" i="2" s="1"/>
  <c r="AE832" i="2"/>
  <c r="AF832" i="2" s="1"/>
  <c r="AQ832" i="2"/>
  <c r="AR832" i="2"/>
  <c r="AM832" i="2" s="1"/>
  <c r="AS832" i="2"/>
  <c r="U833" i="2"/>
  <c r="V833" i="2"/>
  <c r="W833" i="2" s="1"/>
  <c r="AE833" i="2"/>
  <c r="AF833" i="2" s="1"/>
  <c r="AG833" i="2"/>
  <c r="AQ833" i="2"/>
  <c r="AR833" i="2"/>
  <c r="AM833" i="2" s="1"/>
  <c r="AS833" i="2"/>
  <c r="U834" i="2"/>
  <c r="V834" i="2"/>
  <c r="W834" i="2" s="1"/>
  <c r="AE834" i="2"/>
  <c r="AF834" i="2" s="1"/>
  <c r="AQ834" i="2"/>
  <c r="AR834" i="2"/>
  <c r="AM834" i="2" s="1"/>
  <c r="AS834" i="2"/>
  <c r="U835" i="2"/>
  <c r="V835" i="2"/>
  <c r="W835" i="2" s="1"/>
  <c r="AE835" i="2"/>
  <c r="AF835" i="2" s="1"/>
  <c r="AQ835" i="2"/>
  <c r="AR835" i="2"/>
  <c r="AM835" i="2" s="1"/>
  <c r="AS835" i="2"/>
  <c r="U836" i="2"/>
  <c r="V836" i="2"/>
  <c r="W836" i="2" s="1"/>
  <c r="AE836" i="2"/>
  <c r="AF836" i="2" s="1"/>
  <c r="AQ836" i="2"/>
  <c r="AR836" i="2"/>
  <c r="AM836" i="2" s="1"/>
  <c r="AS836" i="2"/>
  <c r="U837" i="2"/>
  <c r="V837" i="2"/>
  <c r="W837" i="2" s="1"/>
  <c r="AE837" i="2"/>
  <c r="AF837" i="2" s="1"/>
  <c r="AQ837" i="2"/>
  <c r="AR837" i="2"/>
  <c r="AM837" i="2" s="1"/>
  <c r="AS837" i="2"/>
  <c r="U838" i="2"/>
  <c r="V838" i="2"/>
  <c r="W838" i="2" s="1"/>
  <c r="AE838" i="2"/>
  <c r="AF838" i="2" s="1"/>
  <c r="AQ838" i="2"/>
  <c r="AR838" i="2"/>
  <c r="AM838" i="2" s="1"/>
  <c r="AS838" i="2"/>
  <c r="U839" i="2"/>
  <c r="V839" i="2"/>
  <c r="W839" i="2" s="1"/>
  <c r="AE839" i="2"/>
  <c r="AF839" i="2" s="1"/>
  <c r="AQ839" i="2"/>
  <c r="AR839" i="2"/>
  <c r="AM839" i="2" s="1"/>
  <c r="AS839" i="2"/>
  <c r="U840" i="2"/>
  <c r="V840" i="2"/>
  <c r="W840" i="2" s="1"/>
  <c r="AE840" i="2"/>
  <c r="AF840" i="2" s="1"/>
  <c r="AQ840" i="2"/>
  <c r="AR840" i="2"/>
  <c r="AM840" i="2" s="1"/>
  <c r="AS840" i="2"/>
  <c r="U841" i="2"/>
  <c r="V841" i="2"/>
  <c r="W841" i="2" s="1"/>
  <c r="AH841" i="2" s="1"/>
  <c r="AE841" i="2"/>
  <c r="AF841" i="2" s="1"/>
  <c r="AQ841" i="2"/>
  <c r="AR841" i="2"/>
  <c r="AM841" i="2" s="1"/>
  <c r="AS841" i="2"/>
  <c r="U842" i="2"/>
  <c r="V842" i="2"/>
  <c r="W842" i="2" s="1"/>
  <c r="AH842" i="2" s="1"/>
  <c r="AE842" i="2"/>
  <c r="AF842" i="2" s="1"/>
  <c r="AQ842" i="2"/>
  <c r="AR842" i="2"/>
  <c r="AM842" i="2" s="1"/>
  <c r="AS842" i="2"/>
  <c r="U843" i="2"/>
  <c r="V843" i="2"/>
  <c r="W843" i="2" s="1"/>
  <c r="AE843" i="2"/>
  <c r="AF843" i="2" s="1"/>
  <c r="AQ843" i="2"/>
  <c r="AR843" i="2"/>
  <c r="AM843" i="2" s="1"/>
  <c r="AS843" i="2"/>
  <c r="U844" i="2"/>
  <c r="V844" i="2"/>
  <c r="W844" i="2" s="1"/>
  <c r="AE844" i="2"/>
  <c r="AF844" i="2" s="1"/>
  <c r="AQ844" i="2"/>
  <c r="AR844" i="2"/>
  <c r="AM844" i="2" s="1"/>
  <c r="AS844" i="2"/>
  <c r="U845" i="2"/>
  <c r="V845" i="2"/>
  <c r="W845" i="2" s="1"/>
  <c r="AE845" i="2"/>
  <c r="AF845" i="2" s="1"/>
  <c r="AQ845" i="2"/>
  <c r="AR845" i="2"/>
  <c r="AM845" i="2" s="1"/>
  <c r="AS845" i="2"/>
  <c r="U846" i="2"/>
  <c r="V846" i="2"/>
  <c r="W846" i="2" s="1"/>
  <c r="AE846" i="2"/>
  <c r="AF846" i="2" s="1"/>
  <c r="AQ846" i="2"/>
  <c r="AR846" i="2"/>
  <c r="AM846" i="2" s="1"/>
  <c r="AS846" i="2"/>
  <c r="U847" i="2"/>
  <c r="V847" i="2"/>
  <c r="W847" i="2" s="1"/>
  <c r="AE847" i="2"/>
  <c r="AF847" i="2" s="1"/>
  <c r="AQ847" i="2"/>
  <c r="AR847" i="2"/>
  <c r="AM847" i="2" s="1"/>
  <c r="AS847" i="2"/>
  <c r="U848" i="2"/>
  <c r="V848" i="2"/>
  <c r="W848" i="2" s="1"/>
  <c r="AE848" i="2"/>
  <c r="AF848" i="2" s="1"/>
  <c r="AG848" i="2"/>
  <c r="AQ848" i="2"/>
  <c r="AR848" i="2"/>
  <c r="AM848" i="2" s="1"/>
  <c r="AS848" i="2"/>
  <c r="U849" i="2"/>
  <c r="V849" i="2"/>
  <c r="W849" i="2" s="1"/>
  <c r="AE849" i="2"/>
  <c r="AF849" i="2" s="1"/>
  <c r="AQ849" i="2"/>
  <c r="AR849" i="2"/>
  <c r="AM849" i="2" s="1"/>
  <c r="AS849" i="2"/>
  <c r="U850" i="2"/>
  <c r="V850" i="2"/>
  <c r="W850" i="2" s="1"/>
  <c r="AE850" i="2"/>
  <c r="AF850" i="2" s="1"/>
  <c r="AQ850" i="2"/>
  <c r="AR850" i="2"/>
  <c r="AM850" i="2" s="1"/>
  <c r="AS850" i="2"/>
  <c r="U851" i="2"/>
  <c r="V851" i="2"/>
  <c r="W851" i="2" s="1"/>
  <c r="AE851" i="2"/>
  <c r="AF851" i="2" s="1"/>
  <c r="AQ851" i="2"/>
  <c r="AR851" i="2"/>
  <c r="AM851" i="2" s="1"/>
  <c r="AS851" i="2"/>
  <c r="U852" i="2"/>
  <c r="V852" i="2"/>
  <c r="W852" i="2" s="1"/>
  <c r="AE852" i="2"/>
  <c r="AF852" i="2" s="1"/>
  <c r="AQ852" i="2"/>
  <c r="AR852" i="2"/>
  <c r="AM852" i="2" s="1"/>
  <c r="AS852" i="2"/>
  <c r="U853" i="2"/>
  <c r="V853" i="2"/>
  <c r="W853" i="2" s="1"/>
  <c r="AE853" i="2"/>
  <c r="AF853" i="2" s="1"/>
  <c r="AG853" i="2"/>
  <c r="AQ853" i="2"/>
  <c r="AR853" i="2"/>
  <c r="AM853" i="2" s="1"/>
  <c r="AS853" i="2"/>
  <c r="U854" i="2"/>
  <c r="V854" i="2"/>
  <c r="W854" i="2" s="1"/>
  <c r="AE854" i="2"/>
  <c r="AF854" i="2" s="1"/>
  <c r="AQ854" i="2"/>
  <c r="AR854" i="2"/>
  <c r="AM854" i="2" s="1"/>
  <c r="AS854" i="2"/>
  <c r="U855" i="2"/>
  <c r="V855" i="2"/>
  <c r="W855" i="2" s="1"/>
  <c r="AE855" i="2"/>
  <c r="AF855" i="2" s="1"/>
  <c r="AQ855" i="2"/>
  <c r="AR855" i="2"/>
  <c r="AM855" i="2" s="1"/>
  <c r="AS855" i="2"/>
  <c r="U856" i="2"/>
  <c r="V856" i="2"/>
  <c r="W856" i="2" s="1"/>
  <c r="AE856" i="2"/>
  <c r="AF856" i="2" s="1"/>
  <c r="AG856" i="2"/>
  <c r="AQ856" i="2"/>
  <c r="AR856" i="2"/>
  <c r="AM856" i="2" s="1"/>
  <c r="AS856" i="2"/>
  <c r="U857" i="2"/>
  <c r="V857" i="2"/>
  <c r="W857" i="2" s="1"/>
  <c r="AH857" i="2" s="1"/>
  <c r="AE857" i="2"/>
  <c r="AF857" i="2" s="1"/>
  <c r="AQ857" i="2"/>
  <c r="AR857" i="2"/>
  <c r="AM857" i="2" s="1"/>
  <c r="AS857" i="2"/>
  <c r="U858" i="2"/>
  <c r="V858" i="2"/>
  <c r="W858" i="2" s="1"/>
  <c r="AH858" i="2" s="1"/>
  <c r="AE858" i="2"/>
  <c r="AF858" i="2" s="1"/>
  <c r="AQ858" i="2"/>
  <c r="AR858" i="2"/>
  <c r="AM858" i="2" s="1"/>
  <c r="AS858" i="2"/>
  <c r="U859" i="2"/>
  <c r="V859" i="2"/>
  <c r="W859" i="2" s="1"/>
  <c r="AE859" i="2"/>
  <c r="AF859" i="2" s="1"/>
  <c r="AQ859" i="2"/>
  <c r="AR859" i="2"/>
  <c r="AM859" i="2" s="1"/>
  <c r="AS859" i="2"/>
  <c r="U860" i="2"/>
  <c r="V860" i="2"/>
  <c r="W860" i="2" s="1"/>
  <c r="AE860" i="2"/>
  <c r="AF860" i="2" s="1"/>
  <c r="AQ860" i="2"/>
  <c r="AR860" i="2"/>
  <c r="AM860" i="2" s="1"/>
  <c r="AS860" i="2"/>
  <c r="U861" i="2"/>
  <c r="V861" i="2"/>
  <c r="W861" i="2" s="1"/>
  <c r="AE861" i="2"/>
  <c r="AF861" i="2" s="1"/>
  <c r="AQ861" i="2"/>
  <c r="AR861" i="2"/>
  <c r="AM861" i="2" s="1"/>
  <c r="AS861" i="2"/>
  <c r="U862" i="2"/>
  <c r="V862" i="2"/>
  <c r="W862" i="2" s="1"/>
  <c r="AE862" i="2"/>
  <c r="AF862" i="2" s="1"/>
  <c r="AQ862" i="2"/>
  <c r="AR862" i="2"/>
  <c r="AM862" i="2" s="1"/>
  <c r="AS862" i="2"/>
  <c r="U863" i="2"/>
  <c r="V863" i="2"/>
  <c r="W863" i="2" s="1"/>
  <c r="AE863" i="2"/>
  <c r="AF863" i="2" s="1"/>
  <c r="AQ863" i="2"/>
  <c r="AR863" i="2"/>
  <c r="AM863" i="2" s="1"/>
  <c r="AS863" i="2"/>
  <c r="U864" i="2"/>
  <c r="V864" i="2"/>
  <c r="W864" i="2" s="1"/>
  <c r="AE864" i="2"/>
  <c r="AF864" i="2" s="1"/>
  <c r="AQ864" i="2"/>
  <c r="AR864" i="2"/>
  <c r="AM864" i="2" s="1"/>
  <c r="AS864" i="2"/>
  <c r="U865" i="2"/>
  <c r="V865" i="2"/>
  <c r="W865" i="2" s="1"/>
  <c r="AE865" i="2"/>
  <c r="AF865" i="2" s="1"/>
  <c r="AQ865" i="2"/>
  <c r="AR865" i="2"/>
  <c r="AM865" i="2" s="1"/>
  <c r="AS865" i="2"/>
  <c r="U866" i="2"/>
  <c r="V866" i="2"/>
  <c r="W866" i="2" s="1"/>
  <c r="AE866" i="2"/>
  <c r="AF866" i="2" s="1"/>
  <c r="AQ866" i="2"/>
  <c r="AR866" i="2"/>
  <c r="AM866" i="2" s="1"/>
  <c r="AS866" i="2"/>
  <c r="U867" i="2"/>
  <c r="V867" i="2"/>
  <c r="W867" i="2" s="1"/>
  <c r="AE867" i="2"/>
  <c r="AF867" i="2" s="1"/>
  <c r="AQ867" i="2"/>
  <c r="AR867" i="2"/>
  <c r="AM867" i="2" s="1"/>
  <c r="AS867" i="2"/>
  <c r="U868" i="2"/>
  <c r="V868" i="2"/>
  <c r="W868" i="2" s="1"/>
  <c r="AE868" i="2"/>
  <c r="AF868" i="2" s="1"/>
  <c r="AQ868" i="2"/>
  <c r="AR868" i="2"/>
  <c r="AM868" i="2" s="1"/>
  <c r="AS868" i="2"/>
  <c r="U869" i="2"/>
  <c r="V869" i="2"/>
  <c r="W869" i="2" s="1"/>
  <c r="AE869" i="2"/>
  <c r="AF869" i="2" s="1"/>
  <c r="AQ869" i="2"/>
  <c r="AR869" i="2"/>
  <c r="AM869" i="2" s="1"/>
  <c r="AS869" i="2"/>
  <c r="U870" i="2"/>
  <c r="V870" i="2"/>
  <c r="W870" i="2" s="1"/>
  <c r="AE870" i="2"/>
  <c r="AF870" i="2" s="1"/>
  <c r="AQ870" i="2"/>
  <c r="AR870" i="2"/>
  <c r="AM870" i="2" s="1"/>
  <c r="AS870" i="2"/>
  <c r="U871" i="2"/>
  <c r="V871" i="2"/>
  <c r="W871" i="2" s="1"/>
  <c r="AE871" i="2"/>
  <c r="AF871" i="2" s="1"/>
  <c r="AQ871" i="2"/>
  <c r="AR871" i="2"/>
  <c r="AM871" i="2" s="1"/>
  <c r="AS871" i="2"/>
  <c r="U872" i="2"/>
  <c r="V872" i="2"/>
  <c r="W872" i="2" s="1"/>
  <c r="AE872" i="2"/>
  <c r="AF872" i="2" s="1"/>
  <c r="AQ872" i="2"/>
  <c r="AR872" i="2"/>
  <c r="AM872" i="2" s="1"/>
  <c r="AS872" i="2"/>
  <c r="U873" i="2"/>
  <c r="V873" i="2"/>
  <c r="W873" i="2" s="1"/>
  <c r="AH873" i="2" s="1"/>
  <c r="AE873" i="2"/>
  <c r="AF873" i="2" s="1"/>
  <c r="AG873" i="2"/>
  <c r="AQ873" i="2"/>
  <c r="AR873" i="2"/>
  <c r="AM873" i="2" s="1"/>
  <c r="AS873" i="2"/>
  <c r="U874" i="2"/>
  <c r="V874" i="2"/>
  <c r="W874" i="2" s="1"/>
  <c r="AH874" i="2" s="1"/>
  <c r="AE874" i="2"/>
  <c r="AF874" i="2" s="1"/>
  <c r="AQ874" i="2"/>
  <c r="AR874" i="2"/>
  <c r="AM874" i="2" s="1"/>
  <c r="AS874" i="2"/>
  <c r="U875" i="2"/>
  <c r="V875" i="2"/>
  <c r="W875" i="2" s="1"/>
  <c r="AE875" i="2"/>
  <c r="AF875" i="2" s="1"/>
  <c r="AQ875" i="2"/>
  <c r="AR875" i="2"/>
  <c r="AM875" i="2" s="1"/>
  <c r="AS875" i="2"/>
  <c r="U876" i="2"/>
  <c r="V876" i="2"/>
  <c r="W876" i="2" s="1"/>
  <c r="AE876" i="2"/>
  <c r="AF876" i="2" s="1"/>
  <c r="AQ876" i="2"/>
  <c r="AR876" i="2"/>
  <c r="AM876" i="2" s="1"/>
  <c r="AS876" i="2"/>
  <c r="U877" i="2"/>
  <c r="V877" i="2"/>
  <c r="W877" i="2" s="1"/>
  <c r="AE877" i="2"/>
  <c r="AF877" i="2" s="1"/>
  <c r="AQ877" i="2"/>
  <c r="AR877" i="2"/>
  <c r="AM877" i="2" s="1"/>
  <c r="AS877" i="2"/>
  <c r="U878" i="2"/>
  <c r="V878" i="2"/>
  <c r="W878" i="2" s="1"/>
  <c r="AE878" i="2"/>
  <c r="AF878" i="2" s="1"/>
  <c r="AQ878" i="2"/>
  <c r="AR878" i="2"/>
  <c r="AM878" i="2" s="1"/>
  <c r="AS878" i="2"/>
  <c r="U879" i="2"/>
  <c r="V879" i="2"/>
  <c r="W879" i="2" s="1"/>
  <c r="AE879" i="2"/>
  <c r="AF879" i="2" s="1"/>
  <c r="AQ879" i="2"/>
  <c r="AR879" i="2"/>
  <c r="AM879" i="2" s="1"/>
  <c r="AS879" i="2"/>
  <c r="U880" i="2"/>
  <c r="V880" i="2"/>
  <c r="W880" i="2" s="1"/>
  <c r="AE880" i="2"/>
  <c r="AF880" i="2" s="1"/>
  <c r="AQ880" i="2"/>
  <c r="AR880" i="2"/>
  <c r="AM880" i="2" s="1"/>
  <c r="AS880" i="2"/>
  <c r="U881" i="2"/>
  <c r="V881" i="2"/>
  <c r="W881" i="2" s="1"/>
  <c r="AE881" i="2"/>
  <c r="AF881" i="2" s="1"/>
  <c r="AQ881" i="2"/>
  <c r="AR881" i="2"/>
  <c r="AM881" i="2" s="1"/>
  <c r="AS881" i="2"/>
  <c r="U882" i="2"/>
  <c r="V882" i="2"/>
  <c r="W882" i="2" s="1"/>
  <c r="AE882" i="2"/>
  <c r="AF882" i="2" s="1"/>
  <c r="AQ882" i="2"/>
  <c r="AR882" i="2"/>
  <c r="AM882" i="2" s="1"/>
  <c r="AS882" i="2"/>
  <c r="U883" i="2"/>
  <c r="V883" i="2"/>
  <c r="W883" i="2" s="1"/>
  <c r="AE883" i="2"/>
  <c r="AF883" i="2" s="1"/>
  <c r="AQ883" i="2"/>
  <c r="AR883" i="2"/>
  <c r="AM883" i="2" s="1"/>
  <c r="AS883" i="2"/>
  <c r="U884" i="2"/>
  <c r="V884" i="2"/>
  <c r="W884" i="2" s="1"/>
  <c r="AE884" i="2"/>
  <c r="AF884" i="2" s="1"/>
  <c r="AQ884" i="2"/>
  <c r="AR884" i="2"/>
  <c r="AM884" i="2" s="1"/>
  <c r="AS884" i="2"/>
  <c r="U885" i="2"/>
  <c r="V885" i="2"/>
  <c r="W885" i="2" s="1"/>
  <c r="AE885" i="2"/>
  <c r="AF885" i="2" s="1"/>
  <c r="AQ885" i="2"/>
  <c r="AR885" i="2"/>
  <c r="AM885" i="2" s="1"/>
  <c r="AS885" i="2"/>
  <c r="U886" i="2"/>
  <c r="V886" i="2"/>
  <c r="W886" i="2" s="1"/>
  <c r="AE886" i="2"/>
  <c r="AF886" i="2" s="1"/>
  <c r="AQ886" i="2"/>
  <c r="AR886" i="2"/>
  <c r="AM886" i="2" s="1"/>
  <c r="AS886" i="2"/>
  <c r="U887" i="2"/>
  <c r="V887" i="2"/>
  <c r="W887" i="2" s="1"/>
  <c r="AE887" i="2"/>
  <c r="AF887" i="2" s="1"/>
  <c r="AQ887" i="2"/>
  <c r="AR887" i="2"/>
  <c r="AM887" i="2" s="1"/>
  <c r="AS887" i="2"/>
  <c r="U888" i="2"/>
  <c r="V888" i="2"/>
  <c r="W888" i="2" s="1"/>
  <c r="AE888" i="2"/>
  <c r="AF888" i="2" s="1"/>
  <c r="AG888" i="2"/>
  <c r="AQ888" i="2"/>
  <c r="AR888" i="2"/>
  <c r="AM888" i="2" s="1"/>
  <c r="AS888" i="2"/>
  <c r="U889" i="2"/>
  <c r="V889" i="2"/>
  <c r="W889" i="2" s="1"/>
  <c r="AH889" i="2" s="1"/>
  <c r="AE889" i="2"/>
  <c r="AF889" i="2" s="1"/>
  <c r="AG889" i="2"/>
  <c r="AQ889" i="2"/>
  <c r="AR889" i="2"/>
  <c r="AM889" i="2" s="1"/>
  <c r="AS889" i="2"/>
  <c r="U890" i="2"/>
  <c r="V890" i="2"/>
  <c r="W890" i="2" s="1"/>
  <c r="AH890" i="2" s="1"/>
  <c r="AE890" i="2"/>
  <c r="AF890" i="2" s="1"/>
  <c r="AQ890" i="2"/>
  <c r="AR890" i="2"/>
  <c r="AM890" i="2" s="1"/>
  <c r="AS890" i="2"/>
  <c r="U891" i="2"/>
  <c r="V891" i="2"/>
  <c r="W891" i="2" s="1"/>
  <c r="AE891" i="2"/>
  <c r="AF891" i="2" s="1"/>
  <c r="AQ891" i="2"/>
  <c r="AR891" i="2"/>
  <c r="AM891" i="2" s="1"/>
  <c r="AS891" i="2"/>
  <c r="U892" i="2"/>
  <c r="V892" i="2"/>
  <c r="W892" i="2" s="1"/>
  <c r="AE892" i="2"/>
  <c r="AF892" i="2" s="1"/>
  <c r="AQ892" i="2"/>
  <c r="AR892" i="2"/>
  <c r="AM892" i="2" s="1"/>
  <c r="AS892" i="2"/>
  <c r="U893" i="2"/>
  <c r="V893" i="2"/>
  <c r="W893" i="2" s="1"/>
  <c r="AE893" i="2"/>
  <c r="AF893" i="2" s="1"/>
  <c r="AG893" i="2"/>
  <c r="AQ893" i="2"/>
  <c r="AR893" i="2"/>
  <c r="AM893" i="2" s="1"/>
  <c r="AS893" i="2"/>
  <c r="U894" i="2"/>
  <c r="V894" i="2"/>
  <c r="W894" i="2" s="1"/>
  <c r="AE894" i="2"/>
  <c r="AF894" i="2" s="1"/>
  <c r="AQ894" i="2"/>
  <c r="AR894" i="2"/>
  <c r="AM894" i="2" s="1"/>
  <c r="AS894" i="2"/>
  <c r="U895" i="2"/>
  <c r="V895" i="2"/>
  <c r="W895" i="2" s="1"/>
  <c r="AE895" i="2"/>
  <c r="AF895" i="2" s="1"/>
  <c r="AQ895" i="2"/>
  <c r="AR895" i="2"/>
  <c r="AM895" i="2" s="1"/>
  <c r="AS895" i="2"/>
  <c r="U896" i="2"/>
  <c r="V896" i="2"/>
  <c r="W896" i="2" s="1"/>
  <c r="AE896" i="2"/>
  <c r="AF896" i="2" s="1"/>
  <c r="AG896" i="2"/>
  <c r="AQ896" i="2"/>
  <c r="AR896" i="2"/>
  <c r="AM896" i="2" s="1"/>
  <c r="AS896" i="2"/>
  <c r="U897" i="2"/>
  <c r="V897" i="2"/>
  <c r="W897" i="2" s="1"/>
  <c r="AE897" i="2"/>
  <c r="AF897" i="2" s="1"/>
  <c r="AQ897" i="2"/>
  <c r="AR897" i="2"/>
  <c r="AM897" i="2" s="1"/>
  <c r="AS897" i="2"/>
  <c r="U898" i="2"/>
  <c r="V898" i="2"/>
  <c r="W898" i="2" s="1"/>
  <c r="AE898" i="2"/>
  <c r="AF898" i="2" s="1"/>
  <c r="AQ898" i="2"/>
  <c r="AR898" i="2"/>
  <c r="AM898" i="2" s="1"/>
  <c r="AS898" i="2"/>
  <c r="U899" i="2"/>
  <c r="V899" i="2"/>
  <c r="W899" i="2" s="1"/>
  <c r="AE899" i="2"/>
  <c r="AF899" i="2" s="1"/>
  <c r="AQ899" i="2"/>
  <c r="AR899" i="2"/>
  <c r="AM899" i="2" s="1"/>
  <c r="AS899" i="2"/>
  <c r="U900" i="2"/>
  <c r="V900" i="2"/>
  <c r="W900" i="2" s="1"/>
  <c r="AE900" i="2"/>
  <c r="AF900" i="2" s="1"/>
  <c r="AQ900" i="2"/>
  <c r="AR900" i="2"/>
  <c r="AM900" i="2" s="1"/>
  <c r="AS900" i="2"/>
  <c r="U901" i="2"/>
  <c r="V901" i="2"/>
  <c r="W901" i="2" s="1"/>
  <c r="AE901" i="2"/>
  <c r="AF901" i="2" s="1"/>
  <c r="AQ901" i="2"/>
  <c r="AR901" i="2"/>
  <c r="AM901" i="2" s="1"/>
  <c r="AS901" i="2"/>
  <c r="U902" i="2"/>
  <c r="V902" i="2"/>
  <c r="W902" i="2" s="1"/>
  <c r="AE902" i="2"/>
  <c r="AF902" i="2" s="1"/>
  <c r="AQ902" i="2"/>
  <c r="AR902" i="2"/>
  <c r="AM902" i="2" s="1"/>
  <c r="AS902" i="2"/>
  <c r="U903" i="2"/>
  <c r="V903" i="2"/>
  <c r="W903" i="2" s="1"/>
  <c r="AE903" i="2"/>
  <c r="AF903" i="2" s="1"/>
  <c r="AQ903" i="2"/>
  <c r="AR903" i="2"/>
  <c r="AM903" i="2" s="1"/>
  <c r="AS903" i="2"/>
  <c r="U904" i="2"/>
  <c r="V904" i="2"/>
  <c r="W904" i="2" s="1"/>
  <c r="AE904" i="2"/>
  <c r="AF904" i="2" s="1"/>
  <c r="AQ904" i="2"/>
  <c r="AR904" i="2"/>
  <c r="AM904" i="2" s="1"/>
  <c r="AS904" i="2"/>
  <c r="U905" i="2"/>
  <c r="V905" i="2"/>
  <c r="W905" i="2" s="1"/>
  <c r="AH905" i="2" s="1"/>
  <c r="AE905" i="2"/>
  <c r="AF905" i="2" s="1"/>
  <c r="AQ905" i="2"/>
  <c r="AR905" i="2"/>
  <c r="AM905" i="2" s="1"/>
  <c r="AS905" i="2"/>
  <c r="U906" i="2"/>
  <c r="V906" i="2"/>
  <c r="W906" i="2" s="1"/>
  <c r="AH906" i="2" s="1"/>
  <c r="AE906" i="2"/>
  <c r="AF906" i="2" s="1"/>
  <c r="AQ906" i="2"/>
  <c r="AR906" i="2"/>
  <c r="AM906" i="2" s="1"/>
  <c r="AS906" i="2"/>
  <c r="U907" i="2"/>
  <c r="V907" i="2"/>
  <c r="W907" i="2" s="1"/>
  <c r="AE907" i="2"/>
  <c r="AF907" i="2" s="1"/>
  <c r="AQ907" i="2"/>
  <c r="AR907" i="2"/>
  <c r="AM907" i="2" s="1"/>
  <c r="AS907" i="2"/>
  <c r="U908" i="2"/>
  <c r="V908" i="2"/>
  <c r="W908" i="2" s="1"/>
  <c r="AE908" i="2"/>
  <c r="AF908" i="2" s="1"/>
  <c r="AQ908" i="2"/>
  <c r="AR908" i="2"/>
  <c r="AM908" i="2" s="1"/>
  <c r="AS908" i="2"/>
  <c r="U909" i="2"/>
  <c r="V909" i="2"/>
  <c r="W909" i="2" s="1"/>
  <c r="AE909" i="2"/>
  <c r="AF909" i="2" s="1"/>
  <c r="AG909" i="2"/>
  <c r="AQ909" i="2"/>
  <c r="AR909" i="2"/>
  <c r="AM909" i="2" s="1"/>
  <c r="AS909" i="2"/>
  <c r="U910" i="2"/>
  <c r="V910" i="2"/>
  <c r="W910" i="2" s="1"/>
  <c r="AE910" i="2"/>
  <c r="AF910" i="2" s="1"/>
  <c r="AQ910" i="2"/>
  <c r="AR910" i="2"/>
  <c r="AM910" i="2" s="1"/>
  <c r="AS910" i="2"/>
  <c r="U911" i="2"/>
  <c r="V911" i="2"/>
  <c r="W911" i="2" s="1"/>
  <c r="AE911" i="2"/>
  <c r="AF911" i="2" s="1"/>
  <c r="AQ911" i="2"/>
  <c r="AR911" i="2"/>
  <c r="AM911" i="2" s="1"/>
  <c r="AS911" i="2"/>
  <c r="U912" i="2"/>
  <c r="V912" i="2"/>
  <c r="W912" i="2" s="1"/>
  <c r="AE912" i="2"/>
  <c r="AF912" i="2" s="1"/>
  <c r="AQ912" i="2"/>
  <c r="AR912" i="2"/>
  <c r="AM912" i="2" s="1"/>
  <c r="AS912" i="2"/>
  <c r="U913" i="2"/>
  <c r="V913" i="2"/>
  <c r="W913" i="2" s="1"/>
  <c r="AE913" i="2"/>
  <c r="AF913" i="2" s="1"/>
  <c r="AQ913" i="2"/>
  <c r="AR913" i="2"/>
  <c r="AM913" i="2" s="1"/>
  <c r="AS913" i="2"/>
  <c r="U914" i="2"/>
  <c r="V914" i="2"/>
  <c r="W914" i="2" s="1"/>
  <c r="AE914" i="2"/>
  <c r="AF914" i="2" s="1"/>
  <c r="AG914" i="2"/>
  <c r="AQ914" i="2"/>
  <c r="AR914" i="2"/>
  <c r="AM914" i="2" s="1"/>
  <c r="AS914" i="2"/>
  <c r="U915" i="2"/>
  <c r="V915" i="2"/>
  <c r="W915" i="2" s="1"/>
  <c r="AE915" i="2"/>
  <c r="AF915" i="2" s="1"/>
  <c r="AQ915" i="2"/>
  <c r="AR915" i="2"/>
  <c r="AM915" i="2" s="1"/>
  <c r="AS915" i="2"/>
  <c r="U916" i="2"/>
  <c r="V916" i="2"/>
  <c r="W916" i="2" s="1"/>
  <c r="AE916" i="2"/>
  <c r="AF916" i="2" s="1"/>
  <c r="AQ916" i="2"/>
  <c r="AR916" i="2"/>
  <c r="AM916" i="2" s="1"/>
  <c r="AS916" i="2"/>
  <c r="U917" i="2"/>
  <c r="V917" i="2"/>
  <c r="W917" i="2" s="1"/>
  <c r="AE917" i="2"/>
  <c r="AF917" i="2" s="1"/>
  <c r="AQ917" i="2"/>
  <c r="AR917" i="2"/>
  <c r="AM917" i="2" s="1"/>
  <c r="AS917" i="2"/>
  <c r="U918" i="2"/>
  <c r="V918" i="2"/>
  <c r="W918" i="2" s="1"/>
  <c r="AE918" i="2"/>
  <c r="AF918" i="2" s="1"/>
  <c r="AQ918" i="2"/>
  <c r="AR918" i="2"/>
  <c r="AM918" i="2" s="1"/>
  <c r="AS918" i="2"/>
  <c r="U919" i="2"/>
  <c r="V919" i="2"/>
  <c r="W919" i="2" s="1"/>
  <c r="AE919" i="2"/>
  <c r="AF919" i="2" s="1"/>
  <c r="AQ919" i="2"/>
  <c r="AR919" i="2"/>
  <c r="AM919" i="2" s="1"/>
  <c r="AS919" i="2"/>
  <c r="U920" i="2"/>
  <c r="V920" i="2"/>
  <c r="W920" i="2" s="1"/>
  <c r="AE920" i="2"/>
  <c r="AF920" i="2" s="1"/>
  <c r="AQ920" i="2"/>
  <c r="AR920" i="2"/>
  <c r="AM920" i="2" s="1"/>
  <c r="AS920" i="2"/>
  <c r="U921" i="2"/>
  <c r="V921" i="2"/>
  <c r="W921" i="2" s="1"/>
  <c r="AH921" i="2" s="1"/>
  <c r="AE921" i="2"/>
  <c r="AF921" i="2" s="1"/>
  <c r="AQ921" i="2"/>
  <c r="AR921" i="2"/>
  <c r="AM921" i="2" s="1"/>
  <c r="AS921" i="2"/>
  <c r="U922" i="2"/>
  <c r="V922" i="2"/>
  <c r="W922" i="2" s="1"/>
  <c r="AH922" i="2" s="1"/>
  <c r="AE922" i="2"/>
  <c r="AF922" i="2" s="1"/>
  <c r="AQ922" i="2"/>
  <c r="AR922" i="2"/>
  <c r="AM922" i="2" s="1"/>
  <c r="AS922" i="2"/>
  <c r="U923" i="2"/>
  <c r="V923" i="2"/>
  <c r="W923" i="2" s="1"/>
  <c r="AE923" i="2"/>
  <c r="AF923" i="2" s="1"/>
  <c r="AQ923" i="2"/>
  <c r="AR923" i="2"/>
  <c r="AM923" i="2" s="1"/>
  <c r="AS923" i="2"/>
  <c r="U924" i="2"/>
  <c r="V924" i="2"/>
  <c r="W924" i="2" s="1"/>
  <c r="AE924" i="2"/>
  <c r="AF924" i="2" s="1"/>
  <c r="AQ924" i="2"/>
  <c r="AR924" i="2"/>
  <c r="AM924" i="2" s="1"/>
  <c r="AS924" i="2"/>
  <c r="U925" i="2"/>
  <c r="V925" i="2"/>
  <c r="W925" i="2" s="1"/>
  <c r="AE925" i="2"/>
  <c r="AF925" i="2" s="1"/>
  <c r="AQ925" i="2"/>
  <c r="AR925" i="2"/>
  <c r="AM925" i="2" s="1"/>
  <c r="AS925" i="2"/>
  <c r="U926" i="2"/>
  <c r="V926" i="2"/>
  <c r="W926" i="2" s="1"/>
  <c r="AE926" i="2"/>
  <c r="AF926" i="2" s="1"/>
  <c r="AQ926" i="2"/>
  <c r="AR926" i="2"/>
  <c r="AM926" i="2" s="1"/>
  <c r="AS926" i="2"/>
  <c r="U927" i="2"/>
  <c r="V927" i="2"/>
  <c r="W927" i="2" s="1"/>
  <c r="AE927" i="2"/>
  <c r="AF927" i="2" s="1"/>
  <c r="AQ927" i="2"/>
  <c r="AR927" i="2"/>
  <c r="AM927" i="2" s="1"/>
  <c r="AS927" i="2"/>
  <c r="U928" i="2"/>
  <c r="V928" i="2"/>
  <c r="W928" i="2" s="1"/>
  <c r="AE928" i="2"/>
  <c r="AF928" i="2" s="1"/>
  <c r="AQ928" i="2"/>
  <c r="AR928" i="2"/>
  <c r="AM928" i="2" s="1"/>
  <c r="AS928" i="2"/>
  <c r="U929" i="2"/>
  <c r="V929" i="2"/>
  <c r="W929" i="2" s="1"/>
  <c r="AE929" i="2"/>
  <c r="AF929" i="2" s="1"/>
  <c r="AQ929" i="2"/>
  <c r="AR929" i="2"/>
  <c r="AM929" i="2" s="1"/>
  <c r="AS929" i="2"/>
  <c r="U930" i="2"/>
  <c r="V930" i="2"/>
  <c r="W930" i="2" s="1"/>
  <c r="AE930" i="2"/>
  <c r="AF930" i="2" s="1"/>
  <c r="AQ930" i="2"/>
  <c r="AR930" i="2"/>
  <c r="AM930" i="2" s="1"/>
  <c r="AS930" i="2"/>
  <c r="U931" i="2"/>
  <c r="V931" i="2"/>
  <c r="W931" i="2" s="1"/>
  <c r="AE931" i="2"/>
  <c r="AF931" i="2" s="1"/>
  <c r="AQ931" i="2"/>
  <c r="AR931" i="2"/>
  <c r="AM931" i="2" s="1"/>
  <c r="AS931" i="2"/>
  <c r="U932" i="2"/>
  <c r="V932" i="2"/>
  <c r="W932" i="2" s="1"/>
  <c r="AE932" i="2"/>
  <c r="AF932" i="2" s="1"/>
  <c r="AQ932" i="2"/>
  <c r="AR932" i="2"/>
  <c r="AM932" i="2" s="1"/>
  <c r="AS932" i="2"/>
  <c r="U933" i="2"/>
  <c r="V933" i="2"/>
  <c r="W933" i="2" s="1"/>
  <c r="AE933" i="2"/>
  <c r="AF933" i="2" s="1"/>
  <c r="AQ933" i="2"/>
  <c r="AR933" i="2"/>
  <c r="AM933" i="2" s="1"/>
  <c r="AS933" i="2"/>
  <c r="U934" i="2"/>
  <c r="V934" i="2"/>
  <c r="W934" i="2" s="1"/>
  <c r="AE934" i="2"/>
  <c r="AF934" i="2" s="1"/>
  <c r="AQ934" i="2"/>
  <c r="AR934" i="2"/>
  <c r="AM934" i="2" s="1"/>
  <c r="AS934" i="2"/>
  <c r="U935" i="2"/>
  <c r="V935" i="2"/>
  <c r="W935" i="2" s="1"/>
  <c r="AE935" i="2"/>
  <c r="AF935" i="2" s="1"/>
  <c r="AQ935" i="2"/>
  <c r="AR935" i="2"/>
  <c r="AM935" i="2" s="1"/>
  <c r="AS935" i="2"/>
  <c r="U936" i="2"/>
  <c r="V936" i="2"/>
  <c r="W936" i="2" s="1"/>
  <c r="AE936" i="2"/>
  <c r="AF936" i="2" s="1"/>
  <c r="AQ936" i="2"/>
  <c r="AR936" i="2"/>
  <c r="AM936" i="2" s="1"/>
  <c r="AS936" i="2"/>
  <c r="U937" i="2"/>
  <c r="V937" i="2"/>
  <c r="W937" i="2" s="1"/>
  <c r="AH937" i="2" s="1"/>
  <c r="AE937" i="2"/>
  <c r="AF937" i="2" s="1"/>
  <c r="AQ937" i="2"/>
  <c r="AR937" i="2"/>
  <c r="AM937" i="2" s="1"/>
  <c r="AS937" i="2"/>
  <c r="U938" i="2"/>
  <c r="V938" i="2"/>
  <c r="W938" i="2" s="1"/>
  <c r="AH938" i="2" s="1"/>
  <c r="AE938" i="2"/>
  <c r="AF938" i="2" s="1"/>
  <c r="AQ938" i="2"/>
  <c r="AR938" i="2"/>
  <c r="AM938" i="2" s="1"/>
  <c r="AS938" i="2"/>
  <c r="U939" i="2"/>
  <c r="V939" i="2"/>
  <c r="W939" i="2" s="1"/>
  <c r="AE939" i="2"/>
  <c r="AF939" i="2" s="1"/>
  <c r="AQ939" i="2"/>
  <c r="AR939" i="2"/>
  <c r="AM939" i="2" s="1"/>
  <c r="AS939" i="2"/>
  <c r="U940" i="2"/>
  <c r="V940" i="2"/>
  <c r="W940" i="2" s="1"/>
  <c r="AE940" i="2"/>
  <c r="AF940" i="2" s="1"/>
  <c r="AQ940" i="2"/>
  <c r="AR940" i="2"/>
  <c r="AM940" i="2" s="1"/>
  <c r="AS940" i="2"/>
  <c r="U941" i="2"/>
  <c r="V941" i="2"/>
  <c r="W941" i="2" s="1"/>
  <c r="AE941" i="2"/>
  <c r="AF941" i="2" s="1"/>
  <c r="AQ941" i="2"/>
  <c r="AR941" i="2"/>
  <c r="AM941" i="2" s="1"/>
  <c r="AS941" i="2"/>
  <c r="U942" i="2"/>
  <c r="V942" i="2"/>
  <c r="W942" i="2" s="1"/>
  <c r="AE942" i="2"/>
  <c r="AF942" i="2" s="1"/>
  <c r="AQ942" i="2"/>
  <c r="AR942" i="2"/>
  <c r="AM942" i="2" s="1"/>
  <c r="AS942" i="2"/>
  <c r="U943" i="2"/>
  <c r="V943" i="2"/>
  <c r="W943" i="2" s="1"/>
  <c r="AE943" i="2"/>
  <c r="AF943" i="2" s="1"/>
  <c r="AQ943" i="2"/>
  <c r="AR943" i="2"/>
  <c r="AM943" i="2" s="1"/>
  <c r="AS943" i="2"/>
  <c r="U944" i="2"/>
  <c r="V944" i="2"/>
  <c r="W944" i="2" s="1"/>
  <c r="AE944" i="2"/>
  <c r="AF944" i="2" s="1"/>
  <c r="AQ944" i="2"/>
  <c r="AR944" i="2"/>
  <c r="AM944" i="2" s="1"/>
  <c r="AS944" i="2"/>
  <c r="U945" i="2"/>
  <c r="V945" i="2"/>
  <c r="W945" i="2" s="1"/>
  <c r="AE945" i="2"/>
  <c r="AF945" i="2" s="1"/>
  <c r="AQ945" i="2"/>
  <c r="AR945" i="2"/>
  <c r="AM945" i="2" s="1"/>
  <c r="AS945" i="2"/>
  <c r="U946" i="2"/>
  <c r="V946" i="2"/>
  <c r="W946" i="2" s="1"/>
  <c r="AE946" i="2"/>
  <c r="AF946" i="2" s="1"/>
  <c r="AQ946" i="2"/>
  <c r="AR946" i="2"/>
  <c r="AM946" i="2" s="1"/>
  <c r="AS946" i="2"/>
  <c r="U947" i="2"/>
  <c r="V947" i="2"/>
  <c r="W947" i="2" s="1"/>
  <c r="AE947" i="2"/>
  <c r="AF947" i="2" s="1"/>
  <c r="AQ947" i="2"/>
  <c r="AR947" i="2"/>
  <c r="AM947" i="2" s="1"/>
  <c r="AS947" i="2"/>
  <c r="U948" i="2"/>
  <c r="V948" i="2"/>
  <c r="W948" i="2" s="1"/>
  <c r="AE948" i="2"/>
  <c r="AF948" i="2" s="1"/>
  <c r="AQ948" i="2"/>
  <c r="AR948" i="2"/>
  <c r="AM948" i="2" s="1"/>
  <c r="AS948" i="2"/>
  <c r="U949" i="2"/>
  <c r="V949" i="2"/>
  <c r="W949" i="2" s="1"/>
  <c r="AE949" i="2"/>
  <c r="AF949" i="2" s="1"/>
  <c r="AQ949" i="2"/>
  <c r="AR949" i="2"/>
  <c r="AM949" i="2" s="1"/>
  <c r="AS949" i="2"/>
  <c r="U950" i="2"/>
  <c r="V950" i="2"/>
  <c r="W950" i="2" s="1"/>
  <c r="AE950" i="2"/>
  <c r="AF950" i="2" s="1"/>
  <c r="AQ950" i="2"/>
  <c r="AR950" i="2"/>
  <c r="AM950" i="2" s="1"/>
  <c r="AS950" i="2"/>
  <c r="U951" i="2"/>
  <c r="V951" i="2"/>
  <c r="W951" i="2" s="1"/>
  <c r="AE951" i="2"/>
  <c r="AF951" i="2" s="1"/>
  <c r="AQ951" i="2"/>
  <c r="AR951" i="2"/>
  <c r="AM951" i="2" s="1"/>
  <c r="AS951" i="2"/>
  <c r="U952" i="2"/>
  <c r="V952" i="2"/>
  <c r="W952" i="2" s="1"/>
  <c r="AE952" i="2"/>
  <c r="AF952" i="2" s="1"/>
  <c r="AQ952" i="2"/>
  <c r="AR952" i="2"/>
  <c r="AM952" i="2" s="1"/>
  <c r="AS952" i="2"/>
  <c r="U953" i="2"/>
  <c r="V953" i="2"/>
  <c r="W953" i="2" s="1"/>
  <c r="AH953" i="2" s="1"/>
  <c r="AE953" i="2"/>
  <c r="AF953" i="2" s="1"/>
  <c r="AQ953" i="2"/>
  <c r="AR953" i="2"/>
  <c r="AM953" i="2" s="1"/>
  <c r="AS953" i="2"/>
  <c r="U954" i="2"/>
  <c r="V954" i="2"/>
  <c r="W954" i="2" s="1"/>
  <c r="AH954" i="2" s="1"/>
  <c r="AE954" i="2"/>
  <c r="AF954" i="2" s="1"/>
  <c r="AQ954" i="2"/>
  <c r="AR954" i="2"/>
  <c r="AM954" i="2" s="1"/>
  <c r="AS954" i="2"/>
  <c r="U955" i="2"/>
  <c r="V955" i="2"/>
  <c r="W955" i="2" s="1"/>
  <c r="AE955" i="2"/>
  <c r="AF955" i="2" s="1"/>
  <c r="AQ955" i="2"/>
  <c r="AR955" i="2"/>
  <c r="AM955" i="2" s="1"/>
  <c r="AS955" i="2"/>
  <c r="U956" i="2"/>
  <c r="V956" i="2"/>
  <c r="W956" i="2" s="1"/>
  <c r="AE956" i="2"/>
  <c r="AF956" i="2" s="1"/>
  <c r="AQ956" i="2"/>
  <c r="AR956" i="2"/>
  <c r="AM956" i="2" s="1"/>
  <c r="AS956" i="2"/>
  <c r="U957" i="2"/>
  <c r="V957" i="2"/>
  <c r="W957" i="2" s="1"/>
  <c r="AE957" i="2"/>
  <c r="AF957" i="2" s="1"/>
  <c r="AQ957" i="2"/>
  <c r="AR957" i="2"/>
  <c r="AM957" i="2" s="1"/>
  <c r="AS957" i="2"/>
  <c r="U958" i="2"/>
  <c r="V958" i="2"/>
  <c r="W958" i="2" s="1"/>
  <c r="AE958" i="2"/>
  <c r="AF958" i="2" s="1"/>
  <c r="AQ958" i="2"/>
  <c r="AR958" i="2"/>
  <c r="AM958" i="2" s="1"/>
  <c r="AS958" i="2"/>
  <c r="U959" i="2"/>
  <c r="V959" i="2"/>
  <c r="W959" i="2" s="1"/>
  <c r="AE959" i="2"/>
  <c r="AF959" i="2" s="1"/>
  <c r="AQ959" i="2"/>
  <c r="AR959" i="2"/>
  <c r="AM959" i="2" s="1"/>
  <c r="AS959" i="2"/>
  <c r="U960" i="2"/>
  <c r="V960" i="2"/>
  <c r="W960" i="2" s="1"/>
  <c r="AE960" i="2"/>
  <c r="AF960" i="2" s="1"/>
  <c r="AG960" i="2"/>
  <c r="AQ960" i="2"/>
  <c r="AR960" i="2"/>
  <c r="AM960" i="2" s="1"/>
  <c r="AS960" i="2"/>
  <c r="U961" i="2"/>
  <c r="V961" i="2"/>
  <c r="W961" i="2" s="1"/>
  <c r="AE961" i="2"/>
  <c r="AF961" i="2" s="1"/>
  <c r="AQ961" i="2"/>
  <c r="AR961" i="2"/>
  <c r="AM961" i="2" s="1"/>
  <c r="AS961" i="2"/>
  <c r="U962" i="2"/>
  <c r="V962" i="2"/>
  <c r="W962" i="2" s="1"/>
  <c r="AE962" i="2"/>
  <c r="AF962" i="2" s="1"/>
  <c r="AQ962" i="2"/>
  <c r="AR962" i="2"/>
  <c r="AM962" i="2" s="1"/>
  <c r="AS962" i="2"/>
  <c r="U963" i="2"/>
  <c r="V963" i="2"/>
  <c r="W963" i="2" s="1"/>
  <c r="AE963" i="2"/>
  <c r="AF963" i="2" s="1"/>
  <c r="AQ963" i="2"/>
  <c r="AR963" i="2"/>
  <c r="AM963" i="2" s="1"/>
  <c r="AS963" i="2"/>
  <c r="U964" i="2"/>
  <c r="V964" i="2"/>
  <c r="W964" i="2" s="1"/>
  <c r="AE964" i="2"/>
  <c r="AF964" i="2" s="1"/>
  <c r="AQ964" i="2"/>
  <c r="AR964" i="2"/>
  <c r="AM964" i="2" s="1"/>
  <c r="AS964" i="2"/>
  <c r="U965" i="2"/>
  <c r="V965" i="2"/>
  <c r="W965" i="2" s="1"/>
  <c r="AE965" i="2"/>
  <c r="AF965" i="2" s="1"/>
  <c r="AQ965" i="2"/>
  <c r="AR965" i="2"/>
  <c r="AM965" i="2" s="1"/>
  <c r="AS965" i="2"/>
  <c r="U966" i="2"/>
  <c r="V966" i="2"/>
  <c r="W966" i="2" s="1"/>
  <c r="AE966" i="2"/>
  <c r="AF966" i="2" s="1"/>
  <c r="AQ966" i="2"/>
  <c r="AR966" i="2"/>
  <c r="AM966" i="2" s="1"/>
  <c r="AS966" i="2"/>
  <c r="U967" i="2"/>
  <c r="V967" i="2"/>
  <c r="W967" i="2" s="1"/>
  <c r="AE967" i="2"/>
  <c r="AF967" i="2" s="1"/>
  <c r="AQ967" i="2"/>
  <c r="AR967" i="2"/>
  <c r="AM967" i="2" s="1"/>
  <c r="AS967" i="2"/>
  <c r="U968" i="2"/>
  <c r="V968" i="2"/>
  <c r="W968" i="2" s="1"/>
  <c r="AE968" i="2"/>
  <c r="AF968" i="2" s="1"/>
  <c r="AG968" i="2"/>
  <c r="AQ968" i="2"/>
  <c r="AR968" i="2"/>
  <c r="AM968" i="2" s="1"/>
  <c r="AS968" i="2"/>
  <c r="U969" i="2"/>
  <c r="V969" i="2"/>
  <c r="W969" i="2" s="1"/>
  <c r="AH969" i="2" s="1"/>
  <c r="AE969" i="2"/>
  <c r="AF969" i="2" s="1"/>
  <c r="AQ969" i="2"/>
  <c r="AR969" i="2"/>
  <c r="AM969" i="2" s="1"/>
  <c r="AS969" i="2"/>
  <c r="U970" i="2"/>
  <c r="V970" i="2"/>
  <c r="W970" i="2" s="1"/>
  <c r="AH970" i="2" s="1"/>
  <c r="AE970" i="2"/>
  <c r="AF970" i="2" s="1"/>
  <c r="AQ970" i="2"/>
  <c r="AR970" i="2"/>
  <c r="AM970" i="2" s="1"/>
  <c r="AS970" i="2"/>
  <c r="U971" i="2"/>
  <c r="V971" i="2"/>
  <c r="W971" i="2" s="1"/>
  <c r="AE971" i="2"/>
  <c r="AF971" i="2" s="1"/>
  <c r="AQ971" i="2"/>
  <c r="AR971" i="2"/>
  <c r="AM971" i="2" s="1"/>
  <c r="AS971" i="2"/>
  <c r="U972" i="2"/>
  <c r="V972" i="2"/>
  <c r="W972" i="2" s="1"/>
  <c r="AH972" i="2" s="1"/>
  <c r="AE972" i="2"/>
  <c r="AF972" i="2" s="1"/>
  <c r="AQ972" i="2"/>
  <c r="AR972" i="2"/>
  <c r="AM972" i="2" s="1"/>
  <c r="AS972" i="2"/>
  <c r="U973" i="2"/>
  <c r="V973" i="2"/>
  <c r="W973" i="2" s="1"/>
  <c r="AE973" i="2"/>
  <c r="AF973" i="2" s="1"/>
  <c r="AQ973" i="2"/>
  <c r="AR973" i="2"/>
  <c r="AM973" i="2" s="1"/>
  <c r="AS973" i="2"/>
  <c r="U974" i="2"/>
  <c r="V974" i="2"/>
  <c r="W974" i="2" s="1"/>
  <c r="AE974" i="2"/>
  <c r="AF974" i="2" s="1"/>
  <c r="AQ974" i="2"/>
  <c r="AR974" i="2"/>
  <c r="AM974" i="2" s="1"/>
  <c r="AS974" i="2"/>
  <c r="U975" i="2"/>
  <c r="V975" i="2"/>
  <c r="W975" i="2" s="1"/>
  <c r="AE975" i="2"/>
  <c r="AF975" i="2" s="1"/>
  <c r="AQ975" i="2"/>
  <c r="AR975" i="2"/>
  <c r="AM975" i="2" s="1"/>
  <c r="AS975" i="2"/>
  <c r="U976" i="2"/>
  <c r="V976" i="2"/>
  <c r="W976" i="2" s="1"/>
  <c r="AE976" i="2"/>
  <c r="AF976" i="2" s="1"/>
  <c r="AQ976" i="2"/>
  <c r="AR976" i="2"/>
  <c r="AM976" i="2" s="1"/>
  <c r="AS976" i="2"/>
  <c r="U977" i="2"/>
  <c r="V977" i="2"/>
  <c r="W977" i="2" s="1"/>
  <c r="AE977" i="2"/>
  <c r="AF977" i="2" s="1"/>
  <c r="AQ977" i="2"/>
  <c r="AR977" i="2"/>
  <c r="AM977" i="2" s="1"/>
  <c r="AS977" i="2"/>
  <c r="U978" i="2"/>
  <c r="V978" i="2"/>
  <c r="W978" i="2" s="1"/>
  <c r="AE978" i="2"/>
  <c r="AF978" i="2" s="1"/>
  <c r="AQ978" i="2"/>
  <c r="AR978" i="2"/>
  <c r="AM978" i="2" s="1"/>
  <c r="AS978" i="2"/>
  <c r="U979" i="2"/>
  <c r="V979" i="2"/>
  <c r="W979" i="2" s="1"/>
  <c r="AE979" i="2"/>
  <c r="AF979" i="2" s="1"/>
  <c r="AQ979" i="2"/>
  <c r="AR979" i="2"/>
  <c r="AM979" i="2" s="1"/>
  <c r="AS979" i="2"/>
  <c r="U980" i="2"/>
  <c r="V980" i="2"/>
  <c r="W980" i="2" s="1"/>
  <c r="AE980" i="2"/>
  <c r="AF980" i="2" s="1"/>
  <c r="AQ980" i="2"/>
  <c r="AR980" i="2"/>
  <c r="AM980" i="2" s="1"/>
  <c r="AS980" i="2"/>
  <c r="U981" i="2"/>
  <c r="V981" i="2"/>
  <c r="W981" i="2" s="1"/>
  <c r="AE981" i="2"/>
  <c r="AF981" i="2" s="1"/>
  <c r="AQ981" i="2"/>
  <c r="AR981" i="2"/>
  <c r="AM981" i="2" s="1"/>
  <c r="AS981" i="2"/>
  <c r="U982" i="2"/>
  <c r="V982" i="2"/>
  <c r="W982" i="2" s="1"/>
  <c r="AE982" i="2"/>
  <c r="AF982" i="2" s="1"/>
  <c r="AQ982" i="2"/>
  <c r="AR982" i="2"/>
  <c r="AM982" i="2" s="1"/>
  <c r="AS982" i="2"/>
  <c r="U983" i="2"/>
  <c r="V983" i="2"/>
  <c r="W983" i="2" s="1"/>
  <c r="AE983" i="2"/>
  <c r="AF983" i="2" s="1"/>
  <c r="AQ983" i="2"/>
  <c r="AR983" i="2"/>
  <c r="AM983" i="2" s="1"/>
  <c r="AS983" i="2"/>
  <c r="U984" i="2"/>
  <c r="V984" i="2"/>
  <c r="W984" i="2" s="1"/>
  <c r="AE984" i="2"/>
  <c r="AF984" i="2" s="1"/>
  <c r="AQ984" i="2"/>
  <c r="AR984" i="2"/>
  <c r="AM984" i="2" s="1"/>
  <c r="AS984" i="2"/>
  <c r="U985" i="2"/>
  <c r="V985" i="2"/>
  <c r="W985" i="2" s="1"/>
  <c r="AH985" i="2" s="1"/>
  <c r="AE985" i="2"/>
  <c r="AF985" i="2" s="1"/>
  <c r="AQ985" i="2"/>
  <c r="AR985" i="2"/>
  <c r="AM985" i="2" s="1"/>
  <c r="AS985" i="2"/>
  <c r="U986" i="2"/>
  <c r="V986" i="2"/>
  <c r="W986" i="2" s="1"/>
  <c r="AE986" i="2"/>
  <c r="AF986" i="2" s="1"/>
  <c r="AQ986" i="2"/>
  <c r="AR986" i="2"/>
  <c r="AM986" i="2" s="1"/>
  <c r="AS986" i="2"/>
  <c r="U987" i="2"/>
  <c r="V987" i="2"/>
  <c r="W987" i="2" s="1"/>
  <c r="AE987" i="2"/>
  <c r="AF987" i="2" s="1"/>
  <c r="AQ987" i="2"/>
  <c r="AR987" i="2"/>
  <c r="AM987" i="2" s="1"/>
  <c r="AS987" i="2"/>
  <c r="U988" i="2"/>
  <c r="V988" i="2"/>
  <c r="W988" i="2" s="1"/>
  <c r="AE988" i="2"/>
  <c r="AF988" i="2" s="1"/>
  <c r="AQ988" i="2"/>
  <c r="AR988" i="2"/>
  <c r="AM988" i="2" s="1"/>
  <c r="AS988" i="2"/>
  <c r="U989" i="2"/>
  <c r="V989" i="2"/>
  <c r="W989" i="2" s="1"/>
  <c r="AE989" i="2"/>
  <c r="AF989" i="2" s="1"/>
  <c r="AQ989" i="2"/>
  <c r="AR989" i="2"/>
  <c r="AM989" i="2" s="1"/>
  <c r="AS989" i="2"/>
  <c r="U990" i="2"/>
  <c r="V990" i="2"/>
  <c r="W990" i="2" s="1"/>
  <c r="AE990" i="2"/>
  <c r="AF990" i="2" s="1"/>
  <c r="AQ990" i="2"/>
  <c r="AR990" i="2"/>
  <c r="AM990" i="2" s="1"/>
  <c r="AS990" i="2"/>
  <c r="U991" i="2"/>
  <c r="V991" i="2"/>
  <c r="W991" i="2" s="1"/>
  <c r="AE991" i="2"/>
  <c r="AF991" i="2" s="1"/>
  <c r="AQ991" i="2"/>
  <c r="AR991" i="2"/>
  <c r="AM991" i="2" s="1"/>
  <c r="AS991" i="2"/>
  <c r="U992" i="2"/>
  <c r="V992" i="2"/>
  <c r="W992" i="2" s="1"/>
  <c r="AE992" i="2"/>
  <c r="AF992" i="2" s="1"/>
  <c r="AQ992" i="2"/>
  <c r="AR992" i="2"/>
  <c r="AM992" i="2" s="1"/>
  <c r="AS992" i="2"/>
  <c r="U993" i="2"/>
  <c r="V993" i="2"/>
  <c r="W993" i="2" s="1"/>
  <c r="AE993" i="2"/>
  <c r="AF993" i="2" s="1"/>
  <c r="AQ993" i="2"/>
  <c r="AR993" i="2"/>
  <c r="AM993" i="2" s="1"/>
  <c r="AS993" i="2"/>
  <c r="U994" i="2"/>
  <c r="V994" i="2"/>
  <c r="W994" i="2" s="1"/>
  <c r="AE994" i="2"/>
  <c r="AF994" i="2" s="1"/>
  <c r="AQ994" i="2"/>
  <c r="AR994" i="2"/>
  <c r="AM994" i="2" s="1"/>
  <c r="AS994" i="2"/>
  <c r="U995" i="2"/>
  <c r="V995" i="2"/>
  <c r="W995" i="2" s="1"/>
  <c r="AE995" i="2"/>
  <c r="AF995" i="2" s="1"/>
  <c r="AQ995" i="2"/>
  <c r="AR995" i="2"/>
  <c r="AM995" i="2" s="1"/>
  <c r="AS995" i="2"/>
  <c r="U996" i="2"/>
  <c r="V996" i="2"/>
  <c r="W996" i="2" s="1"/>
  <c r="AE996" i="2"/>
  <c r="AF996" i="2" s="1"/>
  <c r="AQ996" i="2"/>
  <c r="AR996" i="2"/>
  <c r="AM996" i="2" s="1"/>
  <c r="AS996" i="2"/>
  <c r="U997" i="2"/>
  <c r="V997" i="2"/>
  <c r="W997" i="2" s="1"/>
  <c r="AE997" i="2"/>
  <c r="AF997" i="2" s="1"/>
  <c r="AQ997" i="2"/>
  <c r="AR997" i="2"/>
  <c r="AM997" i="2" s="1"/>
  <c r="AS997" i="2"/>
  <c r="U998" i="2"/>
  <c r="V998" i="2"/>
  <c r="W998" i="2" s="1"/>
  <c r="AE998" i="2"/>
  <c r="AF998" i="2" s="1"/>
  <c r="AQ998" i="2"/>
  <c r="AR998" i="2"/>
  <c r="AM998" i="2" s="1"/>
  <c r="AS998" i="2"/>
  <c r="U999" i="2"/>
  <c r="V999" i="2"/>
  <c r="W999" i="2" s="1"/>
  <c r="AE999" i="2"/>
  <c r="AF999" i="2" s="1"/>
  <c r="AQ999" i="2"/>
  <c r="AR999" i="2"/>
  <c r="AM999" i="2" s="1"/>
  <c r="AS999" i="2"/>
  <c r="U1000" i="2"/>
  <c r="V1000" i="2"/>
  <c r="W1000" i="2" s="1"/>
  <c r="AE1000" i="2"/>
  <c r="AF1000" i="2" s="1"/>
  <c r="AQ1000" i="2"/>
  <c r="AR1000" i="2"/>
  <c r="AM1000" i="2" s="1"/>
  <c r="AS1000" i="2"/>
  <c r="U1001" i="2"/>
  <c r="V1001" i="2"/>
  <c r="W1001" i="2" s="1"/>
  <c r="AH1001" i="2" s="1"/>
  <c r="AE1001" i="2"/>
  <c r="AF1001" i="2" s="1"/>
  <c r="AQ1001" i="2"/>
  <c r="AR1001" i="2"/>
  <c r="AM1001" i="2" s="1"/>
  <c r="AS1001" i="2"/>
  <c r="V4" i="2"/>
  <c r="W4" i="2" s="1"/>
  <c r="AH4" i="2" s="1"/>
  <c r="V5" i="2"/>
  <c r="W5" i="2" s="1"/>
  <c r="V6" i="2"/>
  <c r="W6" i="2" s="1"/>
  <c r="AI6" i="2" s="1"/>
  <c r="V7" i="2"/>
  <c r="W7" i="2" s="1"/>
  <c r="V8" i="2"/>
  <c r="W8" i="2" s="1"/>
  <c r="AH8" i="2" s="1"/>
  <c r="V9" i="2"/>
  <c r="W9" i="2" s="1"/>
  <c r="V10" i="2"/>
  <c r="W10" i="2" s="1"/>
  <c r="V11" i="2"/>
  <c r="W11" i="2" s="1"/>
  <c r="AI11" i="2" s="1"/>
  <c r="V12" i="2"/>
  <c r="W12" i="2" s="1"/>
  <c r="AH12" i="2" s="1"/>
  <c r="V13" i="2"/>
  <c r="W13" i="2" s="1"/>
  <c r="V14" i="2"/>
  <c r="W14" i="2" s="1"/>
  <c r="AI14" i="2" s="1"/>
  <c r="V15" i="2"/>
  <c r="W15" i="2" s="1"/>
  <c r="V16" i="2"/>
  <c r="W16" i="2" s="1"/>
  <c r="AI16" i="2" s="1"/>
  <c r="V17" i="2"/>
  <c r="W17" i="2" s="1"/>
  <c r="V18" i="2"/>
  <c r="W18" i="2" s="1"/>
  <c r="V3" i="2"/>
  <c r="V2" i="2"/>
  <c r="W2" i="2" s="1"/>
  <c r="T2" i="2" s="1"/>
  <c r="C197" i="44"/>
  <c r="K197" i="44"/>
  <c r="P197" i="44"/>
  <c r="C198" i="44"/>
  <c r="K198" i="44"/>
  <c r="P198" i="44"/>
  <c r="C199" i="44"/>
  <c r="K199" i="44"/>
  <c r="P199" i="44"/>
  <c r="C200" i="44"/>
  <c r="K200" i="44"/>
  <c r="P200" i="44"/>
  <c r="C201" i="44"/>
  <c r="K201" i="44"/>
  <c r="P201" i="44"/>
  <c r="C202" i="44"/>
  <c r="K202" i="44"/>
  <c r="P202" i="44"/>
  <c r="C203" i="44"/>
  <c r="K203" i="44"/>
  <c r="P203" i="44"/>
  <c r="C204" i="44"/>
  <c r="K204" i="44"/>
  <c r="P204" i="44"/>
  <c r="C205" i="44"/>
  <c r="K205" i="44"/>
  <c r="P205" i="44"/>
  <c r="C206" i="44"/>
  <c r="K206" i="44"/>
  <c r="P206" i="44"/>
  <c r="C207" i="44"/>
  <c r="K207" i="44"/>
  <c r="P207" i="44"/>
  <c r="C208" i="44"/>
  <c r="K208" i="44"/>
  <c r="P208" i="44"/>
  <c r="C209" i="44"/>
  <c r="K209" i="44"/>
  <c r="P209" i="44"/>
  <c r="C210" i="44"/>
  <c r="K210" i="44"/>
  <c r="P210" i="44"/>
  <c r="C211" i="44"/>
  <c r="K211" i="44"/>
  <c r="P211" i="44"/>
  <c r="C212" i="44"/>
  <c r="K212" i="44"/>
  <c r="P212" i="44"/>
  <c r="C213" i="44"/>
  <c r="K213" i="44"/>
  <c r="P213" i="44"/>
  <c r="C214" i="44"/>
  <c r="K214" i="44"/>
  <c r="P214" i="44"/>
  <c r="C215" i="44"/>
  <c r="K215" i="44"/>
  <c r="P215" i="44"/>
  <c r="C216" i="44"/>
  <c r="K216" i="44"/>
  <c r="P216" i="44"/>
  <c r="C217" i="44"/>
  <c r="K217" i="44"/>
  <c r="P217" i="44"/>
  <c r="C218" i="44"/>
  <c r="K218" i="44"/>
  <c r="P218" i="44"/>
  <c r="C219" i="44"/>
  <c r="K219" i="44"/>
  <c r="P219" i="44"/>
  <c r="C220" i="44"/>
  <c r="K220" i="44"/>
  <c r="P220" i="44"/>
  <c r="C221" i="44"/>
  <c r="K221" i="44"/>
  <c r="P221" i="44"/>
  <c r="C222" i="44"/>
  <c r="K222" i="44"/>
  <c r="P222" i="44"/>
  <c r="C223" i="44"/>
  <c r="K223" i="44"/>
  <c r="P223" i="44"/>
  <c r="C224" i="44"/>
  <c r="K224" i="44"/>
  <c r="P224" i="44"/>
  <c r="C225" i="44"/>
  <c r="K225" i="44"/>
  <c r="P225" i="44"/>
  <c r="C226" i="44"/>
  <c r="K226" i="44"/>
  <c r="P226" i="44"/>
  <c r="C227" i="44"/>
  <c r="K227" i="44"/>
  <c r="P227" i="44"/>
  <c r="C228" i="44"/>
  <c r="K228" i="44"/>
  <c r="P228" i="44"/>
  <c r="C229" i="44"/>
  <c r="K229" i="44"/>
  <c r="P229" i="44"/>
  <c r="C230" i="44"/>
  <c r="K230" i="44"/>
  <c r="P230" i="44"/>
  <c r="C231" i="44"/>
  <c r="K231" i="44"/>
  <c r="P231" i="44"/>
  <c r="C232" i="44"/>
  <c r="K232" i="44"/>
  <c r="P232" i="44"/>
  <c r="C233" i="44"/>
  <c r="K233" i="44"/>
  <c r="P233" i="44"/>
  <c r="C234" i="44"/>
  <c r="K234" i="44"/>
  <c r="P234" i="44"/>
  <c r="C235" i="44"/>
  <c r="K235" i="44"/>
  <c r="P235" i="44"/>
  <c r="C236" i="44"/>
  <c r="K236" i="44"/>
  <c r="P236" i="44"/>
  <c r="C237" i="44"/>
  <c r="K237" i="44"/>
  <c r="P237" i="44"/>
  <c r="C238" i="44"/>
  <c r="K238" i="44"/>
  <c r="P238" i="44"/>
  <c r="C239" i="44"/>
  <c r="K239" i="44"/>
  <c r="P239" i="44"/>
  <c r="C240" i="44"/>
  <c r="K240" i="44"/>
  <c r="P240" i="44"/>
  <c r="C241" i="44"/>
  <c r="K241" i="44"/>
  <c r="P241" i="44"/>
  <c r="C242" i="44"/>
  <c r="K242" i="44"/>
  <c r="P242" i="44"/>
  <c r="C243" i="44"/>
  <c r="K243" i="44"/>
  <c r="P243" i="44"/>
  <c r="C244" i="44"/>
  <c r="K244" i="44"/>
  <c r="P244" i="44"/>
  <c r="C245" i="44"/>
  <c r="K245" i="44"/>
  <c r="P245" i="44"/>
  <c r="C246" i="44"/>
  <c r="K246" i="44"/>
  <c r="P246" i="44"/>
  <c r="C247" i="44"/>
  <c r="K247" i="44"/>
  <c r="P247" i="44"/>
  <c r="C248" i="44"/>
  <c r="K248" i="44"/>
  <c r="P248" i="44"/>
  <c r="C249" i="44"/>
  <c r="K249" i="44"/>
  <c r="P249" i="44"/>
  <c r="C250" i="44"/>
  <c r="K250" i="44"/>
  <c r="P250" i="44"/>
  <c r="C251" i="44"/>
  <c r="K251" i="44"/>
  <c r="P251" i="44"/>
  <c r="C252" i="44"/>
  <c r="K252" i="44"/>
  <c r="P252" i="44"/>
  <c r="C253" i="44"/>
  <c r="K253" i="44"/>
  <c r="P253" i="44"/>
  <c r="C254" i="44"/>
  <c r="K254" i="44"/>
  <c r="P254" i="44"/>
  <c r="C255" i="44"/>
  <c r="K255" i="44"/>
  <c r="P255" i="44"/>
  <c r="C256" i="44"/>
  <c r="K256" i="44"/>
  <c r="P256" i="44"/>
  <c r="C257" i="44"/>
  <c r="K257" i="44"/>
  <c r="P257" i="44"/>
  <c r="C258" i="44"/>
  <c r="K258" i="44"/>
  <c r="P258" i="44"/>
  <c r="C259" i="44"/>
  <c r="K259" i="44"/>
  <c r="P259" i="44"/>
  <c r="C260" i="44"/>
  <c r="K260" i="44"/>
  <c r="P260" i="44"/>
  <c r="C261" i="44"/>
  <c r="K261" i="44"/>
  <c r="P261" i="44"/>
  <c r="C262" i="44"/>
  <c r="K262" i="44"/>
  <c r="P262" i="44"/>
  <c r="C263" i="44"/>
  <c r="K263" i="44"/>
  <c r="P263" i="44"/>
  <c r="C264" i="44"/>
  <c r="K264" i="44"/>
  <c r="P264" i="44"/>
  <c r="C265" i="44"/>
  <c r="K265" i="44"/>
  <c r="P265" i="44"/>
  <c r="C266" i="44"/>
  <c r="K266" i="44"/>
  <c r="P266" i="44"/>
  <c r="C267" i="44"/>
  <c r="K267" i="44"/>
  <c r="P267" i="44"/>
  <c r="C268" i="44"/>
  <c r="K268" i="44"/>
  <c r="P268" i="44"/>
  <c r="C269" i="44"/>
  <c r="K269" i="44"/>
  <c r="P269" i="44"/>
  <c r="C270" i="44"/>
  <c r="K270" i="44"/>
  <c r="P270" i="44"/>
  <c r="C271" i="44"/>
  <c r="K271" i="44"/>
  <c r="P271" i="44"/>
  <c r="C272" i="44"/>
  <c r="K272" i="44"/>
  <c r="P272" i="44"/>
  <c r="C273" i="44"/>
  <c r="K273" i="44"/>
  <c r="P273" i="44"/>
  <c r="C274" i="44"/>
  <c r="K274" i="44"/>
  <c r="P274" i="44"/>
  <c r="C275" i="44"/>
  <c r="K275" i="44"/>
  <c r="P275" i="44"/>
  <c r="C276" i="44"/>
  <c r="K276" i="44"/>
  <c r="P276" i="44"/>
  <c r="C277" i="44"/>
  <c r="K277" i="44"/>
  <c r="P277" i="44"/>
  <c r="C278" i="44"/>
  <c r="K278" i="44"/>
  <c r="P278" i="44"/>
  <c r="C279" i="44"/>
  <c r="K279" i="44"/>
  <c r="P279" i="44"/>
  <c r="C280" i="44"/>
  <c r="K280" i="44"/>
  <c r="P280" i="44"/>
  <c r="C281" i="44"/>
  <c r="K281" i="44"/>
  <c r="P281" i="44"/>
  <c r="C282" i="44"/>
  <c r="K282" i="44"/>
  <c r="P282" i="44"/>
  <c r="C283" i="44"/>
  <c r="K283" i="44"/>
  <c r="P283" i="44"/>
  <c r="C284" i="44"/>
  <c r="K284" i="44"/>
  <c r="P284" i="44"/>
  <c r="C285" i="44"/>
  <c r="K285" i="44"/>
  <c r="P285" i="44"/>
  <c r="C286" i="44"/>
  <c r="K286" i="44"/>
  <c r="P286" i="44"/>
  <c r="C287" i="44"/>
  <c r="K287" i="44"/>
  <c r="P287" i="44"/>
  <c r="C288" i="44"/>
  <c r="K288" i="44"/>
  <c r="P288" i="44"/>
  <c r="C289" i="44"/>
  <c r="K289" i="44"/>
  <c r="P289" i="44"/>
  <c r="C290" i="44"/>
  <c r="K290" i="44"/>
  <c r="P290" i="44"/>
  <c r="C291" i="44"/>
  <c r="K291" i="44"/>
  <c r="P291" i="44"/>
  <c r="C292" i="44"/>
  <c r="K292" i="44"/>
  <c r="P292" i="44"/>
  <c r="C293" i="44"/>
  <c r="K293" i="44"/>
  <c r="P293" i="44"/>
  <c r="C294" i="44"/>
  <c r="K294" i="44"/>
  <c r="P294" i="44"/>
  <c r="C295" i="44"/>
  <c r="K295" i="44"/>
  <c r="P295" i="44"/>
  <c r="C296" i="44"/>
  <c r="K296" i="44"/>
  <c r="P296" i="44"/>
  <c r="C297" i="44"/>
  <c r="K297" i="44"/>
  <c r="P297" i="44"/>
  <c r="C13" i="19"/>
  <c r="C24" i="19"/>
  <c r="C25" i="19"/>
  <c r="C26" i="19"/>
  <c r="U2" i="2"/>
  <c r="AE2" i="2"/>
  <c r="AQ2" i="2"/>
  <c r="AS2" i="2"/>
  <c r="AE3" i="2"/>
  <c r="U3" i="2"/>
  <c r="X3" i="2"/>
  <c r="AS3" i="2"/>
  <c r="U4" i="2"/>
  <c r="AE4" i="2"/>
  <c r="AS4" i="2"/>
  <c r="U5" i="2"/>
  <c r="AE5" i="2"/>
  <c r="AS5" i="2"/>
  <c r="U6" i="2"/>
  <c r="AE6" i="2"/>
  <c r="AS6" i="2"/>
  <c r="U7" i="2"/>
  <c r="AE7" i="2"/>
  <c r="AF7" i="2" s="1"/>
  <c r="AS7" i="2"/>
  <c r="U8" i="2"/>
  <c r="AE8" i="2"/>
  <c r="AF8" i="2" s="1"/>
  <c r="AS8" i="2"/>
  <c r="U9" i="2"/>
  <c r="AE9" i="2"/>
  <c r="AF9" i="2" s="1"/>
  <c r="AS9" i="2"/>
  <c r="U10" i="2"/>
  <c r="AE10" i="2"/>
  <c r="AS10" i="2"/>
  <c r="U11" i="2"/>
  <c r="AE11" i="2"/>
  <c r="AF11" i="2" s="1"/>
  <c r="AS11" i="2"/>
  <c r="U12" i="2"/>
  <c r="AE12" i="2"/>
  <c r="AF12" i="2" s="1"/>
  <c r="AS12" i="2"/>
  <c r="U13" i="2"/>
  <c r="AE13" i="2"/>
  <c r="AF13" i="2" s="1"/>
  <c r="AS13" i="2"/>
  <c r="U14" i="2"/>
  <c r="AE14" i="2"/>
  <c r="AS14" i="2"/>
  <c r="U15" i="2"/>
  <c r="AE15" i="2"/>
  <c r="AG15" i="2" s="1"/>
  <c r="AS15" i="2"/>
  <c r="U16" i="2"/>
  <c r="AE16" i="2"/>
  <c r="AF16" i="2" s="1"/>
  <c r="AS16" i="2"/>
  <c r="U17" i="2"/>
  <c r="AE17" i="2"/>
  <c r="AS17" i="2"/>
  <c r="U18" i="2"/>
  <c r="AE18" i="2"/>
  <c r="AF18" i="2" s="1"/>
  <c r="AS18" i="2"/>
  <c r="AI970" i="2"/>
  <c r="AI906" i="2"/>
  <c r="AI842" i="2"/>
  <c r="AI778" i="2"/>
  <c r="AI754" i="2"/>
  <c r="AI738" i="2"/>
  <c r="AI937" i="2"/>
  <c r="AI873" i="2"/>
  <c r="AI809" i="2"/>
  <c r="AI769" i="2"/>
  <c r="AI753" i="2"/>
  <c r="AI745" i="2"/>
  <c r="AI737" i="2"/>
  <c r="AI653" i="2"/>
  <c r="AI633" i="2"/>
  <c r="AI629" i="2"/>
  <c r="AI617" i="2"/>
  <c r="AI613" i="2"/>
  <c r="AI605" i="2"/>
  <c r="AI601" i="2"/>
  <c r="AI597" i="2"/>
  <c r="AI593" i="2"/>
  <c r="AI589" i="2"/>
  <c r="AI581" i="2"/>
  <c r="AI577" i="2"/>
  <c r="AI569" i="2"/>
  <c r="AI565" i="2"/>
  <c r="AI553" i="2"/>
  <c r="AI549" i="2"/>
  <c r="AI537" i="2"/>
  <c r="AI533" i="2"/>
  <c r="AI525" i="2"/>
  <c r="AI523" i="2"/>
  <c r="AI521" i="2"/>
  <c r="AI519" i="2"/>
  <c r="AI515" i="2"/>
  <c r="AI509" i="2"/>
  <c r="AI505" i="2"/>
  <c r="AI503" i="2"/>
  <c r="AI501" i="2"/>
  <c r="AI499" i="2"/>
  <c r="AI491" i="2"/>
  <c r="AI489" i="2"/>
  <c r="AI485" i="2"/>
  <c r="AI481" i="2"/>
  <c r="AI660" i="2"/>
  <c r="AI640" i="2"/>
  <c r="AI636" i="2"/>
  <c r="AI628" i="2"/>
  <c r="AI624" i="2"/>
  <c r="AI616" i="2"/>
  <c r="AI612" i="2"/>
  <c r="AI608" i="2"/>
  <c r="AI604" i="2"/>
  <c r="AI600" i="2"/>
  <c r="AI596" i="2"/>
  <c r="AI584" i="2"/>
  <c r="AI580" i="2"/>
  <c r="AI576" i="2"/>
  <c r="AI572" i="2"/>
  <c r="AI564" i="2"/>
  <c r="AI556" i="2"/>
  <c r="AI552" i="2"/>
  <c r="AI548" i="2"/>
  <c r="AI544" i="2"/>
  <c r="AI540" i="2"/>
  <c r="AI536" i="2"/>
  <c r="AI530" i="2"/>
  <c r="AI526" i="2"/>
  <c r="AI524" i="2"/>
  <c r="AI522" i="2"/>
  <c r="AI520" i="2"/>
  <c r="AI516" i="2"/>
  <c r="AI514" i="2"/>
  <c r="AI512" i="2"/>
  <c r="AI510" i="2"/>
  <c r="AI506" i="2"/>
  <c r="AI504" i="2"/>
  <c r="AI502" i="2"/>
  <c r="AI498" i="2"/>
  <c r="AI496" i="2"/>
  <c r="AI494" i="2"/>
  <c r="AI492" i="2"/>
  <c r="AI488" i="2"/>
  <c r="AI486" i="2"/>
  <c r="AI484" i="2"/>
  <c r="AH482" i="2"/>
  <c r="AI482" i="2"/>
  <c r="AH452" i="2"/>
  <c r="AI452" i="2"/>
  <c r="AI450" i="2"/>
  <c r="AH448" i="2"/>
  <c r="AI448" i="2"/>
  <c r="AI446" i="2"/>
  <c r="AH442" i="2"/>
  <c r="AI442" i="2"/>
  <c r="AH438" i="2"/>
  <c r="AI438" i="2"/>
  <c r="AH434" i="2"/>
  <c r="AI434" i="2"/>
  <c r="AH430" i="2"/>
  <c r="AI430" i="2"/>
  <c r="AH426" i="2"/>
  <c r="AI426" i="2"/>
  <c r="AH424" i="2"/>
  <c r="AI424" i="2"/>
  <c r="AH422" i="2"/>
  <c r="AI422" i="2"/>
  <c r="AH420" i="2"/>
  <c r="AI420" i="2"/>
  <c r="AH418" i="2"/>
  <c r="AI418" i="2"/>
  <c r="AH416" i="2"/>
  <c r="AI416" i="2"/>
  <c r="AH414" i="2"/>
  <c r="AI414" i="2"/>
  <c r="AH412" i="2"/>
  <c r="AI412" i="2"/>
  <c r="AH408" i="2"/>
  <c r="AI408" i="2"/>
  <c r="AH404" i="2"/>
  <c r="AI404" i="2"/>
  <c r="AI402" i="2"/>
  <c r="AH400" i="2"/>
  <c r="AI400" i="2"/>
  <c r="AH396" i="2"/>
  <c r="AI396" i="2"/>
  <c r="AI394" i="2"/>
  <c r="AH392" i="2"/>
  <c r="AI392" i="2"/>
  <c r="AH390" i="2"/>
  <c r="AI390" i="2"/>
  <c r="AH386" i="2"/>
  <c r="AI386" i="2"/>
  <c r="AH384" i="2"/>
  <c r="AH382" i="2"/>
  <c r="AI382" i="2"/>
  <c r="AH380" i="2"/>
  <c r="AI380" i="2"/>
  <c r="AH378" i="2"/>
  <c r="AI378" i="2"/>
  <c r="AH376" i="2"/>
  <c r="AI376" i="2"/>
  <c r="AH374" i="2"/>
  <c r="AI374" i="2"/>
  <c r="AH372" i="2"/>
  <c r="AI372" i="2"/>
  <c r="AH370" i="2"/>
  <c r="AI370" i="2"/>
  <c r="AH368" i="2"/>
  <c r="AI368" i="2"/>
  <c r="AH364" i="2"/>
  <c r="AI364" i="2"/>
  <c r="AH362" i="2"/>
  <c r="AI362" i="2"/>
  <c r="AH360" i="2"/>
  <c r="AI360" i="2"/>
  <c r="AH358" i="2"/>
  <c r="AI358" i="2"/>
  <c r="AH354" i="2"/>
  <c r="AI354" i="2"/>
  <c r="AH352" i="2"/>
  <c r="AH350" i="2"/>
  <c r="AI350" i="2"/>
  <c r="AH348" i="2"/>
  <c r="AI348" i="2"/>
  <c r="AI346" i="2"/>
  <c r="AH344" i="2"/>
  <c r="AI344" i="2"/>
  <c r="AH340" i="2"/>
  <c r="AI340" i="2"/>
  <c r="AI338" i="2"/>
  <c r="AH336" i="2"/>
  <c r="AI336" i="2"/>
  <c r="AH332" i="2"/>
  <c r="AI332" i="2"/>
  <c r="AH330" i="2"/>
  <c r="AI330" i="2"/>
  <c r="AH328" i="2"/>
  <c r="AI328" i="2"/>
  <c r="AH326" i="2"/>
  <c r="AI326" i="2"/>
  <c r="AH322" i="2"/>
  <c r="AI322" i="2"/>
  <c r="AH320" i="2"/>
  <c r="AH318" i="2"/>
  <c r="AI318" i="2"/>
  <c r="AH316" i="2"/>
  <c r="AH314" i="2"/>
  <c r="AI314" i="2"/>
  <c r="AH308" i="2"/>
  <c r="AI308" i="2"/>
  <c r="AH304" i="2"/>
  <c r="AI304" i="2"/>
  <c r="AH302" i="2"/>
  <c r="AI302" i="2"/>
  <c r="AH300" i="2"/>
  <c r="AI300" i="2"/>
  <c r="AH298" i="2"/>
  <c r="AI298" i="2"/>
  <c r="AH296" i="2"/>
  <c r="AI296" i="2"/>
  <c r="AH455" i="2"/>
  <c r="AI455" i="2"/>
  <c r="AH453" i="2"/>
  <c r="AI453" i="2"/>
  <c r="AH451" i="2"/>
  <c r="AI451" i="2"/>
  <c r="AH449" i="2"/>
  <c r="AI449" i="2"/>
  <c r="AH447" i="2"/>
  <c r="AI447" i="2"/>
  <c r="AH443" i="2"/>
  <c r="AI443" i="2"/>
  <c r="AH441" i="2"/>
  <c r="AH439" i="2"/>
  <c r="AI439" i="2"/>
  <c r="AH437" i="2"/>
  <c r="AI437" i="2"/>
  <c r="AH435" i="2"/>
  <c r="AI435" i="2"/>
  <c r="AH433" i="2"/>
  <c r="AI433" i="2"/>
  <c r="AH431" i="2"/>
  <c r="AI431" i="2"/>
  <c r="AH429" i="2"/>
  <c r="AI429" i="2"/>
  <c r="AH425" i="2"/>
  <c r="AI425" i="2"/>
  <c r="AH421" i="2"/>
  <c r="AI421" i="2"/>
  <c r="AH417" i="2"/>
  <c r="AI417" i="2"/>
  <c r="AH413" i="2"/>
  <c r="AI413" i="2"/>
  <c r="AH411" i="2"/>
  <c r="AI411" i="2"/>
  <c r="AH409" i="2"/>
  <c r="AI409" i="2"/>
  <c r="AH407" i="2"/>
  <c r="AI407" i="2"/>
  <c r="AH405" i="2"/>
  <c r="AI405" i="2"/>
  <c r="AH403" i="2"/>
  <c r="AI403" i="2"/>
  <c r="AH401" i="2"/>
  <c r="AI401" i="2"/>
  <c r="AH399" i="2"/>
  <c r="AI399" i="2"/>
  <c r="AH395" i="2"/>
  <c r="AI395" i="2"/>
  <c r="AH393" i="2"/>
  <c r="AI393" i="2"/>
  <c r="AH391" i="2"/>
  <c r="AI391" i="2"/>
  <c r="AH389" i="2"/>
  <c r="AI389" i="2"/>
  <c r="AH387" i="2"/>
  <c r="AI387" i="2"/>
  <c r="AH385" i="2"/>
  <c r="AI385" i="2"/>
  <c r="AH383" i="2"/>
  <c r="AI383" i="2"/>
  <c r="AH377" i="2"/>
  <c r="AI377" i="2"/>
  <c r="AH375" i="2"/>
  <c r="AI375" i="2"/>
  <c r="AH373" i="2"/>
  <c r="AI373" i="2"/>
  <c r="AH371" i="2"/>
  <c r="AI371" i="2"/>
  <c r="AH369" i="2"/>
  <c r="AI369" i="2"/>
  <c r="AH367" i="2"/>
  <c r="AI367" i="2"/>
  <c r="AH365" i="2"/>
  <c r="AI365" i="2"/>
  <c r="AH363" i="2"/>
  <c r="AH361" i="2"/>
  <c r="AI361" i="2"/>
  <c r="AH357" i="2"/>
  <c r="AI357" i="2"/>
  <c r="AH353" i="2"/>
  <c r="AI353" i="2"/>
  <c r="AH351" i="2"/>
  <c r="AI351" i="2"/>
  <c r="AH349" i="2"/>
  <c r="AI349" i="2"/>
  <c r="AH345" i="2"/>
  <c r="AI345" i="2"/>
  <c r="AH343" i="2"/>
  <c r="AI343" i="2"/>
  <c r="AH341" i="2"/>
  <c r="AI341" i="2"/>
  <c r="AH339" i="2"/>
  <c r="AI339" i="2"/>
  <c r="AH337" i="2"/>
  <c r="AI337" i="2"/>
  <c r="AH335" i="2"/>
  <c r="AI335" i="2"/>
  <c r="AH331" i="2"/>
  <c r="AI331" i="2"/>
  <c r="AH327" i="2"/>
  <c r="AI327" i="2"/>
  <c r="AH325" i="2"/>
  <c r="AI325" i="2"/>
  <c r="AH323" i="2"/>
  <c r="AI323" i="2"/>
  <c r="AH321" i="2"/>
  <c r="AI321" i="2"/>
  <c r="AH319" i="2"/>
  <c r="AI319" i="2"/>
  <c r="AH317" i="2"/>
  <c r="AI317" i="2"/>
  <c r="AH315" i="2"/>
  <c r="AI315" i="2"/>
  <c r="AH313" i="2"/>
  <c r="AI313" i="2"/>
  <c r="AH311" i="2"/>
  <c r="AI311" i="2"/>
  <c r="AH309" i="2"/>
  <c r="AI309" i="2"/>
  <c r="AH307" i="2"/>
  <c r="AH305" i="2"/>
  <c r="AI305" i="2"/>
  <c r="AH297" i="2"/>
  <c r="AI297" i="2"/>
  <c r="AH295" i="2"/>
  <c r="AI295" i="2"/>
  <c r="AG293" i="2"/>
  <c r="AG291" i="2"/>
  <c r="AG289" i="2"/>
  <c r="AG285" i="2"/>
  <c r="AG283" i="2"/>
  <c r="AG279" i="2"/>
  <c r="AG275" i="2"/>
  <c r="AG273" i="2"/>
  <c r="AG271" i="2"/>
  <c r="AG269" i="2"/>
  <c r="AH232" i="2"/>
  <c r="AI232" i="2"/>
  <c r="AH230" i="2"/>
  <c r="AI230" i="2"/>
  <c r="AH228" i="2"/>
  <c r="AI228" i="2"/>
  <c r="AH226" i="2"/>
  <c r="AI226" i="2"/>
  <c r="AH222" i="2"/>
  <c r="AH216" i="2"/>
  <c r="AI216" i="2"/>
  <c r="AH214" i="2"/>
  <c r="AI214" i="2"/>
  <c r="AH212" i="2"/>
  <c r="AI212" i="2"/>
  <c r="AH210" i="2"/>
  <c r="AI204" i="2"/>
  <c r="AH202" i="2"/>
  <c r="AI196" i="2"/>
  <c r="AH194" i="2"/>
  <c r="AH188" i="2"/>
  <c r="AI188" i="2"/>
  <c r="AH186" i="2"/>
  <c r="AI186" i="2"/>
  <c r="AH184" i="2"/>
  <c r="AI184" i="2"/>
  <c r="AH182" i="2"/>
  <c r="AI182" i="2"/>
  <c r="AH180" i="2"/>
  <c r="AI180" i="2"/>
  <c r="AH178" i="2"/>
  <c r="AI178" i="2"/>
  <c r="AH176" i="2"/>
  <c r="AI176" i="2"/>
  <c r="AH174" i="2"/>
  <c r="AI174" i="2"/>
  <c r="AH172" i="2"/>
  <c r="AI172" i="2"/>
  <c r="AH170" i="2"/>
  <c r="AI170" i="2"/>
  <c r="AH168" i="2"/>
  <c r="AI168" i="2"/>
  <c r="AH166" i="2"/>
  <c r="AI166" i="2"/>
  <c r="AH164" i="2"/>
  <c r="AI164" i="2"/>
  <c r="AH162" i="2"/>
  <c r="AI162" i="2"/>
  <c r="AH160" i="2"/>
  <c r="AI160" i="2"/>
  <c r="AH158" i="2"/>
  <c r="AI158" i="2"/>
  <c r="AH156" i="2"/>
  <c r="AI156" i="2"/>
  <c r="AH154" i="2"/>
  <c r="AI154" i="2"/>
  <c r="AH152" i="2"/>
  <c r="AI152" i="2"/>
  <c r="AH150" i="2"/>
  <c r="AI150" i="2"/>
  <c r="AH148" i="2"/>
  <c r="AI148" i="2"/>
  <c r="AH146" i="2"/>
  <c r="AI146" i="2"/>
  <c r="AH144" i="2"/>
  <c r="AI144" i="2"/>
  <c r="AH142" i="2"/>
  <c r="AI142" i="2"/>
  <c r="AH140" i="2"/>
  <c r="AI140" i="2"/>
  <c r="AH138" i="2"/>
  <c r="AI138" i="2"/>
  <c r="AH136" i="2"/>
  <c r="AI136" i="2"/>
  <c r="AH134" i="2"/>
  <c r="AI134" i="2"/>
  <c r="AH132" i="2"/>
  <c r="AI132" i="2"/>
  <c r="AH130" i="2"/>
  <c r="AI130" i="2"/>
  <c r="AH128" i="2"/>
  <c r="AI128" i="2"/>
  <c r="AH126" i="2"/>
  <c r="AI126" i="2"/>
  <c r="AH233" i="2"/>
  <c r="AI233" i="2"/>
  <c r="AH231" i="2"/>
  <c r="AI231" i="2"/>
  <c r="AH229" i="2"/>
  <c r="AI229" i="2"/>
  <c r="AH227" i="2"/>
  <c r="AI227" i="2"/>
  <c r="AH225" i="2"/>
  <c r="AI225" i="2"/>
  <c r="AH223" i="2"/>
  <c r="AI223" i="2"/>
  <c r="AH221" i="2"/>
  <c r="AI221" i="2"/>
  <c r="AH219" i="2"/>
  <c r="AI219" i="2"/>
  <c r="AH217" i="2"/>
  <c r="AI217" i="2"/>
  <c r="AH215" i="2"/>
  <c r="AI215" i="2"/>
  <c r="AH211" i="2"/>
  <c r="AI211" i="2"/>
  <c r="AH209" i="2"/>
  <c r="AI209" i="2"/>
  <c r="AH207" i="2"/>
  <c r="AI207" i="2"/>
  <c r="AH205" i="2"/>
  <c r="AI205" i="2"/>
  <c r="AH203" i="2"/>
  <c r="AI203" i="2"/>
  <c r="AH201" i="2"/>
  <c r="AI201" i="2"/>
  <c r="AH199" i="2"/>
  <c r="AI199" i="2"/>
  <c r="AH197" i="2"/>
  <c r="AI197" i="2"/>
  <c r="AH195" i="2"/>
  <c r="AI195" i="2"/>
  <c r="AH193" i="2"/>
  <c r="AI193" i="2"/>
  <c r="AH191" i="2"/>
  <c r="AI191" i="2"/>
  <c r="AH189" i="2"/>
  <c r="AI189" i="2"/>
  <c r="AH187" i="2"/>
  <c r="AI187" i="2"/>
  <c r="AH185" i="2"/>
  <c r="AI185" i="2"/>
  <c r="AH183" i="2"/>
  <c r="AI183" i="2"/>
  <c r="AH181" i="2"/>
  <c r="AI181" i="2"/>
  <c r="AH179" i="2"/>
  <c r="AI179" i="2"/>
  <c r="AH177" i="2"/>
  <c r="AI177" i="2"/>
  <c r="AH175" i="2"/>
  <c r="AI175" i="2"/>
  <c r="AH173" i="2"/>
  <c r="AI173" i="2"/>
  <c r="AH171" i="2"/>
  <c r="AI171" i="2"/>
  <c r="AH169" i="2"/>
  <c r="AI169" i="2"/>
  <c r="AH167" i="2"/>
  <c r="AI167" i="2"/>
  <c r="AH165" i="2"/>
  <c r="AI165" i="2"/>
  <c r="AH163" i="2"/>
  <c r="AI163" i="2"/>
  <c r="AH161" i="2"/>
  <c r="AI161" i="2"/>
  <c r="AH159" i="2"/>
  <c r="AI159" i="2"/>
  <c r="AH157" i="2"/>
  <c r="AI157" i="2"/>
  <c r="AH155" i="2"/>
  <c r="AI155" i="2"/>
  <c r="AH153" i="2"/>
  <c r="AI153" i="2"/>
  <c r="AH151" i="2"/>
  <c r="AI151" i="2"/>
  <c r="AH149" i="2"/>
  <c r="AI149" i="2"/>
  <c r="AH147" i="2"/>
  <c r="AI147" i="2"/>
  <c r="AH145" i="2"/>
  <c r="AI145" i="2"/>
  <c r="AH143" i="2"/>
  <c r="AI143" i="2"/>
  <c r="AH141" i="2"/>
  <c r="AI141" i="2"/>
  <c r="AH139" i="2"/>
  <c r="AI139" i="2"/>
  <c r="AH137" i="2"/>
  <c r="AI137" i="2"/>
  <c r="AH135" i="2"/>
  <c r="AI135" i="2"/>
  <c r="AH133" i="2"/>
  <c r="AI133" i="2"/>
  <c r="AH131" i="2"/>
  <c r="AI131" i="2"/>
  <c r="AH129" i="2"/>
  <c r="AI129" i="2"/>
  <c r="AH127" i="2"/>
  <c r="AI127" i="2"/>
  <c r="AH248" i="2"/>
  <c r="AH247" i="2"/>
  <c r="AH245" i="2"/>
  <c r="AH244" i="2"/>
  <c r="AH242" i="2"/>
  <c r="AH241" i="2"/>
  <c r="AH240" i="2"/>
  <c r="AH239" i="2"/>
  <c r="AH238" i="2"/>
  <c r="AH237" i="2"/>
  <c r="AH236" i="2"/>
  <c r="AH235" i="2"/>
  <c r="AH234" i="2"/>
  <c r="AH57" i="2"/>
  <c r="AI57" i="2"/>
  <c r="AH55" i="2"/>
  <c r="AI55" i="2"/>
  <c r="AH51" i="2"/>
  <c r="AI51" i="2"/>
  <c r="AH45" i="2"/>
  <c r="AI45" i="2"/>
  <c r="AH43" i="2"/>
  <c r="AI43" i="2"/>
  <c r="AH41" i="2"/>
  <c r="AI41" i="2"/>
  <c r="AH33" i="2"/>
  <c r="AI33" i="2"/>
  <c r="AH31" i="2"/>
  <c r="AI31" i="2"/>
  <c r="AH29" i="2"/>
  <c r="AI29" i="2"/>
  <c r="AH27" i="2"/>
  <c r="AI27" i="2"/>
  <c r="AH25" i="2"/>
  <c r="AI25" i="2"/>
  <c r="AH23" i="2"/>
  <c r="AI23" i="2"/>
  <c r="AH21" i="2"/>
  <c r="AI21" i="2"/>
  <c r="AH20" i="2"/>
  <c r="AI20" i="2"/>
  <c r="AH56" i="2"/>
  <c r="AI56" i="2"/>
  <c r="AH52" i="2"/>
  <c r="AI52" i="2"/>
  <c r="AH50" i="2"/>
  <c r="AI50" i="2"/>
  <c r="AH48" i="2"/>
  <c r="AI48" i="2"/>
  <c r="AH40" i="2"/>
  <c r="AH39" i="2"/>
  <c r="AI39" i="2"/>
  <c r="AH32" i="2"/>
  <c r="AI32" i="2"/>
  <c r="AH24" i="2"/>
  <c r="AI24" i="2"/>
  <c r="AG120" i="2"/>
  <c r="AG119" i="2"/>
  <c r="AG118" i="2"/>
  <c r="AI18" i="2"/>
  <c r="AH18" i="2"/>
  <c r="AI10" i="2"/>
  <c r="AH10" i="2"/>
  <c r="AH6" i="2"/>
  <c r="AI4" i="2"/>
  <c r="AG20" i="2" l="1"/>
  <c r="AH14" i="2"/>
  <c r="AG11" i="2"/>
  <c r="AI625" i="2"/>
  <c r="AH224" i="2"/>
  <c r="AI299" i="2"/>
  <c r="AH333" i="2"/>
  <c r="AH359" i="2"/>
  <c r="AI432" i="2"/>
  <c r="AI440" i="2"/>
  <c r="AI560" i="2"/>
  <c r="AI493" i="2"/>
  <c r="AI545" i="2"/>
  <c r="AG986" i="2"/>
  <c r="AG944" i="2"/>
  <c r="AG901" i="2"/>
  <c r="AG861" i="2"/>
  <c r="AG838" i="2"/>
  <c r="AG824" i="2"/>
  <c r="AF596" i="2"/>
  <c r="AG542" i="2"/>
  <c r="AG536" i="2"/>
  <c r="AG531" i="2"/>
  <c r="AG515" i="2"/>
  <c r="AG510" i="2"/>
  <c r="AG495" i="2"/>
  <c r="AI54" i="2"/>
  <c r="AG268" i="2"/>
  <c r="AI312" i="2"/>
  <c r="AG906" i="2"/>
  <c r="AG825" i="2"/>
  <c r="AG810" i="2"/>
  <c r="AG801" i="2"/>
  <c r="AG758" i="2"/>
  <c r="AG753" i="2"/>
  <c r="AG699" i="2"/>
  <c r="AF642" i="2"/>
  <c r="AF623" i="2"/>
  <c r="AF607" i="2"/>
  <c r="AF602" i="2"/>
  <c r="AG583" i="2"/>
  <c r="AG569" i="2"/>
  <c r="AG563" i="2"/>
  <c r="AG543" i="2"/>
  <c r="AG537" i="2"/>
  <c r="AG516" i="2"/>
  <c r="AG511" i="2"/>
  <c r="AG481" i="2"/>
  <c r="AG455" i="2"/>
  <c r="AG379" i="2"/>
  <c r="AG327" i="2"/>
  <c r="AG53" i="2"/>
  <c r="AI303" i="2"/>
  <c r="AI427" i="2"/>
  <c r="AI342" i="2"/>
  <c r="AI513" i="2"/>
  <c r="AI585" i="2"/>
  <c r="AI329" i="2"/>
  <c r="AI355" i="2"/>
  <c r="AH381" i="2"/>
  <c r="AH415" i="2"/>
  <c r="AH398" i="2"/>
  <c r="AH406" i="2"/>
  <c r="AI483" i="2"/>
  <c r="AG849" i="2"/>
  <c r="AG816" i="2"/>
  <c r="AG793" i="2"/>
  <c r="AG778" i="2"/>
  <c r="AF619" i="2"/>
  <c r="AG593" i="2"/>
  <c r="AG559" i="2"/>
  <c r="AG492" i="2"/>
  <c r="AG431" i="2"/>
  <c r="AG311" i="2"/>
  <c r="AG173" i="2"/>
  <c r="AH243" i="2"/>
  <c r="AI12" i="2"/>
  <c r="AI220" i="2"/>
  <c r="AI436" i="2"/>
  <c r="AI444" i="2"/>
  <c r="AI518" i="2"/>
  <c r="AI620" i="2"/>
  <c r="AG917" i="2"/>
  <c r="AG880" i="2"/>
  <c r="AG821" i="2"/>
  <c r="AG798" i="2"/>
  <c r="AF620" i="2"/>
  <c r="AG585" i="2"/>
  <c r="AG545" i="2"/>
  <c r="AG539" i="2"/>
  <c r="AG518" i="2"/>
  <c r="AG427" i="2"/>
  <c r="AH294" i="2"/>
  <c r="AI285" i="2"/>
  <c r="AG54" i="2"/>
  <c r="AI487" i="2"/>
  <c r="AI507" i="2"/>
  <c r="AI529" i="2"/>
  <c r="Z2" i="2"/>
  <c r="AG984" i="2"/>
  <c r="AG938" i="2"/>
  <c r="AG881" i="2"/>
  <c r="AG841" i="2"/>
  <c r="AG822" i="2"/>
  <c r="AG784" i="2"/>
  <c r="AG761" i="2"/>
  <c r="AF639" i="2"/>
  <c r="AF610" i="2"/>
  <c r="AF599" i="2"/>
  <c r="AG566" i="2"/>
  <c r="AG555" i="2"/>
  <c r="AG540" i="2"/>
  <c r="AG534" i="2"/>
  <c r="AG524" i="2"/>
  <c r="AG519" i="2"/>
  <c r="AG508" i="2"/>
  <c r="AG478" i="2"/>
  <c r="AG411" i="2"/>
  <c r="AG351" i="2"/>
  <c r="AG295" i="2"/>
  <c r="AG294" i="2"/>
  <c r="AI42" i="2"/>
  <c r="AH246" i="2"/>
  <c r="AG281" i="2"/>
  <c r="AI419" i="2"/>
  <c r="AI664" i="2"/>
  <c r="AI621" i="2"/>
  <c r="AI213" i="2"/>
  <c r="AI347" i="2"/>
  <c r="AH379" i="2"/>
  <c r="AH306" i="2"/>
  <c r="AH410" i="2"/>
  <c r="AI500" i="2"/>
  <c r="AI668" i="2"/>
  <c r="AI661" i="2"/>
  <c r="AG925" i="2"/>
  <c r="AG920" i="2"/>
  <c r="AG904" i="2"/>
  <c r="AG869" i="2"/>
  <c r="AG864" i="2"/>
  <c r="AG817" i="2"/>
  <c r="AG805" i="2"/>
  <c r="AG794" i="2"/>
  <c r="AG782" i="2"/>
  <c r="AG776" i="2"/>
  <c r="AG749" i="2"/>
  <c r="AF635" i="2"/>
  <c r="AG399" i="2"/>
  <c r="AG363" i="2"/>
  <c r="AG331" i="2"/>
  <c r="AG317" i="2"/>
  <c r="AG292" i="2"/>
  <c r="AG272" i="2"/>
  <c r="AG242" i="2"/>
  <c r="AG240" i="2"/>
  <c r="AG238" i="2"/>
  <c r="AG236" i="2"/>
  <c r="AG234" i="2"/>
  <c r="AI568" i="2"/>
  <c r="AI632" i="2"/>
  <c r="AI657" i="2"/>
  <c r="AI762" i="2"/>
  <c r="AI44" i="2"/>
  <c r="AI218" i="2"/>
  <c r="AI397" i="2"/>
  <c r="AI445" i="2"/>
  <c r="AI324" i="2"/>
  <c r="AI356" i="2"/>
  <c r="AI388" i="2"/>
  <c r="AI428" i="2"/>
  <c r="AI672" i="2"/>
  <c r="AI557" i="2"/>
  <c r="AI665" i="2"/>
  <c r="AG9" i="2"/>
  <c r="AG1000" i="2"/>
  <c r="AG970" i="2"/>
  <c r="AG952" i="2"/>
  <c r="AG921" i="2"/>
  <c r="AG905" i="2"/>
  <c r="AG885" i="2"/>
  <c r="AG865" i="2"/>
  <c r="AG845" i="2"/>
  <c r="AG840" i="2"/>
  <c r="AG829" i="2"/>
  <c r="AG818" i="2"/>
  <c r="AG806" i="2"/>
  <c r="AG800" i="2"/>
  <c r="AG777" i="2"/>
  <c r="AG765" i="2"/>
  <c r="AG745" i="2"/>
  <c r="AG723" i="2"/>
  <c r="AF636" i="2"/>
  <c r="AF624" i="2"/>
  <c r="AF618" i="2"/>
  <c r="AF595" i="2"/>
  <c r="AG581" i="2"/>
  <c r="AG571" i="2"/>
  <c r="AG532" i="2"/>
  <c r="AG503" i="2"/>
  <c r="AG483" i="2"/>
  <c r="AG439" i="2"/>
  <c r="AG395" i="2"/>
  <c r="AG299" i="2"/>
  <c r="AI293" i="2"/>
  <c r="AI273" i="2"/>
  <c r="AG244" i="2"/>
  <c r="AG243" i="2"/>
  <c r="AG241" i="2"/>
  <c r="AG239" i="2"/>
  <c r="AG237" i="2"/>
  <c r="AG235" i="2"/>
  <c r="AG233" i="2"/>
  <c r="AG82" i="2"/>
  <c r="AI454" i="2"/>
  <c r="AI644" i="2"/>
  <c r="AI511" i="2"/>
  <c r="AI46" i="2"/>
  <c r="AI301" i="2"/>
  <c r="AI423" i="2"/>
  <c r="AI310" i="2"/>
  <c r="AI334" i="2"/>
  <c r="AI366" i="2"/>
  <c r="AI490" i="2"/>
  <c r="AI648" i="2"/>
  <c r="AI680" i="2"/>
  <c r="AI495" i="2"/>
  <c r="AI641" i="2"/>
  <c r="AI673" i="2"/>
  <c r="AG691" i="2"/>
  <c r="AG682" i="2"/>
  <c r="AG681" i="2"/>
  <c r="AG680" i="2"/>
  <c r="AG679" i="2"/>
  <c r="AG678" i="2"/>
  <c r="AG677" i="2"/>
  <c r="AG676" i="2"/>
  <c r="AG675" i="2"/>
  <c r="AG674" i="2"/>
  <c r="AG673" i="2"/>
  <c r="AG672" i="2"/>
  <c r="AG671" i="2"/>
  <c r="AG670" i="2"/>
  <c r="AG669" i="2"/>
  <c r="AG668" i="2"/>
  <c r="AG667" i="2"/>
  <c r="AG666" i="2"/>
  <c r="AG665" i="2"/>
  <c r="AG664" i="2"/>
  <c r="AG663" i="2"/>
  <c r="AG662" i="2"/>
  <c r="AG661" i="2"/>
  <c r="AG660" i="2"/>
  <c r="AG659" i="2"/>
  <c r="AG658" i="2"/>
  <c r="AG657" i="2"/>
  <c r="AG656" i="2"/>
  <c r="AG655" i="2"/>
  <c r="AG654" i="2"/>
  <c r="AG653" i="2"/>
  <c r="AG652" i="2"/>
  <c r="AG651" i="2"/>
  <c r="AG650" i="2"/>
  <c r="AG649" i="2"/>
  <c r="AG648" i="2"/>
  <c r="AG647" i="2"/>
  <c r="AG646" i="2"/>
  <c r="AG645" i="2"/>
  <c r="AG644" i="2"/>
  <c r="AI676" i="2"/>
  <c r="AI669" i="2"/>
  <c r="AI480" i="2"/>
  <c r="AI588" i="2"/>
  <c r="AI652" i="2"/>
  <c r="AI609" i="2"/>
  <c r="AI645" i="2"/>
  <c r="AI677" i="2"/>
  <c r="AG976" i="2"/>
  <c r="AG954" i="2"/>
  <c r="AG936" i="2"/>
  <c r="AG912" i="2"/>
  <c r="AG897" i="2"/>
  <c r="AG882" i="2"/>
  <c r="AG857" i="2"/>
  <c r="AG826" i="2"/>
  <c r="AG814" i="2"/>
  <c r="AG808" i="2"/>
  <c r="AG785" i="2"/>
  <c r="AG773" i="2"/>
  <c r="AG762" i="2"/>
  <c r="AG683" i="2"/>
  <c r="AF632" i="2"/>
  <c r="AF626" i="2"/>
  <c r="AG445" i="2"/>
  <c r="AG423" i="2"/>
  <c r="AG301" i="2"/>
  <c r="AG280" i="2"/>
  <c r="AG122" i="2"/>
  <c r="AF46" i="2"/>
  <c r="AI528" i="2"/>
  <c r="AI592" i="2"/>
  <c r="AI656" i="2"/>
  <c r="AI517" i="2"/>
  <c r="AI541" i="2"/>
  <c r="AI649" i="2"/>
  <c r="AI681" i="2"/>
  <c r="AG928" i="2"/>
  <c r="AG913" i="2"/>
  <c r="AG877" i="2"/>
  <c r="AG872" i="2"/>
  <c r="AG837" i="2"/>
  <c r="AG832" i="2"/>
  <c r="AG809" i="2"/>
  <c r="AG797" i="2"/>
  <c r="AG786" i="2"/>
  <c r="AG774" i="2"/>
  <c r="AG768" i="2"/>
  <c r="AF627" i="2"/>
  <c r="AF615" i="2"/>
  <c r="AF604" i="2"/>
  <c r="AG547" i="2"/>
  <c r="AG535" i="2"/>
  <c r="AG529" i="2"/>
  <c r="AG523" i="2"/>
  <c r="AG512" i="2"/>
  <c r="AG415" i="2"/>
  <c r="AG375" i="2"/>
  <c r="AG361" i="2"/>
  <c r="AG343" i="2"/>
  <c r="AG329" i="2"/>
  <c r="AG315" i="2"/>
  <c r="AI281" i="2"/>
  <c r="AG38" i="2"/>
  <c r="AH2" i="2"/>
  <c r="AA2" i="2"/>
  <c r="AR2" i="2" s="1"/>
  <c r="AM2" i="2" s="1"/>
  <c r="Y3" i="2"/>
  <c r="AQ3" i="2" s="1"/>
  <c r="AI2" i="2"/>
  <c r="AI26" i="2"/>
  <c r="AI53" i="2"/>
  <c r="AI190" i="2"/>
  <c r="AI198" i="2"/>
  <c r="AI206" i="2"/>
  <c r="AH35" i="2"/>
  <c r="AH16" i="2"/>
  <c r="AI28" i="2"/>
  <c r="AI47" i="2"/>
  <c r="AI118" i="2"/>
  <c r="AI192" i="2"/>
  <c r="AI200" i="2"/>
  <c r="AI208" i="2"/>
  <c r="AI8" i="2"/>
  <c r="AI22" i="2"/>
  <c r="AI30" i="2"/>
  <c r="AI49" i="2"/>
  <c r="AH36" i="2"/>
  <c r="AI119" i="2"/>
  <c r="AG165" i="2"/>
  <c r="AG66" i="2"/>
  <c r="AG137" i="2"/>
  <c r="AG47" i="2"/>
  <c r="AG21" i="2"/>
  <c r="AG125" i="2"/>
  <c r="AG44" i="2"/>
  <c r="AG32" i="2"/>
  <c r="AG52" i="2"/>
  <c r="AG42" i="2"/>
  <c r="AG28" i="2"/>
  <c r="AG12" i="2"/>
  <c r="AG121" i="2"/>
  <c r="AG50" i="2"/>
  <c r="AG45" i="2"/>
  <c r="AG40" i="2"/>
  <c r="AG24" i="2"/>
  <c r="AG205" i="2"/>
  <c r="AF35" i="2"/>
  <c r="AF568" i="2"/>
  <c r="AG568" i="2"/>
  <c r="AF562" i="2"/>
  <c r="AG562" i="2"/>
  <c r="AF533" i="2"/>
  <c r="AG533" i="2"/>
  <c r="AF509" i="2"/>
  <c r="AG509" i="2"/>
  <c r="AF451" i="2"/>
  <c r="AG451" i="2"/>
  <c r="AF433" i="2"/>
  <c r="AG433" i="2"/>
  <c r="AF419" i="2"/>
  <c r="AG419" i="2"/>
  <c r="AF401" i="2"/>
  <c r="AG401" i="2"/>
  <c r="AF387" i="2"/>
  <c r="AG387" i="2"/>
  <c r="AF369" i="2"/>
  <c r="AG369" i="2"/>
  <c r="AI532" i="2"/>
  <c r="AI573" i="2"/>
  <c r="AI637" i="2"/>
  <c r="AG1001" i="2"/>
  <c r="AG974" i="2"/>
  <c r="AG958" i="2"/>
  <c r="AG942" i="2"/>
  <c r="AG926" i="2"/>
  <c r="AG918" i="2"/>
  <c r="AG910" i="2"/>
  <c r="AG902" i="2"/>
  <c r="AG894" i="2"/>
  <c r="AG886" i="2"/>
  <c r="AG878" i="2"/>
  <c r="AG870" i="2"/>
  <c r="AG862" i="2"/>
  <c r="AG854" i="2"/>
  <c r="AG846" i="2"/>
  <c r="AG715" i="2"/>
  <c r="AF557" i="2"/>
  <c r="AG557" i="2"/>
  <c r="AF546" i="2"/>
  <c r="AG546" i="2"/>
  <c r="AF498" i="2"/>
  <c r="AG498" i="2"/>
  <c r="AF493" i="2"/>
  <c r="AG493" i="2"/>
  <c r="AF482" i="2"/>
  <c r="AG482" i="2"/>
  <c r="AF355" i="2"/>
  <c r="AG355" i="2"/>
  <c r="AF337" i="2"/>
  <c r="AG337" i="2"/>
  <c r="AG313" i="2"/>
  <c r="AH277" i="2"/>
  <c r="AI277" i="2"/>
  <c r="AF181" i="2"/>
  <c r="AG181" i="2"/>
  <c r="AF43" i="2"/>
  <c r="AG43" i="2"/>
  <c r="AG277" i="2"/>
  <c r="AG8" i="2"/>
  <c r="AG980" i="2"/>
  <c r="AG964" i="2"/>
  <c r="AG948" i="2"/>
  <c r="AG932" i="2"/>
  <c r="AG919" i="2"/>
  <c r="AG911" i="2"/>
  <c r="AG903" i="2"/>
  <c r="AG895" i="2"/>
  <c r="AG887" i="2"/>
  <c r="AG879" i="2"/>
  <c r="AG871" i="2"/>
  <c r="AG863" i="2"/>
  <c r="AG855" i="2"/>
  <c r="AG847" i="2"/>
  <c r="AG839" i="2"/>
  <c r="AG831" i="2"/>
  <c r="AG823" i="2"/>
  <c r="AG815" i="2"/>
  <c r="AG807" i="2"/>
  <c r="AG799" i="2"/>
  <c r="AG791" i="2"/>
  <c r="AG783" i="2"/>
  <c r="AG775" i="2"/>
  <c r="AG767" i="2"/>
  <c r="AG759" i="2"/>
  <c r="AG707" i="2"/>
  <c r="AF641" i="2"/>
  <c r="AF633" i="2"/>
  <c r="AF625" i="2"/>
  <c r="AF617" i="2"/>
  <c r="AF609" i="2"/>
  <c r="AF601" i="2"/>
  <c r="AF589" i="2"/>
  <c r="AG589" i="2"/>
  <c r="AG558" i="2"/>
  <c r="AF552" i="2"/>
  <c r="AG552" i="2"/>
  <c r="AF541" i="2"/>
  <c r="AG541" i="2"/>
  <c r="AF522" i="2"/>
  <c r="AG522" i="2"/>
  <c r="AG494" i="2"/>
  <c r="AG425" i="2"/>
  <c r="AG393" i="2"/>
  <c r="AF323" i="2"/>
  <c r="AG323" i="2"/>
  <c r="AF248" i="2"/>
  <c r="AG248" i="2"/>
  <c r="AF74" i="2"/>
  <c r="AG74" i="2"/>
  <c r="AF51" i="2"/>
  <c r="AG51" i="2"/>
  <c r="AF41" i="2"/>
  <c r="AG41" i="2"/>
  <c r="AF575" i="2"/>
  <c r="AG575" i="2"/>
  <c r="AF570" i="2"/>
  <c r="AG570" i="2"/>
  <c r="AF517" i="2"/>
  <c r="AG517" i="2"/>
  <c r="AF305" i="2"/>
  <c r="AG305" i="2"/>
  <c r="AH283" i="2"/>
  <c r="AI283" i="2"/>
  <c r="AH268" i="2"/>
  <c r="AI268" i="2"/>
  <c r="AF145" i="2"/>
  <c r="AG145" i="2"/>
  <c r="AF565" i="2"/>
  <c r="AG565" i="2"/>
  <c r="AF530" i="2"/>
  <c r="AG530" i="2"/>
  <c r="AF506" i="2"/>
  <c r="AG506" i="2"/>
  <c r="AF449" i="2"/>
  <c r="AG449" i="2"/>
  <c r="AF435" i="2"/>
  <c r="AG435" i="2"/>
  <c r="AF417" i="2"/>
  <c r="AG417" i="2"/>
  <c r="AF403" i="2"/>
  <c r="AG403" i="2"/>
  <c r="AF385" i="2"/>
  <c r="AG385" i="2"/>
  <c r="AF371" i="2"/>
  <c r="AG371" i="2"/>
  <c r="AF221" i="2"/>
  <c r="AG221" i="2"/>
  <c r="AH120" i="2"/>
  <c r="AI120" i="2"/>
  <c r="AF39" i="2"/>
  <c r="AG39" i="2"/>
  <c r="AF34" i="2"/>
  <c r="AG34" i="2"/>
  <c r="AI1001" i="2"/>
  <c r="AI508" i="2"/>
  <c r="AG997" i="2"/>
  <c r="AG996" i="2"/>
  <c r="AG995" i="2"/>
  <c r="AG994" i="2"/>
  <c r="AG993" i="2"/>
  <c r="AG992" i="2"/>
  <c r="AG991" i="2"/>
  <c r="AG990" i="2"/>
  <c r="AG989" i="2"/>
  <c r="AG988" i="2"/>
  <c r="AG982" i="2"/>
  <c r="AG966" i="2"/>
  <c r="AG950" i="2"/>
  <c r="AG934" i="2"/>
  <c r="AG922" i="2"/>
  <c r="AG898" i="2"/>
  <c r="AG890" i="2"/>
  <c r="AG874" i="2"/>
  <c r="AG866" i="2"/>
  <c r="AG858" i="2"/>
  <c r="AG850" i="2"/>
  <c r="AG842" i="2"/>
  <c r="AG834" i="2"/>
  <c r="AF560" i="2"/>
  <c r="AG560" i="2"/>
  <c r="AF554" i="2"/>
  <c r="AG554" i="2"/>
  <c r="AF501" i="2"/>
  <c r="AG501" i="2"/>
  <c r="AF490" i="2"/>
  <c r="AG490" i="2"/>
  <c r="AF353" i="2"/>
  <c r="AG353" i="2"/>
  <c r="AF339" i="2"/>
  <c r="AG339" i="2"/>
  <c r="AH289" i="2"/>
  <c r="AI289" i="2"/>
  <c r="AH269" i="2"/>
  <c r="AI269" i="2"/>
  <c r="AF123" i="2"/>
  <c r="AG123" i="2"/>
  <c r="AI561" i="2"/>
  <c r="AI746" i="2"/>
  <c r="AG998" i="2"/>
  <c r="AG972" i="2"/>
  <c r="AG956" i="2"/>
  <c r="AG940" i="2"/>
  <c r="AG923" i="2"/>
  <c r="AG915" i="2"/>
  <c r="AG907" i="2"/>
  <c r="AG899" i="2"/>
  <c r="AG891" i="2"/>
  <c r="AG883" i="2"/>
  <c r="AG875" i="2"/>
  <c r="AG867" i="2"/>
  <c r="AG859" i="2"/>
  <c r="AG851" i="2"/>
  <c r="AG843" i="2"/>
  <c r="AG835" i="2"/>
  <c r="AG827" i="2"/>
  <c r="AG819" i="2"/>
  <c r="AG811" i="2"/>
  <c r="AG803" i="2"/>
  <c r="AG795" i="2"/>
  <c r="AG787" i="2"/>
  <c r="AG779" i="2"/>
  <c r="AG771" i="2"/>
  <c r="AG763" i="2"/>
  <c r="AG755" i="2"/>
  <c r="AG741" i="2"/>
  <c r="AF637" i="2"/>
  <c r="AF629" i="2"/>
  <c r="AF621" i="2"/>
  <c r="AF613" i="2"/>
  <c r="AF605" i="2"/>
  <c r="AF597" i="2"/>
  <c r="AF591" i="2"/>
  <c r="AG591" i="2"/>
  <c r="AF587" i="2"/>
  <c r="AG587" i="2"/>
  <c r="AF549" i="2"/>
  <c r="AG549" i="2"/>
  <c r="AF544" i="2"/>
  <c r="AG544" i="2"/>
  <c r="AF538" i="2"/>
  <c r="AG538" i="2"/>
  <c r="AF525" i="2"/>
  <c r="AG525" i="2"/>
  <c r="AG502" i="2"/>
  <c r="AF485" i="2"/>
  <c r="AG485" i="2"/>
  <c r="AG441" i="2"/>
  <c r="AG409" i="2"/>
  <c r="AG377" i="2"/>
  <c r="AF321" i="2"/>
  <c r="AG321" i="2"/>
  <c r="AG297" i="2"/>
  <c r="AF246" i="2"/>
  <c r="AG246" i="2"/>
  <c r="AI37" i="2"/>
  <c r="AH37" i="2"/>
  <c r="AF26" i="2"/>
  <c r="AG26" i="2"/>
  <c r="AG287" i="2"/>
  <c r="AI497" i="2"/>
  <c r="AG999" i="2"/>
  <c r="AG978" i="2"/>
  <c r="AG962" i="2"/>
  <c r="AG946" i="2"/>
  <c r="AG930" i="2"/>
  <c r="AG924" i="2"/>
  <c r="AG916" i="2"/>
  <c r="AG908" i="2"/>
  <c r="AG900" i="2"/>
  <c r="AG892" i="2"/>
  <c r="AG884" i="2"/>
  <c r="AG876" i="2"/>
  <c r="AG868" i="2"/>
  <c r="AG860" i="2"/>
  <c r="AG852" i="2"/>
  <c r="AG844" i="2"/>
  <c r="AG836" i="2"/>
  <c r="AG828" i="2"/>
  <c r="AG820" i="2"/>
  <c r="AG812" i="2"/>
  <c r="AG804" i="2"/>
  <c r="AG796" i="2"/>
  <c r="AG788" i="2"/>
  <c r="AG780" i="2"/>
  <c r="AG772" i="2"/>
  <c r="AG764" i="2"/>
  <c r="AG756" i="2"/>
  <c r="AG737" i="2"/>
  <c r="AF638" i="2"/>
  <c r="AF630" i="2"/>
  <c r="AF622" i="2"/>
  <c r="AF614" i="2"/>
  <c r="AF606" i="2"/>
  <c r="AF598" i="2"/>
  <c r="AF573" i="2"/>
  <c r="AG573" i="2"/>
  <c r="AG550" i="2"/>
  <c r="AG526" i="2"/>
  <c r="AF514" i="2"/>
  <c r="AG514" i="2"/>
  <c r="AG486" i="2"/>
  <c r="AG345" i="2"/>
  <c r="AF307" i="2"/>
  <c r="AG307" i="2"/>
  <c r="AF276" i="2"/>
  <c r="AG276" i="2"/>
  <c r="AH275" i="2"/>
  <c r="AI275" i="2"/>
  <c r="AF209" i="2"/>
  <c r="AG209" i="2"/>
  <c r="AF55" i="2"/>
  <c r="AG55" i="2"/>
  <c r="AH19" i="2"/>
  <c r="AI19" i="2"/>
  <c r="AH96" i="2"/>
  <c r="AI96" i="2"/>
  <c r="AG548" i="2"/>
  <c r="AG484" i="2"/>
  <c r="AG429" i="2"/>
  <c r="AG413" i="2"/>
  <c r="AG397" i="2"/>
  <c r="AG381" i="2"/>
  <c r="AG349" i="2"/>
  <c r="AG22" i="2"/>
  <c r="AG161" i="2"/>
  <c r="AG56" i="2"/>
  <c r="AG48" i="2"/>
  <c r="AG37" i="2"/>
  <c r="AG496" i="2"/>
  <c r="AG488" i="2"/>
  <c r="AG480" i="2"/>
  <c r="AG462" i="2"/>
  <c r="AG453" i="2"/>
  <c r="AG437" i="2"/>
  <c r="AG421" i="2"/>
  <c r="AG405" i="2"/>
  <c r="AG389" i="2"/>
  <c r="AG373" i="2"/>
  <c r="AG357" i="2"/>
  <c r="AG341" i="2"/>
  <c r="AG325" i="2"/>
  <c r="AG309" i="2"/>
  <c r="AI291" i="2"/>
  <c r="AI279" i="2"/>
  <c r="AI271" i="2"/>
  <c r="AG229" i="2"/>
  <c r="AG197" i="2"/>
  <c r="AG129" i="2"/>
  <c r="AG90" i="2"/>
  <c r="AG57" i="2"/>
  <c r="AG49" i="2"/>
  <c r="AG30" i="2"/>
  <c r="AG521" i="2"/>
  <c r="AG513" i="2"/>
  <c r="AG505" i="2"/>
  <c r="AG497" i="2"/>
  <c r="AG443" i="2"/>
  <c r="AI287" i="2"/>
  <c r="AP2" i="2"/>
  <c r="AO2" i="2"/>
  <c r="AG987" i="2"/>
  <c r="AG985" i="2"/>
  <c r="AG983" i="2"/>
  <c r="AG981" i="2"/>
  <c r="AG979" i="2"/>
  <c r="AG977" i="2"/>
  <c r="AG975" i="2"/>
  <c r="AG973" i="2"/>
  <c r="AG971" i="2"/>
  <c r="AG969" i="2"/>
  <c r="AG967" i="2"/>
  <c r="AG965" i="2"/>
  <c r="AG963" i="2"/>
  <c r="AG961" i="2"/>
  <c r="AG959" i="2"/>
  <c r="AG957" i="2"/>
  <c r="AG955" i="2"/>
  <c r="AG953" i="2"/>
  <c r="AG951" i="2"/>
  <c r="AG949" i="2"/>
  <c r="AG947" i="2"/>
  <c r="AG945" i="2"/>
  <c r="AG943" i="2"/>
  <c r="AG941" i="2"/>
  <c r="AG939" i="2"/>
  <c r="AG937" i="2"/>
  <c r="AG935" i="2"/>
  <c r="AG933" i="2"/>
  <c r="AG931" i="2"/>
  <c r="AG929" i="2"/>
  <c r="AG927" i="2"/>
  <c r="AG16" i="2"/>
  <c r="AG751" i="2"/>
  <c r="AG747" i="2"/>
  <c r="AG743" i="2"/>
  <c r="AG739" i="2"/>
  <c r="AG735" i="2"/>
  <c r="AG731" i="2"/>
  <c r="AG727" i="2"/>
  <c r="AG719" i="2"/>
  <c r="AG711" i="2"/>
  <c r="AG703" i="2"/>
  <c r="AG695" i="2"/>
  <c r="AG687" i="2"/>
  <c r="AG594" i="2"/>
  <c r="AG592" i="2"/>
  <c r="AG590" i="2"/>
  <c r="AG588" i="2"/>
  <c r="AG586" i="2"/>
  <c r="AG584" i="2"/>
  <c r="AG582" i="2"/>
  <c r="AG580" i="2"/>
  <c r="AG578" i="2"/>
  <c r="AG576" i="2"/>
  <c r="AG574" i="2"/>
  <c r="AG479" i="2"/>
  <c r="AG474" i="2"/>
  <c r="AG466" i="2"/>
  <c r="AG458" i="2"/>
  <c r="AG454" i="2"/>
  <c r="AG452" i="2"/>
  <c r="AG450" i="2"/>
  <c r="AG448" i="2"/>
  <c r="AG446" i="2"/>
  <c r="AG444" i="2"/>
  <c r="AG442" i="2"/>
  <c r="AG440" i="2"/>
  <c r="AG438" i="2"/>
  <c r="AG436" i="2"/>
  <c r="AG434" i="2"/>
  <c r="AG432" i="2"/>
  <c r="AG430" i="2"/>
  <c r="AG428" i="2"/>
  <c r="AG426" i="2"/>
  <c r="AG424" i="2"/>
  <c r="AG422" i="2"/>
  <c r="AG420" i="2"/>
  <c r="AG418" i="2"/>
  <c r="AG416" i="2"/>
  <c r="AG414" i="2"/>
  <c r="AG412" i="2"/>
  <c r="AG410" i="2"/>
  <c r="AG408" i="2"/>
  <c r="AG406" i="2"/>
  <c r="AG404" i="2"/>
  <c r="AG402" i="2"/>
  <c r="AG400" i="2"/>
  <c r="AG398" i="2"/>
  <c r="AG396" i="2"/>
  <c r="AG394" i="2"/>
  <c r="AG392" i="2"/>
  <c r="AG390" i="2"/>
  <c r="AG388" i="2"/>
  <c r="AG386" i="2"/>
  <c r="AG384" i="2"/>
  <c r="AG382" i="2"/>
  <c r="AG380" i="2"/>
  <c r="AG378" i="2"/>
  <c r="AG376" i="2"/>
  <c r="AG374" i="2"/>
  <c r="AG372" i="2"/>
  <c r="AG370" i="2"/>
  <c r="AG368" i="2"/>
  <c r="AG366" i="2"/>
  <c r="AG364" i="2"/>
  <c r="AG362" i="2"/>
  <c r="AG360" i="2"/>
  <c r="AG358" i="2"/>
  <c r="AG356" i="2"/>
  <c r="AG354" i="2"/>
  <c r="AG352" i="2"/>
  <c r="AG350" i="2"/>
  <c r="AG348" i="2"/>
  <c r="AG346" i="2"/>
  <c r="AG344" i="2"/>
  <c r="AG342" i="2"/>
  <c r="AG340" i="2"/>
  <c r="AG338" i="2"/>
  <c r="AG336" i="2"/>
  <c r="AG334" i="2"/>
  <c r="AG332" i="2"/>
  <c r="AG330" i="2"/>
  <c r="AG328" i="2"/>
  <c r="AG326" i="2"/>
  <c r="AG324" i="2"/>
  <c r="AG322" i="2"/>
  <c r="AG320" i="2"/>
  <c r="AG318" i="2"/>
  <c r="AG316" i="2"/>
  <c r="AG314" i="2"/>
  <c r="AG312" i="2"/>
  <c r="AG310" i="2"/>
  <c r="AG308" i="2"/>
  <c r="AG306" i="2"/>
  <c r="AG304" i="2"/>
  <c r="AG302" i="2"/>
  <c r="AG300" i="2"/>
  <c r="AG298" i="2"/>
  <c r="AG296" i="2"/>
  <c r="AI292" i="2"/>
  <c r="AG288" i="2"/>
  <c r="AG284" i="2"/>
  <c r="AI280" i="2"/>
  <c r="AG267" i="2"/>
  <c r="AG259" i="2"/>
  <c r="AG249" i="2"/>
  <c r="AG247" i="2"/>
  <c r="AG245" i="2"/>
  <c r="AG157" i="2"/>
  <c r="AG149" i="2"/>
  <c r="AG141" i="2"/>
  <c r="AG133" i="2"/>
  <c r="AI125" i="2"/>
  <c r="AG124" i="2"/>
  <c r="AI122" i="2"/>
  <c r="AI121" i="2"/>
  <c r="AG111" i="2"/>
  <c r="AG103" i="2"/>
  <c r="AG94" i="2"/>
  <c r="AG86" i="2"/>
  <c r="AG78" i="2"/>
  <c r="AG70" i="2"/>
  <c r="AG62" i="2"/>
  <c r="AG263" i="2"/>
  <c r="AG255" i="2"/>
  <c r="AG231" i="2"/>
  <c r="AG227" i="2"/>
  <c r="AG223" i="2"/>
  <c r="AG219" i="2"/>
  <c r="AG215" i="2"/>
  <c r="AG211" i="2"/>
  <c r="AG207" i="2"/>
  <c r="AG201" i="2"/>
  <c r="AG193" i="2"/>
  <c r="AG185" i="2"/>
  <c r="AG177" i="2"/>
  <c r="AG169" i="2"/>
  <c r="AG153" i="2"/>
  <c r="AG115" i="2"/>
  <c r="AG107" i="2"/>
  <c r="AG99" i="2"/>
  <c r="AH38" i="2"/>
  <c r="AG36" i="2"/>
  <c r="AH34" i="2"/>
  <c r="AG33" i="2"/>
  <c r="AG31" i="2"/>
  <c r="AG29" i="2"/>
  <c r="AG27" i="2"/>
  <c r="AG25" i="2"/>
  <c r="AG23" i="2"/>
  <c r="AF725" i="2"/>
  <c r="AG725" i="2"/>
  <c r="AF717" i="2"/>
  <c r="AG717" i="2"/>
  <c r="AG7" i="2"/>
  <c r="AI761" i="2"/>
  <c r="AI777" i="2"/>
  <c r="AI841" i="2"/>
  <c r="AI905" i="2"/>
  <c r="AI969" i="2"/>
  <c r="AI770" i="2"/>
  <c r="AI810" i="2"/>
  <c r="AI874" i="2"/>
  <c r="AI938" i="2"/>
  <c r="AG18" i="2"/>
  <c r="AF15" i="2"/>
  <c r="AG13" i="2"/>
  <c r="AG754" i="2"/>
  <c r="AG752" i="2"/>
  <c r="AG750" i="2"/>
  <c r="AG748" i="2"/>
  <c r="AG746" i="2"/>
  <c r="AG744" i="2"/>
  <c r="AG742" i="2"/>
  <c r="AG740" i="2"/>
  <c r="AG738" i="2"/>
  <c r="AG736" i="2"/>
  <c r="AG734" i="2"/>
  <c r="AG732" i="2"/>
  <c r="AF729" i="2"/>
  <c r="AG729" i="2"/>
  <c r="AF721" i="2"/>
  <c r="AG721" i="2"/>
  <c r="AG282" i="2"/>
  <c r="AG250" i="2"/>
  <c r="AG232" i="2"/>
  <c r="AG230" i="2"/>
  <c r="AG228" i="2"/>
  <c r="AG226" i="2"/>
  <c r="AG224" i="2"/>
  <c r="AG222" i="2"/>
  <c r="AG220" i="2"/>
  <c r="AG218" i="2"/>
  <c r="AG216" i="2"/>
  <c r="AG214" i="2"/>
  <c r="AG212" i="2"/>
  <c r="AG210" i="2"/>
  <c r="AG208" i="2"/>
  <c r="AG206" i="2"/>
  <c r="AG203" i="2"/>
  <c r="AG199" i="2"/>
  <c r="AG195" i="2"/>
  <c r="AG191" i="2"/>
  <c r="AG187" i="2"/>
  <c r="AG183" i="2"/>
  <c r="AG179" i="2"/>
  <c r="AG175" i="2"/>
  <c r="AG171" i="2"/>
  <c r="AG167" i="2"/>
  <c r="AG163" i="2"/>
  <c r="AG159" i="2"/>
  <c r="AG155" i="2"/>
  <c r="AG151" i="2"/>
  <c r="AG147" i="2"/>
  <c r="AG143" i="2"/>
  <c r="AG139" i="2"/>
  <c r="AG135" i="2"/>
  <c r="AG131" i="2"/>
  <c r="AG127" i="2"/>
  <c r="AI124" i="2"/>
  <c r="AI123" i="2"/>
  <c r="AG58" i="2"/>
  <c r="AG713" i="2"/>
  <c r="AG709" i="2"/>
  <c r="AG705" i="2"/>
  <c r="AG701" i="2"/>
  <c r="AG697" i="2"/>
  <c r="AG693" i="2"/>
  <c r="AG689" i="2"/>
  <c r="AG685" i="2"/>
  <c r="AG476" i="2"/>
  <c r="AG472" i="2"/>
  <c r="AG468" i="2"/>
  <c r="AG464" i="2"/>
  <c r="AG460" i="2"/>
  <c r="AG456" i="2"/>
  <c r="AG290" i="2"/>
  <c r="AI288" i="2"/>
  <c r="AG274" i="2"/>
  <c r="AI272" i="2"/>
  <c r="AG265" i="2"/>
  <c r="AG261" i="2"/>
  <c r="AG257" i="2"/>
  <c r="AG253" i="2"/>
  <c r="AG117" i="2"/>
  <c r="AG113" i="2"/>
  <c r="AG109" i="2"/>
  <c r="AG105" i="2"/>
  <c r="AG101" i="2"/>
  <c r="AG97" i="2"/>
  <c r="AG92" i="2"/>
  <c r="AG88" i="2"/>
  <c r="AG84" i="2"/>
  <c r="AG80" i="2"/>
  <c r="AG76" i="2"/>
  <c r="AG72" i="2"/>
  <c r="AG68" i="2"/>
  <c r="AG64" i="2"/>
  <c r="AG60" i="2"/>
  <c r="AF14" i="2"/>
  <c r="AG14" i="2"/>
  <c r="AF6" i="2"/>
  <c r="AG6" i="2"/>
  <c r="AF2" i="2"/>
  <c r="AG2" i="2"/>
  <c r="W3" i="2"/>
  <c r="T3" i="2" s="1"/>
  <c r="X4" i="2"/>
  <c r="C9" i="19"/>
  <c r="AH17" i="2"/>
  <c r="AI17" i="2"/>
  <c r="AI15" i="2"/>
  <c r="AH15" i="2"/>
  <c r="AH13" i="2"/>
  <c r="AI13" i="2"/>
  <c r="AI9" i="2"/>
  <c r="AH9" i="2"/>
  <c r="AI7" i="2"/>
  <c r="AH7" i="2"/>
  <c r="AH5" i="2"/>
  <c r="AI5" i="2"/>
  <c r="AH1000" i="2"/>
  <c r="AI1000" i="2"/>
  <c r="AH999" i="2"/>
  <c r="AI999" i="2"/>
  <c r="AI998" i="2"/>
  <c r="AH998" i="2"/>
  <c r="AI997" i="2"/>
  <c r="AH997" i="2"/>
  <c r="AI996" i="2"/>
  <c r="AH996" i="2"/>
  <c r="AI995" i="2"/>
  <c r="AH995" i="2"/>
  <c r="AH994" i="2"/>
  <c r="AI994" i="2"/>
  <c r="AH993" i="2"/>
  <c r="AI993" i="2"/>
  <c r="AH992" i="2"/>
  <c r="AI992" i="2"/>
  <c r="AH991" i="2"/>
  <c r="AI991" i="2"/>
  <c r="AH990" i="2"/>
  <c r="AI990" i="2"/>
  <c r="AH989" i="2"/>
  <c r="AI989" i="2"/>
  <c r="AH988" i="2"/>
  <c r="AI988" i="2"/>
  <c r="AH987" i="2"/>
  <c r="AI987" i="2"/>
  <c r="AI986" i="2"/>
  <c r="AH986" i="2"/>
  <c r="AH984" i="2"/>
  <c r="AI984" i="2"/>
  <c r="AH983" i="2"/>
  <c r="AI983" i="2"/>
  <c r="AH982" i="2"/>
  <c r="AI982" i="2"/>
  <c r="AH981" i="2"/>
  <c r="AI981" i="2"/>
  <c r="AH980" i="2"/>
  <c r="AI980" i="2"/>
  <c r="AH979" i="2"/>
  <c r="AI979" i="2"/>
  <c r="AH978" i="2"/>
  <c r="AI978" i="2"/>
  <c r="AH977" i="2"/>
  <c r="AI977" i="2"/>
  <c r="AH976" i="2"/>
  <c r="AI976" i="2"/>
  <c r="AH975" i="2"/>
  <c r="AI975" i="2"/>
  <c r="AH974" i="2"/>
  <c r="AI974" i="2"/>
  <c r="AH973" i="2"/>
  <c r="AI973" i="2"/>
  <c r="AH971" i="2"/>
  <c r="AI971" i="2"/>
  <c r="AH968" i="2"/>
  <c r="AI968" i="2"/>
  <c r="AH967" i="2"/>
  <c r="AI967" i="2"/>
  <c r="AH966" i="2"/>
  <c r="AI966" i="2"/>
  <c r="AH965" i="2"/>
  <c r="AI965" i="2"/>
  <c r="AH964" i="2"/>
  <c r="AI964" i="2"/>
  <c r="AH963" i="2"/>
  <c r="AI963" i="2"/>
  <c r="AH962" i="2"/>
  <c r="AI962" i="2"/>
  <c r="AH961" i="2"/>
  <c r="AI961" i="2"/>
  <c r="AH960" i="2"/>
  <c r="AI960" i="2"/>
  <c r="AH959" i="2"/>
  <c r="AI959" i="2"/>
  <c r="AH958" i="2"/>
  <c r="AI958" i="2"/>
  <c r="AH957" i="2"/>
  <c r="AI957" i="2"/>
  <c r="AH956" i="2"/>
  <c r="AI956" i="2"/>
  <c r="AH955" i="2"/>
  <c r="AI955" i="2"/>
  <c r="AH952" i="2"/>
  <c r="AI952" i="2"/>
  <c r="AH951" i="2"/>
  <c r="AI951" i="2"/>
  <c r="AH950" i="2"/>
  <c r="AI950" i="2"/>
  <c r="AH949" i="2"/>
  <c r="AI949" i="2"/>
  <c r="AH948" i="2"/>
  <c r="AI948" i="2"/>
  <c r="AH947" i="2"/>
  <c r="AI947" i="2"/>
  <c r="AH946" i="2"/>
  <c r="AI946" i="2"/>
  <c r="AH945" i="2"/>
  <c r="AI945" i="2"/>
  <c r="AH944" i="2"/>
  <c r="AI944" i="2"/>
  <c r="AH943" i="2"/>
  <c r="AI943" i="2"/>
  <c r="AH942" i="2"/>
  <c r="AI942" i="2"/>
  <c r="AH941" i="2"/>
  <c r="AI941" i="2"/>
  <c r="AH940" i="2"/>
  <c r="AI940" i="2"/>
  <c r="AH939" i="2"/>
  <c r="AI939" i="2"/>
  <c r="AH936" i="2"/>
  <c r="AI936" i="2"/>
  <c r="AH935" i="2"/>
  <c r="AI935" i="2"/>
  <c r="AH934" i="2"/>
  <c r="AI934" i="2"/>
  <c r="AH933" i="2"/>
  <c r="AI933" i="2"/>
  <c r="AH932" i="2"/>
  <c r="AI932" i="2"/>
  <c r="AH931" i="2"/>
  <c r="AI931" i="2"/>
  <c r="AH930" i="2"/>
  <c r="AI930" i="2"/>
  <c r="AH929" i="2"/>
  <c r="AI929" i="2"/>
  <c r="AH928" i="2"/>
  <c r="AI928" i="2"/>
  <c r="AH927" i="2"/>
  <c r="AI927" i="2"/>
  <c r="AH926" i="2"/>
  <c r="AI926" i="2"/>
  <c r="AH925" i="2"/>
  <c r="AI925" i="2"/>
  <c r="AH924" i="2"/>
  <c r="AI924" i="2"/>
  <c r="AH923" i="2"/>
  <c r="AI923" i="2"/>
  <c r="AH920" i="2"/>
  <c r="AI920" i="2"/>
  <c r="AH919" i="2"/>
  <c r="AI919" i="2"/>
  <c r="AH918" i="2"/>
  <c r="AI918" i="2"/>
  <c r="AH917" i="2"/>
  <c r="AI917" i="2"/>
  <c r="AH916" i="2"/>
  <c r="AI916" i="2"/>
  <c r="AH915" i="2"/>
  <c r="AI915" i="2"/>
  <c r="AH914" i="2"/>
  <c r="AI914" i="2"/>
  <c r="AH913" i="2"/>
  <c r="AI913" i="2"/>
  <c r="AH912" i="2"/>
  <c r="AI912" i="2"/>
  <c r="AH911" i="2"/>
  <c r="AI911" i="2"/>
  <c r="AH910" i="2"/>
  <c r="AI910" i="2"/>
  <c r="AH909" i="2"/>
  <c r="AI909" i="2"/>
  <c r="AH908" i="2"/>
  <c r="AI908" i="2"/>
  <c r="AH907" i="2"/>
  <c r="AI907" i="2"/>
  <c r="AH904" i="2"/>
  <c r="AI904" i="2"/>
  <c r="AH903" i="2"/>
  <c r="AI903" i="2"/>
  <c r="AH902" i="2"/>
  <c r="AI902" i="2"/>
  <c r="AH901" i="2"/>
  <c r="AI901" i="2"/>
  <c r="AH900" i="2"/>
  <c r="AI900" i="2"/>
  <c r="AH899" i="2"/>
  <c r="AI899" i="2"/>
  <c r="AH898" i="2"/>
  <c r="AI898" i="2"/>
  <c r="AH897" i="2"/>
  <c r="AI897" i="2"/>
  <c r="AH896" i="2"/>
  <c r="AI896" i="2"/>
  <c r="AH895" i="2"/>
  <c r="AI895" i="2"/>
  <c r="AH894" i="2"/>
  <c r="AI894" i="2"/>
  <c r="AH893" i="2"/>
  <c r="AI893" i="2"/>
  <c r="AH892" i="2"/>
  <c r="AI892" i="2"/>
  <c r="AH891" i="2"/>
  <c r="AI891" i="2"/>
  <c r="AH888" i="2"/>
  <c r="AI888" i="2"/>
  <c r="AH887" i="2"/>
  <c r="AI887" i="2"/>
  <c r="AH886" i="2"/>
  <c r="AI886" i="2"/>
  <c r="AH885" i="2"/>
  <c r="AI885" i="2"/>
  <c r="AH884" i="2"/>
  <c r="AI884" i="2"/>
  <c r="AH883" i="2"/>
  <c r="AI883" i="2"/>
  <c r="AH882" i="2"/>
  <c r="AI882" i="2"/>
  <c r="AH881" i="2"/>
  <c r="AI881" i="2"/>
  <c r="AH880" i="2"/>
  <c r="AI880" i="2"/>
  <c r="AH879" i="2"/>
  <c r="AI879" i="2"/>
  <c r="AH878" i="2"/>
  <c r="AI878" i="2"/>
  <c r="AH877" i="2"/>
  <c r="AI877" i="2"/>
  <c r="AH876" i="2"/>
  <c r="AI876" i="2"/>
  <c r="AH875" i="2"/>
  <c r="AI875" i="2"/>
  <c r="AH872" i="2"/>
  <c r="AI872" i="2"/>
  <c r="AH871" i="2"/>
  <c r="AI871" i="2"/>
  <c r="AH870" i="2"/>
  <c r="AI870" i="2"/>
  <c r="AH869" i="2"/>
  <c r="AI869" i="2"/>
  <c r="AH868" i="2"/>
  <c r="AI868" i="2"/>
  <c r="AH867" i="2"/>
  <c r="AI867" i="2"/>
  <c r="AH866" i="2"/>
  <c r="AI866" i="2"/>
  <c r="AH865" i="2"/>
  <c r="AI865" i="2"/>
  <c r="AH864" i="2"/>
  <c r="AI864" i="2"/>
  <c r="AH863" i="2"/>
  <c r="AI863" i="2"/>
  <c r="AH862" i="2"/>
  <c r="AI862" i="2"/>
  <c r="AH861" i="2"/>
  <c r="AI861" i="2"/>
  <c r="AH860" i="2"/>
  <c r="AI860" i="2"/>
  <c r="AH859" i="2"/>
  <c r="AI859" i="2"/>
  <c r="AH856" i="2"/>
  <c r="AI856" i="2"/>
  <c r="AH855" i="2"/>
  <c r="AI855" i="2"/>
  <c r="AH854" i="2"/>
  <c r="AI854" i="2"/>
  <c r="AH853" i="2"/>
  <c r="AI853" i="2"/>
  <c r="AH852" i="2"/>
  <c r="AI852" i="2"/>
  <c r="AH851" i="2"/>
  <c r="AI851" i="2"/>
  <c r="AH850" i="2"/>
  <c r="AI850" i="2"/>
  <c r="AH849" i="2"/>
  <c r="AI849" i="2"/>
  <c r="AH848" i="2"/>
  <c r="AI848" i="2"/>
  <c r="AH847" i="2"/>
  <c r="AI847" i="2"/>
  <c r="AH846" i="2"/>
  <c r="AI846" i="2"/>
  <c r="AH845" i="2"/>
  <c r="AI845" i="2"/>
  <c r="AH844" i="2"/>
  <c r="AI844" i="2"/>
  <c r="AH843" i="2"/>
  <c r="AI843" i="2"/>
  <c r="AH840" i="2"/>
  <c r="AI840" i="2"/>
  <c r="AH839" i="2"/>
  <c r="AI839" i="2"/>
  <c r="AH838" i="2"/>
  <c r="AI838" i="2"/>
  <c r="AH837" i="2"/>
  <c r="AI837" i="2"/>
  <c r="AH836" i="2"/>
  <c r="AI836" i="2"/>
  <c r="AH835" i="2"/>
  <c r="AI835" i="2"/>
  <c r="AH834" i="2"/>
  <c r="AI834" i="2"/>
  <c r="AH833" i="2"/>
  <c r="AI833" i="2"/>
  <c r="AH832" i="2"/>
  <c r="AI832" i="2"/>
  <c r="AH831" i="2"/>
  <c r="AI831" i="2"/>
  <c r="AH830" i="2"/>
  <c r="AI830" i="2"/>
  <c r="AH829" i="2"/>
  <c r="AI829" i="2"/>
  <c r="AH828" i="2"/>
  <c r="AI828" i="2"/>
  <c r="AH827" i="2"/>
  <c r="AI827" i="2"/>
  <c r="AH824" i="2"/>
  <c r="AI824" i="2"/>
  <c r="AH823" i="2"/>
  <c r="AI823" i="2"/>
  <c r="AH822" i="2"/>
  <c r="AI822" i="2"/>
  <c r="AH821" i="2"/>
  <c r="AI821" i="2"/>
  <c r="AH820" i="2"/>
  <c r="AI820" i="2"/>
  <c r="AH819" i="2"/>
  <c r="AI819" i="2"/>
  <c r="AH818" i="2"/>
  <c r="AI818" i="2"/>
  <c r="AH817" i="2"/>
  <c r="AI817" i="2"/>
  <c r="AH816" i="2"/>
  <c r="AI816" i="2"/>
  <c r="AH815" i="2"/>
  <c r="AI815" i="2"/>
  <c r="AH814" i="2"/>
  <c r="AI814" i="2"/>
  <c r="AH813" i="2"/>
  <c r="AI813" i="2"/>
  <c r="AH812" i="2"/>
  <c r="AI812" i="2"/>
  <c r="AH811" i="2"/>
  <c r="AI811" i="2"/>
  <c r="AH808" i="2"/>
  <c r="AI808" i="2"/>
  <c r="AH807" i="2"/>
  <c r="AI807" i="2"/>
  <c r="AH806" i="2"/>
  <c r="AI806" i="2"/>
  <c r="AH805" i="2"/>
  <c r="AI805" i="2"/>
  <c r="AH804" i="2"/>
  <c r="AI804" i="2"/>
  <c r="AH803" i="2"/>
  <c r="AI803" i="2"/>
  <c r="AH802" i="2"/>
  <c r="AI802" i="2"/>
  <c r="AH801" i="2"/>
  <c r="AI801" i="2"/>
  <c r="AH800" i="2"/>
  <c r="AI800" i="2"/>
  <c r="AH799" i="2"/>
  <c r="AI799" i="2"/>
  <c r="AH798" i="2"/>
  <c r="AI798" i="2"/>
  <c r="AH797" i="2"/>
  <c r="AI797" i="2"/>
  <c r="AH796" i="2"/>
  <c r="AI796" i="2"/>
  <c r="AH795" i="2"/>
  <c r="AI795" i="2"/>
  <c r="AH792" i="2"/>
  <c r="AI792" i="2"/>
  <c r="AH791" i="2"/>
  <c r="AI791" i="2"/>
  <c r="AH790" i="2"/>
  <c r="AI790" i="2"/>
  <c r="AH789" i="2"/>
  <c r="AI789" i="2"/>
  <c r="AH788" i="2"/>
  <c r="AI788" i="2"/>
  <c r="AH787" i="2"/>
  <c r="AI787" i="2"/>
  <c r="AH786" i="2"/>
  <c r="AI786" i="2"/>
  <c r="AH785" i="2"/>
  <c r="AI785" i="2"/>
  <c r="AH784" i="2"/>
  <c r="AI784" i="2"/>
  <c r="AH783" i="2"/>
  <c r="AI783" i="2"/>
  <c r="AH782" i="2"/>
  <c r="AI782" i="2"/>
  <c r="AH781" i="2"/>
  <c r="AI781" i="2"/>
  <c r="AH780" i="2"/>
  <c r="AI780" i="2"/>
  <c r="AH779" i="2"/>
  <c r="AI779" i="2"/>
  <c r="AH11" i="2"/>
  <c r="AI793" i="2"/>
  <c r="AI825" i="2"/>
  <c r="AI857" i="2"/>
  <c r="AI889" i="2"/>
  <c r="AI921" i="2"/>
  <c r="AI953" i="2"/>
  <c r="AI985" i="2"/>
  <c r="AI794" i="2"/>
  <c r="AI826" i="2"/>
  <c r="AI858" i="2"/>
  <c r="AI890" i="2"/>
  <c r="AI922" i="2"/>
  <c r="AI954" i="2"/>
  <c r="AI972" i="2"/>
  <c r="AH776" i="2"/>
  <c r="AI776" i="2"/>
  <c r="AH775" i="2"/>
  <c r="AI775" i="2"/>
  <c r="AH772" i="2"/>
  <c r="AI772" i="2"/>
  <c r="AH771" i="2"/>
  <c r="AI771" i="2"/>
  <c r="AH768" i="2"/>
  <c r="AI768" i="2"/>
  <c r="AH767" i="2"/>
  <c r="AI767" i="2"/>
  <c r="AH764" i="2"/>
  <c r="AI764" i="2"/>
  <c r="AH763" i="2"/>
  <c r="AI763" i="2"/>
  <c r="AH760" i="2"/>
  <c r="AI760" i="2"/>
  <c r="AH759" i="2"/>
  <c r="AI759" i="2"/>
  <c r="AH756" i="2"/>
  <c r="AI756" i="2"/>
  <c r="AH755" i="2"/>
  <c r="AI755" i="2"/>
  <c r="AH752" i="2"/>
  <c r="AI752" i="2"/>
  <c r="AH751" i="2"/>
  <c r="AI751" i="2"/>
  <c r="AH748" i="2"/>
  <c r="AI748" i="2"/>
  <c r="AH747" i="2"/>
  <c r="AI747" i="2"/>
  <c r="AH744" i="2"/>
  <c r="AI744" i="2"/>
  <c r="AH743" i="2"/>
  <c r="AI743" i="2"/>
  <c r="AH740" i="2"/>
  <c r="AI740" i="2"/>
  <c r="AH739" i="2"/>
  <c r="AI739" i="2"/>
  <c r="AH736" i="2"/>
  <c r="AI736" i="2"/>
  <c r="AH735" i="2"/>
  <c r="AI735" i="2"/>
  <c r="AH732" i="2"/>
  <c r="AI732" i="2"/>
  <c r="AH731" i="2"/>
  <c r="AI731" i="2"/>
  <c r="AI729" i="2"/>
  <c r="AH729" i="2"/>
  <c r="AF726" i="2"/>
  <c r="AG726" i="2"/>
  <c r="AI725" i="2"/>
  <c r="AH725" i="2"/>
  <c r="AF722" i="2"/>
  <c r="AG722" i="2"/>
  <c r="AI721" i="2"/>
  <c r="AH721" i="2"/>
  <c r="AF718" i="2"/>
  <c r="AG718" i="2"/>
  <c r="AI717" i="2"/>
  <c r="AH717" i="2"/>
  <c r="AF714" i="2"/>
  <c r="AG714" i="2"/>
  <c r="AI713" i="2"/>
  <c r="AH713" i="2"/>
  <c r="AF710" i="2"/>
  <c r="AG710" i="2"/>
  <c r="AI709" i="2"/>
  <c r="AH709" i="2"/>
  <c r="AF706" i="2"/>
  <c r="AG706" i="2"/>
  <c r="AI705" i="2"/>
  <c r="AH705" i="2"/>
  <c r="AF702" i="2"/>
  <c r="AG702" i="2"/>
  <c r="AI701" i="2"/>
  <c r="AH701" i="2"/>
  <c r="AF698" i="2"/>
  <c r="AG698" i="2"/>
  <c r="AI697" i="2"/>
  <c r="AH697" i="2"/>
  <c r="AF694" i="2"/>
  <c r="AG694" i="2"/>
  <c r="AI693" i="2"/>
  <c r="AH693" i="2"/>
  <c r="AF690" i="2"/>
  <c r="AG690" i="2"/>
  <c r="AI689" i="2"/>
  <c r="AH689" i="2"/>
  <c r="AF686" i="2"/>
  <c r="AG686" i="2"/>
  <c r="AI685" i="2"/>
  <c r="AH685" i="2"/>
  <c r="AF17" i="2"/>
  <c r="AG17" i="2"/>
  <c r="AF10" i="2"/>
  <c r="AG10" i="2"/>
  <c r="AF5" i="2"/>
  <c r="AG5" i="2"/>
  <c r="AF4" i="2"/>
  <c r="AG4" i="2"/>
  <c r="AF3" i="2"/>
  <c r="AG3" i="2"/>
  <c r="AF728" i="2"/>
  <c r="AG728" i="2"/>
  <c r="AI727" i="2"/>
  <c r="AH727" i="2"/>
  <c r="AF724" i="2"/>
  <c r="AG724" i="2"/>
  <c r="AI723" i="2"/>
  <c r="AH723" i="2"/>
  <c r="AF720" i="2"/>
  <c r="AG720" i="2"/>
  <c r="AI719" i="2"/>
  <c r="AH719" i="2"/>
  <c r="AF716" i="2"/>
  <c r="AG716" i="2"/>
  <c r="AI715" i="2"/>
  <c r="AH715" i="2"/>
  <c r="AF712" i="2"/>
  <c r="AG712" i="2"/>
  <c r="AI711" i="2"/>
  <c r="AH711" i="2"/>
  <c r="AF708" i="2"/>
  <c r="AG708" i="2"/>
  <c r="AI707" i="2"/>
  <c r="AH707" i="2"/>
  <c r="AF704" i="2"/>
  <c r="AG704" i="2"/>
  <c r="AI703" i="2"/>
  <c r="AH703" i="2"/>
  <c r="AF700" i="2"/>
  <c r="AG700" i="2"/>
  <c r="AI699" i="2"/>
  <c r="AH699" i="2"/>
  <c r="AF696" i="2"/>
  <c r="AG696" i="2"/>
  <c r="AI695" i="2"/>
  <c r="AH695" i="2"/>
  <c r="AF692" i="2"/>
  <c r="AG692" i="2"/>
  <c r="AI691" i="2"/>
  <c r="AH691" i="2"/>
  <c r="AF688" i="2"/>
  <c r="AG688" i="2"/>
  <c r="AI687" i="2"/>
  <c r="AH687" i="2"/>
  <c r="AF684" i="2"/>
  <c r="AG684" i="2"/>
  <c r="AI683" i="2"/>
  <c r="AH683" i="2"/>
  <c r="AH682" i="2"/>
  <c r="AI682" i="2"/>
  <c r="AH679" i="2"/>
  <c r="AI679" i="2"/>
  <c r="AH678" i="2"/>
  <c r="AI678" i="2"/>
  <c r="AH675" i="2"/>
  <c r="AI675" i="2"/>
  <c r="AH674" i="2"/>
  <c r="AI674" i="2"/>
  <c r="AH671" i="2"/>
  <c r="AI671" i="2"/>
  <c r="AH670" i="2"/>
  <c r="AI670" i="2"/>
  <c r="AH667" i="2"/>
  <c r="AI667" i="2"/>
  <c r="AH666" i="2"/>
  <c r="AI666" i="2"/>
  <c r="AH663" i="2"/>
  <c r="AI663" i="2"/>
  <c r="AH662" i="2"/>
  <c r="AI662" i="2"/>
  <c r="AH659" i="2"/>
  <c r="AI659" i="2"/>
  <c r="AH658" i="2"/>
  <c r="AI658" i="2"/>
  <c r="AH655" i="2"/>
  <c r="AI655" i="2"/>
  <c r="AH654" i="2"/>
  <c r="AI654" i="2"/>
  <c r="AH651" i="2"/>
  <c r="AI651" i="2"/>
  <c r="AH650" i="2"/>
  <c r="AI650" i="2"/>
  <c r="AH647" i="2"/>
  <c r="AI647" i="2"/>
  <c r="AI733" i="2"/>
  <c r="AI741" i="2"/>
  <c r="AI749" i="2"/>
  <c r="AI757" i="2"/>
  <c r="AI765" i="2"/>
  <c r="AI773" i="2"/>
  <c r="AI734" i="2"/>
  <c r="AI742" i="2"/>
  <c r="AI750" i="2"/>
  <c r="AI758" i="2"/>
  <c r="AI766" i="2"/>
  <c r="AI774" i="2"/>
  <c r="AI478" i="2"/>
  <c r="AH478" i="2"/>
  <c r="AI476" i="2"/>
  <c r="AH476" i="2"/>
  <c r="AI474" i="2"/>
  <c r="AH474" i="2"/>
  <c r="AI472" i="2"/>
  <c r="AH472" i="2"/>
  <c r="AI470" i="2"/>
  <c r="AH470" i="2"/>
  <c r="AI468" i="2"/>
  <c r="AH468" i="2"/>
  <c r="AI466" i="2"/>
  <c r="AH466" i="2"/>
  <c r="AI464" i="2"/>
  <c r="AH464" i="2"/>
  <c r="AI462" i="2"/>
  <c r="AH462" i="2"/>
  <c r="AI460" i="2"/>
  <c r="AH460" i="2"/>
  <c r="AI458" i="2"/>
  <c r="AH458" i="2"/>
  <c r="AI456" i="2"/>
  <c r="AH456" i="2"/>
  <c r="AH290" i="2"/>
  <c r="AI290" i="2"/>
  <c r="AH282" i="2"/>
  <c r="AI282" i="2"/>
  <c r="AH274" i="2"/>
  <c r="AI274" i="2"/>
  <c r="AH267" i="2"/>
  <c r="AI267" i="2"/>
  <c r="AH265" i="2"/>
  <c r="AI265" i="2"/>
  <c r="AH263" i="2"/>
  <c r="AI263" i="2"/>
  <c r="AH261" i="2"/>
  <c r="AI261" i="2"/>
  <c r="AH259" i="2"/>
  <c r="AI259" i="2"/>
  <c r="AH257" i="2"/>
  <c r="AI257" i="2"/>
  <c r="AH255" i="2"/>
  <c r="AI255" i="2"/>
  <c r="AH253" i="2"/>
  <c r="AI253" i="2"/>
  <c r="AH251" i="2"/>
  <c r="AI251" i="2"/>
  <c r="AG251" i="2"/>
  <c r="AI728" i="2"/>
  <c r="AH728" i="2"/>
  <c r="AI726" i="2"/>
  <c r="AH726" i="2"/>
  <c r="AI724" i="2"/>
  <c r="AH724" i="2"/>
  <c r="AI722" i="2"/>
  <c r="AH722" i="2"/>
  <c r="AI720" i="2"/>
  <c r="AH720" i="2"/>
  <c r="AI718" i="2"/>
  <c r="AH718" i="2"/>
  <c r="AI716" i="2"/>
  <c r="AH716" i="2"/>
  <c r="AI714" i="2"/>
  <c r="AH714" i="2"/>
  <c r="AI712" i="2"/>
  <c r="AH712" i="2"/>
  <c r="AI710" i="2"/>
  <c r="AH710" i="2"/>
  <c r="AI708" i="2"/>
  <c r="AH708" i="2"/>
  <c r="AI706" i="2"/>
  <c r="AH706" i="2"/>
  <c r="AI704" i="2"/>
  <c r="AH704" i="2"/>
  <c r="AI702" i="2"/>
  <c r="AH702" i="2"/>
  <c r="AI700" i="2"/>
  <c r="AH700" i="2"/>
  <c r="AI698" i="2"/>
  <c r="AH698" i="2"/>
  <c r="AI696" i="2"/>
  <c r="AH696" i="2"/>
  <c r="AI694" i="2"/>
  <c r="AH694" i="2"/>
  <c r="AI692" i="2"/>
  <c r="AH692" i="2"/>
  <c r="AI690" i="2"/>
  <c r="AH690" i="2"/>
  <c r="AI688" i="2"/>
  <c r="AH688" i="2"/>
  <c r="AI686" i="2"/>
  <c r="AH686" i="2"/>
  <c r="AI684" i="2"/>
  <c r="AH684" i="2"/>
  <c r="AI477" i="2"/>
  <c r="AH477" i="2"/>
  <c r="AI475" i="2"/>
  <c r="AH475" i="2"/>
  <c r="AI473" i="2"/>
  <c r="AH473" i="2"/>
  <c r="AI471" i="2"/>
  <c r="AH471" i="2"/>
  <c r="AI469" i="2"/>
  <c r="AH469" i="2"/>
  <c r="AI467" i="2"/>
  <c r="AH467" i="2"/>
  <c r="AI465" i="2"/>
  <c r="AH465" i="2"/>
  <c r="AI463" i="2"/>
  <c r="AH463" i="2"/>
  <c r="AI461" i="2"/>
  <c r="AH461" i="2"/>
  <c r="AI459" i="2"/>
  <c r="AH459" i="2"/>
  <c r="AI457" i="2"/>
  <c r="AH457" i="2"/>
  <c r="AH286" i="2"/>
  <c r="AI286" i="2"/>
  <c r="AH278" i="2"/>
  <c r="AI278" i="2"/>
  <c r="AH270" i="2"/>
  <c r="AI270" i="2"/>
  <c r="AH266" i="2"/>
  <c r="AI266" i="2"/>
  <c r="AH264" i="2"/>
  <c r="AI264" i="2"/>
  <c r="AH262" i="2"/>
  <c r="AI262" i="2"/>
  <c r="AH260" i="2"/>
  <c r="AI260" i="2"/>
  <c r="AH258" i="2"/>
  <c r="AI258" i="2"/>
  <c r="AH256" i="2"/>
  <c r="AI256" i="2"/>
  <c r="AH254" i="2"/>
  <c r="AI254" i="2"/>
  <c r="AH252" i="2"/>
  <c r="AI252" i="2"/>
  <c r="AI534" i="2"/>
  <c r="AI538" i="2"/>
  <c r="AI542" i="2"/>
  <c r="AI546" i="2"/>
  <c r="AI550" i="2"/>
  <c r="AI554" i="2"/>
  <c r="AI558" i="2"/>
  <c r="AI562" i="2"/>
  <c r="AI566" i="2"/>
  <c r="AI570" i="2"/>
  <c r="AI574" i="2"/>
  <c r="AI578" i="2"/>
  <c r="AI582" i="2"/>
  <c r="AI586" i="2"/>
  <c r="AI590" i="2"/>
  <c r="AI594" i="2"/>
  <c r="AI598" i="2"/>
  <c r="AI602" i="2"/>
  <c r="AI606" i="2"/>
  <c r="AI610" i="2"/>
  <c r="AI614" i="2"/>
  <c r="AI618" i="2"/>
  <c r="AI622" i="2"/>
  <c r="AI626" i="2"/>
  <c r="AI630" i="2"/>
  <c r="AI634" i="2"/>
  <c r="AI638" i="2"/>
  <c r="AI642" i="2"/>
  <c r="AI646" i="2"/>
  <c r="AI527" i="2"/>
  <c r="AI531" i="2"/>
  <c r="AI535" i="2"/>
  <c r="AI539" i="2"/>
  <c r="AI543" i="2"/>
  <c r="AI547" i="2"/>
  <c r="AI551" i="2"/>
  <c r="AI555" i="2"/>
  <c r="AI559" i="2"/>
  <c r="AI563" i="2"/>
  <c r="AI567" i="2"/>
  <c r="AI571" i="2"/>
  <c r="AI575" i="2"/>
  <c r="AI579" i="2"/>
  <c r="AI583" i="2"/>
  <c r="AI587" i="2"/>
  <c r="AI591" i="2"/>
  <c r="AI595" i="2"/>
  <c r="AI599" i="2"/>
  <c r="AI603" i="2"/>
  <c r="AI607" i="2"/>
  <c r="AI611" i="2"/>
  <c r="AI615" i="2"/>
  <c r="AI619" i="2"/>
  <c r="AI623" i="2"/>
  <c r="AI627" i="2"/>
  <c r="AI631" i="2"/>
  <c r="AI635" i="2"/>
  <c r="AI639" i="2"/>
  <c r="AI643" i="2"/>
  <c r="Z3" i="2"/>
  <c r="AG477" i="2"/>
  <c r="AG475" i="2"/>
  <c r="AG473" i="2"/>
  <c r="AG471" i="2"/>
  <c r="AG469" i="2"/>
  <c r="AG467" i="2"/>
  <c r="AG465" i="2"/>
  <c r="AG463" i="2"/>
  <c r="AG461" i="2"/>
  <c r="AG459" i="2"/>
  <c r="AG457" i="2"/>
  <c r="AG286" i="2"/>
  <c r="AG278" i="2"/>
  <c r="AG270" i="2"/>
  <c r="AG266" i="2"/>
  <c r="AG264" i="2"/>
  <c r="AG262" i="2"/>
  <c r="AG260" i="2"/>
  <c r="AG258" i="2"/>
  <c r="AG256" i="2"/>
  <c r="AG254" i="2"/>
  <c r="AG252" i="2"/>
  <c r="AH116" i="2"/>
  <c r="AI116" i="2"/>
  <c r="AH114" i="2"/>
  <c r="AI114" i="2"/>
  <c r="AH112" i="2"/>
  <c r="AI112" i="2"/>
  <c r="AH110" i="2"/>
  <c r="AI110" i="2"/>
  <c r="AH108" i="2"/>
  <c r="AI108" i="2"/>
  <c r="AH106" i="2"/>
  <c r="AI106" i="2"/>
  <c r="AH104" i="2"/>
  <c r="AI104" i="2"/>
  <c r="AH102" i="2"/>
  <c r="AI102" i="2"/>
  <c r="AH100" i="2"/>
  <c r="AI100" i="2"/>
  <c r="AH98" i="2"/>
  <c r="AI98" i="2"/>
  <c r="AH95" i="2"/>
  <c r="AI95" i="2"/>
  <c r="AH93" i="2"/>
  <c r="AI93" i="2"/>
  <c r="AH91" i="2"/>
  <c r="AI91" i="2"/>
  <c r="AH89" i="2"/>
  <c r="AI89" i="2"/>
  <c r="AH87" i="2"/>
  <c r="AI87" i="2"/>
  <c r="AH85" i="2"/>
  <c r="AI85" i="2"/>
  <c r="AH83" i="2"/>
  <c r="AI83" i="2"/>
  <c r="AH81" i="2"/>
  <c r="AI81" i="2"/>
  <c r="AH79" i="2"/>
  <c r="AI79" i="2"/>
  <c r="AH77" i="2"/>
  <c r="AI77" i="2"/>
  <c r="AH75" i="2"/>
  <c r="AI75" i="2"/>
  <c r="AH73" i="2"/>
  <c r="AI73" i="2"/>
  <c r="AH71" i="2"/>
  <c r="AI71" i="2"/>
  <c r="AH69" i="2"/>
  <c r="AI69" i="2"/>
  <c r="AH67" i="2"/>
  <c r="AI67" i="2"/>
  <c r="AH65" i="2"/>
  <c r="AI65" i="2"/>
  <c r="AH63" i="2"/>
  <c r="AI63" i="2"/>
  <c r="AH61" i="2"/>
  <c r="AI61" i="2"/>
  <c r="AH59" i="2"/>
  <c r="AI59" i="2"/>
  <c r="AI250" i="2"/>
  <c r="AI249" i="2"/>
  <c r="AG204" i="2"/>
  <c r="AG202" i="2"/>
  <c r="AG200" i="2"/>
  <c r="AG198" i="2"/>
  <c r="AG196" i="2"/>
  <c r="AG194" i="2"/>
  <c r="AG192" i="2"/>
  <c r="AG190" i="2"/>
  <c r="AG188" i="2"/>
  <c r="AG186" i="2"/>
  <c r="AG184" i="2"/>
  <c r="AG182" i="2"/>
  <c r="AG180" i="2"/>
  <c r="AG178" i="2"/>
  <c r="AG176" i="2"/>
  <c r="AG174" i="2"/>
  <c r="AG172" i="2"/>
  <c r="AG170" i="2"/>
  <c r="AG168" i="2"/>
  <c r="AG166" i="2"/>
  <c r="AG164" i="2"/>
  <c r="AG162" i="2"/>
  <c r="AG160" i="2"/>
  <c r="AG158" i="2"/>
  <c r="AG156" i="2"/>
  <c r="AG154" i="2"/>
  <c r="AG152" i="2"/>
  <c r="AG150" i="2"/>
  <c r="AG148" i="2"/>
  <c r="AG146" i="2"/>
  <c r="AG144" i="2"/>
  <c r="AG142" i="2"/>
  <c r="AG140" i="2"/>
  <c r="AG138" i="2"/>
  <c r="AG136" i="2"/>
  <c r="AG134" i="2"/>
  <c r="AG132" i="2"/>
  <c r="AG130" i="2"/>
  <c r="AG128" i="2"/>
  <c r="AG126" i="2"/>
  <c r="AG116" i="2"/>
  <c r="AG114" i="2"/>
  <c r="AG112" i="2"/>
  <c r="AG110" i="2"/>
  <c r="AG108" i="2"/>
  <c r="AG106" i="2"/>
  <c r="AG104" i="2"/>
  <c r="AG102" i="2"/>
  <c r="AG100" i="2"/>
  <c r="AG98" i="2"/>
  <c r="AG95" i="2"/>
  <c r="AG93" i="2"/>
  <c r="AG91" i="2"/>
  <c r="AG89" i="2"/>
  <c r="AG87" i="2"/>
  <c r="AG85" i="2"/>
  <c r="AG83" i="2"/>
  <c r="AG81" i="2"/>
  <c r="AG79" i="2"/>
  <c r="AG77" i="2"/>
  <c r="AG75" i="2"/>
  <c r="AG73" i="2"/>
  <c r="AG71" i="2"/>
  <c r="AG69" i="2"/>
  <c r="AG67" i="2"/>
  <c r="AG65" i="2"/>
  <c r="AG63" i="2"/>
  <c r="AG61" i="2"/>
  <c r="AG59" i="2"/>
  <c r="AG19" i="2"/>
  <c r="AH117" i="2"/>
  <c r="AI117" i="2"/>
  <c r="AH115" i="2"/>
  <c r="AI115" i="2"/>
  <c r="AH113" i="2"/>
  <c r="AI113" i="2"/>
  <c r="AH111" i="2"/>
  <c r="AI111" i="2"/>
  <c r="AH109" i="2"/>
  <c r="AI109" i="2"/>
  <c r="AH107" i="2"/>
  <c r="AI107" i="2"/>
  <c r="AH105" i="2"/>
  <c r="AI105" i="2"/>
  <c r="AH103" i="2"/>
  <c r="AI103" i="2"/>
  <c r="AH101" i="2"/>
  <c r="AI101" i="2"/>
  <c r="AH99" i="2"/>
  <c r="AI99" i="2"/>
  <c r="AH97" i="2"/>
  <c r="AI97" i="2"/>
  <c r="AH94" i="2"/>
  <c r="AI94" i="2"/>
  <c r="AH92" i="2"/>
  <c r="AI92" i="2"/>
  <c r="AH90" i="2"/>
  <c r="AI90" i="2"/>
  <c r="AH88" i="2"/>
  <c r="AI88" i="2"/>
  <c r="AH86" i="2"/>
  <c r="AI86" i="2"/>
  <c r="AH84" i="2"/>
  <c r="AI84" i="2"/>
  <c r="AH82" i="2"/>
  <c r="AI82" i="2"/>
  <c r="AH80" i="2"/>
  <c r="AI80" i="2"/>
  <c r="AH78" i="2"/>
  <c r="AI78" i="2"/>
  <c r="AH76" i="2"/>
  <c r="AI76" i="2"/>
  <c r="AH74" i="2"/>
  <c r="AI74" i="2"/>
  <c r="AH72" i="2"/>
  <c r="AI72" i="2"/>
  <c r="AH70" i="2"/>
  <c r="AI70" i="2"/>
  <c r="AH68" i="2"/>
  <c r="AI68" i="2"/>
  <c r="AH66" i="2"/>
  <c r="AI66" i="2"/>
  <c r="AH64" i="2"/>
  <c r="AI64" i="2"/>
  <c r="AH62" i="2"/>
  <c r="AI62" i="2"/>
  <c r="AH60" i="2"/>
  <c r="AI60" i="2"/>
  <c r="AH58" i="2"/>
  <c r="AI58" i="2"/>
  <c r="AA3" i="2" l="1"/>
  <c r="AR3" i="2" s="1"/>
  <c r="AM3" i="2" s="1"/>
  <c r="T4" i="2"/>
  <c r="AP3" i="2"/>
  <c r="AO3" i="2"/>
  <c r="C19" i="19"/>
  <c r="C10" i="19"/>
  <c r="C22" i="19"/>
  <c r="C15" i="19"/>
  <c r="C14" i="19"/>
  <c r="C20" i="19"/>
  <c r="AH3" i="2"/>
  <c r="C21" i="19"/>
  <c r="AI3" i="2"/>
  <c r="Z4" i="2"/>
  <c r="X5" i="2"/>
  <c r="Y4" i="2"/>
  <c r="AQ4" i="2" s="1"/>
  <c r="AT3" i="2" l="1"/>
  <c r="C17" i="19"/>
  <c r="C18" i="19"/>
  <c r="C6" i="19"/>
  <c r="C7" i="19" s="1"/>
  <c r="T5" i="2"/>
  <c r="AP4" i="2"/>
  <c r="AO4" i="2"/>
  <c r="AA4" i="2"/>
  <c r="AR4" i="2" s="1"/>
  <c r="AM4" i="2" s="1"/>
  <c r="Y5" i="2"/>
  <c r="AQ5" i="2" s="1"/>
  <c r="Z5" i="2"/>
  <c r="X6" i="2"/>
  <c r="C16" i="19"/>
  <c r="AT4" i="2" l="1"/>
  <c r="T6" i="2"/>
  <c r="AP5" i="2"/>
  <c r="AO5" i="2"/>
  <c r="Z6" i="2"/>
  <c r="X7" i="2"/>
  <c r="AA5" i="2"/>
  <c r="AR5" i="2" s="1"/>
  <c r="AM5" i="2" s="1"/>
  <c r="Y6" i="2"/>
  <c r="AQ6" i="2" s="1"/>
  <c r="AT5" i="2" l="1"/>
  <c r="T7" i="2"/>
  <c r="AP6" i="2"/>
  <c r="AO6" i="2"/>
  <c r="AA6" i="2"/>
  <c r="AR6" i="2" s="1"/>
  <c r="AM6" i="2" s="1"/>
  <c r="Y7" i="2"/>
  <c r="AQ7" i="2" s="1"/>
  <c r="Z7" i="2"/>
  <c r="X8" i="2"/>
  <c r="AT6" i="2" l="1"/>
  <c r="T8" i="2"/>
  <c r="AP7" i="2"/>
  <c r="AO7" i="2"/>
  <c r="X9" i="2"/>
  <c r="Z8" i="2"/>
  <c r="AA7" i="2"/>
  <c r="AR7" i="2" s="1"/>
  <c r="AM7" i="2" s="1"/>
  <c r="Y8" i="2"/>
  <c r="AQ8" i="2" s="1"/>
  <c r="AT7" i="2" l="1"/>
  <c r="T9" i="2"/>
  <c r="AP8" i="2"/>
  <c r="AO8" i="2"/>
  <c r="X10" i="2"/>
  <c r="Z9" i="2"/>
  <c r="AA8" i="2"/>
  <c r="AR8" i="2" s="1"/>
  <c r="AM8" i="2" s="1"/>
  <c r="Y9" i="2"/>
  <c r="AQ9" i="2" s="1"/>
  <c r="AT8" i="2" l="1"/>
  <c r="T10" i="2"/>
  <c r="AP9" i="2"/>
  <c r="AO9" i="2"/>
  <c r="X11" i="2"/>
  <c r="Z10" i="2"/>
  <c r="AA9" i="2"/>
  <c r="AR9" i="2" s="1"/>
  <c r="AM9" i="2" s="1"/>
  <c r="Y10" i="2"/>
  <c r="AQ10" i="2" s="1"/>
  <c r="AT9" i="2" l="1"/>
  <c r="T11" i="2"/>
  <c r="AP10" i="2"/>
  <c r="AO10" i="2"/>
  <c r="X12" i="2"/>
  <c r="Z11" i="2"/>
  <c r="AA10" i="2"/>
  <c r="AR10" i="2" s="1"/>
  <c r="AM10" i="2" s="1"/>
  <c r="Y11" i="2"/>
  <c r="AQ11" i="2" s="1"/>
  <c r="AT10" i="2" l="1"/>
  <c r="AP11" i="2"/>
  <c r="AO11" i="2"/>
  <c r="T12" i="2"/>
  <c r="X13" i="2"/>
  <c r="Z12" i="2"/>
  <c r="AA11" i="2"/>
  <c r="AR11" i="2" s="1"/>
  <c r="Y12" i="2"/>
  <c r="AT11" i="2" l="1"/>
  <c r="AM11" i="2"/>
  <c r="AP12" i="2"/>
  <c r="AO12" i="2"/>
  <c r="T13" i="2"/>
  <c r="X14" i="2"/>
  <c r="Z13" i="2"/>
  <c r="Y13" i="2"/>
  <c r="AA12" i="2"/>
  <c r="AR12" i="2" s="1"/>
  <c r="AQ12" i="2"/>
  <c r="AT12" i="2" l="1"/>
  <c r="AM12" i="2"/>
  <c r="T14" i="2"/>
  <c r="AP13" i="2"/>
  <c r="AO13" i="2"/>
  <c r="AA13" i="2"/>
  <c r="AR13" i="2" s="1"/>
  <c r="AM13" i="2" s="1"/>
  <c r="Y14" i="2"/>
  <c r="AQ14" i="2" s="1"/>
  <c r="AQ13" i="2"/>
  <c r="Z14" i="2"/>
  <c r="X15" i="2"/>
  <c r="AT13" i="2" l="1"/>
  <c r="T15" i="2"/>
  <c r="AP14" i="2"/>
  <c r="AO14" i="2"/>
  <c r="X16" i="2"/>
  <c r="Z15" i="2"/>
  <c r="Y15" i="2"/>
  <c r="AQ15" i="2" s="1"/>
  <c r="AA14" i="2"/>
  <c r="AR14" i="2" s="1"/>
  <c r="AM14" i="2" s="1"/>
  <c r="AT14" i="2" l="1"/>
  <c r="T16" i="2"/>
  <c r="AP15" i="2"/>
  <c r="AO15" i="2"/>
  <c r="AA15" i="2"/>
  <c r="AR15" i="2" s="1"/>
  <c r="AM15" i="2" s="1"/>
  <c r="Y16" i="2"/>
  <c r="AQ16" i="2" s="1"/>
  <c r="X17" i="2"/>
  <c r="Z16" i="2"/>
  <c r="AT15" i="2" l="1"/>
  <c r="AP16" i="2"/>
  <c r="AO16" i="2"/>
  <c r="T17" i="2"/>
  <c r="Z17" i="2"/>
  <c r="X18" i="2"/>
  <c r="AA16" i="2"/>
  <c r="AR16" i="2" s="1"/>
  <c r="Y17" i="2"/>
  <c r="AT16" i="2" l="1"/>
  <c r="AM16" i="2"/>
  <c r="T18" i="2"/>
  <c r="AP17" i="2"/>
  <c r="AO17" i="2"/>
  <c r="AQ17" i="2"/>
  <c r="Y18" i="2"/>
  <c r="AQ18" i="2" s="1"/>
  <c r="AA17" i="2"/>
  <c r="AR17" i="2" s="1"/>
  <c r="AM17" i="2" s="1"/>
  <c r="Z18" i="2"/>
  <c r="X19" i="2"/>
  <c r="AT17" i="2" l="1"/>
  <c r="AP18" i="2"/>
  <c r="AO18" i="2"/>
  <c r="T19" i="2"/>
  <c r="X20" i="2"/>
  <c r="Z19" i="2"/>
  <c r="Y19" i="2"/>
  <c r="AA18" i="2"/>
  <c r="AR18" i="2" s="1"/>
  <c r="AT18" i="2" l="1"/>
  <c r="AM18" i="2"/>
  <c r="T20" i="2"/>
  <c r="AP19" i="2"/>
  <c r="AO19" i="2"/>
  <c r="Y20" i="2"/>
  <c r="AQ20" i="2" s="1"/>
  <c r="AA19" i="2"/>
  <c r="AR19" i="2" s="1"/>
  <c r="AM19" i="2" s="1"/>
  <c r="AQ19" i="2"/>
  <c r="X21" i="2"/>
  <c r="Z20" i="2"/>
  <c r="AT19" i="2" l="1"/>
  <c r="T21" i="2"/>
  <c r="AP20" i="2"/>
  <c r="AO20" i="2"/>
  <c r="AA20" i="2"/>
  <c r="AR20" i="2" s="1"/>
  <c r="AM20" i="2" s="1"/>
  <c r="Y21" i="2"/>
  <c r="AQ21" i="2" s="1"/>
  <c r="X22" i="2"/>
  <c r="Z21" i="2"/>
  <c r="AT20" i="2" l="1"/>
  <c r="T22" i="2"/>
  <c r="AP21" i="2"/>
  <c r="AO21" i="2"/>
  <c r="X23" i="2"/>
  <c r="Z22" i="2"/>
  <c r="Y22" i="2"/>
  <c r="AQ22" i="2" s="1"/>
  <c r="AA21" i="2"/>
  <c r="AR21" i="2" s="1"/>
  <c r="AM21" i="2" s="1"/>
  <c r="AT21" i="2" l="1"/>
  <c r="T23" i="2"/>
  <c r="AP22" i="2"/>
  <c r="AO22" i="2"/>
  <c r="Y23" i="2"/>
  <c r="AQ23" i="2" s="1"/>
  <c r="AA22" i="2"/>
  <c r="AR22" i="2" s="1"/>
  <c r="AM22" i="2" s="1"/>
  <c r="X24" i="2"/>
  <c r="Z23" i="2"/>
  <c r="AT22" i="2" l="1"/>
  <c r="T24" i="2"/>
  <c r="AP23" i="2"/>
  <c r="AO23" i="2"/>
  <c r="X25" i="2"/>
  <c r="Z24" i="2"/>
  <c r="Y24" i="2"/>
  <c r="AQ24" i="2" s="1"/>
  <c r="AA23" i="2"/>
  <c r="AR23" i="2" s="1"/>
  <c r="AM23" i="2" s="1"/>
  <c r="AT23" i="2" l="1"/>
  <c r="T25" i="2"/>
  <c r="AP24" i="2"/>
  <c r="AO24" i="2"/>
  <c r="Y25" i="2"/>
  <c r="AQ25" i="2" s="1"/>
  <c r="AA24" i="2"/>
  <c r="AR24" i="2" s="1"/>
  <c r="AM24" i="2" s="1"/>
  <c r="X26" i="2"/>
  <c r="Z25" i="2"/>
  <c r="AT24" i="2" l="1"/>
  <c r="T26" i="2"/>
  <c r="AP25" i="2"/>
  <c r="AO25" i="2"/>
  <c r="X27" i="2"/>
  <c r="Z26" i="2"/>
  <c r="Y26" i="2"/>
  <c r="AQ26" i="2" s="1"/>
  <c r="AA25" i="2"/>
  <c r="AR25" i="2" s="1"/>
  <c r="AM25" i="2" s="1"/>
  <c r="AT25" i="2" l="1"/>
  <c r="T27" i="2"/>
  <c r="AP26" i="2"/>
  <c r="AO26" i="2"/>
  <c r="AA26" i="2"/>
  <c r="AR26" i="2" s="1"/>
  <c r="AM26" i="2" s="1"/>
  <c r="Y27" i="2"/>
  <c r="AQ27" i="2" s="1"/>
  <c r="X28" i="2"/>
  <c r="Z27" i="2"/>
  <c r="AT26" i="2" l="1"/>
  <c r="T28" i="2"/>
  <c r="AP27" i="2"/>
  <c r="AO27" i="2"/>
  <c r="X29" i="2"/>
  <c r="Z28" i="2"/>
  <c r="AA27" i="2"/>
  <c r="AR27" i="2" s="1"/>
  <c r="AM27" i="2" s="1"/>
  <c r="Y28" i="2"/>
  <c r="AQ28" i="2" s="1"/>
  <c r="AT27" i="2" l="1"/>
  <c r="T29" i="2"/>
  <c r="AP28" i="2"/>
  <c r="AO28" i="2"/>
  <c r="X30" i="2"/>
  <c r="Z29" i="2"/>
  <c r="AA28" i="2"/>
  <c r="AR28" i="2" s="1"/>
  <c r="AM28" i="2" s="1"/>
  <c r="Y29" i="2"/>
  <c r="AQ29" i="2" s="1"/>
  <c r="AT28" i="2" l="1"/>
  <c r="T30" i="2"/>
  <c r="AP29" i="2"/>
  <c r="AO29" i="2"/>
  <c r="X31" i="2"/>
  <c r="Z30" i="2"/>
  <c r="AA29" i="2"/>
  <c r="AR29" i="2" s="1"/>
  <c r="AM29" i="2" s="1"/>
  <c r="Y30" i="2"/>
  <c r="AQ30" i="2" s="1"/>
  <c r="AT29" i="2" l="1"/>
  <c r="T31" i="2"/>
  <c r="AP30" i="2"/>
  <c r="AO30" i="2"/>
  <c r="X32" i="2"/>
  <c r="Z31" i="2"/>
  <c r="Y31" i="2"/>
  <c r="AQ31" i="2" s="1"/>
  <c r="AA30" i="2"/>
  <c r="AR30" i="2" s="1"/>
  <c r="AM30" i="2" s="1"/>
  <c r="AT30" i="2" l="1"/>
  <c r="T32" i="2"/>
  <c r="AP31" i="2"/>
  <c r="AO31" i="2"/>
  <c r="Y32" i="2"/>
  <c r="AQ32" i="2" s="1"/>
  <c r="AA31" i="2"/>
  <c r="AR31" i="2" s="1"/>
  <c r="AM31" i="2" s="1"/>
  <c r="X33" i="2"/>
  <c r="Z32" i="2"/>
  <c r="AT31" i="2" l="1"/>
  <c r="T33" i="2"/>
  <c r="AP32" i="2"/>
  <c r="AO32" i="2"/>
  <c r="X34" i="2"/>
  <c r="Z33" i="2"/>
  <c r="Y33" i="2"/>
  <c r="AQ33" i="2" s="1"/>
  <c r="AA32" i="2"/>
  <c r="AR32" i="2" s="1"/>
  <c r="AM32" i="2" s="1"/>
  <c r="AT32" i="2" l="1"/>
  <c r="T34" i="2"/>
  <c r="AP33" i="2"/>
  <c r="AO33" i="2"/>
  <c r="AA33" i="2"/>
  <c r="AR33" i="2" s="1"/>
  <c r="AM33" i="2" s="1"/>
  <c r="Y34" i="2"/>
  <c r="AQ34" i="2" s="1"/>
  <c r="X35" i="2"/>
  <c r="Z34" i="2"/>
  <c r="AT33" i="2" l="1"/>
  <c r="T35" i="2"/>
  <c r="AP34" i="2"/>
  <c r="AO34" i="2"/>
  <c r="X36" i="2"/>
  <c r="Z35" i="2"/>
  <c r="Y35" i="2"/>
  <c r="AQ35" i="2" s="1"/>
  <c r="AA34" i="2"/>
  <c r="AR34" i="2" s="1"/>
  <c r="AM34" i="2" s="1"/>
  <c r="AT34" i="2" l="1"/>
  <c r="T36" i="2"/>
  <c r="AP35" i="2"/>
  <c r="AO35" i="2"/>
  <c r="Y36" i="2"/>
  <c r="AQ36" i="2" s="1"/>
  <c r="AA35" i="2"/>
  <c r="AR35" i="2" s="1"/>
  <c r="AM35" i="2" s="1"/>
  <c r="X37" i="2"/>
  <c r="Z36" i="2"/>
  <c r="AT35" i="2" l="1"/>
  <c r="T37" i="2"/>
  <c r="AP36" i="2"/>
  <c r="AO36" i="2"/>
  <c r="X38" i="2"/>
  <c r="Z37" i="2"/>
  <c r="AA36" i="2"/>
  <c r="AR36" i="2" s="1"/>
  <c r="AM36" i="2" s="1"/>
  <c r="Y37" i="2"/>
  <c r="AQ37" i="2" s="1"/>
  <c r="AT36" i="2" l="1"/>
  <c r="T38" i="2"/>
  <c r="AP37" i="2"/>
  <c r="AO37" i="2"/>
  <c r="X39" i="2"/>
  <c r="Z38" i="2"/>
  <c r="AA37" i="2"/>
  <c r="AR37" i="2" s="1"/>
  <c r="AM37" i="2" s="1"/>
  <c r="Y38" i="2"/>
  <c r="AQ38" i="2" s="1"/>
  <c r="F214" i="44"/>
  <c r="L237" i="44"/>
  <c r="M289" i="44"/>
  <c r="H223" i="44"/>
  <c r="R274" i="44"/>
  <c r="E290" i="44"/>
  <c r="Q211" i="44"/>
  <c r="L199" i="44"/>
  <c r="R199" i="44"/>
  <c r="F268" i="44"/>
  <c r="Q291" i="44"/>
  <c r="L201" i="44"/>
  <c r="Q297" i="44"/>
  <c r="H240" i="44"/>
  <c r="F292" i="44"/>
  <c r="H262" i="44"/>
  <c r="Q248" i="44"/>
  <c r="E274" i="44"/>
  <c r="E234" i="44"/>
  <c r="L238" i="44"/>
  <c r="E279" i="44"/>
  <c r="F294" i="44"/>
  <c r="G229" i="44"/>
  <c r="E283" i="44"/>
  <c r="Q223" i="44"/>
  <c r="G222" i="44"/>
  <c r="Q252" i="44"/>
  <c r="F250" i="44"/>
  <c r="R209" i="44"/>
  <c r="M215" i="44"/>
  <c r="M220" i="44"/>
  <c r="R273" i="44"/>
  <c r="H287" i="44"/>
  <c r="Q234" i="44"/>
  <c r="M248" i="44"/>
  <c r="F252" i="44"/>
  <c r="R208" i="44"/>
  <c r="M241" i="44"/>
  <c r="G230" i="44"/>
  <c r="L253" i="44"/>
  <c r="Q206" i="44"/>
  <c r="L247" i="44"/>
  <c r="M255" i="44"/>
  <c r="M294" i="44"/>
  <c r="R251" i="44"/>
  <c r="F276" i="44"/>
  <c r="R285" i="44"/>
  <c r="H249" i="44"/>
  <c r="M253" i="44"/>
  <c r="R257" i="44"/>
  <c r="M268" i="44"/>
  <c r="G226" i="44"/>
  <c r="G227" i="44"/>
  <c r="R277" i="44"/>
  <c r="R224" i="44"/>
  <c r="H291" i="44"/>
  <c r="M254" i="44"/>
  <c r="M237" i="44"/>
  <c r="F235" i="44"/>
  <c r="G231" i="44"/>
  <c r="F202" i="44"/>
  <c r="L240" i="44"/>
  <c r="F273" i="44"/>
  <c r="G297" i="44"/>
  <c r="Q249" i="44"/>
  <c r="H217" i="44"/>
  <c r="Q230" i="44"/>
  <c r="R245" i="44"/>
  <c r="R223" i="44"/>
  <c r="H293" i="44"/>
  <c r="F282" i="44"/>
  <c r="M222" i="44"/>
  <c r="R201" i="44"/>
  <c r="F206" i="44"/>
  <c r="Q290" i="44"/>
  <c r="Q296" i="44"/>
  <c r="R253" i="44"/>
  <c r="R293" i="44"/>
  <c r="R243" i="44"/>
  <c r="M261" i="44"/>
  <c r="G272" i="44"/>
  <c r="Q220" i="44"/>
  <c r="Q239" i="44"/>
  <c r="R239" i="44"/>
  <c r="M287" i="44"/>
  <c r="H297" i="44"/>
  <c r="G283" i="44"/>
  <c r="G221" i="44"/>
  <c r="G249" i="44"/>
  <c r="M204" i="44"/>
  <c r="H233" i="44"/>
  <c r="H284" i="44"/>
  <c r="E263" i="44"/>
  <c r="H226" i="44"/>
  <c r="R281" i="44"/>
  <c r="R292" i="44"/>
  <c r="F198" i="44"/>
  <c r="H256" i="44"/>
  <c r="Q208" i="44"/>
  <c r="L197" i="44"/>
  <c r="F233" i="44"/>
  <c r="E240" i="44"/>
  <c r="H237" i="44"/>
  <c r="G255" i="44"/>
  <c r="L211" i="44"/>
  <c r="G278" i="44"/>
  <c r="M297" i="44"/>
  <c r="F277" i="44"/>
  <c r="R229" i="44"/>
  <c r="F280" i="44"/>
  <c r="G264" i="44"/>
  <c r="F297" i="44"/>
  <c r="F281" i="44"/>
  <c r="E280" i="44"/>
  <c r="G268" i="44"/>
  <c r="G239" i="44"/>
  <c r="H260" i="44"/>
  <c r="Q277" i="44"/>
  <c r="M290" i="44"/>
  <c r="L256" i="44"/>
  <c r="E284" i="44"/>
  <c r="F238" i="44"/>
  <c r="L234" i="44"/>
  <c r="Q227" i="44"/>
  <c r="R284" i="44"/>
  <c r="M296" i="44"/>
  <c r="M217" i="44"/>
  <c r="E236" i="44"/>
  <c r="H243" i="44"/>
  <c r="F231" i="44"/>
  <c r="L202" i="44"/>
  <c r="E269" i="44"/>
  <c r="F201" i="44"/>
  <c r="M224" i="44"/>
  <c r="G219" i="44"/>
  <c r="H198" i="44"/>
  <c r="E241" i="44"/>
  <c r="E217" i="44"/>
  <c r="E275" i="44"/>
  <c r="M280" i="44"/>
  <c r="M235" i="44"/>
  <c r="F293" i="44"/>
  <c r="H235" i="44"/>
  <c r="Q281" i="44"/>
  <c r="R226" i="44"/>
  <c r="L282" i="44"/>
  <c r="L250" i="44"/>
  <c r="R219" i="44"/>
  <c r="F227" i="44"/>
  <c r="L286" i="44"/>
  <c r="L295" i="44"/>
  <c r="G269" i="44"/>
  <c r="G292" i="44"/>
  <c r="H211" i="44"/>
  <c r="R215" i="44"/>
  <c r="L241" i="44"/>
  <c r="G290" i="44"/>
  <c r="Q209" i="44"/>
  <c r="M249" i="44"/>
  <c r="M210" i="44"/>
  <c r="R290" i="44"/>
  <c r="L203" i="44"/>
  <c r="G218" i="44"/>
  <c r="G250" i="44"/>
  <c r="H248" i="44"/>
  <c r="R259" i="44"/>
  <c r="M200" i="44"/>
  <c r="L236" i="44"/>
  <c r="Q246" i="44"/>
  <c r="H227" i="44"/>
  <c r="M208" i="44"/>
  <c r="L285" i="44"/>
  <c r="G240" i="44"/>
  <c r="L220" i="44"/>
  <c r="E226" i="44"/>
  <c r="E267" i="44"/>
  <c r="Q258" i="44"/>
  <c r="E225" i="44"/>
  <c r="R248" i="44"/>
  <c r="L276" i="44"/>
  <c r="M214" i="44"/>
  <c r="L205" i="44"/>
  <c r="G220" i="44"/>
  <c r="E264" i="44"/>
  <c r="F262" i="44"/>
  <c r="M230" i="44"/>
  <c r="G282" i="44"/>
  <c r="L268" i="44"/>
  <c r="H285" i="44"/>
  <c r="Q274" i="44"/>
  <c r="L214" i="44"/>
  <c r="M199" i="44"/>
  <c r="Q279" i="44"/>
  <c r="E199" i="44"/>
  <c r="E276" i="44"/>
  <c r="E278" i="44"/>
  <c r="E256" i="44"/>
  <c r="H214" i="44"/>
  <c r="E227" i="44"/>
  <c r="R266" i="44"/>
  <c r="R254" i="44"/>
  <c r="H272" i="44"/>
  <c r="M245" i="44"/>
  <c r="G234" i="44"/>
  <c r="E296" i="44"/>
  <c r="E198" i="44"/>
  <c r="L261" i="44"/>
  <c r="E222" i="44"/>
  <c r="L227" i="44"/>
  <c r="M206" i="44"/>
  <c r="M286" i="44"/>
  <c r="R256" i="44"/>
  <c r="M276" i="44"/>
  <c r="F279" i="44"/>
  <c r="E273" i="44"/>
  <c r="H268" i="44"/>
  <c r="Q260" i="44"/>
  <c r="Q199" i="44"/>
  <c r="G266" i="44"/>
  <c r="E295" i="44"/>
  <c r="M278" i="44"/>
  <c r="H296" i="44"/>
  <c r="H207" i="44"/>
  <c r="R221" i="44"/>
  <c r="G245" i="44"/>
  <c r="E212" i="44"/>
  <c r="Q253" i="44"/>
  <c r="F260" i="44"/>
  <c r="Q276" i="44"/>
  <c r="G238" i="44"/>
  <c r="G293" i="44"/>
  <c r="G207" i="44"/>
  <c r="M275" i="44"/>
  <c r="E265" i="44"/>
  <c r="Q214" i="44"/>
  <c r="H228" i="44"/>
  <c r="G267" i="44"/>
  <c r="R249" i="44"/>
  <c r="R233" i="44"/>
  <c r="H253" i="44"/>
  <c r="E209" i="44"/>
  <c r="R283" i="44"/>
  <c r="R287" i="44"/>
  <c r="H238" i="44"/>
  <c r="L235" i="44"/>
  <c r="L230" i="44"/>
  <c r="G294" i="44"/>
  <c r="L269" i="44"/>
  <c r="F221" i="44"/>
  <c r="L210" i="44"/>
  <c r="F208" i="44"/>
  <c r="R198" i="44"/>
  <c r="R296" i="44"/>
  <c r="M285" i="44"/>
  <c r="H245" i="44"/>
  <c r="E219" i="44"/>
  <c r="Q257" i="44"/>
  <c r="E237" i="44"/>
  <c r="Q216" i="44"/>
  <c r="F236" i="44"/>
  <c r="L223" i="44"/>
  <c r="R197" i="44"/>
  <c r="R262" i="44"/>
  <c r="F243" i="44"/>
  <c r="M273" i="44"/>
  <c r="F263" i="44"/>
  <c r="H231" i="44"/>
  <c r="M243" i="44"/>
  <c r="H270" i="44"/>
  <c r="F229" i="44"/>
  <c r="F289" i="44"/>
  <c r="L219" i="44"/>
  <c r="H250" i="44"/>
  <c r="G206" i="44"/>
  <c r="M202" i="44"/>
  <c r="H274" i="44"/>
  <c r="L206" i="44"/>
  <c r="F241" i="44"/>
  <c r="G281" i="44"/>
  <c r="G246" i="44"/>
  <c r="M232" i="44"/>
  <c r="F247" i="44"/>
  <c r="E247" i="44"/>
  <c r="H222" i="44"/>
  <c r="H261" i="44"/>
  <c r="H255" i="44"/>
  <c r="H225" i="44"/>
  <c r="Q233" i="44"/>
  <c r="H251" i="44"/>
  <c r="H236" i="44"/>
  <c r="M265" i="44"/>
  <c r="M251" i="44"/>
  <c r="E288" i="44"/>
  <c r="E214" i="44"/>
  <c r="Q242" i="44"/>
  <c r="R214" i="44"/>
  <c r="L281" i="44"/>
  <c r="G200" i="44"/>
  <c r="R270" i="44"/>
  <c r="M226" i="44"/>
  <c r="E257" i="44"/>
  <c r="H213" i="44"/>
  <c r="Q261" i="44"/>
  <c r="F257" i="44"/>
  <c r="Q289" i="44"/>
  <c r="M240" i="44"/>
  <c r="F205" i="44"/>
  <c r="Q232" i="44"/>
  <c r="E243" i="44"/>
  <c r="M267" i="44"/>
  <c r="R269" i="44"/>
  <c r="Q229" i="44"/>
  <c r="H241" i="44"/>
  <c r="E245" i="44"/>
  <c r="F203" i="44"/>
  <c r="H264" i="44"/>
  <c r="L239" i="44"/>
  <c r="H278" i="44"/>
  <c r="H232" i="44"/>
  <c r="E281" i="44"/>
  <c r="R234" i="44"/>
  <c r="L292" i="44"/>
  <c r="Q231" i="44"/>
  <c r="R267" i="44"/>
  <c r="L291" i="44"/>
  <c r="E204" i="44"/>
  <c r="R213" i="44"/>
  <c r="H294" i="44"/>
  <c r="E216" i="44"/>
  <c r="R295" i="44"/>
  <c r="F285" i="44"/>
  <c r="H258" i="44"/>
  <c r="G199" i="44"/>
  <c r="L229" i="44"/>
  <c r="M258" i="44"/>
  <c r="H230" i="44"/>
  <c r="E205" i="44"/>
  <c r="Q272" i="44"/>
  <c r="R244" i="44"/>
  <c r="Q226" i="44"/>
  <c r="L231" i="44"/>
  <c r="H269" i="44"/>
  <c r="M198" i="44"/>
  <c r="Q267" i="44"/>
  <c r="L280" i="44"/>
  <c r="E254" i="44"/>
  <c r="Q197" i="44"/>
  <c r="L212" i="44"/>
  <c r="R210" i="44"/>
  <c r="R232" i="44"/>
  <c r="H280" i="44"/>
  <c r="R237" i="44"/>
  <c r="Q293" i="44"/>
  <c r="H265" i="44"/>
  <c r="E229" i="44"/>
  <c r="H273" i="44"/>
  <c r="H221" i="44"/>
  <c r="L270" i="44"/>
  <c r="G228" i="44"/>
  <c r="M279" i="44"/>
  <c r="L222" i="44"/>
  <c r="M207" i="44"/>
  <c r="E249" i="44"/>
  <c r="H199" i="44"/>
  <c r="H282" i="44"/>
  <c r="L243" i="44"/>
  <c r="G216" i="44"/>
  <c r="Q218" i="44"/>
  <c r="Q262" i="44"/>
  <c r="E221" i="44"/>
  <c r="G236" i="44"/>
  <c r="Q219" i="44"/>
  <c r="M218" i="44"/>
  <c r="M269" i="44"/>
  <c r="G248" i="44"/>
  <c r="M264" i="44"/>
  <c r="R207" i="44"/>
  <c r="R236" i="44"/>
  <c r="R220" i="44"/>
  <c r="H254" i="44"/>
  <c r="Q295" i="44"/>
  <c r="L277" i="44"/>
  <c r="M221" i="44"/>
  <c r="G209" i="44"/>
  <c r="L242" i="44"/>
  <c r="R206" i="44"/>
  <c r="G198" i="44"/>
  <c r="Q210" i="44"/>
  <c r="F284" i="44"/>
  <c r="G291" i="44"/>
  <c r="H239" i="44"/>
  <c r="L278" i="44"/>
  <c r="L275" i="44"/>
  <c r="E208" i="44"/>
  <c r="F248" i="44"/>
  <c r="L221" i="44"/>
  <c r="G242" i="44"/>
  <c r="L283" i="44"/>
  <c r="Q198" i="44"/>
  <c r="L260" i="44"/>
  <c r="F274" i="44"/>
  <c r="M257" i="44"/>
  <c r="H288" i="44"/>
  <c r="H276" i="44"/>
  <c r="E271" i="44"/>
  <c r="F204" i="44"/>
  <c r="L262" i="44"/>
  <c r="R255" i="44"/>
  <c r="Q265" i="44"/>
  <c r="L266" i="44"/>
  <c r="E220" i="44"/>
  <c r="E260" i="44"/>
  <c r="H202" i="44"/>
  <c r="M274" i="44"/>
  <c r="H290" i="44"/>
  <c r="F296" i="44"/>
  <c r="E270" i="44"/>
  <c r="E268" i="44"/>
  <c r="H242" i="44"/>
  <c r="F271" i="44"/>
  <c r="E259" i="44"/>
  <c r="F255" i="44"/>
  <c r="E289" i="44"/>
  <c r="R204" i="44"/>
  <c r="F237" i="44"/>
  <c r="L216" i="44"/>
  <c r="L287" i="44"/>
  <c r="L255" i="44"/>
  <c r="G211" i="44"/>
  <c r="F225" i="44"/>
  <c r="E246" i="44"/>
  <c r="R238" i="44"/>
  <c r="F269" i="44"/>
  <c r="M233" i="44"/>
  <c r="Q225" i="44"/>
  <c r="G241" i="44"/>
  <c r="R217" i="44"/>
  <c r="H234" i="44"/>
  <c r="L257" i="44"/>
  <c r="F244" i="44"/>
  <c r="H220" i="44"/>
  <c r="F275" i="44"/>
  <c r="R260" i="44"/>
  <c r="F239" i="44"/>
  <c r="R227" i="44"/>
  <c r="E277" i="44"/>
  <c r="L294" i="44"/>
  <c r="G252" i="44"/>
  <c r="G204" i="44"/>
  <c r="E235" i="44"/>
  <c r="L209" i="44"/>
  <c r="M256" i="44"/>
  <c r="M244" i="44"/>
  <c r="G284" i="44"/>
  <c r="E251" i="44"/>
  <c r="E201" i="44"/>
  <c r="L213" i="44"/>
  <c r="F211" i="44"/>
  <c r="Q287" i="44"/>
  <c r="F219" i="44"/>
  <c r="E258" i="44"/>
  <c r="Q244" i="44"/>
  <c r="L264" i="44"/>
  <c r="M228" i="44"/>
  <c r="M216" i="44"/>
  <c r="Q247" i="44"/>
  <c r="E224" i="44"/>
  <c r="E261" i="44"/>
  <c r="H263" i="44"/>
  <c r="G223" i="44"/>
  <c r="E231" i="44"/>
  <c r="R272" i="44"/>
  <c r="E238" i="44"/>
  <c r="G202" i="44"/>
  <c r="H210" i="44"/>
  <c r="Q254" i="44"/>
  <c r="F286" i="44"/>
  <c r="L215" i="44"/>
  <c r="L217" i="44"/>
  <c r="L293" i="44"/>
  <c r="H267" i="44"/>
  <c r="F267" i="44"/>
  <c r="F291" i="44"/>
  <c r="G244" i="44"/>
  <c r="E202" i="44"/>
  <c r="G217" i="44"/>
  <c r="Q264" i="44"/>
  <c r="G210" i="44"/>
  <c r="H244" i="44"/>
  <c r="Q259" i="44"/>
  <c r="H271" i="44"/>
  <c r="H281" i="44"/>
  <c r="E266" i="44"/>
  <c r="G275" i="44"/>
  <c r="L279" i="44"/>
  <c r="H283" i="44"/>
  <c r="H197" i="44"/>
  <c r="F213" i="44"/>
  <c r="G247" i="44"/>
  <c r="Q292" i="44"/>
  <c r="L245" i="44"/>
  <c r="H206" i="44"/>
  <c r="H229" i="44"/>
  <c r="R261" i="44"/>
  <c r="G243" i="44"/>
  <c r="F254" i="44"/>
  <c r="G203" i="44"/>
  <c r="E272" i="44"/>
  <c r="G208" i="44"/>
  <c r="G254" i="44"/>
  <c r="M246" i="44"/>
  <c r="G274" i="44"/>
  <c r="F295" i="44"/>
  <c r="F264" i="44"/>
  <c r="E232" i="44"/>
  <c r="L248" i="44"/>
  <c r="G235" i="44"/>
  <c r="E230" i="44"/>
  <c r="R289" i="44"/>
  <c r="G286" i="44"/>
  <c r="E282" i="44"/>
  <c r="F259" i="44"/>
  <c r="M223" i="44"/>
  <c r="M219" i="44"/>
  <c r="R216" i="44"/>
  <c r="L263" i="44"/>
  <c r="F212" i="44"/>
  <c r="M212" i="44"/>
  <c r="R240" i="44"/>
  <c r="F223" i="44"/>
  <c r="G265" i="44"/>
  <c r="E255" i="44"/>
  <c r="F246" i="44"/>
  <c r="R230" i="44"/>
  <c r="M259" i="44"/>
  <c r="Q286" i="44"/>
  <c r="F200" i="44"/>
  <c r="M209" i="44"/>
  <c r="Q243" i="44"/>
  <c r="Q271" i="44"/>
  <c r="R291" i="44"/>
  <c r="Q202" i="44"/>
  <c r="E242" i="44"/>
  <c r="G215" i="44"/>
  <c r="L297" i="44"/>
  <c r="G251" i="44"/>
  <c r="M281" i="44"/>
  <c r="F232" i="44"/>
  <c r="E218" i="44"/>
  <c r="H215" i="44"/>
  <c r="E213" i="44"/>
  <c r="G205" i="44"/>
  <c r="G237" i="44"/>
  <c r="M272" i="44"/>
  <c r="M271" i="44"/>
  <c r="R297" i="44"/>
  <c r="L288" i="44"/>
  <c r="M247" i="44"/>
  <c r="F261" i="44"/>
  <c r="M238" i="44"/>
  <c r="L246" i="44"/>
  <c r="G277" i="44"/>
  <c r="F199" i="44"/>
  <c r="H246" i="44"/>
  <c r="F270" i="44"/>
  <c r="Q270" i="44"/>
  <c r="F290" i="44"/>
  <c r="H208" i="44"/>
  <c r="R275" i="44"/>
  <c r="E252" i="44"/>
  <c r="G276" i="44"/>
  <c r="L207" i="44"/>
  <c r="R276" i="44"/>
  <c r="E203" i="44"/>
  <c r="F226" i="44"/>
  <c r="H295" i="44"/>
  <c r="M236" i="44"/>
  <c r="M234" i="44"/>
  <c r="L259" i="44"/>
  <c r="G197" i="44"/>
  <c r="L273" i="44"/>
  <c r="M263" i="44"/>
  <c r="L252" i="44"/>
  <c r="R288" i="44"/>
  <c r="L228" i="44"/>
  <c r="F240" i="44"/>
  <c r="R228" i="44"/>
  <c r="E244" i="44"/>
  <c r="M282" i="44"/>
  <c r="R242" i="44"/>
  <c r="R222" i="44"/>
  <c r="L249" i="44"/>
  <c r="Q237" i="44"/>
  <c r="L225" i="44"/>
  <c r="E223" i="44"/>
  <c r="M252" i="44"/>
  <c r="E207" i="44"/>
  <c r="F266" i="44"/>
  <c r="H286" i="44"/>
  <c r="R280" i="44"/>
  <c r="G225" i="44"/>
  <c r="F288" i="44"/>
  <c r="M277" i="44"/>
  <c r="H266" i="44"/>
  <c r="H259" i="44"/>
  <c r="Q204" i="44"/>
  <c r="G287" i="44"/>
  <c r="F283" i="44"/>
  <c r="H292" i="44"/>
  <c r="Q273" i="44"/>
  <c r="M239" i="44"/>
  <c r="F265" i="44"/>
  <c r="F210" i="44"/>
  <c r="E293" i="44"/>
  <c r="Q282" i="44"/>
  <c r="Q207" i="44"/>
  <c r="M203" i="44"/>
  <c r="G288" i="44"/>
  <c r="L218" i="44"/>
  <c r="G285" i="44"/>
  <c r="M266" i="44"/>
  <c r="M260" i="44"/>
  <c r="R271" i="44"/>
  <c r="M288" i="44"/>
  <c r="M213" i="44"/>
  <c r="F224" i="44"/>
  <c r="E287" i="44"/>
  <c r="L274" i="44"/>
  <c r="H279" i="44"/>
  <c r="M201" i="44"/>
  <c r="H218" i="44"/>
  <c r="Q203" i="44"/>
  <c r="R225" i="44"/>
  <c r="M225" i="44"/>
  <c r="Q294" i="44"/>
  <c r="M211" i="44"/>
  <c r="L204" i="44"/>
  <c r="Q275" i="44"/>
  <c r="F220" i="44"/>
  <c r="L284" i="44"/>
  <c r="G280" i="44"/>
  <c r="L232" i="44"/>
  <c r="Q268" i="44"/>
  <c r="F216" i="44"/>
  <c r="G261" i="44"/>
  <c r="Q256" i="44"/>
  <c r="Q285" i="44"/>
  <c r="E239" i="44"/>
  <c r="Q288" i="44"/>
  <c r="L254" i="44"/>
  <c r="H257" i="44"/>
  <c r="G257" i="44"/>
  <c r="F217" i="44"/>
  <c r="L272" i="44"/>
  <c r="M227" i="44"/>
  <c r="H209" i="44"/>
  <c r="L200" i="44"/>
  <c r="H205" i="44"/>
  <c r="R268" i="44"/>
  <c r="R218" i="44"/>
  <c r="L251" i="44"/>
  <c r="G212" i="44"/>
  <c r="Q205" i="44"/>
  <c r="Q280" i="44"/>
  <c r="G273" i="44"/>
  <c r="L208" i="44"/>
  <c r="E286" i="44"/>
  <c r="L290" i="44"/>
  <c r="H204" i="44"/>
  <c r="E248" i="44"/>
  <c r="R235" i="44"/>
  <c r="R202" i="44"/>
  <c r="R252" i="44"/>
  <c r="H200" i="44"/>
  <c r="E215" i="44"/>
  <c r="L265" i="44"/>
  <c r="R264" i="44"/>
  <c r="L224" i="44"/>
  <c r="E210" i="44"/>
  <c r="Q201" i="44"/>
  <c r="F222" i="44"/>
  <c r="G296" i="44"/>
  <c r="R212" i="44"/>
  <c r="G224" i="44"/>
  <c r="R286" i="44"/>
  <c r="H289" i="44"/>
  <c r="Q240" i="44"/>
  <c r="F258" i="44"/>
  <c r="R278" i="44"/>
  <c r="E211" i="44"/>
  <c r="Q217" i="44"/>
  <c r="H216" i="44"/>
  <c r="M250" i="44"/>
  <c r="H277" i="44"/>
  <c r="Q269" i="44"/>
  <c r="E285" i="44"/>
  <c r="G201" i="44"/>
  <c r="R265" i="44"/>
  <c r="R250" i="44"/>
  <c r="Q266" i="44"/>
  <c r="E294" i="44"/>
  <c r="F228" i="44"/>
  <c r="M197" i="44"/>
  <c r="M231" i="44"/>
  <c r="G213" i="44"/>
  <c r="R241" i="44"/>
  <c r="E292" i="44"/>
  <c r="L244" i="44"/>
  <c r="Q213" i="44"/>
  <c r="M295" i="44"/>
  <c r="F230" i="44"/>
  <c r="E253" i="44"/>
  <c r="F242" i="44"/>
  <c r="Q238" i="44"/>
  <c r="G262" i="44"/>
  <c r="Q235" i="44"/>
  <c r="E200" i="44"/>
  <c r="G256" i="44"/>
  <c r="R246" i="44"/>
  <c r="F207" i="44"/>
  <c r="Q228" i="44"/>
  <c r="Q200" i="44"/>
  <c r="G232" i="44"/>
  <c r="E291" i="44"/>
  <c r="Q224" i="44"/>
  <c r="G253" i="44"/>
  <c r="R211" i="44"/>
  <c r="L289" i="44"/>
  <c r="H212" i="44"/>
  <c r="R258" i="44"/>
  <c r="Q245" i="44"/>
  <c r="G233" i="44"/>
  <c r="M293" i="44"/>
  <c r="Q263" i="44"/>
  <c r="R200" i="44"/>
  <c r="Q215" i="44"/>
  <c r="R231" i="44"/>
  <c r="R247" i="44"/>
  <c r="L198" i="44"/>
  <c r="R294" i="44"/>
  <c r="G263" i="44"/>
  <c r="F287" i="44"/>
  <c r="G260" i="44"/>
  <c r="R263" i="44"/>
  <c r="F218" i="44"/>
  <c r="H275" i="44"/>
  <c r="M262" i="44"/>
  <c r="G214" i="44"/>
  <c r="E262" i="44"/>
  <c r="E228" i="44"/>
  <c r="M283" i="44"/>
  <c r="G259" i="44"/>
  <c r="H203" i="44"/>
  <c r="M229" i="44"/>
  <c r="R279" i="44"/>
  <c r="E197" i="44"/>
  <c r="R282" i="44"/>
  <c r="E233" i="44"/>
  <c r="L267" i="44"/>
  <c r="E297" i="44"/>
  <c r="H252" i="44"/>
  <c r="Q221" i="44"/>
  <c r="F249" i="44"/>
  <c r="G271" i="44"/>
  <c r="L296" i="44"/>
  <c r="H247" i="44"/>
  <c r="G295" i="44"/>
  <c r="F251" i="44"/>
  <c r="R205" i="44"/>
  <c r="F253" i="44"/>
  <c r="L226" i="44"/>
  <c r="F197" i="44"/>
  <c r="E250" i="44"/>
  <c r="Q284" i="44"/>
  <c r="G270" i="44"/>
  <c r="E206" i="44"/>
  <c r="M284" i="44"/>
  <c r="Q212" i="44"/>
  <c r="G289" i="44"/>
  <c r="Q283" i="44"/>
  <c r="F209" i="44"/>
  <c r="H219" i="44"/>
  <c r="Q222" i="44"/>
  <c r="F245" i="44"/>
  <c r="M270" i="44"/>
  <c r="M291" i="44"/>
  <c r="L233" i="44"/>
  <c r="L271" i="44"/>
  <c r="F234" i="44"/>
  <c r="Q251" i="44"/>
  <c r="M292" i="44"/>
  <c r="L258" i="44"/>
  <c r="F272" i="44"/>
  <c r="R203" i="44"/>
  <c r="Q278" i="44"/>
  <c r="Q241" i="44"/>
  <c r="G279" i="44"/>
  <c r="F278" i="44"/>
  <c r="M205" i="44"/>
  <c r="G258" i="44"/>
  <c r="F256" i="44"/>
  <c r="Q250" i="44"/>
  <c r="F215" i="44"/>
  <c r="Q255" i="44"/>
  <c r="Q236" i="44"/>
  <c r="H224" i="44"/>
  <c r="H201" i="44"/>
  <c r="M242" i="44"/>
  <c r="AT37" i="2" l="1"/>
  <c r="T39" i="2"/>
  <c r="AP38" i="2"/>
  <c r="AO38" i="2"/>
  <c r="X40" i="2"/>
  <c r="Z39" i="2"/>
  <c r="Y39" i="2"/>
  <c r="AQ39" i="2" s="1"/>
  <c r="AA38" i="2"/>
  <c r="AR38" i="2" s="1"/>
  <c r="AM38" i="2" s="1"/>
  <c r="AT38" i="2" l="1"/>
  <c r="T40" i="2"/>
  <c r="AP39" i="2"/>
  <c r="AO39" i="2"/>
  <c r="Y40" i="2"/>
  <c r="AQ40" i="2" s="1"/>
  <c r="AA39" i="2"/>
  <c r="AR39" i="2" s="1"/>
  <c r="AM39" i="2" s="1"/>
  <c r="X41" i="2"/>
  <c r="Z40" i="2"/>
  <c r="AT39" i="2" l="1"/>
  <c r="T41" i="2"/>
  <c r="AP40" i="2"/>
  <c r="AO40" i="2"/>
  <c r="X42" i="2"/>
  <c r="Z41" i="2"/>
  <c r="Y41" i="2"/>
  <c r="AQ41" i="2" s="1"/>
  <c r="AA40" i="2"/>
  <c r="AR40" i="2" s="1"/>
  <c r="AM40" i="2" s="1"/>
  <c r="AT40" i="2" l="1"/>
  <c r="T42" i="2"/>
  <c r="AP41" i="2"/>
  <c r="AO41" i="2"/>
  <c r="Y42" i="2"/>
  <c r="AQ42" i="2" s="1"/>
  <c r="AA41" i="2"/>
  <c r="AR41" i="2" s="1"/>
  <c r="AM41" i="2" s="1"/>
  <c r="X43" i="2"/>
  <c r="Z42" i="2"/>
  <c r="AT41" i="2" l="1"/>
  <c r="T43" i="2"/>
  <c r="AP42" i="2"/>
  <c r="AO42" i="2"/>
  <c r="X44" i="2"/>
  <c r="Z43" i="2"/>
  <c r="Y43" i="2"/>
  <c r="AQ43" i="2" s="1"/>
  <c r="AA42" i="2"/>
  <c r="AR42" i="2" s="1"/>
  <c r="AM42" i="2" s="1"/>
  <c r="AT42" i="2" l="1"/>
  <c r="T44" i="2"/>
  <c r="AP43" i="2"/>
  <c r="AO43" i="2"/>
  <c r="Y44" i="2"/>
  <c r="AQ44" i="2" s="1"/>
  <c r="AA43" i="2"/>
  <c r="AR43" i="2" s="1"/>
  <c r="AM43" i="2" s="1"/>
  <c r="X45" i="2"/>
  <c r="Z44" i="2"/>
  <c r="AT43" i="2" l="1"/>
  <c r="T45" i="2"/>
  <c r="AP44" i="2"/>
  <c r="AO44" i="2"/>
  <c r="X46" i="2"/>
  <c r="Z45" i="2"/>
  <c r="Y45" i="2"/>
  <c r="AQ45" i="2" s="1"/>
  <c r="AA44" i="2"/>
  <c r="AR44" i="2" s="1"/>
  <c r="AM44" i="2" s="1"/>
  <c r="AT44" i="2" l="1"/>
  <c r="T46" i="2"/>
  <c r="AP45" i="2"/>
  <c r="AO45" i="2"/>
  <c r="Y46" i="2"/>
  <c r="AQ46" i="2" s="1"/>
  <c r="AA45" i="2"/>
  <c r="AR45" i="2" s="1"/>
  <c r="AM45" i="2" s="1"/>
  <c r="X47" i="2"/>
  <c r="Z46" i="2"/>
  <c r="AT45" i="2" l="1"/>
  <c r="T47" i="2"/>
  <c r="AP46" i="2"/>
  <c r="AO46" i="2"/>
  <c r="X48" i="2"/>
  <c r="Z47" i="2"/>
  <c r="Y47" i="2"/>
  <c r="AQ47" i="2" s="1"/>
  <c r="AA46" i="2"/>
  <c r="AR46" i="2" s="1"/>
  <c r="AM46" i="2" s="1"/>
  <c r="AT46" i="2" l="1"/>
  <c r="T48" i="2"/>
  <c r="AP47" i="2"/>
  <c r="AO47" i="2"/>
  <c r="Y48" i="2"/>
  <c r="AQ48" i="2" s="1"/>
  <c r="AA47" i="2"/>
  <c r="AR47" i="2" s="1"/>
  <c r="AM47" i="2" s="1"/>
  <c r="X49" i="2"/>
  <c r="Z48" i="2"/>
  <c r="AT47" i="2" l="1"/>
  <c r="T49" i="2"/>
  <c r="AP48" i="2"/>
  <c r="AO48" i="2"/>
  <c r="X50" i="2"/>
  <c r="Z49" i="2"/>
  <c r="Y49" i="2"/>
  <c r="AQ49" i="2" s="1"/>
  <c r="AA48" i="2"/>
  <c r="AR48" i="2" s="1"/>
  <c r="AM48" i="2" s="1"/>
  <c r="AT48" i="2" l="1"/>
  <c r="T50" i="2"/>
  <c r="AP49" i="2"/>
  <c r="AO49" i="2"/>
  <c r="AA49" i="2"/>
  <c r="AR49" i="2" s="1"/>
  <c r="AM49" i="2" s="1"/>
  <c r="Y50" i="2"/>
  <c r="AQ50" i="2" s="1"/>
  <c r="X51" i="2"/>
  <c r="Z50" i="2"/>
  <c r="AT49" i="2" l="1"/>
  <c r="T51" i="2"/>
  <c r="AP50" i="2"/>
  <c r="AO50" i="2"/>
  <c r="X52" i="2"/>
  <c r="Z51" i="2"/>
  <c r="Y51" i="2"/>
  <c r="AQ51" i="2" s="1"/>
  <c r="AA50" i="2"/>
  <c r="AR50" i="2" s="1"/>
  <c r="AM50" i="2" s="1"/>
  <c r="AT50" i="2" l="1"/>
  <c r="T52" i="2"/>
  <c r="AP51" i="2"/>
  <c r="AO51" i="2"/>
  <c r="Y52" i="2"/>
  <c r="AQ52" i="2" s="1"/>
  <c r="AA51" i="2"/>
  <c r="AR51" i="2" s="1"/>
  <c r="AM51" i="2" s="1"/>
  <c r="X53" i="2"/>
  <c r="Z52" i="2"/>
  <c r="AT51" i="2" l="1"/>
  <c r="T53" i="2"/>
  <c r="AP52" i="2"/>
  <c r="AO52" i="2"/>
  <c r="X54" i="2"/>
  <c r="Z53" i="2"/>
  <c r="Y53" i="2"/>
  <c r="AQ53" i="2" s="1"/>
  <c r="AA52" i="2"/>
  <c r="AR52" i="2" s="1"/>
  <c r="AM52" i="2" s="1"/>
  <c r="AT52" i="2" l="1"/>
  <c r="T54" i="2"/>
  <c r="AP53" i="2"/>
  <c r="AO53" i="2"/>
  <c r="Y54" i="2"/>
  <c r="AQ54" i="2" s="1"/>
  <c r="AA53" i="2"/>
  <c r="AR53" i="2" s="1"/>
  <c r="AM53" i="2" s="1"/>
  <c r="X55" i="2"/>
  <c r="Z54" i="2"/>
  <c r="AT53" i="2" l="1"/>
  <c r="T55" i="2"/>
  <c r="AP54" i="2"/>
  <c r="AO54" i="2"/>
  <c r="X56" i="2"/>
  <c r="Z55" i="2"/>
  <c r="AA54" i="2"/>
  <c r="AR54" i="2" s="1"/>
  <c r="AM54" i="2" s="1"/>
  <c r="Y55" i="2"/>
  <c r="AQ55" i="2" s="1"/>
  <c r="AT54" i="2" l="1"/>
  <c r="T56" i="2"/>
  <c r="AP55" i="2"/>
  <c r="AO55" i="2"/>
  <c r="X57" i="2"/>
  <c r="Z56" i="2"/>
  <c r="Y56" i="2"/>
  <c r="AQ56" i="2" s="1"/>
  <c r="AA55" i="2"/>
  <c r="AR55" i="2" s="1"/>
  <c r="AM55" i="2" s="1"/>
  <c r="AT55" i="2" l="1"/>
  <c r="T57" i="2"/>
  <c r="AP56" i="2"/>
  <c r="AO56" i="2"/>
  <c r="AA56" i="2"/>
  <c r="AR56" i="2" s="1"/>
  <c r="AM56" i="2" s="1"/>
  <c r="Y57" i="2"/>
  <c r="AQ57" i="2" s="1"/>
  <c r="X58" i="2"/>
  <c r="Z57" i="2"/>
  <c r="AT56" i="2" l="1"/>
  <c r="T58" i="2"/>
  <c r="AP57" i="2"/>
  <c r="AO57" i="2"/>
  <c r="Z58" i="2"/>
  <c r="X59" i="2"/>
  <c r="Y58" i="2"/>
  <c r="AQ58" i="2" s="1"/>
  <c r="AA57" i="2"/>
  <c r="AR57" i="2" s="1"/>
  <c r="AM57" i="2" s="1"/>
  <c r="AT57" i="2" l="1"/>
  <c r="T59" i="2"/>
  <c r="AP58" i="2"/>
  <c r="AO58" i="2"/>
  <c r="Y59" i="2"/>
  <c r="AQ59" i="2" s="1"/>
  <c r="AA58" i="2"/>
  <c r="AR58" i="2" s="1"/>
  <c r="AM58" i="2" s="1"/>
  <c r="Z59" i="2"/>
  <c r="X60" i="2"/>
  <c r="AT58" i="2" l="1"/>
  <c r="T60" i="2"/>
  <c r="AP59" i="2"/>
  <c r="AO59" i="2"/>
  <c r="AA59" i="2"/>
  <c r="AR59" i="2" s="1"/>
  <c r="AM59" i="2" s="1"/>
  <c r="Y60" i="2"/>
  <c r="AQ60" i="2" s="1"/>
  <c r="Z60" i="2"/>
  <c r="X61" i="2"/>
  <c r="AT59" i="2" l="1"/>
  <c r="T61" i="2"/>
  <c r="AP60" i="2"/>
  <c r="AO60" i="2"/>
  <c r="Z61" i="2"/>
  <c r="X62" i="2"/>
  <c r="Y61" i="2"/>
  <c r="AQ61" i="2" s="1"/>
  <c r="AA60" i="2"/>
  <c r="AR60" i="2" s="1"/>
  <c r="AM60" i="2" s="1"/>
  <c r="AT60" i="2" l="1"/>
  <c r="T62" i="2"/>
  <c r="AP61" i="2"/>
  <c r="AO61" i="2"/>
  <c r="Y62" i="2"/>
  <c r="AQ62" i="2" s="1"/>
  <c r="AA61" i="2"/>
  <c r="AR61" i="2" s="1"/>
  <c r="AM61" i="2" s="1"/>
  <c r="Z62" i="2"/>
  <c r="X63" i="2"/>
  <c r="AT61" i="2" l="1"/>
  <c r="T63" i="2"/>
  <c r="AP62" i="2"/>
  <c r="AO62" i="2"/>
  <c r="Y63" i="2"/>
  <c r="AQ63" i="2" s="1"/>
  <c r="AA62" i="2"/>
  <c r="AR62" i="2" s="1"/>
  <c r="AM62" i="2" s="1"/>
  <c r="Z63" i="2"/>
  <c r="X64" i="2"/>
  <c r="AT62" i="2" l="1"/>
  <c r="T64" i="2"/>
  <c r="AP63" i="2"/>
  <c r="AO63" i="2"/>
  <c r="Y64" i="2"/>
  <c r="AQ64" i="2" s="1"/>
  <c r="AA63" i="2"/>
  <c r="AR63" i="2" s="1"/>
  <c r="AM63" i="2" s="1"/>
  <c r="Z64" i="2"/>
  <c r="X65" i="2"/>
  <c r="AT63" i="2" l="1"/>
  <c r="T65" i="2"/>
  <c r="AP64" i="2"/>
  <c r="AO64" i="2"/>
  <c r="Y65" i="2"/>
  <c r="AQ65" i="2" s="1"/>
  <c r="AA64" i="2"/>
  <c r="AR64" i="2" s="1"/>
  <c r="AM64" i="2" s="1"/>
  <c r="Z65" i="2"/>
  <c r="X66" i="2"/>
  <c r="AT64" i="2" l="1"/>
  <c r="T66" i="2"/>
  <c r="AP65" i="2"/>
  <c r="AO65" i="2"/>
  <c r="AA65" i="2"/>
  <c r="AR65" i="2" s="1"/>
  <c r="AM65" i="2" s="1"/>
  <c r="Y66" i="2"/>
  <c r="AQ66" i="2" s="1"/>
  <c r="Z66" i="2"/>
  <c r="X67" i="2"/>
  <c r="AT65" i="2" l="1"/>
  <c r="T67" i="2"/>
  <c r="AP66" i="2"/>
  <c r="AO66" i="2"/>
  <c r="Z67" i="2"/>
  <c r="X68" i="2"/>
  <c r="Y67" i="2"/>
  <c r="AQ67" i="2" s="1"/>
  <c r="AA66" i="2"/>
  <c r="AR66" i="2" s="1"/>
  <c r="AM66" i="2" s="1"/>
  <c r="AT66" i="2" l="1"/>
  <c r="T68" i="2"/>
  <c r="AP67" i="2"/>
  <c r="AO67" i="2"/>
  <c r="Y68" i="2"/>
  <c r="AQ68" i="2" s="1"/>
  <c r="AA67" i="2"/>
  <c r="AR67" i="2" s="1"/>
  <c r="AM67" i="2" s="1"/>
  <c r="Z68" i="2"/>
  <c r="X69" i="2"/>
  <c r="AT67" i="2" l="1"/>
  <c r="T69" i="2"/>
  <c r="AP68" i="2"/>
  <c r="AO68" i="2"/>
  <c r="AA68" i="2"/>
  <c r="AR68" i="2" s="1"/>
  <c r="AM68" i="2" s="1"/>
  <c r="Y69" i="2"/>
  <c r="AQ69" i="2" s="1"/>
  <c r="Z69" i="2"/>
  <c r="X70" i="2"/>
  <c r="AT68" i="2" l="1"/>
  <c r="T70" i="2"/>
  <c r="AP69" i="2"/>
  <c r="AO69" i="2"/>
  <c r="Z70" i="2"/>
  <c r="X71" i="2"/>
  <c r="AA69" i="2"/>
  <c r="AR69" i="2" s="1"/>
  <c r="AM69" i="2" s="1"/>
  <c r="Y70" i="2"/>
  <c r="AQ70" i="2" s="1"/>
  <c r="AT69" i="2" l="1"/>
  <c r="T71" i="2"/>
  <c r="AP70" i="2"/>
  <c r="AO70" i="2"/>
  <c r="Y71" i="2"/>
  <c r="AQ71" i="2" s="1"/>
  <c r="AA70" i="2"/>
  <c r="AR70" i="2" s="1"/>
  <c r="AM70" i="2" s="1"/>
  <c r="Z71" i="2"/>
  <c r="X72" i="2"/>
  <c r="AT70" i="2" l="1"/>
  <c r="T72" i="2"/>
  <c r="AP71" i="2"/>
  <c r="AO71" i="2"/>
  <c r="Y72" i="2"/>
  <c r="AQ72" i="2" s="1"/>
  <c r="AA71" i="2"/>
  <c r="AR71" i="2" s="1"/>
  <c r="AM71" i="2" s="1"/>
  <c r="Z72" i="2"/>
  <c r="X73" i="2"/>
  <c r="AT71" i="2" l="1"/>
  <c r="T73" i="2"/>
  <c r="AP72" i="2"/>
  <c r="AO72" i="2"/>
  <c r="Y73" i="2"/>
  <c r="AQ73" i="2" s="1"/>
  <c r="AA72" i="2"/>
  <c r="AR72" i="2" s="1"/>
  <c r="AM72" i="2" s="1"/>
  <c r="Z73" i="2"/>
  <c r="X74" i="2"/>
  <c r="AT72" i="2" l="1"/>
  <c r="T74" i="2"/>
  <c r="AP73" i="2"/>
  <c r="AO73" i="2"/>
  <c r="Y74" i="2"/>
  <c r="AQ74" i="2" s="1"/>
  <c r="AA73" i="2"/>
  <c r="AR73" i="2" s="1"/>
  <c r="AM73" i="2" s="1"/>
  <c r="Z74" i="2"/>
  <c r="X75" i="2"/>
  <c r="AT73" i="2" l="1"/>
  <c r="T75" i="2"/>
  <c r="AP74" i="2"/>
  <c r="AO74" i="2"/>
  <c r="Y75" i="2"/>
  <c r="AQ75" i="2" s="1"/>
  <c r="AA74" i="2"/>
  <c r="AR74" i="2" s="1"/>
  <c r="AM74" i="2" s="1"/>
  <c r="Z75" i="2"/>
  <c r="X76" i="2"/>
  <c r="AT74" i="2" l="1"/>
  <c r="T76" i="2"/>
  <c r="AP75" i="2"/>
  <c r="AO75" i="2"/>
  <c r="Y76" i="2"/>
  <c r="AQ76" i="2" s="1"/>
  <c r="AA75" i="2"/>
  <c r="AR75" i="2" s="1"/>
  <c r="AM75" i="2" s="1"/>
  <c r="Z76" i="2"/>
  <c r="X77" i="2"/>
  <c r="AT75" i="2" l="1"/>
  <c r="T77" i="2"/>
  <c r="AP76" i="2"/>
  <c r="AO76" i="2"/>
  <c r="Y77" i="2"/>
  <c r="AQ77" i="2" s="1"/>
  <c r="AA76" i="2"/>
  <c r="AR76" i="2" s="1"/>
  <c r="AM76" i="2" s="1"/>
  <c r="Z77" i="2"/>
  <c r="X78" i="2"/>
  <c r="AT76" i="2" l="1"/>
  <c r="T78" i="2"/>
  <c r="AP77" i="2"/>
  <c r="AO77" i="2"/>
  <c r="Y78" i="2"/>
  <c r="AQ78" i="2" s="1"/>
  <c r="AA77" i="2"/>
  <c r="AR77" i="2" s="1"/>
  <c r="AM77" i="2" s="1"/>
  <c r="Z78" i="2"/>
  <c r="X79" i="2"/>
  <c r="AT77" i="2" l="1"/>
  <c r="T79" i="2"/>
  <c r="AP78" i="2"/>
  <c r="AO78" i="2"/>
  <c r="Y79" i="2"/>
  <c r="AQ79" i="2" s="1"/>
  <c r="AA78" i="2"/>
  <c r="AR78" i="2" s="1"/>
  <c r="AM78" i="2" s="1"/>
  <c r="Z79" i="2"/>
  <c r="X80" i="2"/>
  <c r="AT78" i="2" l="1"/>
  <c r="T80" i="2"/>
  <c r="AP79" i="2"/>
  <c r="AO79" i="2"/>
  <c r="AA79" i="2"/>
  <c r="AR79" i="2" s="1"/>
  <c r="AM79" i="2" s="1"/>
  <c r="Y80" i="2"/>
  <c r="AQ80" i="2" s="1"/>
  <c r="Z80" i="2"/>
  <c r="X81" i="2"/>
  <c r="AT79" i="2" l="1"/>
  <c r="T81" i="2"/>
  <c r="AP80" i="2"/>
  <c r="AO80" i="2"/>
  <c r="Z81" i="2"/>
  <c r="X82" i="2"/>
  <c r="Y81" i="2"/>
  <c r="AQ81" i="2" s="1"/>
  <c r="AA80" i="2"/>
  <c r="AR80" i="2" s="1"/>
  <c r="AM80" i="2" s="1"/>
  <c r="AT80" i="2" l="1"/>
  <c r="T82" i="2"/>
  <c r="AP81" i="2"/>
  <c r="AO81" i="2"/>
  <c r="AA81" i="2"/>
  <c r="AR81" i="2" s="1"/>
  <c r="AM81" i="2" s="1"/>
  <c r="Y82" i="2"/>
  <c r="AQ82" i="2" s="1"/>
  <c r="Z82" i="2"/>
  <c r="X83" i="2"/>
  <c r="AT81" i="2" l="1"/>
  <c r="T83" i="2"/>
  <c r="AP82" i="2"/>
  <c r="AO82" i="2"/>
  <c r="Z83" i="2"/>
  <c r="X84" i="2"/>
  <c r="AA82" i="2"/>
  <c r="AR82" i="2" s="1"/>
  <c r="AM82" i="2" s="1"/>
  <c r="Y83" i="2"/>
  <c r="AQ83" i="2" s="1"/>
  <c r="AT82" i="2" l="1"/>
  <c r="T84" i="2"/>
  <c r="AP83" i="2"/>
  <c r="AO83" i="2"/>
  <c r="Y84" i="2"/>
  <c r="AQ84" i="2" s="1"/>
  <c r="AA83" i="2"/>
  <c r="AR83" i="2" s="1"/>
  <c r="AM83" i="2" s="1"/>
  <c r="Z84" i="2"/>
  <c r="X85" i="2"/>
  <c r="AT83" i="2" l="1"/>
  <c r="T85" i="2"/>
  <c r="AP84" i="2"/>
  <c r="AO84" i="2"/>
  <c r="Y85" i="2"/>
  <c r="AQ85" i="2" s="1"/>
  <c r="AA84" i="2"/>
  <c r="AR84" i="2" s="1"/>
  <c r="AM84" i="2" s="1"/>
  <c r="Z85" i="2"/>
  <c r="X86" i="2"/>
  <c r="AT84" i="2" l="1"/>
  <c r="T86" i="2"/>
  <c r="AP85" i="2"/>
  <c r="AO85" i="2"/>
  <c r="AA85" i="2"/>
  <c r="AR85" i="2" s="1"/>
  <c r="AM85" i="2" s="1"/>
  <c r="Y86" i="2"/>
  <c r="AQ86" i="2" s="1"/>
  <c r="Z86" i="2"/>
  <c r="X87" i="2"/>
  <c r="AT85" i="2" l="1"/>
  <c r="T87" i="2"/>
  <c r="AP86" i="2"/>
  <c r="AO86" i="2"/>
  <c r="Z87" i="2"/>
  <c r="X88" i="2"/>
  <c r="Y87" i="2"/>
  <c r="AQ87" i="2" s="1"/>
  <c r="AA86" i="2"/>
  <c r="AR86" i="2" s="1"/>
  <c r="AM86" i="2" s="1"/>
  <c r="AT86" i="2" l="1"/>
  <c r="T88" i="2"/>
  <c r="AP87" i="2"/>
  <c r="AO87" i="2"/>
  <c r="Y88" i="2"/>
  <c r="AQ88" i="2" s="1"/>
  <c r="AA87" i="2"/>
  <c r="AR87" i="2" s="1"/>
  <c r="AM87" i="2" s="1"/>
  <c r="Z88" i="2"/>
  <c r="X89" i="2"/>
  <c r="AT87" i="2" l="1"/>
  <c r="T89" i="2"/>
  <c r="AP88" i="2"/>
  <c r="AO88" i="2"/>
  <c r="Y89" i="2"/>
  <c r="AQ89" i="2" s="1"/>
  <c r="AA88" i="2"/>
  <c r="AR88" i="2" s="1"/>
  <c r="AM88" i="2" s="1"/>
  <c r="Z89" i="2"/>
  <c r="X90" i="2"/>
  <c r="AT88" i="2" l="1"/>
  <c r="T90" i="2"/>
  <c r="AP89" i="2"/>
  <c r="AO89" i="2"/>
  <c r="Y90" i="2"/>
  <c r="AQ90" i="2" s="1"/>
  <c r="AA89" i="2"/>
  <c r="AR89" i="2" s="1"/>
  <c r="AM89" i="2" s="1"/>
  <c r="Z90" i="2"/>
  <c r="X91" i="2"/>
  <c r="AT89" i="2" l="1"/>
  <c r="T91" i="2"/>
  <c r="AP90" i="2"/>
  <c r="AO90" i="2"/>
  <c r="Y91" i="2"/>
  <c r="AQ91" i="2" s="1"/>
  <c r="AA90" i="2"/>
  <c r="AR90" i="2" s="1"/>
  <c r="AM90" i="2" s="1"/>
  <c r="Z91" i="2"/>
  <c r="X92" i="2"/>
  <c r="AT90" i="2" l="1"/>
  <c r="T92" i="2"/>
  <c r="AP91" i="2"/>
  <c r="AO91" i="2"/>
  <c r="Y92" i="2"/>
  <c r="AQ92" i="2" s="1"/>
  <c r="AA91" i="2"/>
  <c r="AR91" i="2" s="1"/>
  <c r="AM91" i="2" s="1"/>
  <c r="Z92" i="2"/>
  <c r="X93" i="2"/>
  <c r="AT91" i="2" l="1"/>
  <c r="T93" i="2"/>
  <c r="AP92" i="2"/>
  <c r="AO92" i="2"/>
  <c r="Y93" i="2"/>
  <c r="AQ93" i="2" s="1"/>
  <c r="AA92" i="2"/>
  <c r="AR92" i="2" s="1"/>
  <c r="AM92" i="2" s="1"/>
  <c r="Z93" i="2"/>
  <c r="X94" i="2"/>
  <c r="AT92" i="2" l="1"/>
  <c r="T94" i="2"/>
  <c r="AP93" i="2"/>
  <c r="AO93" i="2"/>
  <c r="AA93" i="2"/>
  <c r="AR93" i="2" s="1"/>
  <c r="AM93" i="2" s="1"/>
  <c r="Y94" i="2"/>
  <c r="AQ94" i="2" s="1"/>
  <c r="Z94" i="2"/>
  <c r="X95" i="2"/>
  <c r="AT93" i="2" l="1"/>
  <c r="T95" i="2"/>
  <c r="AP94" i="2"/>
  <c r="AO94" i="2"/>
  <c r="Z95" i="2"/>
  <c r="X97" i="2"/>
  <c r="AA94" i="2"/>
  <c r="AR94" i="2" s="1"/>
  <c r="AM94" i="2" s="1"/>
  <c r="Y95" i="2"/>
  <c r="AQ95" i="2" s="1"/>
  <c r="AT94" i="2" l="1"/>
  <c r="T97" i="2"/>
  <c r="AP95" i="2"/>
  <c r="AO95" i="2"/>
  <c r="Y97" i="2"/>
  <c r="AQ97" i="2" s="1"/>
  <c r="AA95" i="2"/>
  <c r="AR95" i="2" s="1"/>
  <c r="AM95" i="2" s="1"/>
  <c r="Z97" i="2"/>
  <c r="X98" i="2"/>
  <c r="AT95" i="2" l="1"/>
  <c r="T98" i="2"/>
  <c r="AP97" i="2"/>
  <c r="AO97" i="2"/>
  <c r="Y98" i="2"/>
  <c r="AQ98" i="2" s="1"/>
  <c r="AA97" i="2"/>
  <c r="AR97" i="2" s="1"/>
  <c r="AM97" i="2" s="1"/>
  <c r="Z98" i="2"/>
  <c r="X99" i="2"/>
  <c r="AT97" i="2" l="1"/>
  <c r="T99" i="2"/>
  <c r="AP98" i="2"/>
  <c r="AO98" i="2"/>
  <c r="Y99" i="2"/>
  <c r="AQ99" i="2" s="1"/>
  <c r="AA98" i="2"/>
  <c r="AR98" i="2" s="1"/>
  <c r="AM98" i="2" s="1"/>
  <c r="Z99" i="2"/>
  <c r="X100" i="2"/>
  <c r="AT98" i="2" l="1"/>
  <c r="T100" i="2"/>
  <c r="AP99" i="2"/>
  <c r="AO99" i="2"/>
  <c r="Y100" i="2"/>
  <c r="AQ100" i="2" s="1"/>
  <c r="AA99" i="2"/>
  <c r="AR99" i="2" s="1"/>
  <c r="AM99" i="2" s="1"/>
  <c r="Z100" i="2"/>
  <c r="X101" i="2"/>
  <c r="AT99" i="2" l="1"/>
  <c r="T101" i="2"/>
  <c r="AP100" i="2"/>
  <c r="AO100" i="2"/>
  <c r="Y101" i="2"/>
  <c r="AQ101" i="2" s="1"/>
  <c r="AA100" i="2"/>
  <c r="AR100" i="2" s="1"/>
  <c r="AM100" i="2" s="1"/>
  <c r="Z101" i="2"/>
  <c r="X102" i="2"/>
  <c r="AT100" i="2" l="1"/>
  <c r="T102" i="2"/>
  <c r="AP101" i="2"/>
  <c r="AO101" i="2"/>
  <c r="Y102" i="2"/>
  <c r="AQ102" i="2" s="1"/>
  <c r="AA101" i="2"/>
  <c r="AR101" i="2" s="1"/>
  <c r="AM101" i="2" s="1"/>
  <c r="Z102" i="2"/>
  <c r="X103" i="2"/>
  <c r="AT101" i="2" l="1"/>
  <c r="T103" i="2"/>
  <c r="AP102" i="2"/>
  <c r="AO102" i="2"/>
  <c r="Y103" i="2"/>
  <c r="AQ103" i="2" s="1"/>
  <c r="AA102" i="2"/>
  <c r="AR102" i="2" s="1"/>
  <c r="AM102" i="2" s="1"/>
  <c r="Z103" i="2"/>
  <c r="X104" i="2"/>
  <c r="AT102" i="2" l="1"/>
  <c r="T104" i="2"/>
  <c r="AP103" i="2"/>
  <c r="AO103" i="2"/>
  <c r="Y104" i="2"/>
  <c r="AQ104" i="2" s="1"/>
  <c r="AA103" i="2"/>
  <c r="AR103" i="2" s="1"/>
  <c r="AM103" i="2" s="1"/>
  <c r="Z104" i="2"/>
  <c r="X105" i="2"/>
  <c r="AT103" i="2" l="1"/>
  <c r="T105" i="2"/>
  <c r="AP104" i="2"/>
  <c r="AO104" i="2"/>
  <c r="Y105" i="2"/>
  <c r="AQ105" i="2" s="1"/>
  <c r="AA104" i="2"/>
  <c r="AR104" i="2" s="1"/>
  <c r="AM104" i="2" s="1"/>
  <c r="Z105" i="2"/>
  <c r="X106" i="2"/>
  <c r="AT104" i="2" l="1"/>
  <c r="T106" i="2"/>
  <c r="AP105" i="2"/>
  <c r="AO105" i="2"/>
  <c r="AA105" i="2"/>
  <c r="AR105" i="2" s="1"/>
  <c r="AM105" i="2" s="1"/>
  <c r="Y106" i="2"/>
  <c r="AQ106" i="2" s="1"/>
  <c r="Z106" i="2"/>
  <c r="X107" i="2"/>
  <c r="AT105" i="2" l="1"/>
  <c r="T107" i="2"/>
  <c r="AP106" i="2"/>
  <c r="AO106" i="2"/>
  <c r="Z107" i="2"/>
  <c r="X108" i="2"/>
  <c r="Y107" i="2"/>
  <c r="AQ107" i="2" s="1"/>
  <c r="AA106" i="2"/>
  <c r="AR106" i="2" s="1"/>
  <c r="AM106" i="2" s="1"/>
  <c r="AT106" i="2" l="1"/>
  <c r="T108" i="2"/>
  <c r="AP107" i="2"/>
  <c r="AO107" i="2"/>
  <c r="AA107" i="2"/>
  <c r="AR107" i="2" s="1"/>
  <c r="AM107" i="2" s="1"/>
  <c r="Y108" i="2"/>
  <c r="AQ108" i="2" s="1"/>
  <c r="Z108" i="2"/>
  <c r="X109" i="2"/>
  <c r="AT107" i="2" l="1"/>
  <c r="T109" i="2"/>
  <c r="AP108" i="2"/>
  <c r="AO108" i="2"/>
  <c r="Z109" i="2"/>
  <c r="X110" i="2"/>
  <c r="Y109" i="2"/>
  <c r="AQ109" i="2" s="1"/>
  <c r="AA108" i="2"/>
  <c r="AR108" i="2" s="1"/>
  <c r="AM108" i="2" s="1"/>
  <c r="AT108" i="2" l="1"/>
  <c r="T110" i="2"/>
  <c r="AP109" i="2"/>
  <c r="AO109" i="2"/>
  <c r="Y110" i="2"/>
  <c r="AQ110" i="2" s="1"/>
  <c r="AA109" i="2"/>
  <c r="AR109" i="2" s="1"/>
  <c r="AM109" i="2" s="1"/>
  <c r="Z110" i="2"/>
  <c r="X111" i="2"/>
  <c r="AT109" i="2" l="1"/>
  <c r="T111" i="2"/>
  <c r="AP110" i="2"/>
  <c r="AO110" i="2"/>
  <c r="Y111" i="2"/>
  <c r="AQ111" i="2" s="1"/>
  <c r="AA110" i="2"/>
  <c r="AR110" i="2" s="1"/>
  <c r="AM110" i="2" s="1"/>
  <c r="Z111" i="2"/>
  <c r="X112" i="2"/>
  <c r="AT110" i="2" l="1"/>
  <c r="T112" i="2"/>
  <c r="AP111" i="2"/>
  <c r="AO111" i="2"/>
  <c r="AA111" i="2"/>
  <c r="AR111" i="2" s="1"/>
  <c r="AM111" i="2" s="1"/>
  <c r="Y112" i="2"/>
  <c r="AQ112" i="2" s="1"/>
  <c r="Z112" i="2"/>
  <c r="X113" i="2"/>
  <c r="AT111" i="2" l="1"/>
  <c r="T113" i="2"/>
  <c r="AP112" i="2"/>
  <c r="AO112" i="2"/>
  <c r="Z113" i="2"/>
  <c r="X114" i="2"/>
  <c r="Y113" i="2"/>
  <c r="AQ113" i="2" s="1"/>
  <c r="AA112" i="2"/>
  <c r="AR112" i="2" s="1"/>
  <c r="AM112" i="2" s="1"/>
  <c r="AT112" i="2" l="1"/>
  <c r="T114" i="2"/>
  <c r="AP113" i="2"/>
  <c r="AO113" i="2"/>
  <c r="Y114" i="2"/>
  <c r="AQ114" i="2" s="1"/>
  <c r="AA113" i="2"/>
  <c r="AR113" i="2" s="1"/>
  <c r="AM113" i="2" s="1"/>
  <c r="Z114" i="2"/>
  <c r="X115" i="2"/>
  <c r="AT113" i="2" l="1"/>
  <c r="T115" i="2"/>
  <c r="AP114" i="2"/>
  <c r="AO114" i="2"/>
  <c r="AA114" i="2"/>
  <c r="AR114" i="2" s="1"/>
  <c r="AM114" i="2" s="1"/>
  <c r="Y115" i="2"/>
  <c r="AQ115" i="2" s="1"/>
  <c r="Z115" i="2"/>
  <c r="X116" i="2"/>
  <c r="AT114" i="2" l="1"/>
  <c r="T116" i="2"/>
  <c r="AP115" i="2"/>
  <c r="AO115" i="2"/>
  <c r="Z116" i="2"/>
  <c r="X117" i="2"/>
  <c r="Y116" i="2"/>
  <c r="AQ116" i="2" s="1"/>
  <c r="AA115" i="2"/>
  <c r="AR115" i="2" s="1"/>
  <c r="AM115" i="2" s="1"/>
  <c r="AT115" i="2" l="1"/>
  <c r="T117" i="2"/>
  <c r="AP116" i="2"/>
  <c r="AO116" i="2"/>
  <c r="Y117" i="2"/>
  <c r="AQ117" i="2" s="1"/>
  <c r="AA116" i="2"/>
  <c r="AR116" i="2" s="1"/>
  <c r="AM116" i="2" s="1"/>
  <c r="Z117" i="2"/>
  <c r="X118" i="2"/>
  <c r="AT116" i="2" l="1"/>
  <c r="T118" i="2"/>
  <c r="AP117" i="2"/>
  <c r="AO117" i="2"/>
  <c r="Y118" i="2"/>
  <c r="AQ118" i="2" s="1"/>
  <c r="AA117" i="2"/>
  <c r="AR117" i="2" s="1"/>
  <c r="AM117" i="2" s="1"/>
  <c r="Z118" i="2"/>
  <c r="X119" i="2"/>
  <c r="AT117" i="2" l="1"/>
  <c r="T119" i="2"/>
  <c r="AP118" i="2"/>
  <c r="AO118" i="2"/>
  <c r="Y119" i="2"/>
  <c r="AQ119" i="2" s="1"/>
  <c r="AA118" i="2"/>
  <c r="AR118" i="2" s="1"/>
  <c r="AM118" i="2" s="1"/>
  <c r="X120" i="2"/>
  <c r="Z119" i="2"/>
  <c r="AT118" i="2" l="1"/>
  <c r="T120" i="2"/>
  <c r="AP119" i="2"/>
  <c r="AO119" i="2"/>
  <c r="X121" i="2"/>
  <c r="Z120" i="2"/>
  <c r="Y120" i="2"/>
  <c r="AQ120" i="2" s="1"/>
  <c r="AA119" i="2"/>
  <c r="AR119" i="2" s="1"/>
  <c r="AM119" i="2" s="1"/>
  <c r="AT119" i="2" l="1"/>
  <c r="T121" i="2"/>
  <c r="AP120" i="2"/>
  <c r="AO120" i="2"/>
  <c r="AA120" i="2"/>
  <c r="AR120" i="2" s="1"/>
  <c r="AM120" i="2" s="1"/>
  <c r="Y121" i="2"/>
  <c r="AQ121" i="2" s="1"/>
  <c r="X122" i="2"/>
  <c r="Z121" i="2"/>
  <c r="AT120" i="2" l="1"/>
  <c r="T122" i="2"/>
  <c r="AP121" i="2"/>
  <c r="AO121" i="2"/>
  <c r="X123" i="2"/>
  <c r="Z122" i="2"/>
  <c r="Y122" i="2"/>
  <c r="AQ122" i="2" s="1"/>
  <c r="AA121" i="2"/>
  <c r="AR121" i="2" s="1"/>
  <c r="AM121" i="2" s="1"/>
  <c r="AT121" i="2" l="1"/>
  <c r="T123" i="2"/>
  <c r="AP122" i="2"/>
  <c r="AO122" i="2"/>
  <c r="Y123" i="2"/>
  <c r="AQ123" i="2" s="1"/>
  <c r="AA122" i="2"/>
  <c r="AR122" i="2" s="1"/>
  <c r="AM122" i="2" s="1"/>
  <c r="X124" i="2"/>
  <c r="Z123" i="2"/>
  <c r="AT122" i="2" l="1"/>
  <c r="T124" i="2"/>
  <c r="AP123" i="2"/>
  <c r="AO123" i="2"/>
  <c r="X125" i="2"/>
  <c r="Z124" i="2"/>
  <c r="Y124" i="2"/>
  <c r="AQ124" i="2" s="1"/>
  <c r="AA123" i="2"/>
  <c r="AR123" i="2" s="1"/>
  <c r="AM123" i="2" s="1"/>
  <c r="AT123" i="2" l="1"/>
  <c r="T125" i="2"/>
  <c r="AP124" i="2"/>
  <c r="AO124" i="2"/>
  <c r="AA124" i="2"/>
  <c r="AR124" i="2" s="1"/>
  <c r="AM124" i="2" s="1"/>
  <c r="Y125" i="2"/>
  <c r="AQ125" i="2" s="1"/>
  <c r="Z125" i="2"/>
  <c r="X126" i="2"/>
  <c r="AT124" i="2" l="1"/>
  <c r="T126" i="2"/>
  <c r="AP125" i="2"/>
  <c r="AO125" i="2"/>
  <c r="Z126" i="2"/>
  <c r="X127" i="2"/>
  <c r="Y126" i="2"/>
  <c r="AQ126" i="2" s="1"/>
  <c r="AA125" i="2"/>
  <c r="AR125" i="2" s="1"/>
  <c r="AM125" i="2" s="1"/>
  <c r="AT125" i="2" l="1"/>
  <c r="T127" i="2"/>
  <c r="AP126" i="2"/>
  <c r="AO126" i="2"/>
  <c r="AA126" i="2"/>
  <c r="AR126" i="2" s="1"/>
  <c r="AM126" i="2" s="1"/>
  <c r="Y127" i="2"/>
  <c r="AQ127" i="2" s="1"/>
  <c r="Z127" i="2"/>
  <c r="X128" i="2"/>
  <c r="AT126" i="2" l="1"/>
  <c r="T128" i="2"/>
  <c r="AP127" i="2"/>
  <c r="AO127" i="2"/>
  <c r="Z128" i="2"/>
  <c r="X129" i="2"/>
  <c r="Y128" i="2"/>
  <c r="AQ128" i="2" s="1"/>
  <c r="AA127" i="2"/>
  <c r="AR127" i="2" s="1"/>
  <c r="AM127" i="2" s="1"/>
  <c r="AT127" i="2" l="1"/>
  <c r="T129" i="2"/>
  <c r="AP128" i="2"/>
  <c r="AO128" i="2"/>
  <c r="Y129" i="2"/>
  <c r="AQ129" i="2" s="1"/>
  <c r="AA128" i="2"/>
  <c r="AR128" i="2" s="1"/>
  <c r="AM128" i="2" s="1"/>
  <c r="Z129" i="2"/>
  <c r="X130" i="2"/>
  <c r="AT128" i="2" l="1"/>
  <c r="T130" i="2"/>
  <c r="AP129" i="2"/>
  <c r="AO129" i="2"/>
  <c r="Y130" i="2"/>
  <c r="AQ130" i="2" s="1"/>
  <c r="AA129" i="2"/>
  <c r="AR129" i="2" s="1"/>
  <c r="AM129" i="2" s="1"/>
  <c r="Z130" i="2"/>
  <c r="X131" i="2"/>
  <c r="AT129" i="2" l="1"/>
  <c r="T131" i="2"/>
  <c r="AP130" i="2"/>
  <c r="AO130" i="2"/>
  <c r="Y131" i="2"/>
  <c r="AQ131" i="2" s="1"/>
  <c r="AA130" i="2"/>
  <c r="AR130" i="2" s="1"/>
  <c r="AM130" i="2" s="1"/>
  <c r="Z131" i="2"/>
  <c r="X132" i="2"/>
  <c r="AT130" i="2" l="1"/>
  <c r="T132" i="2"/>
  <c r="AP131" i="2"/>
  <c r="AO131" i="2"/>
  <c r="AA131" i="2"/>
  <c r="AR131" i="2" s="1"/>
  <c r="AM131" i="2" s="1"/>
  <c r="Y132" i="2"/>
  <c r="AQ132" i="2" s="1"/>
  <c r="Z132" i="2"/>
  <c r="X133" i="2"/>
  <c r="AT131" i="2" l="1"/>
  <c r="T133" i="2"/>
  <c r="AP132" i="2"/>
  <c r="AO132" i="2"/>
  <c r="Z133" i="2"/>
  <c r="X134" i="2"/>
  <c r="AA132" i="2"/>
  <c r="AR132" i="2" s="1"/>
  <c r="AM132" i="2" s="1"/>
  <c r="Y133" i="2"/>
  <c r="AQ133" i="2" s="1"/>
  <c r="AT132" i="2" l="1"/>
  <c r="T134" i="2"/>
  <c r="AP133" i="2"/>
  <c r="AO133" i="2"/>
  <c r="AA133" i="2"/>
  <c r="AR133" i="2" s="1"/>
  <c r="AM133" i="2" s="1"/>
  <c r="Y134" i="2"/>
  <c r="AQ134" i="2" s="1"/>
  <c r="Z134" i="2"/>
  <c r="X135" i="2"/>
  <c r="AT133" i="2" l="1"/>
  <c r="T135" i="2"/>
  <c r="AP134" i="2"/>
  <c r="AO134" i="2"/>
  <c r="Z135" i="2"/>
  <c r="X136" i="2"/>
  <c r="Y135" i="2"/>
  <c r="AQ135" i="2" s="1"/>
  <c r="AA134" i="2"/>
  <c r="AR134" i="2" s="1"/>
  <c r="AM134" i="2" s="1"/>
  <c r="AT134" i="2" l="1"/>
  <c r="T136" i="2"/>
  <c r="AP135" i="2"/>
  <c r="AO135" i="2"/>
  <c r="Y136" i="2"/>
  <c r="AQ136" i="2" s="1"/>
  <c r="AA135" i="2"/>
  <c r="AR135" i="2" s="1"/>
  <c r="AM135" i="2" s="1"/>
  <c r="Z136" i="2"/>
  <c r="X137" i="2"/>
  <c r="AT135" i="2" l="1"/>
  <c r="T137" i="2"/>
  <c r="AP136" i="2"/>
  <c r="AO136" i="2"/>
  <c r="AA136" i="2"/>
  <c r="AR136" i="2" s="1"/>
  <c r="AM136" i="2" s="1"/>
  <c r="Y137" i="2"/>
  <c r="AQ137" i="2" s="1"/>
  <c r="Z137" i="2"/>
  <c r="X138" i="2"/>
  <c r="AT136" i="2" l="1"/>
  <c r="T138" i="2"/>
  <c r="AP137" i="2"/>
  <c r="AO137" i="2"/>
  <c r="Z138" i="2"/>
  <c r="X139" i="2"/>
  <c r="AA137" i="2"/>
  <c r="AR137" i="2" s="1"/>
  <c r="AM137" i="2" s="1"/>
  <c r="Y138" i="2"/>
  <c r="AQ138" i="2" s="1"/>
  <c r="AT137" i="2" l="1"/>
  <c r="T139" i="2"/>
  <c r="AP138" i="2"/>
  <c r="AO138" i="2"/>
  <c r="Y139" i="2"/>
  <c r="AQ139" i="2" s="1"/>
  <c r="AA138" i="2"/>
  <c r="AR138" i="2" s="1"/>
  <c r="AM138" i="2" s="1"/>
  <c r="Z139" i="2"/>
  <c r="X140" i="2"/>
  <c r="AT138" i="2" l="1"/>
  <c r="T140" i="2"/>
  <c r="AP139" i="2"/>
  <c r="AO139" i="2"/>
  <c r="AA139" i="2"/>
  <c r="AR139" i="2" s="1"/>
  <c r="AM139" i="2" s="1"/>
  <c r="Y140" i="2"/>
  <c r="AQ140" i="2" s="1"/>
  <c r="Z140" i="2"/>
  <c r="X141" i="2"/>
  <c r="AT139" i="2" l="1"/>
  <c r="T141" i="2"/>
  <c r="AP140" i="2"/>
  <c r="AO140" i="2"/>
  <c r="Z141" i="2"/>
  <c r="X142" i="2"/>
  <c r="Y141" i="2"/>
  <c r="AQ141" i="2" s="1"/>
  <c r="AA140" i="2"/>
  <c r="AR140" i="2" s="1"/>
  <c r="AM140" i="2" s="1"/>
  <c r="AT140" i="2" l="1"/>
  <c r="T142" i="2"/>
  <c r="AP141" i="2"/>
  <c r="AO141" i="2"/>
  <c r="Y142" i="2"/>
  <c r="AQ142" i="2" s="1"/>
  <c r="AA141" i="2"/>
  <c r="AR141" i="2" s="1"/>
  <c r="AM141" i="2" s="1"/>
  <c r="Z142" i="2"/>
  <c r="X143" i="2"/>
  <c r="AT141" i="2" l="1"/>
  <c r="T143" i="2"/>
  <c r="AP142" i="2"/>
  <c r="AO142" i="2"/>
  <c r="Y143" i="2"/>
  <c r="AQ143" i="2" s="1"/>
  <c r="AA142" i="2"/>
  <c r="AR142" i="2" s="1"/>
  <c r="AM142" i="2" s="1"/>
  <c r="Z143" i="2"/>
  <c r="X144" i="2"/>
  <c r="AT142" i="2" l="1"/>
  <c r="T144" i="2"/>
  <c r="AP143" i="2"/>
  <c r="AO143" i="2"/>
  <c r="Y144" i="2"/>
  <c r="AQ144" i="2" s="1"/>
  <c r="AA143" i="2"/>
  <c r="AR143" i="2" s="1"/>
  <c r="AM143" i="2" s="1"/>
  <c r="Z144" i="2"/>
  <c r="X145" i="2"/>
  <c r="AT143" i="2" l="1"/>
  <c r="T145" i="2"/>
  <c r="AP144" i="2"/>
  <c r="AO144" i="2"/>
  <c r="Y145" i="2"/>
  <c r="AQ145" i="2" s="1"/>
  <c r="AA144" i="2"/>
  <c r="AR144" i="2" s="1"/>
  <c r="AM144" i="2" s="1"/>
  <c r="Z145" i="2"/>
  <c r="X146" i="2"/>
  <c r="AT144" i="2" l="1"/>
  <c r="T146" i="2"/>
  <c r="AP145" i="2"/>
  <c r="AO145" i="2"/>
  <c r="AA145" i="2"/>
  <c r="AR145" i="2" s="1"/>
  <c r="AM145" i="2" s="1"/>
  <c r="Y146" i="2"/>
  <c r="AQ146" i="2" s="1"/>
  <c r="Z146" i="2"/>
  <c r="X147" i="2"/>
  <c r="AT145" i="2" l="1"/>
  <c r="T147" i="2"/>
  <c r="AP146" i="2"/>
  <c r="AO146" i="2"/>
  <c r="Z147" i="2"/>
  <c r="X148" i="2"/>
  <c r="Y147" i="2"/>
  <c r="AQ147" i="2" s="1"/>
  <c r="AA146" i="2"/>
  <c r="AR146" i="2" s="1"/>
  <c r="AM146" i="2" s="1"/>
  <c r="AT146" i="2" l="1"/>
  <c r="T148" i="2"/>
  <c r="AP147" i="2"/>
  <c r="AO147" i="2"/>
  <c r="AA147" i="2"/>
  <c r="AR147" i="2" s="1"/>
  <c r="AM147" i="2" s="1"/>
  <c r="Y148" i="2"/>
  <c r="AQ148" i="2" s="1"/>
  <c r="Z148" i="2"/>
  <c r="X149" i="2"/>
  <c r="AT147" i="2" l="1"/>
  <c r="T149" i="2"/>
  <c r="AP148" i="2"/>
  <c r="AO148" i="2"/>
  <c r="Z149" i="2"/>
  <c r="X150" i="2"/>
  <c r="Y149" i="2"/>
  <c r="AQ149" i="2" s="1"/>
  <c r="AA148" i="2"/>
  <c r="AR148" i="2" s="1"/>
  <c r="AM148" i="2" s="1"/>
  <c r="AT148" i="2" l="1"/>
  <c r="T150" i="2"/>
  <c r="AP149" i="2"/>
  <c r="AO149" i="2"/>
  <c r="Y150" i="2"/>
  <c r="AQ150" i="2" s="1"/>
  <c r="AA149" i="2"/>
  <c r="AR149" i="2" s="1"/>
  <c r="AM149" i="2" s="1"/>
  <c r="Z150" i="2"/>
  <c r="X151" i="2"/>
  <c r="AT149" i="2" l="1"/>
  <c r="T151" i="2"/>
  <c r="AP150" i="2"/>
  <c r="AO150" i="2"/>
  <c r="Y151" i="2"/>
  <c r="AQ151" i="2" s="1"/>
  <c r="AA150" i="2"/>
  <c r="AR150" i="2" s="1"/>
  <c r="AM150" i="2" s="1"/>
  <c r="Z151" i="2"/>
  <c r="X152" i="2"/>
  <c r="AT150" i="2" l="1"/>
  <c r="T152" i="2"/>
  <c r="AP151" i="2"/>
  <c r="AO151" i="2"/>
  <c r="Y152" i="2"/>
  <c r="AQ152" i="2" s="1"/>
  <c r="AA151" i="2"/>
  <c r="AR151" i="2" s="1"/>
  <c r="AM151" i="2" s="1"/>
  <c r="Z152" i="2"/>
  <c r="X153" i="2"/>
  <c r="AT151" i="2" l="1"/>
  <c r="T153" i="2"/>
  <c r="AP152" i="2"/>
  <c r="AO152" i="2"/>
  <c r="Y153" i="2"/>
  <c r="AQ153" i="2" s="1"/>
  <c r="AA152" i="2"/>
  <c r="AR152" i="2" s="1"/>
  <c r="AM152" i="2" s="1"/>
  <c r="Z153" i="2"/>
  <c r="X154" i="2"/>
  <c r="AT152" i="2" l="1"/>
  <c r="T154" i="2"/>
  <c r="AP153" i="2"/>
  <c r="AO153" i="2"/>
  <c r="Y154" i="2"/>
  <c r="AQ154" i="2" s="1"/>
  <c r="AA153" i="2"/>
  <c r="AR153" i="2" s="1"/>
  <c r="AM153" i="2" s="1"/>
  <c r="Z154" i="2"/>
  <c r="X155" i="2"/>
  <c r="AT153" i="2" l="1"/>
  <c r="T155" i="2"/>
  <c r="AP154" i="2"/>
  <c r="AO154" i="2"/>
  <c r="Y155" i="2"/>
  <c r="AQ155" i="2" s="1"/>
  <c r="AA154" i="2"/>
  <c r="AR154" i="2" s="1"/>
  <c r="AM154" i="2" s="1"/>
  <c r="Z155" i="2"/>
  <c r="X156" i="2"/>
  <c r="AT154" i="2" l="1"/>
  <c r="T156" i="2"/>
  <c r="AP155" i="2"/>
  <c r="AO155" i="2"/>
  <c r="AA155" i="2"/>
  <c r="AR155" i="2" s="1"/>
  <c r="AM155" i="2" s="1"/>
  <c r="Y156" i="2"/>
  <c r="AQ156" i="2" s="1"/>
  <c r="Z156" i="2"/>
  <c r="X157" i="2"/>
  <c r="AT155" i="2" l="1"/>
  <c r="T157" i="2"/>
  <c r="AP156" i="2"/>
  <c r="AO156" i="2"/>
  <c r="Z157" i="2"/>
  <c r="X158" i="2"/>
  <c r="Y157" i="2"/>
  <c r="AQ157" i="2" s="1"/>
  <c r="AA156" i="2"/>
  <c r="AR156" i="2" s="1"/>
  <c r="AM156" i="2" s="1"/>
  <c r="AT156" i="2" l="1"/>
  <c r="T158" i="2"/>
  <c r="AP157" i="2"/>
  <c r="AO157" i="2"/>
  <c r="Y158" i="2"/>
  <c r="AQ158" i="2" s="1"/>
  <c r="AA157" i="2"/>
  <c r="AR157" i="2" s="1"/>
  <c r="AM157" i="2" s="1"/>
  <c r="Z158" i="2"/>
  <c r="X159" i="2"/>
  <c r="AT157" i="2" l="1"/>
  <c r="T159" i="2"/>
  <c r="AP158" i="2"/>
  <c r="AO158" i="2"/>
  <c r="Y159" i="2"/>
  <c r="AQ159" i="2" s="1"/>
  <c r="AA158" i="2"/>
  <c r="AR158" i="2" s="1"/>
  <c r="AM158" i="2" s="1"/>
  <c r="Z159" i="2"/>
  <c r="X160" i="2"/>
  <c r="AT158" i="2" l="1"/>
  <c r="T160" i="2"/>
  <c r="AP159" i="2"/>
  <c r="AO159" i="2"/>
  <c r="Y160" i="2"/>
  <c r="AQ160" i="2" s="1"/>
  <c r="AA159" i="2"/>
  <c r="AR159" i="2" s="1"/>
  <c r="AM159" i="2" s="1"/>
  <c r="Z160" i="2"/>
  <c r="X161" i="2"/>
  <c r="AT159" i="2" l="1"/>
  <c r="T161" i="2"/>
  <c r="AP160" i="2"/>
  <c r="AO160" i="2"/>
  <c r="Y161" i="2"/>
  <c r="AQ161" i="2" s="1"/>
  <c r="AA160" i="2"/>
  <c r="AR160" i="2" s="1"/>
  <c r="AM160" i="2" s="1"/>
  <c r="Z161" i="2"/>
  <c r="X162" i="2"/>
  <c r="AT160" i="2" l="1"/>
  <c r="T162" i="2"/>
  <c r="AP161" i="2"/>
  <c r="AO161" i="2"/>
  <c r="Y162" i="2"/>
  <c r="AQ162" i="2" s="1"/>
  <c r="AA161" i="2"/>
  <c r="AR161" i="2" s="1"/>
  <c r="AM161" i="2" s="1"/>
  <c r="Z162" i="2"/>
  <c r="X163" i="2"/>
  <c r="AT161" i="2" l="1"/>
  <c r="T163" i="2"/>
  <c r="AP162" i="2"/>
  <c r="AO162" i="2"/>
  <c r="Y163" i="2"/>
  <c r="AQ163" i="2" s="1"/>
  <c r="AA162" i="2"/>
  <c r="AR162" i="2" s="1"/>
  <c r="AM162" i="2" s="1"/>
  <c r="Z163" i="2"/>
  <c r="X164" i="2"/>
  <c r="AT162" i="2" l="1"/>
  <c r="T164" i="2"/>
  <c r="AP163" i="2"/>
  <c r="AO163" i="2"/>
  <c r="AA163" i="2"/>
  <c r="AR163" i="2" s="1"/>
  <c r="AM163" i="2" s="1"/>
  <c r="Y164" i="2"/>
  <c r="AQ164" i="2" s="1"/>
  <c r="Z164" i="2"/>
  <c r="X165" i="2"/>
  <c r="AT163" i="2" l="1"/>
  <c r="T165" i="2"/>
  <c r="AP164" i="2"/>
  <c r="AO164" i="2"/>
  <c r="Z165" i="2"/>
  <c r="X166" i="2"/>
  <c r="Y165" i="2"/>
  <c r="AQ165" i="2" s="1"/>
  <c r="AA164" i="2"/>
  <c r="AR164" i="2" s="1"/>
  <c r="AM164" i="2" s="1"/>
  <c r="AT164" i="2" l="1"/>
  <c r="T166" i="2"/>
  <c r="AP165" i="2"/>
  <c r="AO165" i="2"/>
  <c r="Y166" i="2"/>
  <c r="AQ166" i="2" s="1"/>
  <c r="AA165" i="2"/>
  <c r="AR165" i="2" s="1"/>
  <c r="AM165" i="2" s="1"/>
  <c r="Z166" i="2"/>
  <c r="X167" i="2"/>
  <c r="AT165" i="2" l="1"/>
  <c r="T167" i="2"/>
  <c r="AP166" i="2"/>
  <c r="AO166" i="2"/>
  <c r="Y167" i="2"/>
  <c r="AQ167" i="2" s="1"/>
  <c r="AA166" i="2"/>
  <c r="AR166" i="2" s="1"/>
  <c r="AM166" i="2" s="1"/>
  <c r="Z167" i="2"/>
  <c r="X168" i="2"/>
  <c r="AT166" i="2" l="1"/>
  <c r="T168" i="2"/>
  <c r="AP167" i="2"/>
  <c r="AO167" i="2"/>
  <c r="Y168" i="2"/>
  <c r="AQ168" i="2" s="1"/>
  <c r="AA167" i="2"/>
  <c r="AR167" i="2" s="1"/>
  <c r="AM167" i="2" s="1"/>
  <c r="Z168" i="2"/>
  <c r="X169" i="2"/>
  <c r="AT167" i="2" l="1"/>
  <c r="T169" i="2"/>
  <c r="AP168" i="2"/>
  <c r="AO168" i="2"/>
  <c r="Y169" i="2"/>
  <c r="AQ169" i="2" s="1"/>
  <c r="AA168" i="2"/>
  <c r="AR168" i="2" s="1"/>
  <c r="AM168" i="2" s="1"/>
  <c r="Z169" i="2"/>
  <c r="X170" i="2"/>
  <c r="AT168" i="2" l="1"/>
  <c r="T170" i="2"/>
  <c r="AP169" i="2"/>
  <c r="AO169" i="2"/>
  <c r="AA169" i="2"/>
  <c r="AR169" i="2" s="1"/>
  <c r="AM169" i="2" s="1"/>
  <c r="Y170" i="2"/>
  <c r="AQ170" i="2" s="1"/>
  <c r="Z170" i="2"/>
  <c r="X171" i="2"/>
  <c r="AT169" i="2" l="1"/>
  <c r="T171" i="2"/>
  <c r="AP170" i="2"/>
  <c r="AO170" i="2"/>
  <c r="Z171" i="2"/>
  <c r="X172" i="2"/>
  <c r="Y171" i="2"/>
  <c r="AQ171" i="2" s="1"/>
  <c r="AA170" i="2"/>
  <c r="AR170" i="2" s="1"/>
  <c r="AM170" i="2" s="1"/>
  <c r="AT170" i="2" l="1"/>
  <c r="T172" i="2"/>
  <c r="AP171" i="2"/>
  <c r="AO171" i="2"/>
  <c r="Y172" i="2"/>
  <c r="AQ172" i="2" s="1"/>
  <c r="AA171" i="2"/>
  <c r="AR171" i="2" s="1"/>
  <c r="AM171" i="2" s="1"/>
  <c r="Z172" i="2"/>
  <c r="X173" i="2"/>
  <c r="AT171" i="2" l="1"/>
  <c r="T173" i="2"/>
  <c r="AP172" i="2"/>
  <c r="AO172" i="2"/>
  <c r="Y173" i="2"/>
  <c r="AQ173" i="2" s="1"/>
  <c r="AA172" i="2"/>
  <c r="AR172" i="2" s="1"/>
  <c r="AM172" i="2" s="1"/>
  <c r="Z173" i="2"/>
  <c r="X174" i="2"/>
  <c r="AT172" i="2" l="1"/>
  <c r="T174" i="2"/>
  <c r="AP173" i="2"/>
  <c r="AO173" i="2"/>
  <c r="Y174" i="2"/>
  <c r="AQ174" i="2" s="1"/>
  <c r="AA173" i="2"/>
  <c r="AR173" i="2" s="1"/>
  <c r="AM173" i="2" s="1"/>
  <c r="Z174" i="2"/>
  <c r="X175" i="2"/>
  <c r="AT173" i="2" l="1"/>
  <c r="T175" i="2"/>
  <c r="AP174" i="2"/>
  <c r="AO174" i="2"/>
  <c r="Y175" i="2"/>
  <c r="AQ175" i="2" s="1"/>
  <c r="AA174" i="2"/>
  <c r="AR174" i="2" s="1"/>
  <c r="AM174" i="2" s="1"/>
  <c r="Z175" i="2"/>
  <c r="X176" i="2"/>
  <c r="AT174" i="2" l="1"/>
  <c r="T176" i="2"/>
  <c r="AP175" i="2"/>
  <c r="AO175" i="2"/>
  <c r="Y176" i="2"/>
  <c r="AQ176" i="2" s="1"/>
  <c r="AA175" i="2"/>
  <c r="AR175" i="2" s="1"/>
  <c r="AM175" i="2" s="1"/>
  <c r="Z176" i="2"/>
  <c r="X177" i="2"/>
  <c r="AT175" i="2" l="1"/>
  <c r="T177" i="2"/>
  <c r="AP176" i="2"/>
  <c r="AO176" i="2"/>
  <c r="AA176" i="2"/>
  <c r="AR176" i="2" s="1"/>
  <c r="AM176" i="2" s="1"/>
  <c r="Y177" i="2"/>
  <c r="AQ177" i="2" s="1"/>
  <c r="Z177" i="2"/>
  <c r="X178" i="2"/>
  <c r="AT176" i="2" l="1"/>
  <c r="T178" i="2"/>
  <c r="AP177" i="2"/>
  <c r="AO177" i="2"/>
  <c r="Z178" i="2"/>
  <c r="X179" i="2"/>
  <c r="Y178" i="2"/>
  <c r="AQ178" i="2" s="1"/>
  <c r="AA177" i="2"/>
  <c r="AR177" i="2" s="1"/>
  <c r="AM177" i="2" s="1"/>
  <c r="AT177" i="2" l="1"/>
  <c r="T179" i="2"/>
  <c r="AP178" i="2"/>
  <c r="AO178" i="2"/>
  <c r="AA178" i="2"/>
  <c r="AR178" i="2" s="1"/>
  <c r="AM178" i="2" s="1"/>
  <c r="Y179" i="2"/>
  <c r="AQ179" i="2" s="1"/>
  <c r="Z179" i="2"/>
  <c r="X180" i="2"/>
  <c r="AT178" i="2" l="1"/>
  <c r="T180" i="2"/>
  <c r="AP179" i="2"/>
  <c r="AO179" i="2"/>
  <c r="Z180" i="2"/>
  <c r="X181" i="2"/>
  <c r="Y180" i="2"/>
  <c r="AQ180" i="2" s="1"/>
  <c r="AA179" i="2"/>
  <c r="AR179" i="2" s="1"/>
  <c r="AM179" i="2" s="1"/>
  <c r="AT179" i="2" l="1"/>
  <c r="T181" i="2"/>
  <c r="AP180" i="2"/>
  <c r="AO180" i="2"/>
  <c r="Y181" i="2"/>
  <c r="AQ181" i="2" s="1"/>
  <c r="AA180" i="2"/>
  <c r="AR180" i="2" s="1"/>
  <c r="AM180" i="2" s="1"/>
  <c r="Z181" i="2"/>
  <c r="X182" i="2"/>
  <c r="AT180" i="2" l="1"/>
  <c r="T182" i="2"/>
  <c r="AP181" i="2"/>
  <c r="AO181" i="2"/>
  <c r="Y182" i="2"/>
  <c r="AQ182" i="2" s="1"/>
  <c r="AA181" i="2"/>
  <c r="AR181" i="2" s="1"/>
  <c r="AM181" i="2" s="1"/>
  <c r="Z182" i="2"/>
  <c r="X183" i="2"/>
  <c r="AT181" i="2" l="1"/>
  <c r="T183" i="2"/>
  <c r="AP182" i="2"/>
  <c r="AO182" i="2"/>
  <c r="AA182" i="2"/>
  <c r="AR182" i="2" s="1"/>
  <c r="AM182" i="2" s="1"/>
  <c r="Y183" i="2"/>
  <c r="AQ183" i="2" s="1"/>
  <c r="Z183" i="2"/>
  <c r="X184" i="2"/>
  <c r="AT182" i="2" l="1"/>
  <c r="T184" i="2"/>
  <c r="AP183" i="2"/>
  <c r="AO183" i="2"/>
  <c r="Z184" i="2"/>
  <c r="X185" i="2"/>
  <c r="Y184" i="2"/>
  <c r="AQ184" i="2" s="1"/>
  <c r="AA183" i="2"/>
  <c r="AR183" i="2" s="1"/>
  <c r="AM183" i="2" s="1"/>
  <c r="AT183" i="2" l="1"/>
  <c r="T185" i="2"/>
  <c r="AP184" i="2"/>
  <c r="AO184" i="2"/>
  <c r="Y185" i="2"/>
  <c r="AQ185" i="2" s="1"/>
  <c r="AA184" i="2"/>
  <c r="AR184" i="2" s="1"/>
  <c r="AM184" i="2" s="1"/>
  <c r="Z185" i="2"/>
  <c r="X186" i="2"/>
  <c r="AT184" i="2" l="1"/>
  <c r="T186" i="2"/>
  <c r="AP185" i="2"/>
  <c r="AO185" i="2"/>
  <c r="AA185" i="2"/>
  <c r="AR185" i="2" s="1"/>
  <c r="AM185" i="2" s="1"/>
  <c r="Y186" i="2"/>
  <c r="AQ186" i="2" s="1"/>
  <c r="Z186" i="2"/>
  <c r="X187" i="2"/>
  <c r="AT185" i="2" l="1"/>
  <c r="T187" i="2"/>
  <c r="AP186" i="2"/>
  <c r="AO186" i="2"/>
  <c r="Z187" i="2"/>
  <c r="X188" i="2"/>
  <c r="Y187" i="2"/>
  <c r="AQ187" i="2" s="1"/>
  <c r="AA186" i="2"/>
  <c r="AR186" i="2" s="1"/>
  <c r="AM186" i="2" s="1"/>
  <c r="AT186" i="2" l="1"/>
  <c r="T188" i="2"/>
  <c r="AP187" i="2"/>
  <c r="AO187" i="2"/>
  <c r="AA187" i="2"/>
  <c r="AR187" i="2" s="1"/>
  <c r="AM187" i="2" s="1"/>
  <c r="Y188" i="2"/>
  <c r="AQ188" i="2" s="1"/>
  <c r="Z188" i="2"/>
  <c r="X189" i="2"/>
  <c r="AT187" i="2" l="1"/>
  <c r="T189" i="2"/>
  <c r="AP188" i="2"/>
  <c r="AO188" i="2"/>
  <c r="Z189" i="2"/>
  <c r="X190" i="2"/>
  <c r="Y189" i="2"/>
  <c r="AQ189" i="2" s="1"/>
  <c r="AA188" i="2"/>
  <c r="AR188" i="2" s="1"/>
  <c r="AM188" i="2" s="1"/>
  <c r="AT188" i="2" l="1"/>
  <c r="T190" i="2"/>
  <c r="AP189" i="2"/>
  <c r="AO189" i="2"/>
  <c r="Y190" i="2"/>
  <c r="AQ190" i="2" s="1"/>
  <c r="AA189" i="2"/>
  <c r="AR189" i="2" s="1"/>
  <c r="AM189" i="2" s="1"/>
  <c r="Z190" i="2"/>
  <c r="X191" i="2"/>
  <c r="AT189" i="2" l="1"/>
  <c r="T191" i="2"/>
  <c r="AP190" i="2"/>
  <c r="AO190" i="2"/>
  <c r="Y191" i="2"/>
  <c r="AQ191" i="2" s="1"/>
  <c r="AA190" i="2"/>
  <c r="AR190" i="2" s="1"/>
  <c r="AM190" i="2" s="1"/>
  <c r="Z191" i="2"/>
  <c r="X192" i="2"/>
  <c r="AT190" i="2" l="1"/>
  <c r="T192" i="2"/>
  <c r="AP191" i="2"/>
  <c r="AO191" i="2"/>
  <c r="Y192" i="2"/>
  <c r="AQ192" i="2" s="1"/>
  <c r="AA191" i="2"/>
  <c r="AR191" i="2" s="1"/>
  <c r="AM191" i="2" s="1"/>
  <c r="Z192" i="2"/>
  <c r="X193" i="2"/>
  <c r="AT191" i="2" l="1"/>
  <c r="T193" i="2"/>
  <c r="AP192" i="2"/>
  <c r="AO192" i="2"/>
  <c r="AA192" i="2"/>
  <c r="AR192" i="2" s="1"/>
  <c r="AM192" i="2" s="1"/>
  <c r="Y193" i="2"/>
  <c r="AQ193" i="2" s="1"/>
  <c r="Z193" i="2"/>
  <c r="X194" i="2"/>
  <c r="AT192" i="2" l="1"/>
  <c r="T194" i="2"/>
  <c r="AP193" i="2"/>
  <c r="AO193" i="2"/>
  <c r="Z194" i="2"/>
  <c r="X195" i="2"/>
  <c r="Y194" i="2"/>
  <c r="AQ194" i="2" s="1"/>
  <c r="AA193" i="2"/>
  <c r="AR193" i="2" s="1"/>
  <c r="AM193" i="2" s="1"/>
  <c r="AT193" i="2" l="1"/>
  <c r="T195" i="2"/>
  <c r="AP194" i="2"/>
  <c r="AO194" i="2"/>
  <c r="Y195" i="2"/>
  <c r="AQ195" i="2" s="1"/>
  <c r="AA194" i="2"/>
  <c r="AR194" i="2" s="1"/>
  <c r="AM194" i="2" s="1"/>
  <c r="X196" i="2"/>
  <c r="Z195" i="2"/>
  <c r="AT194" i="2" l="1"/>
  <c r="T196" i="2"/>
  <c r="AP195" i="2"/>
  <c r="AO195" i="2"/>
  <c r="Z196" i="2"/>
  <c r="X197" i="2"/>
  <c r="Y196" i="2"/>
  <c r="AQ196" i="2" s="1"/>
  <c r="AA195" i="2"/>
  <c r="AR195" i="2" s="1"/>
  <c r="AM195" i="2" s="1"/>
  <c r="AT195" i="2" l="1"/>
  <c r="T197" i="2"/>
  <c r="AP196" i="2"/>
  <c r="AO196" i="2"/>
  <c r="Y197" i="2"/>
  <c r="AQ197" i="2" s="1"/>
  <c r="AA196" i="2"/>
  <c r="AR196" i="2" s="1"/>
  <c r="AM196" i="2" s="1"/>
  <c r="Z197" i="2"/>
  <c r="X198" i="2"/>
  <c r="AT196" i="2" l="1"/>
  <c r="T198" i="2"/>
  <c r="AP197" i="2"/>
  <c r="AO197" i="2"/>
  <c r="Y198" i="2"/>
  <c r="AQ198" i="2" s="1"/>
  <c r="AA197" i="2"/>
  <c r="AR197" i="2" s="1"/>
  <c r="AM197" i="2" s="1"/>
  <c r="Z198" i="2"/>
  <c r="X199" i="2"/>
  <c r="AT197" i="2" l="1"/>
  <c r="T199" i="2"/>
  <c r="AP198" i="2"/>
  <c r="AO198" i="2"/>
  <c r="Y199" i="2"/>
  <c r="AQ199" i="2" s="1"/>
  <c r="AA198" i="2"/>
  <c r="AR198" i="2" s="1"/>
  <c r="AM198" i="2" s="1"/>
  <c r="Z199" i="2"/>
  <c r="X200" i="2"/>
  <c r="AT198" i="2" l="1"/>
  <c r="T200" i="2"/>
  <c r="AP199" i="2"/>
  <c r="AO199" i="2"/>
  <c r="Y200" i="2"/>
  <c r="AQ200" i="2" s="1"/>
  <c r="AA199" i="2"/>
  <c r="AR199" i="2" s="1"/>
  <c r="AM199" i="2" s="1"/>
  <c r="Z200" i="2"/>
  <c r="X201" i="2"/>
  <c r="AT199" i="2" l="1"/>
  <c r="T201" i="2"/>
  <c r="AP200" i="2"/>
  <c r="AO200" i="2"/>
  <c r="Y201" i="2"/>
  <c r="AQ201" i="2" s="1"/>
  <c r="AA200" i="2"/>
  <c r="AR200" i="2" s="1"/>
  <c r="AM200" i="2" s="1"/>
  <c r="Z201" i="2"/>
  <c r="X202" i="2"/>
  <c r="AT200" i="2" l="1"/>
  <c r="T202" i="2"/>
  <c r="AP201" i="2"/>
  <c r="AO201" i="2"/>
  <c r="AA201" i="2"/>
  <c r="AR201" i="2" s="1"/>
  <c r="AM201" i="2" s="1"/>
  <c r="Y202" i="2"/>
  <c r="AQ202" i="2" s="1"/>
  <c r="Z202" i="2"/>
  <c r="X203" i="2"/>
  <c r="AT201" i="2" l="1"/>
  <c r="T203" i="2"/>
  <c r="AP202" i="2"/>
  <c r="AO202" i="2"/>
  <c r="Z203" i="2"/>
  <c r="X204" i="2"/>
  <c r="Y203" i="2"/>
  <c r="AQ203" i="2" s="1"/>
  <c r="AA202" i="2"/>
  <c r="AR202" i="2" s="1"/>
  <c r="AM202" i="2" s="1"/>
  <c r="AT202" i="2" l="1"/>
  <c r="T204" i="2"/>
  <c r="AP203" i="2"/>
  <c r="AO203" i="2"/>
  <c r="Y204" i="2"/>
  <c r="AQ204" i="2" s="1"/>
  <c r="AA203" i="2"/>
  <c r="AR203" i="2" s="1"/>
  <c r="AM203" i="2" s="1"/>
  <c r="Z204" i="2"/>
  <c r="X205" i="2"/>
  <c r="AT203" i="2" l="1"/>
  <c r="T205" i="2"/>
  <c r="AP204" i="2"/>
  <c r="AO204" i="2"/>
  <c r="Y205" i="2"/>
  <c r="AQ205" i="2" s="1"/>
  <c r="AA204" i="2"/>
  <c r="AR204" i="2" s="1"/>
  <c r="AM204" i="2" s="1"/>
  <c r="Z205" i="2"/>
  <c r="X206" i="2"/>
  <c r="AT204" i="2" l="1"/>
  <c r="T206" i="2"/>
  <c r="AP205" i="2"/>
  <c r="AO205" i="2"/>
  <c r="Y206" i="2"/>
  <c r="AQ206" i="2" s="1"/>
  <c r="AA205" i="2"/>
  <c r="AR205" i="2" s="1"/>
  <c r="AM205" i="2" s="1"/>
  <c r="Z206" i="2"/>
  <c r="X207" i="2"/>
  <c r="AT205" i="2" l="1"/>
  <c r="T207" i="2"/>
  <c r="AP206" i="2"/>
  <c r="AO206" i="2"/>
  <c r="AA206" i="2"/>
  <c r="AR206" i="2" s="1"/>
  <c r="AM206" i="2" s="1"/>
  <c r="Y207" i="2"/>
  <c r="AQ207" i="2" s="1"/>
  <c r="Z207" i="2"/>
  <c r="X208" i="2"/>
  <c r="AT206" i="2" l="1"/>
  <c r="T208" i="2"/>
  <c r="AP207" i="2"/>
  <c r="AO207" i="2"/>
  <c r="Z208" i="2"/>
  <c r="X209" i="2"/>
  <c r="AA207" i="2"/>
  <c r="AR207" i="2" s="1"/>
  <c r="AM207" i="2" s="1"/>
  <c r="Y208" i="2"/>
  <c r="AQ208" i="2" s="1"/>
  <c r="AT207" i="2" l="1"/>
  <c r="T209" i="2"/>
  <c r="AP208" i="2"/>
  <c r="AO208" i="2"/>
  <c r="AA208" i="2"/>
  <c r="AR208" i="2" s="1"/>
  <c r="AM208" i="2" s="1"/>
  <c r="Y209" i="2"/>
  <c r="AQ209" i="2" s="1"/>
  <c r="Z209" i="2"/>
  <c r="X210" i="2"/>
  <c r="AT208" i="2" l="1"/>
  <c r="T210" i="2"/>
  <c r="AP209" i="2"/>
  <c r="AO209" i="2"/>
  <c r="Z210" i="2"/>
  <c r="X211" i="2"/>
  <c r="Y210" i="2"/>
  <c r="AQ210" i="2" s="1"/>
  <c r="AA209" i="2"/>
  <c r="AR209" i="2" s="1"/>
  <c r="AM209" i="2" s="1"/>
  <c r="AT209" i="2" l="1"/>
  <c r="T211" i="2"/>
  <c r="AP210" i="2"/>
  <c r="AO210" i="2"/>
  <c r="Y211" i="2"/>
  <c r="AQ211" i="2" s="1"/>
  <c r="AA210" i="2"/>
  <c r="AR210" i="2" s="1"/>
  <c r="AM210" i="2" s="1"/>
  <c r="Z211" i="2"/>
  <c r="X212" i="2"/>
  <c r="AT210" i="2" l="1"/>
  <c r="T212" i="2"/>
  <c r="AP211" i="2"/>
  <c r="AO211" i="2"/>
  <c r="Y212" i="2"/>
  <c r="AQ212" i="2" s="1"/>
  <c r="AA211" i="2"/>
  <c r="AR211" i="2" s="1"/>
  <c r="AM211" i="2" s="1"/>
  <c r="Z212" i="2"/>
  <c r="X213" i="2"/>
  <c r="AT211" i="2" l="1"/>
  <c r="AT212" i="2" s="1"/>
  <c r="AT213" i="2" s="1"/>
  <c r="AT214" i="2" s="1"/>
  <c r="AT215" i="2" s="1"/>
  <c r="AT216" i="2" s="1"/>
  <c r="AT217" i="2" s="1"/>
  <c r="AT218" i="2" s="1"/>
  <c r="AT219" i="2" s="1"/>
  <c r="AT220" i="2" s="1"/>
  <c r="AT221" i="2" s="1"/>
  <c r="AT222" i="2" s="1"/>
  <c r="AT223" i="2" s="1"/>
  <c r="AT224" i="2" s="1"/>
  <c r="AT225" i="2" s="1"/>
  <c r="AT226" i="2" s="1"/>
  <c r="AT227" i="2" s="1"/>
  <c r="AT228" i="2" s="1"/>
  <c r="AT229" i="2" s="1"/>
  <c r="AT230" i="2" s="1"/>
  <c r="AT231" i="2" s="1"/>
  <c r="AT232" i="2" s="1"/>
  <c r="AT233" i="2" s="1"/>
  <c r="AT234" i="2" s="1"/>
  <c r="AT235" i="2" s="1"/>
  <c r="AT236" i="2" s="1"/>
  <c r="AT237" i="2" s="1"/>
  <c r="AT238" i="2" s="1"/>
  <c r="AT239" i="2" s="1"/>
  <c r="AT240" i="2" s="1"/>
  <c r="AT241" i="2" s="1"/>
  <c r="AT242" i="2" s="1"/>
  <c r="AT243" i="2" s="1"/>
  <c r="AT244" i="2" s="1"/>
  <c r="AT245" i="2" s="1"/>
  <c r="AT246" i="2" s="1"/>
  <c r="AT247" i="2" s="1"/>
  <c r="AT248" i="2" s="1"/>
  <c r="AT249" i="2" s="1"/>
  <c r="AT250" i="2" s="1"/>
  <c r="AT251" i="2" s="1"/>
  <c r="AT252" i="2" s="1"/>
  <c r="AT253" i="2" s="1"/>
  <c r="AT254" i="2" s="1"/>
  <c r="AT255" i="2" s="1"/>
  <c r="AT256" i="2" s="1"/>
  <c r="AT257" i="2" s="1"/>
  <c r="AT258" i="2" s="1"/>
  <c r="AT259" i="2" s="1"/>
  <c r="AT260" i="2" s="1"/>
  <c r="AT261" i="2" s="1"/>
  <c r="AT262" i="2" s="1"/>
  <c r="AT263" i="2" s="1"/>
  <c r="AT264" i="2" s="1"/>
  <c r="AT265" i="2" s="1"/>
  <c r="AT266" i="2" s="1"/>
  <c r="AT267" i="2" s="1"/>
  <c r="AT268" i="2" s="1"/>
  <c r="AT269" i="2" s="1"/>
  <c r="AT270" i="2" s="1"/>
  <c r="AT271" i="2" s="1"/>
  <c r="AT272" i="2" s="1"/>
  <c r="AT273" i="2" s="1"/>
  <c r="AT274" i="2" s="1"/>
  <c r="AT275" i="2" s="1"/>
  <c r="AT276" i="2" s="1"/>
  <c r="AT277" i="2" s="1"/>
  <c r="AT278" i="2" s="1"/>
  <c r="AT279" i="2" s="1"/>
  <c r="AT280" i="2" s="1"/>
  <c r="AT281" i="2" s="1"/>
  <c r="AT282" i="2" s="1"/>
  <c r="AT283" i="2" s="1"/>
  <c r="AT284" i="2" s="1"/>
  <c r="AT285" i="2" s="1"/>
  <c r="AT286" i="2" s="1"/>
  <c r="AT287" i="2" s="1"/>
  <c r="AT288" i="2" s="1"/>
  <c r="AT289" i="2" s="1"/>
  <c r="AT290" i="2" s="1"/>
  <c r="AT291" i="2" s="1"/>
  <c r="AT292" i="2" s="1"/>
  <c r="AT293" i="2" s="1"/>
  <c r="AT294" i="2" s="1"/>
  <c r="AT295" i="2" s="1"/>
  <c r="AT296" i="2" s="1"/>
  <c r="AT297" i="2" s="1"/>
  <c r="AT298" i="2" s="1"/>
  <c r="AT299" i="2" s="1"/>
  <c r="AT300" i="2" s="1"/>
  <c r="AT301" i="2" s="1"/>
  <c r="AT302" i="2" s="1"/>
  <c r="AT303" i="2" s="1"/>
  <c r="AT304" i="2" s="1"/>
  <c r="AT305" i="2" s="1"/>
  <c r="AT306" i="2" s="1"/>
  <c r="AT307" i="2" s="1"/>
  <c r="AT308" i="2" s="1"/>
  <c r="AT309" i="2" s="1"/>
  <c r="AT310" i="2" s="1"/>
  <c r="AT311" i="2" s="1"/>
  <c r="AT312" i="2" s="1"/>
  <c r="AT313" i="2" s="1"/>
  <c r="AT314" i="2" s="1"/>
  <c r="AT315" i="2" s="1"/>
  <c r="AT316" i="2" s="1"/>
  <c r="AT317" i="2" s="1"/>
  <c r="AT318" i="2" s="1"/>
  <c r="AT319" i="2" s="1"/>
  <c r="AT320" i="2" s="1"/>
  <c r="AT321" i="2" s="1"/>
  <c r="AT322" i="2" s="1"/>
  <c r="AT323" i="2" s="1"/>
  <c r="AT324" i="2" s="1"/>
  <c r="AT325" i="2" s="1"/>
  <c r="AT326" i="2" s="1"/>
  <c r="AT327" i="2" s="1"/>
  <c r="AT328" i="2" s="1"/>
  <c r="AT329" i="2" s="1"/>
  <c r="AT330" i="2" s="1"/>
  <c r="AT331" i="2" s="1"/>
  <c r="AT332" i="2" s="1"/>
  <c r="AT333" i="2" s="1"/>
  <c r="AT334" i="2" s="1"/>
  <c r="AT335" i="2" s="1"/>
  <c r="AT336" i="2" s="1"/>
  <c r="AT337" i="2" s="1"/>
  <c r="AT338" i="2" s="1"/>
  <c r="AT339" i="2" s="1"/>
  <c r="AT340" i="2" s="1"/>
  <c r="AT341" i="2" s="1"/>
  <c r="AT342" i="2" s="1"/>
  <c r="AT343" i="2" s="1"/>
  <c r="AT344" i="2" s="1"/>
  <c r="AT345" i="2" s="1"/>
  <c r="AT346" i="2" s="1"/>
  <c r="AT347" i="2" s="1"/>
  <c r="AT348" i="2" s="1"/>
  <c r="AT349" i="2" s="1"/>
  <c r="AT350" i="2" s="1"/>
  <c r="AT351" i="2" s="1"/>
  <c r="AT352" i="2" s="1"/>
  <c r="AT353" i="2" s="1"/>
  <c r="AT354" i="2" s="1"/>
  <c r="AT355" i="2" s="1"/>
  <c r="AT356" i="2" s="1"/>
  <c r="AT357" i="2" s="1"/>
  <c r="AT358" i="2" s="1"/>
  <c r="AT359" i="2" s="1"/>
  <c r="AT360" i="2" s="1"/>
  <c r="AT361" i="2" s="1"/>
  <c r="AT362" i="2" s="1"/>
  <c r="AT363" i="2" s="1"/>
  <c r="AT364" i="2" s="1"/>
  <c r="AT365" i="2" s="1"/>
  <c r="AT366" i="2" s="1"/>
  <c r="AT367" i="2" s="1"/>
  <c r="AT368" i="2" s="1"/>
  <c r="AT369" i="2" s="1"/>
  <c r="AT370" i="2" s="1"/>
  <c r="AT371" i="2" s="1"/>
  <c r="AT372" i="2" s="1"/>
  <c r="AT373" i="2" s="1"/>
  <c r="AT374" i="2" s="1"/>
  <c r="AT375" i="2" s="1"/>
  <c r="AT376" i="2" s="1"/>
  <c r="AT377" i="2" s="1"/>
  <c r="AT378" i="2" s="1"/>
  <c r="AT379" i="2" s="1"/>
  <c r="AT380" i="2" s="1"/>
  <c r="AT381" i="2" s="1"/>
  <c r="AT382" i="2" s="1"/>
  <c r="AT383" i="2" s="1"/>
  <c r="AT384" i="2" s="1"/>
  <c r="AT385" i="2" s="1"/>
  <c r="AT386" i="2" s="1"/>
  <c r="AT387" i="2" s="1"/>
  <c r="AT388" i="2" s="1"/>
  <c r="AT389" i="2" s="1"/>
  <c r="AT390" i="2" s="1"/>
  <c r="AT391" i="2" s="1"/>
  <c r="AT392" i="2" s="1"/>
  <c r="AT393" i="2" s="1"/>
  <c r="AT394" i="2" s="1"/>
  <c r="AT395" i="2" s="1"/>
  <c r="AT396" i="2" s="1"/>
  <c r="AT397" i="2" s="1"/>
  <c r="AT398" i="2" s="1"/>
  <c r="AT399" i="2" s="1"/>
  <c r="AT400" i="2" s="1"/>
  <c r="AT401" i="2" s="1"/>
  <c r="AT402" i="2" s="1"/>
  <c r="AT403" i="2" s="1"/>
  <c r="AT404" i="2" s="1"/>
  <c r="AT405" i="2" s="1"/>
  <c r="AT406" i="2" s="1"/>
  <c r="AT407" i="2" s="1"/>
  <c r="AT408" i="2" s="1"/>
  <c r="AT409" i="2" s="1"/>
  <c r="AT410" i="2" s="1"/>
  <c r="AT411" i="2" s="1"/>
  <c r="AT412" i="2" s="1"/>
  <c r="AT413" i="2" s="1"/>
  <c r="AT414" i="2" s="1"/>
  <c r="AT415" i="2" s="1"/>
  <c r="AT416" i="2" s="1"/>
  <c r="AT417" i="2" s="1"/>
  <c r="AT418" i="2" s="1"/>
  <c r="AT419" i="2" s="1"/>
  <c r="AT420" i="2" s="1"/>
  <c r="AT421" i="2" s="1"/>
  <c r="AT422" i="2" s="1"/>
  <c r="AT423" i="2" s="1"/>
  <c r="AT424" i="2" s="1"/>
  <c r="AT425" i="2" s="1"/>
  <c r="AT426" i="2" s="1"/>
  <c r="AT427" i="2" s="1"/>
  <c r="AT428" i="2" s="1"/>
  <c r="AT429" i="2" s="1"/>
  <c r="AT430" i="2" s="1"/>
  <c r="AT431" i="2" s="1"/>
  <c r="AT432" i="2" s="1"/>
  <c r="AT433" i="2" s="1"/>
  <c r="AT434" i="2" s="1"/>
  <c r="AT435" i="2" s="1"/>
  <c r="AT436" i="2" s="1"/>
  <c r="AT437" i="2" s="1"/>
  <c r="AT438" i="2" s="1"/>
  <c r="AT439" i="2" s="1"/>
  <c r="AT440" i="2" s="1"/>
  <c r="AT441" i="2" s="1"/>
  <c r="AT442" i="2" s="1"/>
  <c r="AT443" i="2" s="1"/>
  <c r="AT444" i="2" s="1"/>
  <c r="AT445" i="2" s="1"/>
  <c r="AT446" i="2" s="1"/>
  <c r="AT447" i="2" s="1"/>
  <c r="AT448" i="2" s="1"/>
  <c r="AT449" i="2" s="1"/>
  <c r="AT450" i="2" s="1"/>
  <c r="AT451" i="2" s="1"/>
  <c r="AT452" i="2" s="1"/>
  <c r="AT453" i="2" s="1"/>
  <c r="AT454" i="2" s="1"/>
  <c r="AT455" i="2" s="1"/>
  <c r="AT456" i="2" s="1"/>
  <c r="AT457" i="2" s="1"/>
  <c r="AT458" i="2" s="1"/>
  <c r="AT459" i="2" s="1"/>
  <c r="AT460" i="2" s="1"/>
  <c r="AT461" i="2" s="1"/>
  <c r="AT462" i="2" s="1"/>
  <c r="AT463" i="2" s="1"/>
  <c r="AT464" i="2" s="1"/>
  <c r="AT465" i="2" s="1"/>
  <c r="AT466" i="2" s="1"/>
  <c r="AT467" i="2" s="1"/>
  <c r="AT468" i="2" s="1"/>
  <c r="AT469" i="2" s="1"/>
  <c r="AT470" i="2" s="1"/>
  <c r="AT471" i="2" s="1"/>
  <c r="AT472" i="2" s="1"/>
  <c r="AT473" i="2" s="1"/>
  <c r="AT474" i="2" s="1"/>
  <c r="AT475" i="2" s="1"/>
  <c r="AT476" i="2" s="1"/>
  <c r="AT477" i="2" s="1"/>
  <c r="AT478" i="2" s="1"/>
  <c r="AT479" i="2" s="1"/>
  <c r="AT480" i="2" s="1"/>
  <c r="AT481" i="2" s="1"/>
  <c r="AT482" i="2" s="1"/>
  <c r="AT483" i="2" s="1"/>
  <c r="AT484" i="2" s="1"/>
  <c r="AT485" i="2" s="1"/>
  <c r="AT486" i="2" s="1"/>
  <c r="AT487" i="2" s="1"/>
  <c r="AT488" i="2" s="1"/>
  <c r="AT489" i="2" s="1"/>
  <c r="AT490" i="2" s="1"/>
  <c r="AT491" i="2" s="1"/>
  <c r="AT492" i="2" s="1"/>
  <c r="AT493" i="2" s="1"/>
  <c r="AT494" i="2" s="1"/>
  <c r="AT495" i="2" s="1"/>
  <c r="AT496" i="2" s="1"/>
  <c r="AT497" i="2" s="1"/>
  <c r="AT498" i="2" s="1"/>
  <c r="AT499" i="2" s="1"/>
  <c r="AT500" i="2" s="1"/>
  <c r="AT501" i="2" s="1"/>
  <c r="AT502" i="2" s="1"/>
  <c r="AT503" i="2" s="1"/>
  <c r="AT504" i="2" s="1"/>
  <c r="AT505" i="2" s="1"/>
  <c r="AT506" i="2" s="1"/>
  <c r="AT507" i="2" s="1"/>
  <c r="AT508" i="2" s="1"/>
  <c r="AT509" i="2" s="1"/>
  <c r="AT510" i="2" s="1"/>
  <c r="AT511" i="2" s="1"/>
  <c r="AT512" i="2" s="1"/>
  <c r="AT513" i="2" s="1"/>
  <c r="AT514" i="2" s="1"/>
  <c r="AT515" i="2" s="1"/>
  <c r="AT516" i="2" s="1"/>
  <c r="AT517" i="2" s="1"/>
  <c r="AT518" i="2" s="1"/>
  <c r="AT519" i="2" s="1"/>
  <c r="AT520" i="2" s="1"/>
  <c r="AT521" i="2" s="1"/>
  <c r="AT522" i="2" s="1"/>
  <c r="AT523" i="2" s="1"/>
  <c r="AT524" i="2" s="1"/>
  <c r="AT525" i="2" s="1"/>
  <c r="AT526" i="2" s="1"/>
  <c r="AT527" i="2" s="1"/>
  <c r="AT528" i="2" s="1"/>
  <c r="AT529" i="2" s="1"/>
  <c r="AT530" i="2" s="1"/>
  <c r="AT531" i="2" s="1"/>
  <c r="AT532" i="2" s="1"/>
  <c r="AT533" i="2" s="1"/>
  <c r="AT534" i="2" s="1"/>
  <c r="AT535" i="2" s="1"/>
  <c r="AT536" i="2" s="1"/>
  <c r="AT537" i="2" s="1"/>
  <c r="AT538" i="2" s="1"/>
  <c r="AT539" i="2" s="1"/>
  <c r="AT540" i="2" s="1"/>
  <c r="AT541" i="2" s="1"/>
  <c r="AT542" i="2" s="1"/>
  <c r="AT543" i="2" s="1"/>
  <c r="AT544" i="2" s="1"/>
  <c r="AT545" i="2" s="1"/>
  <c r="AT546" i="2" s="1"/>
  <c r="AT547" i="2" s="1"/>
  <c r="AT548" i="2" s="1"/>
  <c r="AT549" i="2" s="1"/>
  <c r="AT550" i="2" s="1"/>
  <c r="AT551" i="2" s="1"/>
  <c r="AT552" i="2" s="1"/>
  <c r="AT553" i="2" s="1"/>
  <c r="AT554" i="2" s="1"/>
  <c r="AT555" i="2" s="1"/>
  <c r="AT556" i="2" s="1"/>
  <c r="AT557" i="2" s="1"/>
  <c r="AT558" i="2" s="1"/>
  <c r="AT559" i="2" s="1"/>
  <c r="AT560" i="2" s="1"/>
  <c r="AT561" i="2" s="1"/>
  <c r="AT562" i="2" s="1"/>
  <c r="AT563" i="2" s="1"/>
  <c r="AT564" i="2" s="1"/>
  <c r="AT565" i="2" s="1"/>
  <c r="AT566" i="2" s="1"/>
  <c r="AT567" i="2" s="1"/>
  <c r="AT568" i="2" s="1"/>
  <c r="AT569" i="2" s="1"/>
  <c r="AT570" i="2" s="1"/>
  <c r="AT571" i="2" s="1"/>
  <c r="AT572" i="2" s="1"/>
  <c r="AT573" i="2" s="1"/>
  <c r="AT574" i="2" s="1"/>
  <c r="AT575" i="2" s="1"/>
  <c r="AT576" i="2" s="1"/>
  <c r="AT577" i="2" s="1"/>
  <c r="AT578" i="2" s="1"/>
  <c r="AT579" i="2" s="1"/>
  <c r="AT580" i="2" s="1"/>
  <c r="AT581" i="2" s="1"/>
  <c r="AT582" i="2" s="1"/>
  <c r="AT583" i="2" s="1"/>
  <c r="AT584" i="2" s="1"/>
  <c r="AT585" i="2" s="1"/>
  <c r="AT586" i="2" s="1"/>
  <c r="AT587" i="2" s="1"/>
  <c r="AT588" i="2" s="1"/>
  <c r="AT589" i="2" s="1"/>
  <c r="AT590" i="2" s="1"/>
  <c r="AT591" i="2" s="1"/>
  <c r="AT592" i="2" s="1"/>
  <c r="AT593" i="2" s="1"/>
  <c r="AT594" i="2" s="1"/>
  <c r="AT595" i="2" s="1"/>
  <c r="AT596" i="2" s="1"/>
  <c r="AT597" i="2" s="1"/>
  <c r="AT598" i="2" s="1"/>
  <c r="AT599" i="2" s="1"/>
  <c r="AT600" i="2" s="1"/>
  <c r="AT601" i="2" s="1"/>
  <c r="AT602" i="2" s="1"/>
  <c r="AT603" i="2" s="1"/>
  <c r="AT604" i="2" s="1"/>
  <c r="AT605" i="2" s="1"/>
  <c r="AT606" i="2" s="1"/>
  <c r="AT607" i="2" s="1"/>
  <c r="AT608" i="2" s="1"/>
  <c r="AT609" i="2" s="1"/>
  <c r="AT610" i="2" s="1"/>
  <c r="AT611" i="2" s="1"/>
  <c r="AT612" i="2" s="1"/>
  <c r="AT613" i="2" s="1"/>
  <c r="AT614" i="2" s="1"/>
  <c r="AT615" i="2" s="1"/>
  <c r="AT616" i="2" s="1"/>
  <c r="AT617" i="2" s="1"/>
  <c r="AT618" i="2" s="1"/>
  <c r="AT619" i="2" s="1"/>
  <c r="AT620" i="2" s="1"/>
  <c r="AT621" i="2" s="1"/>
  <c r="AT622" i="2" s="1"/>
  <c r="AT623" i="2" s="1"/>
  <c r="AT624" i="2" s="1"/>
  <c r="AT625" i="2" s="1"/>
  <c r="AT626" i="2" s="1"/>
  <c r="AT627" i="2" s="1"/>
  <c r="AT628" i="2" s="1"/>
  <c r="AT629" i="2" s="1"/>
  <c r="AT630" i="2" s="1"/>
  <c r="AT631" i="2" s="1"/>
  <c r="AT632" i="2" s="1"/>
  <c r="AT633" i="2" s="1"/>
  <c r="AT634" i="2" s="1"/>
  <c r="AT635" i="2" s="1"/>
  <c r="AT636" i="2" s="1"/>
  <c r="AT637" i="2" s="1"/>
  <c r="AT638" i="2" s="1"/>
  <c r="AT639" i="2" s="1"/>
  <c r="AT640" i="2" s="1"/>
  <c r="AT641" i="2" s="1"/>
  <c r="AT642" i="2" s="1"/>
  <c r="AT643" i="2" s="1"/>
  <c r="AT644" i="2" s="1"/>
  <c r="AT645" i="2" s="1"/>
  <c r="AT646" i="2" s="1"/>
  <c r="AT647" i="2" s="1"/>
  <c r="AT648" i="2" s="1"/>
  <c r="AT649" i="2" s="1"/>
  <c r="AT650" i="2" s="1"/>
  <c r="AT651" i="2" s="1"/>
  <c r="AT652" i="2" s="1"/>
  <c r="AT653" i="2" s="1"/>
  <c r="AT654" i="2" s="1"/>
  <c r="AT655" i="2" s="1"/>
  <c r="AT656" i="2" s="1"/>
  <c r="AT657" i="2" s="1"/>
  <c r="AT658" i="2" s="1"/>
  <c r="AT659" i="2" s="1"/>
  <c r="AT660" i="2" s="1"/>
  <c r="AT661" i="2" s="1"/>
  <c r="AT662" i="2" s="1"/>
  <c r="AT663" i="2" s="1"/>
  <c r="AT664" i="2" s="1"/>
  <c r="AT665" i="2" s="1"/>
  <c r="AT666" i="2" s="1"/>
  <c r="AT667" i="2" s="1"/>
  <c r="AT668" i="2" s="1"/>
  <c r="AT669" i="2" s="1"/>
  <c r="AT670" i="2" s="1"/>
  <c r="AT671" i="2" s="1"/>
  <c r="AT672" i="2" s="1"/>
  <c r="AT673" i="2" s="1"/>
  <c r="AT674" i="2" s="1"/>
  <c r="AT675" i="2" s="1"/>
  <c r="AT676" i="2" s="1"/>
  <c r="AT677" i="2" s="1"/>
  <c r="AT678" i="2" s="1"/>
  <c r="AT679" i="2" s="1"/>
  <c r="AT680" i="2" s="1"/>
  <c r="AT681" i="2" s="1"/>
  <c r="AT682" i="2" s="1"/>
  <c r="AT683" i="2" s="1"/>
  <c r="AT684" i="2" s="1"/>
  <c r="AT685" i="2" s="1"/>
  <c r="AT686" i="2" s="1"/>
  <c r="AT687" i="2" s="1"/>
  <c r="AT688" i="2" s="1"/>
  <c r="AT689" i="2" s="1"/>
  <c r="AT690" i="2" s="1"/>
  <c r="AT691" i="2" s="1"/>
  <c r="AT692" i="2" s="1"/>
  <c r="AT693" i="2" s="1"/>
  <c r="AT694" i="2" s="1"/>
  <c r="AT695" i="2" s="1"/>
  <c r="AT696" i="2" s="1"/>
  <c r="AT697" i="2" s="1"/>
  <c r="AT698" i="2" s="1"/>
  <c r="AT699" i="2" s="1"/>
  <c r="AT700" i="2" s="1"/>
  <c r="AT701" i="2" s="1"/>
  <c r="AT702" i="2" s="1"/>
  <c r="AT703" i="2" s="1"/>
  <c r="AT704" i="2" s="1"/>
  <c r="AT705" i="2" s="1"/>
  <c r="AT706" i="2" s="1"/>
  <c r="AT707" i="2" s="1"/>
  <c r="AT708" i="2" s="1"/>
  <c r="AT709" i="2" s="1"/>
  <c r="AT710" i="2" s="1"/>
  <c r="AT711" i="2" s="1"/>
  <c r="AT712" i="2" s="1"/>
  <c r="AT713" i="2" s="1"/>
  <c r="AT714" i="2" s="1"/>
  <c r="AT715" i="2" s="1"/>
  <c r="AT716" i="2" s="1"/>
  <c r="AT717" i="2" s="1"/>
  <c r="AT718" i="2" s="1"/>
  <c r="AT719" i="2" s="1"/>
  <c r="AT720" i="2" s="1"/>
  <c r="AT721" i="2" s="1"/>
  <c r="AT722" i="2" s="1"/>
  <c r="AT723" i="2" s="1"/>
  <c r="AT724" i="2" s="1"/>
  <c r="AT725" i="2" s="1"/>
  <c r="AT726" i="2" s="1"/>
  <c r="AT727" i="2" s="1"/>
  <c r="AT728" i="2" s="1"/>
  <c r="AT729" i="2" s="1"/>
  <c r="AT730" i="2" s="1"/>
  <c r="AT731" i="2" s="1"/>
  <c r="AT732" i="2" s="1"/>
  <c r="AT733" i="2" s="1"/>
  <c r="AT734" i="2" s="1"/>
  <c r="AT735" i="2" s="1"/>
  <c r="AT736" i="2" s="1"/>
  <c r="AT737" i="2" s="1"/>
  <c r="AT738" i="2" s="1"/>
  <c r="AT739" i="2" s="1"/>
  <c r="AT740" i="2" s="1"/>
  <c r="AT741" i="2" s="1"/>
  <c r="AT742" i="2" s="1"/>
  <c r="AT743" i="2" s="1"/>
  <c r="AT744" i="2" s="1"/>
  <c r="AT745" i="2" s="1"/>
  <c r="AT746" i="2" s="1"/>
  <c r="AT747" i="2" s="1"/>
  <c r="AT748" i="2" s="1"/>
  <c r="AT749" i="2" s="1"/>
  <c r="AT750" i="2" s="1"/>
  <c r="AT751" i="2" s="1"/>
  <c r="AT752" i="2" s="1"/>
  <c r="AT753" i="2" s="1"/>
  <c r="AT754" i="2" s="1"/>
  <c r="AT755" i="2" s="1"/>
  <c r="AT756" i="2" s="1"/>
  <c r="AT757" i="2" s="1"/>
  <c r="AT758" i="2" s="1"/>
  <c r="AT759" i="2" s="1"/>
  <c r="AT760" i="2" s="1"/>
  <c r="AT761" i="2" s="1"/>
  <c r="AT762" i="2" s="1"/>
  <c r="AT763" i="2" s="1"/>
  <c r="AT764" i="2" s="1"/>
  <c r="AT765" i="2" s="1"/>
  <c r="AT766" i="2" s="1"/>
  <c r="AT767" i="2" s="1"/>
  <c r="AT768" i="2" s="1"/>
  <c r="AT769" i="2" s="1"/>
  <c r="AT770" i="2" s="1"/>
  <c r="AT771" i="2" s="1"/>
  <c r="AT772" i="2" s="1"/>
  <c r="AT773" i="2" s="1"/>
  <c r="AT774" i="2" s="1"/>
  <c r="AT775" i="2" s="1"/>
  <c r="AT776" i="2" s="1"/>
  <c r="AT777" i="2" s="1"/>
  <c r="AT778" i="2" s="1"/>
  <c r="AT779" i="2" s="1"/>
  <c r="AT780" i="2" s="1"/>
  <c r="AT781" i="2" s="1"/>
  <c r="AT782" i="2" s="1"/>
  <c r="AT783" i="2" s="1"/>
  <c r="AT784" i="2" s="1"/>
  <c r="AT785" i="2" s="1"/>
  <c r="AT786" i="2" s="1"/>
  <c r="AT787" i="2" s="1"/>
  <c r="AT788" i="2" s="1"/>
  <c r="AT789" i="2" s="1"/>
  <c r="AT790" i="2" s="1"/>
  <c r="AT791" i="2" s="1"/>
  <c r="AT792" i="2" s="1"/>
  <c r="AT793" i="2" s="1"/>
  <c r="AT794" i="2" s="1"/>
  <c r="AT795" i="2" s="1"/>
  <c r="AT796" i="2" s="1"/>
  <c r="AT797" i="2" s="1"/>
  <c r="AT798" i="2" s="1"/>
  <c r="AT799" i="2" s="1"/>
  <c r="AT800" i="2" s="1"/>
  <c r="AT801" i="2" s="1"/>
  <c r="AT802" i="2" s="1"/>
  <c r="AT803" i="2" s="1"/>
  <c r="AT804" i="2" s="1"/>
  <c r="AT805" i="2" s="1"/>
  <c r="AT806" i="2" s="1"/>
  <c r="AT807" i="2" s="1"/>
  <c r="AT808" i="2" s="1"/>
  <c r="AT809" i="2" s="1"/>
  <c r="AT810" i="2" s="1"/>
  <c r="AT811" i="2" s="1"/>
  <c r="AT812" i="2" s="1"/>
  <c r="AT813" i="2" s="1"/>
  <c r="AT814" i="2" s="1"/>
  <c r="AT815" i="2" s="1"/>
  <c r="AT816" i="2" s="1"/>
  <c r="AT817" i="2" s="1"/>
  <c r="AT818" i="2" s="1"/>
  <c r="AT819" i="2" s="1"/>
  <c r="AT820" i="2" s="1"/>
  <c r="AT821" i="2" s="1"/>
  <c r="AT822" i="2" s="1"/>
  <c r="AT823" i="2" s="1"/>
  <c r="AT824" i="2" s="1"/>
  <c r="AT825" i="2" s="1"/>
  <c r="AT826" i="2" s="1"/>
  <c r="AT827" i="2" s="1"/>
  <c r="AT828" i="2" s="1"/>
  <c r="AT829" i="2" s="1"/>
  <c r="AT830" i="2" s="1"/>
  <c r="AT831" i="2" s="1"/>
  <c r="AT832" i="2" s="1"/>
  <c r="AT833" i="2" s="1"/>
  <c r="AT834" i="2" s="1"/>
  <c r="AT835" i="2" s="1"/>
  <c r="AT836" i="2" s="1"/>
  <c r="AT837" i="2" s="1"/>
  <c r="AT838" i="2" s="1"/>
  <c r="AT839" i="2" s="1"/>
  <c r="AT840" i="2" s="1"/>
  <c r="AT841" i="2" s="1"/>
  <c r="AT842" i="2" s="1"/>
  <c r="AT843" i="2" s="1"/>
  <c r="AT844" i="2" s="1"/>
  <c r="AT845" i="2" s="1"/>
  <c r="AT846" i="2" s="1"/>
  <c r="AT847" i="2" s="1"/>
  <c r="AT848" i="2" s="1"/>
  <c r="AT849" i="2" s="1"/>
  <c r="AT850" i="2" s="1"/>
  <c r="AT851" i="2" s="1"/>
  <c r="AT852" i="2" s="1"/>
  <c r="AT853" i="2" s="1"/>
  <c r="AT854" i="2" s="1"/>
  <c r="AT855" i="2" s="1"/>
  <c r="AT856" i="2" s="1"/>
  <c r="AT857" i="2" s="1"/>
  <c r="AT858" i="2" s="1"/>
  <c r="AT859" i="2" s="1"/>
  <c r="AT860" i="2" s="1"/>
  <c r="AT861" i="2" s="1"/>
  <c r="AT862" i="2" s="1"/>
  <c r="AT863" i="2" s="1"/>
  <c r="AT864" i="2" s="1"/>
  <c r="AT865" i="2" s="1"/>
  <c r="AT866" i="2" s="1"/>
  <c r="AT867" i="2" s="1"/>
  <c r="AT868" i="2" s="1"/>
  <c r="AT869" i="2" s="1"/>
  <c r="AT870" i="2" s="1"/>
  <c r="AT871" i="2" s="1"/>
  <c r="AT872" i="2" s="1"/>
  <c r="AT873" i="2" s="1"/>
  <c r="AT874" i="2" s="1"/>
  <c r="AT875" i="2" s="1"/>
  <c r="AT876" i="2" s="1"/>
  <c r="AT877" i="2" s="1"/>
  <c r="AT878" i="2" s="1"/>
  <c r="AT879" i="2" s="1"/>
  <c r="AT880" i="2" s="1"/>
  <c r="AT881" i="2" s="1"/>
  <c r="AT882" i="2" s="1"/>
  <c r="AT883" i="2" s="1"/>
  <c r="AT884" i="2" s="1"/>
  <c r="AT885" i="2" s="1"/>
  <c r="AT886" i="2" s="1"/>
  <c r="AT887" i="2" s="1"/>
  <c r="AT888" i="2" s="1"/>
  <c r="AT889" i="2" s="1"/>
  <c r="AT890" i="2" s="1"/>
  <c r="AT891" i="2" s="1"/>
  <c r="AT892" i="2" s="1"/>
  <c r="AT893" i="2" s="1"/>
  <c r="AT894" i="2" s="1"/>
  <c r="AT895" i="2" s="1"/>
  <c r="AT896" i="2" s="1"/>
  <c r="AT897" i="2" s="1"/>
  <c r="AT898" i="2" s="1"/>
  <c r="AT899" i="2" s="1"/>
  <c r="AT900" i="2" s="1"/>
  <c r="AT901" i="2" s="1"/>
  <c r="AT902" i="2" s="1"/>
  <c r="AT903" i="2" s="1"/>
  <c r="AT904" i="2" s="1"/>
  <c r="AT905" i="2" s="1"/>
  <c r="AT906" i="2" s="1"/>
  <c r="AT907" i="2" s="1"/>
  <c r="AT908" i="2" s="1"/>
  <c r="AT909" i="2" s="1"/>
  <c r="AT910" i="2" s="1"/>
  <c r="AT911" i="2" s="1"/>
  <c r="AT912" i="2" s="1"/>
  <c r="AT913" i="2" s="1"/>
  <c r="AT914" i="2" s="1"/>
  <c r="AT915" i="2" s="1"/>
  <c r="AT916" i="2" s="1"/>
  <c r="AT917" i="2" s="1"/>
  <c r="AT918" i="2" s="1"/>
  <c r="AT919" i="2" s="1"/>
  <c r="AT920" i="2" s="1"/>
  <c r="AT921" i="2" s="1"/>
  <c r="AT922" i="2" s="1"/>
  <c r="AT923" i="2" s="1"/>
  <c r="AT924" i="2" s="1"/>
  <c r="AT925" i="2" s="1"/>
  <c r="AT926" i="2" s="1"/>
  <c r="AT927" i="2" s="1"/>
  <c r="AT928" i="2" s="1"/>
  <c r="AT929" i="2" s="1"/>
  <c r="AT930" i="2" s="1"/>
  <c r="AT931" i="2" s="1"/>
  <c r="AT932" i="2" s="1"/>
  <c r="AT933" i="2" s="1"/>
  <c r="AT934" i="2" s="1"/>
  <c r="AT935" i="2" s="1"/>
  <c r="AT936" i="2" s="1"/>
  <c r="AT937" i="2" s="1"/>
  <c r="AT938" i="2" s="1"/>
  <c r="AT939" i="2" s="1"/>
  <c r="AT940" i="2" s="1"/>
  <c r="AT941" i="2" s="1"/>
  <c r="AT942" i="2" s="1"/>
  <c r="AT943" i="2" s="1"/>
  <c r="AT944" i="2" s="1"/>
  <c r="AT945" i="2" s="1"/>
  <c r="AT946" i="2" s="1"/>
  <c r="AT947" i="2" s="1"/>
  <c r="AT948" i="2" s="1"/>
  <c r="AT949" i="2" s="1"/>
  <c r="AT950" i="2" s="1"/>
  <c r="AT951" i="2" s="1"/>
  <c r="AT952" i="2" s="1"/>
  <c r="AT953" i="2" s="1"/>
  <c r="AT954" i="2" s="1"/>
  <c r="AT955" i="2" s="1"/>
  <c r="AT956" i="2" s="1"/>
  <c r="AT957" i="2" s="1"/>
  <c r="AT958" i="2" s="1"/>
  <c r="AT959" i="2" s="1"/>
  <c r="AT960" i="2" s="1"/>
  <c r="AT961" i="2" s="1"/>
  <c r="AT962" i="2" s="1"/>
  <c r="AT963" i="2" s="1"/>
  <c r="AT964" i="2" s="1"/>
  <c r="AT965" i="2" s="1"/>
  <c r="AT966" i="2" s="1"/>
  <c r="AT967" i="2" s="1"/>
  <c r="AT968" i="2" s="1"/>
  <c r="AT969" i="2" s="1"/>
  <c r="AT970" i="2" s="1"/>
  <c r="AT971" i="2" s="1"/>
  <c r="AT972" i="2" s="1"/>
  <c r="AT973" i="2" s="1"/>
  <c r="AT974" i="2" s="1"/>
  <c r="AT975" i="2" s="1"/>
  <c r="AT976" i="2" s="1"/>
  <c r="AT977" i="2" s="1"/>
  <c r="AT978" i="2" s="1"/>
  <c r="AT979" i="2" s="1"/>
  <c r="AT980" i="2" s="1"/>
  <c r="AT981" i="2" s="1"/>
  <c r="AT982" i="2" s="1"/>
  <c r="AT983" i="2" s="1"/>
  <c r="AT984" i="2" s="1"/>
  <c r="AT985" i="2" s="1"/>
  <c r="AT986" i="2" s="1"/>
  <c r="AT987" i="2" s="1"/>
  <c r="AT988" i="2" s="1"/>
  <c r="AT989" i="2" s="1"/>
  <c r="AT990" i="2" s="1"/>
  <c r="AT991" i="2" s="1"/>
  <c r="AT992" i="2" s="1"/>
  <c r="AT993" i="2" s="1"/>
  <c r="AT994" i="2" s="1"/>
  <c r="AT995" i="2" s="1"/>
  <c r="AT996" i="2" s="1"/>
  <c r="AT997" i="2" s="1"/>
  <c r="AT998" i="2" s="1"/>
  <c r="AT999" i="2" s="1"/>
  <c r="AT1000" i="2" s="1"/>
  <c r="AT1001" i="2" s="1"/>
  <c r="C27" i="19" s="1"/>
  <c r="T213" i="2"/>
  <c r="AP212" i="2"/>
  <c r="AO212" i="2"/>
  <c r="Y213" i="2"/>
  <c r="AA212" i="2"/>
  <c r="Z213" i="2"/>
  <c r="X214" i="2"/>
  <c r="C28" i="19" l="1"/>
  <c r="T214" i="2"/>
  <c r="AP213" i="2"/>
  <c r="AO213" i="2"/>
  <c r="Y214" i="2"/>
  <c r="AA213" i="2"/>
  <c r="Z214" i="2"/>
  <c r="X215" i="2"/>
  <c r="T215" i="2" l="1"/>
  <c r="AP214" i="2"/>
  <c r="AO214" i="2"/>
  <c r="Y215" i="2"/>
  <c r="AA214" i="2"/>
  <c r="Z215" i="2"/>
  <c r="X216" i="2"/>
  <c r="T216" i="2" l="1"/>
  <c r="AP215" i="2"/>
  <c r="AO215" i="2"/>
  <c r="Y216" i="2"/>
  <c r="AA215" i="2"/>
  <c r="Z216" i="2"/>
  <c r="X217" i="2"/>
  <c r="T217" i="2" l="1"/>
  <c r="AP216" i="2"/>
  <c r="AO216" i="2"/>
  <c r="Y217" i="2"/>
  <c r="AA216" i="2"/>
  <c r="Z217" i="2"/>
  <c r="X218" i="2"/>
  <c r="T218" i="2" l="1"/>
  <c r="AP217" i="2"/>
  <c r="AO217" i="2"/>
  <c r="Y218" i="2"/>
  <c r="AA217" i="2"/>
  <c r="Z218" i="2"/>
  <c r="X219" i="2"/>
  <c r="T219" i="2" l="1"/>
  <c r="AP218" i="2"/>
  <c r="AO218" i="2"/>
  <c r="Y219" i="2"/>
  <c r="AA218" i="2"/>
  <c r="Z219" i="2"/>
  <c r="X220" i="2"/>
  <c r="T220" i="2" l="1"/>
  <c r="AP219" i="2"/>
  <c r="AO219" i="2"/>
  <c r="Y220" i="2"/>
  <c r="AA219" i="2"/>
  <c r="Z220" i="2"/>
  <c r="X221" i="2"/>
  <c r="T221" i="2" l="1"/>
  <c r="AP220" i="2"/>
  <c r="AO220" i="2"/>
  <c r="Y221" i="2"/>
  <c r="AA220" i="2"/>
  <c r="Z221" i="2"/>
  <c r="X222" i="2"/>
  <c r="T222" i="2" l="1"/>
  <c r="AP221" i="2"/>
  <c r="AO221" i="2"/>
  <c r="Y222" i="2"/>
  <c r="AA221" i="2"/>
  <c r="Z222" i="2"/>
  <c r="X223" i="2"/>
  <c r="T223" i="2" l="1"/>
  <c r="AP222" i="2"/>
  <c r="AO222" i="2"/>
  <c r="Y223" i="2"/>
  <c r="AA222" i="2"/>
  <c r="Z223" i="2"/>
  <c r="X224" i="2"/>
  <c r="T224" i="2" l="1"/>
  <c r="AP223" i="2"/>
  <c r="AO223" i="2"/>
  <c r="Y224" i="2"/>
  <c r="AA223" i="2"/>
  <c r="Z224" i="2"/>
  <c r="X225" i="2"/>
  <c r="T225" i="2" l="1"/>
  <c r="AP224" i="2"/>
  <c r="AO224" i="2"/>
  <c r="Y225" i="2"/>
  <c r="AA224" i="2"/>
  <c r="Z225" i="2"/>
  <c r="X226" i="2"/>
  <c r="T226" i="2" l="1"/>
  <c r="AP225" i="2"/>
  <c r="AO225" i="2"/>
  <c r="Y226" i="2"/>
  <c r="AA225" i="2"/>
  <c r="Z226" i="2"/>
  <c r="X227" i="2"/>
  <c r="T227" i="2" l="1"/>
  <c r="AP226" i="2"/>
  <c r="AO226" i="2"/>
  <c r="Y227" i="2"/>
  <c r="AA226" i="2"/>
  <c r="Z227" i="2"/>
  <c r="X228" i="2"/>
  <c r="T228" i="2" l="1"/>
  <c r="AP227" i="2"/>
  <c r="AO227" i="2"/>
  <c r="AA227" i="2"/>
  <c r="Y228" i="2"/>
  <c r="Z228" i="2"/>
  <c r="X229" i="2"/>
  <c r="T229" i="2" l="1"/>
  <c r="AP228" i="2"/>
  <c r="AO228" i="2"/>
  <c r="Z229" i="2"/>
  <c r="X230" i="2"/>
  <c r="AA228" i="2"/>
  <c r="Y229" i="2"/>
  <c r="T230" i="2" l="1"/>
  <c r="AP229" i="2"/>
  <c r="AO229" i="2"/>
  <c r="AA229" i="2"/>
  <c r="Y230" i="2"/>
  <c r="Z230" i="2"/>
  <c r="X231" i="2"/>
  <c r="T231" i="2" l="1"/>
  <c r="AP230" i="2"/>
  <c r="AO230" i="2"/>
  <c r="Z231" i="2"/>
  <c r="X232" i="2"/>
  <c r="Y231" i="2"/>
  <c r="AA230" i="2"/>
  <c r="T232" i="2" l="1"/>
  <c r="AP231" i="2"/>
  <c r="AO231" i="2"/>
  <c r="Y232" i="2"/>
  <c r="AA231" i="2"/>
  <c r="Z232" i="2"/>
  <c r="X233" i="2"/>
  <c r="T233" i="2" l="1"/>
  <c r="AP232" i="2"/>
  <c r="AO232" i="2"/>
  <c r="Y233" i="2"/>
  <c r="AA232" i="2"/>
  <c r="X234" i="2"/>
  <c r="Z233" i="2"/>
  <c r="T234" i="2" l="1"/>
  <c r="AP233" i="2"/>
  <c r="AO233" i="2"/>
  <c r="X235" i="2"/>
  <c r="Z234" i="2"/>
  <c r="Y234" i="2"/>
  <c r="AA233" i="2"/>
  <c r="T235" i="2" l="1"/>
  <c r="AP234" i="2"/>
  <c r="AO234" i="2"/>
  <c r="Y235" i="2"/>
  <c r="AA234" i="2"/>
  <c r="Z235" i="2"/>
  <c r="X236" i="2"/>
  <c r="T236" i="2" l="1"/>
  <c r="AP235" i="2"/>
  <c r="AO235" i="2"/>
  <c r="Y236" i="2"/>
  <c r="AA235" i="2"/>
  <c r="Z236" i="2"/>
  <c r="X237" i="2"/>
  <c r="T237" i="2" l="1"/>
  <c r="AP236" i="2"/>
  <c r="AO236" i="2"/>
  <c r="Y237" i="2"/>
  <c r="AA236" i="2"/>
  <c r="Z237" i="2"/>
  <c r="X238" i="2"/>
  <c r="T238" i="2" l="1"/>
  <c r="AP237" i="2"/>
  <c r="AO237" i="2"/>
  <c r="Y238" i="2"/>
  <c r="AA237" i="2"/>
  <c r="Z238" i="2"/>
  <c r="X239" i="2"/>
  <c r="T239" i="2" l="1"/>
  <c r="AP238" i="2"/>
  <c r="AO238" i="2"/>
  <c r="Y239" i="2"/>
  <c r="AA238" i="2"/>
  <c r="Z239" i="2"/>
  <c r="X240" i="2"/>
  <c r="T240" i="2" l="1"/>
  <c r="AP239" i="2"/>
  <c r="AO239" i="2"/>
  <c r="Y240" i="2"/>
  <c r="AA239" i="2"/>
  <c r="Z240" i="2"/>
  <c r="X241" i="2"/>
  <c r="T241" i="2" l="1"/>
  <c r="AP240" i="2"/>
  <c r="AO240" i="2"/>
  <c r="Y241" i="2"/>
  <c r="AA240" i="2"/>
  <c r="Z241" i="2"/>
  <c r="X242" i="2"/>
  <c r="T242" i="2" l="1"/>
  <c r="AP241" i="2"/>
  <c r="AO241" i="2"/>
  <c r="Y242" i="2"/>
  <c r="AA241" i="2"/>
  <c r="Z242" i="2"/>
  <c r="X243" i="2"/>
  <c r="T243" i="2" l="1"/>
  <c r="AP242" i="2"/>
  <c r="AO242" i="2"/>
  <c r="Y243" i="2"/>
  <c r="AA242" i="2"/>
  <c r="Z243" i="2"/>
  <c r="X244" i="2"/>
  <c r="T244" i="2" l="1"/>
  <c r="AP243" i="2"/>
  <c r="AO243" i="2"/>
  <c r="Y244" i="2"/>
  <c r="AA243" i="2"/>
  <c r="Z244" i="2"/>
  <c r="X245" i="2"/>
  <c r="T245" i="2" l="1"/>
  <c r="AP244" i="2"/>
  <c r="AO244" i="2"/>
  <c r="Y245" i="2"/>
  <c r="AA244" i="2"/>
  <c r="Z245" i="2"/>
  <c r="X246" i="2"/>
  <c r="T246" i="2" l="1"/>
  <c r="AP245" i="2"/>
  <c r="AO245" i="2"/>
  <c r="Y246" i="2"/>
  <c r="AA245" i="2"/>
  <c r="X247" i="2"/>
  <c r="Z246" i="2"/>
  <c r="T247" i="2" l="1"/>
  <c r="AP246" i="2"/>
  <c r="AO246" i="2"/>
  <c r="X248" i="2"/>
  <c r="Z247" i="2"/>
  <c r="Y247" i="2"/>
  <c r="AA246" i="2"/>
  <c r="T248" i="2" l="1"/>
  <c r="AP247" i="2"/>
  <c r="AO247" i="2"/>
  <c r="Y248" i="2"/>
  <c r="AA247" i="2"/>
  <c r="Z248" i="2"/>
  <c r="X249" i="2"/>
  <c r="T249" i="2" l="1"/>
  <c r="AP248" i="2"/>
  <c r="AO248" i="2"/>
  <c r="AA248" i="2"/>
  <c r="Y249" i="2"/>
  <c r="Z249" i="2"/>
  <c r="X250" i="2"/>
  <c r="T250" i="2" l="1"/>
  <c r="AP249" i="2"/>
  <c r="AO249" i="2"/>
  <c r="Z250" i="2"/>
  <c r="X251" i="2"/>
  <c r="AA249" i="2"/>
  <c r="Y250" i="2"/>
  <c r="T251" i="2" l="1"/>
  <c r="AP250" i="2"/>
  <c r="AO250" i="2"/>
  <c r="Y251" i="2"/>
  <c r="AA250" i="2"/>
  <c r="X252" i="2"/>
  <c r="Z251" i="2"/>
  <c r="T252" i="2" l="1"/>
  <c r="AP251" i="2"/>
  <c r="AO251" i="2"/>
  <c r="Z252" i="2"/>
  <c r="X253" i="2"/>
  <c r="Y252" i="2"/>
  <c r="AA251" i="2"/>
  <c r="T253" i="2" l="1"/>
  <c r="AP252" i="2"/>
  <c r="AO252" i="2"/>
  <c r="Y253" i="2"/>
  <c r="AA252" i="2"/>
  <c r="X254" i="2"/>
  <c r="Z253" i="2"/>
  <c r="T254" i="2" l="1"/>
  <c r="AP253" i="2"/>
  <c r="AO253" i="2"/>
  <c r="X255" i="2"/>
  <c r="Z254" i="2"/>
  <c r="Y254" i="2"/>
  <c r="AA253" i="2"/>
  <c r="T255" i="2" l="1"/>
  <c r="AP254" i="2"/>
  <c r="AO254" i="2"/>
  <c r="Y255" i="2"/>
  <c r="AA254" i="2"/>
  <c r="X256" i="2"/>
  <c r="Z255" i="2"/>
  <c r="T256" i="2" l="1"/>
  <c r="AP255" i="2"/>
  <c r="AO255" i="2"/>
  <c r="X257" i="2"/>
  <c r="Z256" i="2"/>
  <c r="Y256" i="2"/>
  <c r="AA255" i="2"/>
  <c r="T257" i="2" l="1"/>
  <c r="AP256" i="2"/>
  <c r="AO256" i="2"/>
  <c r="Y257" i="2"/>
  <c r="AA256" i="2"/>
  <c r="X258" i="2"/>
  <c r="Z257" i="2"/>
  <c r="T258" i="2" l="1"/>
  <c r="AP257" i="2"/>
  <c r="AO257" i="2"/>
  <c r="X259" i="2"/>
  <c r="Z258" i="2"/>
  <c r="Y258" i="2"/>
  <c r="AA257" i="2"/>
  <c r="T259" i="2" l="1"/>
  <c r="AP258" i="2"/>
  <c r="AO258" i="2"/>
  <c r="Y259" i="2"/>
  <c r="AA258" i="2"/>
  <c r="X260" i="2"/>
  <c r="Z259" i="2"/>
  <c r="T260" i="2" l="1"/>
  <c r="AP259" i="2"/>
  <c r="AO259" i="2"/>
  <c r="X261" i="2"/>
  <c r="Z260" i="2"/>
  <c r="AA259" i="2"/>
  <c r="Y260" i="2"/>
  <c r="T261" i="2" l="1"/>
  <c r="AP260" i="2"/>
  <c r="AO260" i="2"/>
  <c r="X262" i="2"/>
  <c r="Z261" i="2"/>
  <c r="Y261" i="2"/>
  <c r="AA260" i="2"/>
  <c r="T262" i="2" l="1"/>
  <c r="AP261" i="2"/>
  <c r="AO261" i="2"/>
  <c r="Y262" i="2"/>
  <c r="AA261" i="2"/>
  <c r="X263" i="2"/>
  <c r="Z262" i="2"/>
  <c r="T263" i="2" l="1"/>
  <c r="AP262" i="2"/>
  <c r="AO262" i="2"/>
  <c r="X264" i="2"/>
  <c r="Z263" i="2"/>
  <c r="Y263" i="2"/>
  <c r="AA262" i="2"/>
  <c r="T264" i="2" l="1"/>
  <c r="AP263" i="2"/>
  <c r="AO263" i="2"/>
  <c r="Y264" i="2"/>
  <c r="AA263" i="2"/>
  <c r="X265" i="2"/>
  <c r="Z264" i="2"/>
  <c r="T265" i="2" l="1"/>
  <c r="AP264" i="2"/>
  <c r="AO264" i="2"/>
  <c r="X266" i="2"/>
  <c r="Z265" i="2"/>
  <c r="Y265" i="2"/>
  <c r="AA264" i="2"/>
  <c r="T266" i="2" l="1"/>
  <c r="AP265" i="2"/>
  <c r="AO265" i="2"/>
  <c r="Y266" i="2"/>
  <c r="AA265" i="2"/>
  <c r="X267" i="2"/>
  <c r="Z266" i="2"/>
  <c r="T267" i="2" l="1"/>
  <c r="AP266" i="2"/>
  <c r="AO266" i="2"/>
  <c r="X268" i="2"/>
  <c r="Z267" i="2"/>
  <c r="Y267" i="2"/>
  <c r="AA266" i="2"/>
  <c r="T268" i="2" l="1"/>
  <c r="AP267" i="2"/>
  <c r="AO267" i="2"/>
  <c r="Y268" i="2"/>
  <c r="AA267" i="2"/>
  <c r="X269" i="2"/>
  <c r="Z268" i="2"/>
  <c r="T269" i="2" l="1"/>
  <c r="AP268" i="2"/>
  <c r="AO268" i="2"/>
  <c r="X270" i="2"/>
  <c r="Z269" i="2"/>
  <c r="Y269" i="2"/>
  <c r="AA268" i="2"/>
  <c r="T270" i="2" l="1"/>
  <c r="AP269" i="2"/>
  <c r="AO269" i="2"/>
  <c r="Y270" i="2"/>
  <c r="AA269" i="2"/>
  <c r="X271" i="2"/>
  <c r="Z270" i="2"/>
  <c r="T271" i="2" l="1"/>
  <c r="AP270" i="2"/>
  <c r="AO270" i="2"/>
  <c r="X272" i="2"/>
  <c r="Z271" i="2"/>
  <c r="Y271" i="2"/>
  <c r="AA270" i="2"/>
  <c r="T272" i="2" l="1"/>
  <c r="AP271" i="2"/>
  <c r="AO271" i="2"/>
  <c r="Y272" i="2"/>
  <c r="AA271" i="2"/>
  <c r="X273" i="2"/>
  <c r="Z272" i="2"/>
  <c r="T273" i="2" l="1"/>
  <c r="AP272" i="2"/>
  <c r="AO272" i="2"/>
  <c r="X274" i="2"/>
  <c r="Z273" i="2"/>
  <c r="Y273" i="2"/>
  <c r="AA272" i="2"/>
  <c r="T274" i="2" l="1"/>
  <c r="AP273" i="2"/>
  <c r="AO273" i="2"/>
  <c r="Y274" i="2"/>
  <c r="AA273" i="2"/>
  <c r="X275" i="2"/>
  <c r="Z274" i="2"/>
  <c r="T275" i="2" l="1"/>
  <c r="AP274" i="2"/>
  <c r="AO274" i="2"/>
  <c r="X276" i="2"/>
  <c r="Z275" i="2"/>
  <c r="Y275" i="2"/>
  <c r="AA274" i="2"/>
  <c r="T276" i="2" l="1"/>
  <c r="AP275" i="2"/>
  <c r="AO275" i="2"/>
  <c r="AA275" i="2"/>
  <c r="Y276" i="2"/>
  <c r="X277" i="2"/>
  <c r="Z276" i="2"/>
  <c r="T277" i="2" l="1"/>
  <c r="AP276" i="2"/>
  <c r="AO276" i="2"/>
  <c r="X278" i="2"/>
  <c r="Z277" i="2"/>
  <c r="Y277" i="2"/>
  <c r="AA276" i="2"/>
  <c r="T278" i="2" l="1"/>
  <c r="AP277" i="2"/>
  <c r="AO277" i="2"/>
  <c r="Y278" i="2"/>
  <c r="AA277" i="2"/>
  <c r="X279" i="2"/>
  <c r="Z278" i="2"/>
  <c r="T279" i="2" l="1"/>
  <c r="AP278" i="2"/>
  <c r="AO278" i="2"/>
  <c r="X280" i="2"/>
  <c r="Z279" i="2"/>
  <c r="Y279" i="2"/>
  <c r="AA278" i="2"/>
  <c r="T280" i="2" l="1"/>
  <c r="AP279" i="2"/>
  <c r="AO279" i="2"/>
  <c r="AA279" i="2"/>
  <c r="Y280" i="2"/>
  <c r="X281" i="2"/>
  <c r="Z280" i="2"/>
  <c r="T281" i="2" l="1"/>
  <c r="AP280" i="2"/>
  <c r="AO280" i="2"/>
  <c r="X282" i="2"/>
  <c r="Z281" i="2"/>
  <c r="AA280" i="2"/>
  <c r="Y281" i="2"/>
  <c r="T282" i="2" l="1"/>
  <c r="AP281" i="2"/>
  <c r="AO281" i="2"/>
  <c r="X283" i="2"/>
  <c r="Z282" i="2"/>
  <c r="Y282" i="2"/>
  <c r="AA281" i="2"/>
  <c r="T283" i="2" l="1"/>
  <c r="AP282" i="2"/>
  <c r="AO282" i="2"/>
  <c r="Y283" i="2"/>
  <c r="AA282" i="2"/>
  <c r="X284" i="2"/>
  <c r="Z283" i="2"/>
  <c r="T284" i="2" l="1"/>
  <c r="AP283" i="2"/>
  <c r="AO283" i="2"/>
  <c r="X285" i="2"/>
  <c r="Z284" i="2"/>
  <c r="Y284" i="2"/>
  <c r="AA283" i="2"/>
  <c r="T285" i="2" l="1"/>
  <c r="AP284" i="2"/>
  <c r="AO284" i="2"/>
  <c r="Y285" i="2"/>
  <c r="AA284" i="2"/>
  <c r="X286" i="2"/>
  <c r="Z285" i="2"/>
  <c r="T286" i="2" l="1"/>
  <c r="AP285" i="2"/>
  <c r="AO285" i="2"/>
  <c r="X287" i="2"/>
  <c r="Z286" i="2"/>
  <c r="Y286" i="2"/>
  <c r="AA285" i="2"/>
  <c r="T287" i="2" l="1"/>
  <c r="AP286" i="2"/>
  <c r="AO286" i="2"/>
  <c r="Y287" i="2"/>
  <c r="AA286" i="2"/>
  <c r="X288" i="2"/>
  <c r="Z287" i="2"/>
  <c r="T288" i="2" l="1"/>
  <c r="AP287" i="2"/>
  <c r="AO287" i="2"/>
  <c r="X289" i="2"/>
  <c r="Z288" i="2"/>
  <c r="Y288" i="2"/>
  <c r="AA287" i="2"/>
  <c r="T289" i="2" l="1"/>
  <c r="AP288" i="2"/>
  <c r="AO288" i="2"/>
  <c r="AA288" i="2"/>
  <c r="Y289" i="2"/>
  <c r="X290" i="2"/>
  <c r="Z289" i="2"/>
  <c r="T290" i="2" l="1"/>
  <c r="AP289" i="2"/>
  <c r="AO289" i="2"/>
  <c r="X291" i="2"/>
  <c r="Z290" i="2"/>
  <c r="AA289" i="2"/>
  <c r="Y290" i="2"/>
  <c r="T291" i="2" l="1"/>
  <c r="AP290" i="2"/>
  <c r="AO290" i="2"/>
  <c r="X292" i="2"/>
  <c r="Z291" i="2"/>
  <c r="AA290" i="2"/>
  <c r="Y291" i="2"/>
  <c r="T292" i="2" l="1"/>
  <c r="AP291" i="2"/>
  <c r="AO291" i="2"/>
  <c r="X293" i="2"/>
  <c r="Z292" i="2"/>
  <c r="Y292" i="2"/>
  <c r="AA291" i="2"/>
  <c r="T293" i="2" l="1"/>
  <c r="AP292" i="2"/>
  <c r="AO292" i="2"/>
  <c r="Y293" i="2"/>
  <c r="AA292" i="2"/>
  <c r="X294" i="2"/>
  <c r="Z293" i="2"/>
  <c r="T294" i="2" l="1"/>
  <c r="AP293" i="2"/>
  <c r="AO293" i="2"/>
  <c r="X295" i="2"/>
  <c r="Z294" i="2"/>
  <c r="AA293" i="2"/>
  <c r="Y294" i="2"/>
  <c r="T295" i="2" l="1"/>
  <c r="AP294" i="2"/>
  <c r="AO294" i="2"/>
  <c r="X296" i="2"/>
  <c r="Z295" i="2"/>
  <c r="AA294" i="2"/>
  <c r="Y295" i="2"/>
  <c r="T296" i="2" l="1"/>
  <c r="AP295" i="2"/>
  <c r="AO295" i="2"/>
  <c r="X297" i="2"/>
  <c r="Z296" i="2"/>
  <c r="AA295" i="2"/>
  <c r="Y296" i="2"/>
  <c r="T297" i="2" l="1"/>
  <c r="AP296" i="2"/>
  <c r="AO296" i="2"/>
  <c r="X298" i="2"/>
  <c r="Z297" i="2"/>
  <c r="Y297" i="2"/>
  <c r="AA296" i="2"/>
  <c r="T298" i="2" l="1"/>
  <c r="AP297" i="2"/>
  <c r="AO297" i="2"/>
  <c r="Y298" i="2"/>
  <c r="AA297" i="2"/>
  <c r="X299" i="2"/>
  <c r="Z298" i="2"/>
  <c r="T299" i="2" l="1"/>
  <c r="AP298" i="2"/>
  <c r="AO298" i="2"/>
  <c r="X300" i="2"/>
  <c r="Z299" i="2"/>
  <c r="AA298" i="2"/>
  <c r="Y299" i="2"/>
  <c r="T300" i="2" l="1"/>
  <c r="AP299" i="2"/>
  <c r="AO299" i="2"/>
  <c r="X301" i="2"/>
  <c r="Z300" i="2"/>
  <c r="AA299" i="2"/>
  <c r="Y300" i="2"/>
  <c r="T301" i="2" l="1"/>
  <c r="AP300" i="2"/>
  <c r="AO300" i="2"/>
  <c r="X302" i="2"/>
  <c r="Z301" i="2"/>
  <c r="AA300" i="2"/>
  <c r="Y301" i="2"/>
  <c r="T302" i="2" l="1"/>
  <c r="AP301" i="2"/>
  <c r="AO301" i="2"/>
  <c r="X303" i="2"/>
  <c r="Z302" i="2"/>
  <c r="AA301" i="2"/>
  <c r="Y302" i="2"/>
  <c r="T303" i="2" l="1"/>
  <c r="AP302" i="2"/>
  <c r="AO302" i="2"/>
  <c r="X304" i="2"/>
  <c r="Z303" i="2"/>
  <c r="Y303" i="2"/>
  <c r="AA302" i="2"/>
  <c r="T304" i="2" l="1"/>
  <c r="AP303" i="2"/>
  <c r="AO303" i="2"/>
  <c r="Y304" i="2"/>
  <c r="AA303" i="2"/>
  <c r="X305" i="2"/>
  <c r="Z304" i="2"/>
  <c r="T305" i="2" l="1"/>
  <c r="AP304" i="2"/>
  <c r="AO304" i="2"/>
  <c r="X306" i="2"/>
  <c r="Z305" i="2"/>
  <c r="Y305" i="2"/>
  <c r="AA304" i="2"/>
  <c r="T306" i="2" l="1"/>
  <c r="AP305" i="2"/>
  <c r="AO305" i="2"/>
  <c r="AA305" i="2"/>
  <c r="Y306" i="2"/>
  <c r="X307" i="2"/>
  <c r="Z306" i="2"/>
  <c r="T307" i="2" l="1"/>
  <c r="AP306" i="2"/>
  <c r="AO306" i="2"/>
  <c r="X308" i="2"/>
  <c r="Z307" i="2"/>
  <c r="Y307" i="2"/>
  <c r="AA306" i="2"/>
  <c r="T308" i="2" l="1"/>
  <c r="AP307" i="2"/>
  <c r="AO307" i="2"/>
  <c r="Y308" i="2"/>
  <c r="AA307" i="2"/>
  <c r="X309" i="2"/>
  <c r="Z308" i="2"/>
  <c r="T309" i="2" l="1"/>
  <c r="AP308" i="2"/>
  <c r="AO308" i="2"/>
  <c r="X310" i="2"/>
  <c r="Z309" i="2"/>
  <c r="AA308" i="2"/>
  <c r="Y309" i="2"/>
  <c r="T310" i="2" l="1"/>
  <c r="AP309" i="2"/>
  <c r="AO309" i="2"/>
  <c r="X311" i="2"/>
  <c r="Z310" i="2"/>
  <c r="AA309" i="2"/>
  <c r="Y310" i="2"/>
  <c r="T311" i="2" l="1"/>
  <c r="AP310" i="2"/>
  <c r="AO310" i="2"/>
  <c r="X312" i="2"/>
  <c r="Z311" i="2"/>
  <c r="Y311" i="2"/>
  <c r="AA310" i="2"/>
  <c r="T312" i="2" l="1"/>
  <c r="AP311" i="2"/>
  <c r="AO311" i="2"/>
  <c r="AA311" i="2"/>
  <c r="Y312" i="2"/>
  <c r="X313" i="2"/>
  <c r="Z312" i="2"/>
  <c r="T313" i="2" l="1"/>
  <c r="AP312" i="2"/>
  <c r="AO312" i="2"/>
  <c r="X314" i="2"/>
  <c r="Z313" i="2"/>
  <c r="AA312" i="2"/>
  <c r="Y313" i="2"/>
  <c r="T314" i="2" l="1"/>
  <c r="AP313" i="2"/>
  <c r="AO313" i="2"/>
  <c r="X315" i="2"/>
  <c r="Z314" i="2"/>
  <c r="AA313" i="2"/>
  <c r="Y314" i="2"/>
  <c r="T315" i="2" l="1"/>
  <c r="AP314" i="2"/>
  <c r="AO314" i="2"/>
  <c r="X316" i="2"/>
  <c r="Z315" i="2"/>
  <c r="AA314" i="2"/>
  <c r="Y315" i="2"/>
  <c r="T316" i="2" l="1"/>
  <c r="AP315" i="2"/>
  <c r="AO315" i="2"/>
  <c r="X317" i="2"/>
  <c r="Z316" i="2"/>
  <c r="Y316" i="2"/>
  <c r="AA315" i="2"/>
  <c r="T317" i="2" l="1"/>
  <c r="AP316" i="2"/>
  <c r="AO316" i="2"/>
  <c r="Y317" i="2"/>
  <c r="AA316" i="2"/>
  <c r="X318" i="2"/>
  <c r="Z317" i="2"/>
  <c r="T318" i="2" l="1"/>
  <c r="AP317" i="2"/>
  <c r="AO317" i="2"/>
  <c r="X319" i="2"/>
  <c r="Z318" i="2"/>
  <c r="Y318" i="2"/>
  <c r="AA317" i="2"/>
  <c r="T319" i="2" l="1"/>
  <c r="AP318" i="2"/>
  <c r="AO318" i="2"/>
  <c r="AA318" i="2"/>
  <c r="Y319" i="2"/>
  <c r="X320" i="2"/>
  <c r="Z319" i="2"/>
  <c r="T320" i="2" l="1"/>
  <c r="AP319" i="2"/>
  <c r="AO319" i="2"/>
  <c r="X321" i="2"/>
  <c r="Z320" i="2"/>
  <c r="AA319" i="2"/>
  <c r="Y320" i="2"/>
  <c r="T321" i="2" l="1"/>
  <c r="AP320" i="2"/>
  <c r="AO320" i="2"/>
  <c r="X322" i="2"/>
  <c r="Z321" i="2"/>
  <c r="AA320" i="2"/>
  <c r="Y321" i="2"/>
  <c r="T322" i="2" l="1"/>
  <c r="AP321" i="2"/>
  <c r="AO321" i="2"/>
  <c r="X323" i="2"/>
  <c r="Z322" i="2"/>
  <c r="AA321" i="2"/>
  <c r="Y322" i="2"/>
  <c r="T323" i="2" l="1"/>
  <c r="AP322" i="2"/>
  <c r="AO322" i="2"/>
  <c r="X324" i="2"/>
  <c r="Z323" i="2"/>
  <c r="AA322" i="2"/>
  <c r="Y323" i="2"/>
  <c r="T324" i="2" l="1"/>
  <c r="AP323" i="2"/>
  <c r="AO323" i="2"/>
  <c r="X325" i="2"/>
  <c r="Z324" i="2"/>
  <c r="Y324" i="2"/>
  <c r="AA323" i="2"/>
  <c r="T325" i="2" l="1"/>
  <c r="AP324" i="2"/>
  <c r="AO324" i="2"/>
  <c r="AA324" i="2"/>
  <c r="Y325" i="2"/>
  <c r="X326" i="2"/>
  <c r="Z325" i="2"/>
  <c r="T326" i="2" l="1"/>
  <c r="AP325" i="2"/>
  <c r="AO325" i="2"/>
  <c r="X327" i="2"/>
  <c r="Z326" i="2"/>
  <c r="AA325" i="2"/>
  <c r="Y326" i="2"/>
  <c r="T327" i="2" l="1"/>
  <c r="AP326" i="2"/>
  <c r="AO326" i="2"/>
  <c r="X328" i="2"/>
  <c r="Z327" i="2"/>
  <c r="AA326" i="2"/>
  <c r="Y327" i="2"/>
  <c r="T328" i="2" l="1"/>
  <c r="AP327" i="2"/>
  <c r="AO327" i="2"/>
  <c r="X329" i="2"/>
  <c r="Z328" i="2"/>
  <c r="AA327" i="2"/>
  <c r="Y328" i="2"/>
  <c r="T329" i="2" l="1"/>
  <c r="AP328" i="2"/>
  <c r="AO328" i="2"/>
  <c r="X330" i="2"/>
  <c r="Z329" i="2"/>
  <c r="AA328" i="2"/>
  <c r="Y329" i="2"/>
  <c r="T330" i="2" l="1"/>
  <c r="AP329" i="2"/>
  <c r="AO329" i="2"/>
  <c r="X331" i="2"/>
  <c r="Z330" i="2"/>
  <c r="Y330" i="2"/>
  <c r="AA329" i="2"/>
  <c r="T331" i="2" l="1"/>
  <c r="AP330" i="2"/>
  <c r="AO330" i="2"/>
  <c r="Y331" i="2"/>
  <c r="AA330" i="2"/>
  <c r="X332" i="2"/>
  <c r="Z331" i="2"/>
  <c r="T332" i="2" l="1"/>
  <c r="AP331" i="2"/>
  <c r="AO331" i="2"/>
  <c r="X333" i="2"/>
  <c r="Z332" i="2"/>
  <c r="AA331" i="2"/>
  <c r="Y332" i="2"/>
  <c r="T333" i="2" l="1"/>
  <c r="AP332" i="2"/>
  <c r="AO332" i="2"/>
  <c r="X334" i="2"/>
  <c r="Z333" i="2"/>
  <c r="Y333" i="2"/>
  <c r="AA332" i="2"/>
  <c r="T334" i="2" l="1"/>
  <c r="AP333" i="2"/>
  <c r="AO333" i="2"/>
  <c r="AA333" i="2"/>
  <c r="Y334" i="2"/>
  <c r="X335" i="2"/>
  <c r="Z334" i="2"/>
  <c r="T335" i="2" l="1"/>
  <c r="AP334" i="2"/>
  <c r="AO334" i="2"/>
  <c r="X336" i="2"/>
  <c r="Z335" i="2"/>
  <c r="AA334" i="2"/>
  <c r="Y335" i="2"/>
  <c r="T336" i="2" l="1"/>
  <c r="AP335" i="2"/>
  <c r="AO335" i="2"/>
  <c r="X337" i="2"/>
  <c r="Z336" i="2"/>
  <c r="AA335" i="2"/>
  <c r="Y336" i="2"/>
  <c r="T337" i="2" l="1"/>
  <c r="AP336" i="2"/>
  <c r="AO336" i="2"/>
  <c r="X338" i="2"/>
  <c r="Z337" i="2"/>
  <c r="AA336" i="2"/>
  <c r="Y337" i="2"/>
  <c r="T338" i="2" l="1"/>
  <c r="AP337" i="2"/>
  <c r="AO337" i="2"/>
  <c r="X339" i="2"/>
  <c r="Z338" i="2"/>
  <c r="AA337" i="2"/>
  <c r="Y338" i="2"/>
  <c r="T339" i="2" l="1"/>
  <c r="AP338" i="2"/>
  <c r="AO338" i="2"/>
  <c r="X340" i="2"/>
  <c r="Z339" i="2"/>
  <c r="AA338" i="2"/>
  <c r="Y339" i="2"/>
  <c r="T340" i="2" l="1"/>
  <c r="AP339" i="2"/>
  <c r="AO339" i="2"/>
  <c r="X341" i="2"/>
  <c r="Z340" i="2"/>
  <c r="AA339" i="2"/>
  <c r="Y340" i="2"/>
  <c r="T341" i="2" l="1"/>
  <c r="AP340" i="2"/>
  <c r="AO340" i="2"/>
  <c r="X342" i="2"/>
  <c r="Z341" i="2"/>
  <c r="AA340" i="2"/>
  <c r="Y341" i="2"/>
  <c r="T342" i="2" l="1"/>
  <c r="AP341" i="2"/>
  <c r="AO341" i="2"/>
  <c r="X343" i="2"/>
  <c r="Z342" i="2"/>
  <c r="AA341" i="2"/>
  <c r="Y342" i="2"/>
  <c r="T343" i="2" l="1"/>
  <c r="AP342" i="2"/>
  <c r="AO342" i="2"/>
  <c r="X344" i="2"/>
  <c r="Z343" i="2"/>
  <c r="AA342" i="2"/>
  <c r="Y343" i="2"/>
  <c r="T344" i="2" l="1"/>
  <c r="AP343" i="2"/>
  <c r="AO343" i="2"/>
  <c r="X345" i="2"/>
  <c r="Z344" i="2"/>
  <c r="AA343" i="2"/>
  <c r="Y344" i="2"/>
  <c r="T345" i="2" l="1"/>
  <c r="AP344" i="2"/>
  <c r="AO344" i="2"/>
  <c r="X346" i="2"/>
  <c r="Z345" i="2"/>
  <c r="Y345" i="2"/>
  <c r="AA344" i="2"/>
  <c r="T346" i="2" l="1"/>
  <c r="AP345" i="2"/>
  <c r="AO345" i="2"/>
  <c r="Y346" i="2"/>
  <c r="AA345" i="2"/>
  <c r="X347" i="2"/>
  <c r="Z346" i="2"/>
  <c r="T347" i="2" l="1"/>
  <c r="AP346" i="2"/>
  <c r="AO346" i="2"/>
  <c r="X348" i="2"/>
  <c r="Z347" i="2"/>
  <c r="AA346" i="2"/>
  <c r="Y347" i="2"/>
  <c r="T348" i="2" l="1"/>
  <c r="AP347" i="2"/>
  <c r="AO347" i="2"/>
  <c r="X349" i="2"/>
  <c r="Z348" i="2"/>
  <c r="Y348" i="2"/>
  <c r="AA347" i="2"/>
  <c r="T349" i="2" l="1"/>
  <c r="AP348" i="2"/>
  <c r="AO348" i="2"/>
  <c r="Y349" i="2"/>
  <c r="AA348" i="2"/>
  <c r="X350" i="2"/>
  <c r="Z349" i="2"/>
  <c r="T350" i="2" l="1"/>
  <c r="AP349" i="2"/>
  <c r="AO349" i="2"/>
  <c r="X351" i="2"/>
  <c r="Z350" i="2"/>
  <c r="Y350" i="2"/>
  <c r="AA349" i="2"/>
  <c r="T351" i="2" l="1"/>
  <c r="AP350" i="2"/>
  <c r="AO350" i="2"/>
  <c r="Y351" i="2"/>
  <c r="AA350" i="2"/>
  <c r="X352" i="2"/>
  <c r="Z351" i="2"/>
  <c r="T352" i="2" l="1"/>
  <c r="AP351" i="2"/>
  <c r="AO351" i="2"/>
  <c r="X353" i="2"/>
  <c r="Z352" i="2"/>
  <c r="Y352" i="2"/>
  <c r="AA351" i="2"/>
  <c r="T353" i="2" l="1"/>
  <c r="AP352" i="2"/>
  <c r="AO352" i="2"/>
  <c r="AA352" i="2"/>
  <c r="Y353" i="2"/>
  <c r="X354" i="2"/>
  <c r="Z353" i="2"/>
  <c r="T354" i="2" l="1"/>
  <c r="AP353" i="2"/>
  <c r="AO353" i="2"/>
  <c r="X355" i="2"/>
  <c r="Z354" i="2"/>
  <c r="AA353" i="2"/>
  <c r="Y354" i="2"/>
  <c r="T355" i="2" l="1"/>
  <c r="AP354" i="2"/>
  <c r="AO354" i="2"/>
  <c r="X356" i="2"/>
  <c r="Z355" i="2"/>
  <c r="AA354" i="2"/>
  <c r="Y355" i="2"/>
  <c r="T356" i="2" l="1"/>
  <c r="AP355" i="2"/>
  <c r="AO355" i="2"/>
  <c r="X357" i="2"/>
  <c r="Z356" i="2"/>
  <c r="AA355" i="2"/>
  <c r="Y356" i="2"/>
  <c r="T357" i="2" l="1"/>
  <c r="AP356" i="2"/>
  <c r="AO356" i="2"/>
  <c r="X358" i="2"/>
  <c r="Z357" i="2"/>
  <c r="Y357" i="2"/>
  <c r="AA356" i="2"/>
  <c r="T358" i="2" l="1"/>
  <c r="AP357" i="2"/>
  <c r="AO357" i="2"/>
  <c r="AA357" i="2"/>
  <c r="Y358" i="2"/>
  <c r="X359" i="2"/>
  <c r="Z358" i="2"/>
  <c r="T359" i="2" l="1"/>
  <c r="AP358" i="2"/>
  <c r="AO358" i="2"/>
  <c r="X360" i="2"/>
  <c r="Z359" i="2"/>
  <c r="Y359" i="2"/>
  <c r="AA358" i="2"/>
  <c r="T360" i="2" l="1"/>
  <c r="AP359" i="2"/>
  <c r="AO359" i="2"/>
  <c r="AA359" i="2"/>
  <c r="Y360" i="2"/>
  <c r="X361" i="2"/>
  <c r="Z360" i="2"/>
  <c r="T361" i="2" l="1"/>
  <c r="AP360" i="2"/>
  <c r="AO360" i="2"/>
  <c r="X362" i="2"/>
  <c r="Z361" i="2"/>
  <c r="Y361" i="2"/>
  <c r="AA360" i="2"/>
  <c r="T362" i="2" l="1"/>
  <c r="AP361" i="2"/>
  <c r="AO361" i="2"/>
  <c r="Y362" i="2"/>
  <c r="AA361" i="2"/>
  <c r="X363" i="2"/>
  <c r="Z362" i="2"/>
  <c r="T363" i="2" l="1"/>
  <c r="AP362" i="2"/>
  <c r="AO362" i="2"/>
  <c r="X364" i="2"/>
  <c r="Z363" i="2"/>
  <c r="Y363" i="2"/>
  <c r="AA362" i="2"/>
  <c r="T364" i="2" l="1"/>
  <c r="AP363" i="2"/>
  <c r="AO363" i="2"/>
  <c r="Y364" i="2"/>
  <c r="AA363" i="2"/>
  <c r="X365" i="2"/>
  <c r="Z364" i="2"/>
  <c r="T365" i="2" l="1"/>
  <c r="AP364" i="2"/>
  <c r="AO364" i="2"/>
  <c r="X366" i="2"/>
  <c r="Z365" i="2"/>
  <c r="Y365" i="2"/>
  <c r="AA364" i="2"/>
  <c r="T366" i="2" l="1"/>
  <c r="AP365" i="2"/>
  <c r="AO365" i="2"/>
  <c r="Y366" i="2"/>
  <c r="AA365" i="2"/>
  <c r="X367" i="2"/>
  <c r="Z366" i="2"/>
  <c r="T367" i="2" l="1"/>
  <c r="AP366" i="2"/>
  <c r="AO366" i="2"/>
  <c r="X368" i="2"/>
  <c r="Z367" i="2"/>
  <c r="Y367" i="2"/>
  <c r="AA366" i="2"/>
  <c r="T368" i="2" l="1"/>
  <c r="AP367" i="2"/>
  <c r="AO367" i="2"/>
  <c r="Y368" i="2"/>
  <c r="AA367" i="2"/>
  <c r="X369" i="2"/>
  <c r="Z368" i="2"/>
  <c r="T369" i="2" l="1"/>
  <c r="AP368" i="2"/>
  <c r="AO368" i="2"/>
  <c r="X370" i="2"/>
  <c r="Z369" i="2"/>
  <c r="AA368" i="2"/>
  <c r="Y369" i="2"/>
  <c r="T370" i="2" l="1"/>
  <c r="AP369" i="2"/>
  <c r="AO369" i="2"/>
  <c r="X371" i="2"/>
  <c r="Z370" i="2"/>
  <c r="AA369" i="2"/>
  <c r="Y370" i="2"/>
  <c r="T371" i="2" l="1"/>
  <c r="AP370" i="2"/>
  <c r="AO370" i="2"/>
  <c r="X372" i="2"/>
  <c r="Z371" i="2"/>
  <c r="Y371" i="2"/>
  <c r="AA370" i="2"/>
  <c r="T372" i="2" l="1"/>
  <c r="AP371" i="2"/>
  <c r="AO371" i="2"/>
  <c r="Y372" i="2"/>
  <c r="AA371" i="2"/>
  <c r="X373" i="2"/>
  <c r="Z372" i="2"/>
  <c r="T373" i="2" l="1"/>
  <c r="AP372" i="2"/>
  <c r="AO372" i="2"/>
  <c r="X374" i="2"/>
  <c r="Z373" i="2"/>
  <c r="Y373" i="2"/>
  <c r="AA372" i="2"/>
  <c r="T374" i="2" l="1"/>
  <c r="AP373" i="2"/>
  <c r="AO373" i="2"/>
  <c r="Y374" i="2"/>
  <c r="AA373" i="2"/>
  <c r="X375" i="2"/>
  <c r="Z374" i="2"/>
  <c r="T375" i="2" l="1"/>
  <c r="AP374" i="2"/>
  <c r="AO374" i="2"/>
  <c r="X376" i="2"/>
  <c r="Z375" i="2"/>
  <c r="Y375" i="2"/>
  <c r="AA374" i="2"/>
  <c r="T376" i="2" l="1"/>
  <c r="AP375" i="2"/>
  <c r="AO375" i="2"/>
  <c r="AA375" i="2"/>
  <c r="Y376" i="2"/>
  <c r="X377" i="2"/>
  <c r="Z376" i="2"/>
  <c r="T377" i="2" l="1"/>
  <c r="AP376" i="2"/>
  <c r="AO376" i="2"/>
  <c r="X378" i="2"/>
  <c r="Z377" i="2"/>
  <c r="AA376" i="2"/>
  <c r="Y377" i="2"/>
  <c r="T378" i="2" l="1"/>
  <c r="AP377" i="2"/>
  <c r="AO377" i="2"/>
  <c r="X379" i="2"/>
  <c r="Z378" i="2"/>
  <c r="Y378" i="2"/>
  <c r="AA377" i="2"/>
  <c r="T379" i="2" l="1"/>
  <c r="AP378" i="2"/>
  <c r="AO378" i="2"/>
  <c r="Y379" i="2"/>
  <c r="AA378" i="2"/>
  <c r="X380" i="2"/>
  <c r="Z379" i="2"/>
  <c r="T380" i="2" l="1"/>
  <c r="AP379" i="2"/>
  <c r="AO379" i="2"/>
  <c r="X381" i="2"/>
  <c r="Z380" i="2"/>
  <c r="AA379" i="2"/>
  <c r="Y380" i="2"/>
  <c r="T381" i="2" l="1"/>
  <c r="AP380" i="2"/>
  <c r="AO380" i="2"/>
  <c r="X382" i="2"/>
  <c r="Z381" i="2"/>
  <c r="Y381" i="2"/>
  <c r="AA380" i="2"/>
  <c r="T382" i="2" l="1"/>
  <c r="AP381" i="2"/>
  <c r="AO381" i="2"/>
  <c r="Y382" i="2"/>
  <c r="AA381" i="2"/>
  <c r="X383" i="2"/>
  <c r="Z382" i="2"/>
  <c r="T383" i="2" l="1"/>
  <c r="AP382" i="2"/>
  <c r="AO382" i="2"/>
  <c r="X384" i="2"/>
  <c r="Z383" i="2"/>
  <c r="Y383" i="2"/>
  <c r="AA382" i="2"/>
  <c r="T384" i="2" l="1"/>
  <c r="AP383" i="2"/>
  <c r="AO383" i="2"/>
  <c r="AA383" i="2"/>
  <c r="Y384" i="2"/>
  <c r="X385" i="2"/>
  <c r="Z384" i="2"/>
  <c r="T385" i="2" l="1"/>
  <c r="AP384" i="2"/>
  <c r="AO384" i="2"/>
  <c r="X386" i="2"/>
  <c r="Z385" i="2"/>
  <c r="Y385" i="2"/>
  <c r="AA384" i="2"/>
  <c r="T386" i="2" l="1"/>
  <c r="AP385" i="2"/>
  <c r="AO385" i="2"/>
  <c r="Y386" i="2"/>
  <c r="AA385" i="2"/>
  <c r="X387" i="2"/>
  <c r="Z386" i="2"/>
  <c r="T387" i="2" l="1"/>
  <c r="AP386" i="2"/>
  <c r="AO386" i="2"/>
  <c r="X388" i="2"/>
  <c r="Z387" i="2"/>
  <c r="Y387" i="2"/>
  <c r="AA386" i="2"/>
  <c r="T388" i="2" l="1"/>
  <c r="AP387" i="2"/>
  <c r="AO387" i="2"/>
  <c r="AA387" i="2"/>
  <c r="Y388" i="2"/>
  <c r="X389" i="2"/>
  <c r="Z388" i="2"/>
  <c r="T389" i="2" l="1"/>
  <c r="AP388" i="2"/>
  <c r="AO388" i="2"/>
  <c r="X390" i="2"/>
  <c r="Z389" i="2"/>
  <c r="AA388" i="2"/>
  <c r="Y389" i="2"/>
  <c r="T390" i="2" l="1"/>
  <c r="AP389" i="2"/>
  <c r="AO389" i="2"/>
  <c r="X391" i="2"/>
  <c r="Z390" i="2"/>
  <c r="Y390" i="2"/>
  <c r="AA389" i="2"/>
  <c r="T391" i="2" l="1"/>
  <c r="AP390" i="2"/>
  <c r="AO390" i="2"/>
  <c r="Y391" i="2"/>
  <c r="AA390" i="2"/>
  <c r="X392" i="2"/>
  <c r="Z391" i="2"/>
  <c r="T392" i="2" l="1"/>
  <c r="AP391" i="2"/>
  <c r="AO391" i="2"/>
  <c r="X393" i="2"/>
  <c r="Z392" i="2"/>
  <c r="Y392" i="2"/>
  <c r="AA391" i="2"/>
  <c r="T393" i="2" l="1"/>
  <c r="AP392" i="2"/>
  <c r="AO392" i="2"/>
  <c r="Y393" i="2"/>
  <c r="AA392" i="2"/>
  <c r="X394" i="2"/>
  <c r="Z393" i="2"/>
  <c r="T394" i="2" l="1"/>
  <c r="AP393" i="2"/>
  <c r="AO393" i="2"/>
  <c r="X395" i="2"/>
  <c r="Z394" i="2"/>
  <c r="AA393" i="2"/>
  <c r="Y394" i="2"/>
  <c r="T395" i="2" l="1"/>
  <c r="AP394" i="2"/>
  <c r="AO394" i="2"/>
  <c r="X396" i="2"/>
  <c r="Z395" i="2"/>
  <c r="Y395" i="2"/>
  <c r="AA394" i="2"/>
  <c r="T396" i="2" l="1"/>
  <c r="AP395" i="2"/>
  <c r="AO395" i="2"/>
  <c r="AA395" i="2"/>
  <c r="Y396" i="2"/>
  <c r="X397" i="2"/>
  <c r="Z396" i="2"/>
  <c r="T397" i="2" l="1"/>
  <c r="AP396" i="2"/>
  <c r="AO396" i="2"/>
  <c r="X398" i="2"/>
  <c r="Z397" i="2"/>
  <c r="Y397" i="2"/>
  <c r="AA396" i="2"/>
  <c r="T398" i="2" l="1"/>
  <c r="AP397" i="2"/>
  <c r="AO397" i="2"/>
  <c r="AA397" i="2"/>
  <c r="Y398" i="2"/>
  <c r="X399" i="2"/>
  <c r="Z398" i="2"/>
  <c r="T399" i="2" l="1"/>
  <c r="AP398" i="2"/>
  <c r="AO398" i="2"/>
  <c r="X400" i="2"/>
  <c r="Z399" i="2"/>
  <c r="Y399" i="2"/>
  <c r="AA398" i="2"/>
  <c r="T400" i="2" l="1"/>
  <c r="AP399" i="2"/>
  <c r="AO399" i="2"/>
  <c r="Y400" i="2"/>
  <c r="AA399" i="2"/>
  <c r="X401" i="2"/>
  <c r="Z400" i="2"/>
  <c r="T401" i="2" l="1"/>
  <c r="AP400" i="2"/>
  <c r="AO400" i="2"/>
  <c r="X402" i="2"/>
  <c r="Z401" i="2"/>
  <c r="Y401" i="2"/>
  <c r="AA400" i="2"/>
  <c r="T402" i="2" l="1"/>
  <c r="AP401" i="2"/>
  <c r="AO401" i="2"/>
  <c r="Y402" i="2"/>
  <c r="AA401" i="2"/>
  <c r="X403" i="2"/>
  <c r="Z402" i="2"/>
  <c r="T403" i="2" l="1"/>
  <c r="AP402" i="2"/>
  <c r="AO402" i="2"/>
  <c r="X404" i="2"/>
  <c r="Z403" i="2"/>
  <c r="AA402" i="2"/>
  <c r="Y403" i="2"/>
  <c r="T404" i="2" l="1"/>
  <c r="AP403" i="2"/>
  <c r="AO403" i="2"/>
  <c r="X405" i="2"/>
  <c r="Z404" i="2"/>
  <c r="Y404" i="2"/>
  <c r="AA403" i="2"/>
  <c r="T405" i="2" l="1"/>
  <c r="AP404" i="2"/>
  <c r="AO404" i="2"/>
  <c r="Y405" i="2"/>
  <c r="AA404" i="2"/>
  <c r="X406" i="2"/>
  <c r="Z405" i="2"/>
  <c r="T406" i="2" l="1"/>
  <c r="AP405" i="2"/>
  <c r="AO405" i="2"/>
  <c r="X407" i="2"/>
  <c r="Z406" i="2"/>
  <c r="AA405" i="2"/>
  <c r="Y406" i="2"/>
  <c r="T407" i="2" l="1"/>
  <c r="AP406" i="2"/>
  <c r="AO406" i="2"/>
  <c r="X408" i="2"/>
  <c r="Z407" i="2"/>
  <c r="Y407" i="2"/>
  <c r="AA406" i="2"/>
  <c r="T408" i="2" l="1"/>
  <c r="AP407" i="2"/>
  <c r="AO407" i="2"/>
  <c r="Y408" i="2"/>
  <c r="AA407" i="2"/>
  <c r="X409" i="2"/>
  <c r="Z408" i="2"/>
  <c r="T409" i="2" l="1"/>
  <c r="AP408" i="2"/>
  <c r="AO408" i="2"/>
  <c r="X410" i="2"/>
  <c r="Z409" i="2"/>
  <c r="Y409" i="2"/>
  <c r="AA408" i="2"/>
  <c r="T410" i="2" l="1"/>
  <c r="AP409" i="2"/>
  <c r="AO409" i="2"/>
  <c r="AA409" i="2"/>
  <c r="Y410" i="2"/>
  <c r="X411" i="2"/>
  <c r="Z410" i="2"/>
  <c r="T411" i="2" l="1"/>
  <c r="AP410" i="2"/>
  <c r="AO410" i="2"/>
  <c r="X412" i="2"/>
  <c r="Z411" i="2"/>
  <c r="Y411" i="2"/>
  <c r="AA410" i="2"/>
  <c r="T412" i="2" l="1"/>
  <c r="AP411" i="2"/>
  <c r="AO411" i="2"/>
  <c r="AA411" i="2"/>
  <c r="Y412" i="2"/>
  <c r="X413" i="2"/>
  <c r="Z412" i="2"/>
  <c r="T413" i="2" l="1"/>
  <c r="AP412" i="2"/>
  <c r="AO412" i="2"/>
  <c r="X414" i="2"/>
  <c r="Z413" i="2"/>
  <c r="AA412" i="2"/>
  <c r="Y413" i="2"/>
  <c r="T414" i="2" l="1"/>
  <c r="AP413" i="2"/>
  <c r="AO413" i="2"/>
  <c r="X415" i="2"/>
  <c r="Z414" i="2"/>
  <c r="AA413" i="2"/>
  <c r="Y414" i="2"/>
  <c r="T415" i="2" l="1"/>
  <c r="AP414" i="2"/>
  <c r="AO414" i="2"/>
  <c r="X416" i="2"/>
  <c r="Z415" i="2"/>
  <c r="AA414" i="2"/>
  <c r="Y415" i="2"/>
  <c r="T416" i="2" l="1"/>
  <c r="AP415" i="2"/>
  <c r="AO415" i="2"/>
  <c r="X417" i="2"/>
  <c r="Z416" i="2"/>
  <c r="AA415" i="2"/>
  <c r="Y416" i="2"/>
  <c r="T417" i="2" l="1"/>
  <c r="AP416" i="2"/>
  <c r="AO416" i="2"/>
  <c r="X418" i="2"/>
  <c r="Z417" i="2"/>
  <c r="AA416" i="2"/>
  <c r="Y417" i="2"/>
  <c r="T418" i="2" l="1"/>
  <c r="AP417" i="2"/>
  <c r="AO417" i="2"/>
  <c r="X419" i="2"/>
  <c r="Z418" i="2"/>
  <c r="AA417" i="2"/>
  <c r="Y418" i="2"/>
  <c r="T419" i="2" l="1"/>
  <c r="AP418" i="2"/>
  <c r="AO418" i="2"/>
  <c r="X420" i="2"/>
  <c r="Z419" i="2"/>
  <c r="AA418" i="2"/>
  <c r="Y419" i="2"/>
  <c r="T420" i="2" l="1"/>
  <c r="AP419" i="2"/>
  <c r="AO419" i="2"/>
  <c r="X421" i="2"/>
  <c r="Z420" i="2"/>
  <c r="AA419" i="2"/>
  <c r="Y420" i="2"/>
  <c r="T421" i="2" l="1"/>
  <c r="AP420" i="2"/>
  <c r="AO420" i="2"/>
  <c r="X422" i="2"/>
  <c r="Z421" i="2"/>
  <c r="AA420" i="2"/>
  <c r="Y421" i="2"/>
  <c r="T422" i="2" l="1"/>
  <c r="AP421" i="2"/>
  <c r="AO421" i="2"/>
  <c r="X423" i="2"/>
  <c r="Z422" i="2"/>
  <c r="AA421" i="2"/>
  <c r="Y422" i="2"/>
  <c r="T423" i="2" l="1"/>
  <c r="AP422" i="2"/>
  <c r="AO422" i="2"/>
  <c r="X424" i="2"/>
  <c r="Z423" i="2"/>
  <c r="AA422" i="2"/>
  <c r="Y423" i="2"/>
  <c r="T424" i="2" l="1"/>
  <c r="AP423" i="2"/>
  <c r="AO423" i="2"/>
  <c r="X425" i="2"/>
  <c r="Z424" i="2"/>
  <c r="AA423" i="2"/>
  <c r="Y424" i="2"/>
  <c r="T425" i="2" l="1"/>
  <c r="AP424" i="2"/>
  <c r="AO424" i="2"/>
  <c r="X426" i="2"/>
  <c r="Z425" i="2"/>
  <c r="AA424" i="2"/>
  <c r="Y425" i="2"/>
  <c r="T426" i="2" l="1"/>
  <c r="AP425" i="2"/>
  <c r="AO425" i="2"/>
  <c r="X427" i="2"/>
  <c r="Z426" i="2"/>
  <c r="AA425" i="2"/>
  <c r="Y426" i="2"/>
  <c r="T427" i="2" l="1"/>
  <c r="AP426" i="2"/>
  <c r="AO426" i="2"/>
  <c r="X428" i="2"/>
  <c r="Z427" i="2"/>
  <c r="AA426" i="2"/>
  <c r="Y427" i="2"/>
  <c r="T428" i="2" l="1"/>
  <c r="AP427" i="2"/>
  <c r="AO427" i="2"/>
  <c r="X429" i="2"/>
  <c r="Z428" i="2"/>
  <c r="AA427" i="2"/>
  <c r="Y428" i="2"/>
  <c r="T429" i="2" l="1"/>
  <c r="AP428" i="2"/>
  <c r="AO428" i="2"/>
  <c r="X430" i="2"/>
  <c r="Z429" i="2"/>
  <c r="AA428" i="2"/>
  <c r="Y429" i="2"/>
  <c r="T430" i="2" l="1"/>
  <c r="AP429" i="2"/>
  <c r="AO429" i="2"/>
  <c r="X431" i="2"/>
  <c r="Z430" i="2"/>
  <c r="AA429" i="2"/>
  <c r="Y430" i="2"/>
  <c r="T431" i="2" l="1"/>
  <c r="AP430" i="2"/>
  <c r="AO430" i="2"/>
  <c r="X432" i="2"/>
  <c r="Z431" i="2"/>
  <c r="AA430" i="2"/>
  <c r="Y431" i="2"/>
  <c r="T432" i="2" l="1"/>
  <c r="AP431" i="2"/>
  <c r="AO431" i="2"/>
  <c r="X433" i="2"/>
  <c r="Z432" i="2"/>
  <c r="AA431" i="2"/>
  <c r="Y432" i="2"/>
  <c r="T433" i="2" l="1"/>
  <c r="AP432" i="2"/>
  <c r="AO432" i="2"/>
  <c r="X434" i="2"/>
  <c r="Z433" i="2"/>
  <c r="AA432" i="2"/>
  <c r="Y433" i="2"/>
  <c r="T434" i="2" l="1"/>
  <c r="AP433" i="2"/>
  <c r="AO433" i="2"/>
  <c r="X435" i="2"/>
  <c r="Z434" i="2"/>
  <c r="AA433" i="2"/>
  <c r="Y434" i="2"/>
  <c r="T435" i="2" l="1"/>
  <c r="AP434" i="2"/>
  <c r="AO434" i="2"/>
  <c r="X436" i="2"/>
  <c r="Z435" i="2"/>
  <c r="AA434" i="2"/>
  <c r="Y435" i="2"/>
  <c r="T436" i="2" l="1"/>
  <c r="AP435" i="2"/>
  <c r="AO435" i="2"/>
  <c r="X437" i="2"/>
  <c r="Z436" i="2"/>
  <c r="AA435" i="2"/>
  <c r="Y436" i="2"/>
  <c r="T437" i="2" l="1"/>
  <c r="AP436" i="2"/>
  <c r="AO436" i="2"/>
  <c r="X438" i="2"/>
  <c r="Z437" i="2"/>
  <c r="AA436" i="2"/>
  <c r="Y437" i="2"/>
  <c r="T438" i="2" l="1"/>
  <c r="AP437" i="2"/>
  <c r="AO437" i="2"/>
  <c r="X439" i="2"/>
  <c r="Z438" i="2"/>
  <c r="AA437" i="2"/>
  <c r="Y438" i="2"/>
  <c r="T439" i="2" l="1"/>
  <c r="AP438" i="2"/>
  <c r="AO438" i="2"/>
  <c r="X440" i="2"/>
  <c r="Z439" i="2"/>
  <c r="AA438" i="2"/>
  <c r="Y439" i="2"/>
  <c r="T440" i="2" l="1"/>
  <c r="AP439" i="2"/>
  <c r="AO439" i="2"/>
  <c r="X441" i="2"/>
  <c r="Z440" i="2"/>
  <c r="AA439" i="2"/>
  <c r="Y440" i="2"/>
  <c r="T441" i="2" l="1"/>
  <c r="AP440" i="2"/>
  <c r="AO440" i="2"/>
  <c r="X442" i="2"/>
  <c r="Z441" i="2"/>
  <c r="AA440" i="2"/>
  <c r="Y441" i="2"/>
  <c r="T442" i="2" l="1"/>
  <c r="AP441" i="2"/>
  <c r="AO441" i="2"/>
  <c r="X443" i="2"/>
  <c r="Z442" i="2"/>
  <c r="AA441" i="2"/>
  <c r="Y442" i="2"/>
  <c r="T443" i="2" l="1"/>
  <c r="AP442" i="2"/>
  <c r="AO442" i="2"/>
  <c r="X444" i="2"/>
  <c r="Z443" i="2"/>
  <c r="AA442" i="2"/>
  <c r="Y443" i="2"/>
  <c r="T444" i="2" l="1"/>
  <c r="AP443" i="2"/>
  <c r="AO443" i="2"/>
  <c r="X445" i="2"/>
  <c r="Z444" i="2"/>
  <c r="AA443" i="2"/>
  <c r="Y444" i="2"/>
  <c r="T445" i="2" l="1"/>
  <c r="AP444" i="2"/>
  <c r="AO444" i="2"/>
  <c r="X446" i="2"/>
  <c r="Z445" i="2"/>
  <c r="AA444" i="2"/>
  <c r="Y445" i="2"/>
  <c r="T446" i="2" l="1"/>
  <c r="AP445" i="2"/>
  <c r="AO445" i="2"/>
  <c r="X447" i="2"/>
  <c r="Z446" i="2"/>
  <c r="AA445" i="2"/>
  <c r="Y446" i="2"/>
  <c r="T447" i="2" l="1"/>
  <c r="AP446" i="2"/>
  <c r="AO446" i="2"/>
  <c r="X448" i="2"/>
  <c r="Z447" i="2"/>
  <c r="AA446" i="2"/>
  <c r="Y447" i="2"/>
  <c r="T448" i="2" l="1"/>
  <c r="AP447" i="2"/>
  <c r="AO447" i="2"/>
  <c r="X449" i="2"/>
  <c r="Z448" i="2"/>
  <c r="AA447" i="2"/>
  <c r="Y448" i="2"/>
  <c r="T449" i="2" l="1"/>
  <c r="AP448" i="2"/>
  <c r="AO448" i="2"/>
  <c r="X450" i="2"/>
  <c r="Z449" i="2"/>
  <c r="AA448" i="2"/>
  <c r="Y449" i="2"/>
  <c r="T450" i="2" l="1"/>
  <c r="AP449" i="2"/>
  <c r="AO449" i="2"/>
  <c r="X451" i="2"/>
  <c r="Z450" i="2"/>
  <c r="AA449" i="2"/>
  <c r="Y450" i="2"/>
  <c r="T451" i="2" l="1"/>
  <c r="AP450" i="2"/>
  <c r="AO450" i="2"/>
  <c r="X452" i="2"/>
  <c r="Z451" i="2"/>
  <c r="AA450" i="2"/>
  <c r="Y451" i="2"/>
  <c r="T452" i="2" l="1"/>
  <c r="AP451" i="2"/>
  <c r="AO451" i="2"/>
  <c r="X453" i="2"/>
  <c r="Z452" i="2"/>
  <c r="AA451" i="2"/>
  <c r="Y452" i="2"/>
  <c r="T453" i="2" l="1"/>
  <c r="AP452" i="2"/>
  <c r="AO452" i="2"/>
  <c r="X454" i="2"/>
  <c r="Z453" i="2"/>
  <c r="AA452" i="2"/>
  <c r="Y453" i="2"/>
  <c r="T454" i="2" l="1"/>
  <c r="AP453" i="2"/>
  <c r="AO453" i="2"/>
  <c r="X455" i="2"/>
  <c r="Z454" i="2"/>
  <c r="AA453" i="2"/>
  <c r="Y454" i="2"/>
  <c r="T455" i="2" l="1"/>
  <c r="AP454" i="2"/>
  <c r="AO454" i="2"/>
  <c r="X456" i="2"/>
  <c r="Z455" i="2"/>
  <c r="AA454" i="2"/>
  <c r="Y455" i="2"/>
  <c r="T456" i="2" l="1"/>
  <c r="AP455" i="2"/>
  <c r="AO455" i="2"/>
  <c r="X457" i="2"/>
  <c r="Z456" i="2"/>
  <c r="AA455" i="2"/>
  <c r="Y456" i="2"/>
  <c r="T457" i="2" l="1"/>
  <c r="AP456" i="2"/>
  <c r="AO456" i="2"/>
  <c r="Z457" i="2"/>
  <c r="X458" i="2"/>
  <c r="AA456" i="2"/>
  <c r="Y457" i="2"/>
  <c r="T458" i="2" l="1"/>
  <c r="AP457" i="2"/>
  <c r="AO457" i="2"/>
  <c r="AA457" i="2"/>
  <c r="Y458" i="2"/>
  <c r="Z458" i="2"/>
  <c r="X459" i="2"/>
  <c r="T459" i="2" l="1"/>
  <c r="AP458" i="2"/>
  <c r="AO458" i="2"/>
  <c r="Z459" i="2"/>
  <c r="X460" i="2"/>
  <c r="AA458" i="2"/>
  <c r="Y459" i="2"/>
  <c r="T460" i="2" l="1"/>
  <c r="AP459" i="2"/>
  <c r="AO459" i="2"/>
  <c r="AA459" i="2"/>
  <c r="Y460" i="2"/>
  <c r="Z460" i="2"/>
  <c r="X461" i="2"/>
  <c r="T461" i="2" l="1"/>
  <c r="AP460" i="2"/>
  <c r="AO460" i="2"/>
  <c r="Z461" i="2"/>
  <c r="X462" i="2"/>
  <c r="AA460" i="2"/>
  <c r="Y461" i="2"/>
  <c r="T462" i="2" l="1"/>
  <c r="AP461" i="2"/>
  <c r="AO461" i="2"/>
  <c r="AA461" i="2"/>
  <c r="Y462" i="2"/>
  <c r="Z462" i="2"/>
  <c r="X463" i="2"/>
  <c r="T463" i="2" l="1"/>
  <c r="AP462" i="2"/>
  <c r="AO462" i="2"/>
  <c r="Z463" i="2"/>
  <c r="X464" i="2"/>
  <c r="AA462" i="2"/>
  <c r="Y463" i="2"/>
  <c r="T464" i="2" l="1"/>
  <c r="AP463" i="2"/>
  <c r="AO463" i="2"/>
  <c r="AA463" i="2"/>
  <c r="Y464" i="2"/>
  <c r="Z464" i="2"/>
  <c r="X465" i="2"/>
  <c r="T465" i="2" l="1"/>
  <c r="AP464" i="2"/>
  <c r="AO464" i="2"/>
  <c r="Z465" i="2"/>
  <c r="X466" i="2"/>
  <c r="AA464" i="2"/>
  <c r="Y465" i="2"/>
  <c r="T466" i="2" l="1"/>
  <c r="AP465" i="2"/>
  <c r="AO465" i="2"/>
  <c r="AA465" i="2"/>
  <c r="Y466" i="2"/>
  <c r="Z466" i="2"/>
  <c r="X467" i="2"/>
  <c r="T467" i="2" l="1"/>
  <c r="AP466" i="2"/>
  <c r="AO466" i="2"/>
  <c r="Z467" i="2"/>
  <c r="X468" i="2"/>
  <c r="AA466" i="2"/>
  <c r="Y467" i="2"/>
  <c r="T468" i="2" l="1"/>
  <c r="AP467" i="2"/>
  <c r="AO467" i="2"/>
  <c r="AA467" i="2"/>
  <c r="Y468" i="2"/>
  <c r="Z468" i="2"/>
  <c r="X469" i="2"/>
  <c r="T469" i="2" l="1"/>
  <c r="AP468" i="2"/>
  <c r="AO468" i="2"/>
  <c r="Z469" i="2"/>
  <c r="X470" i="2"/>
  <c r="AA468" i="2"/>
  <c r="Y469" i="2"/>
  <c r="T470" i="2" l="1"/>
  <c r="AP469" i="2"/>
  <c r="AO469" i="2"/>
  <c r="AA469" i="2"/>
  <c r="Y470" i="2"/>
  <c r="Z470" i="2"/>
  <c r="X471" i="2"/>
  <c r="T471" i="2" l="1"/>
  <c r="AP470" i="2"/>
  <c r="AO470" i="2"/>
  <c r="Z471" i="2"/>
  <c r="X472" i="2"/>
  <c r="AA470" i="2"/>
  <c r="Y471" i="2"/>
  <c r="T472" i="2" l="1"/>
  <c r="AP471" i="2"/>
  <c r="AO471" i="2"/>
  <c r="AA471" i="2"/>
  <c r="Y472" i="2"/>
  <c r="Z472" i="2"/>
  <c r="X473" i="2"/>
  <c r="T473" i="2" l="1"/>
  <c r="AP472" i="2"/>
  <c r="AO472" i="2"/>
  <c r="Z473" i="2"/>
  <c r="X474" i="2"/>
  <c r="AA472" i="2"/>
  <c r="Y473" i="2"/>
  <c r="T474" i="2" l="1"/>
  <c r="AP473" i="2"/>
  <c r="AO473" i="2"/>
  <c r="AA473" i="2"/>
  <c r="Y474" i="2"/>
  <c r="Z474" i="2"/>
  <c r="X475" i="2"/>
  <c r="T475" i="2" l="1"/>
  <c r="AP474" i="2"/>
  <c r="AO474" i="2"/>
  <c r="Z475" i="2"/>
  <c r="X476" i="2"/>
  <c r="AA474" i="2"/>
  <c r="Y475" i="2"/>
  <c r="T476" i="2" l="1"/>
  <c r="AP475" i="2"/>
  <c r="AO475" i="2"/>
  <c r="AA475" i="2"/>
  <c r="Y476" i="2"/>
  <c r="Z476" i="2"/>
  <c r="X477" i="2"/>
  <c r="T477" i="2" l="1"/>
  <c r="AP476" i="2"/>
  <c r="AO476" i="2"/>
  <c r="Z477" i="2"/>
  <c r="X478" i="2"/>
  <c r="Y477" i="2"/>
  <c r="AA476" i="2"/>
  <c r="T478" i="2" l="1"/>
  <c r="AP477" i="2"/>
  <c r="AO477" i="2"/>
  <c r="AA477" i="2"/>
  <c r="Y478" i="2"/>
  <c r="Z478" i="2"/>
  <c r="X479" i="2"/>
  <c r="T479" i="2" l="1"/>
  <c r="AP478" i="2"/>
  <c r="AO478" i="2"/>
  <c r="Z479" i="2"/>
  <c r="X480" i="2"/>
  <c r="AA478" i="2"/>
  <c r="Y479" i="2"/>
  <c r="T480" i="2" l="1"/>
  <c r="AP479" i="2"/>
  <c r="AO479" i="2"/>
  <c r="Y480" i="2"/>
  <c r="AA479" i="2"/>
  <c r="X481" i="2"/>
  <c r="Z480" i="2"/>
  <c r="T481" i="2" l="1"/>
  <c r="AP480" i="2"/>
  <c r="AO480" i="2"/>
  <c r="X482" i="2"/>
  <c r="Z481" i="2"/>
  <c r="Y481" i="2"/>
  <c r="AA480" i="2"/>
  <c r="T482" i="2" l="1"/>
  <c r="AP481" i="2"/>
  <c r="AO481" i="2"/>
  <c r="AA481" i="2"/>
  <c r="Y482" i="2"/>
  <c r="X483" i="2"/>
  <c r="Z482" i="2"/>
  <c r="T483" i="2" l="1"/>
  <c r="AP482" i="2"/>
  <c r="AO482" i="2"/>
  <c r="X484" i="2"/>
  <c r="Z483" i="2"/>
  <c r="AA482" i="2"/>
  <c r="Y483" i="2"/>
  <c r="T484" i="2" l="1"/>
  <c r="AP483" i="2"/>
  <c r="AO483" i="2"/>
  <c r="X485" i="2"/>
  <c r="Z484" i="2"/>
  <c r="Y484" i="2"/>
  <c r="AA483" i="2"/>
  <c r="T485" i="2" l="1"/>
  <c r="AP484" i="2"/>
  <c r="AO484" i="2"/>
  <c r="AA484" i="2"/>
  <c r="Y485" i="2"/>
  <c r="X486" i="2"/>
  <c r="Z485" i="2"/>
  <c r="T486" i="2" l="1"/>
  <c r="AP485" i="2"/>
  <c r="AO485" i="2"/>
  <c r="X487" i="2"/>
  <c r="Z486" i="2"/>
  <c r="AA485" i="2"/>
  <c r="Y486" i="2"/>
  <c r="T487" i="2" l="1"/>
  <c r="AP486" i="2"/>
  <c r="AO486" i="2"/>
  <c r="X488" i="2"/>
  <c r="Z487" i="2"/>
  <c r="Y487" i="2"/>
  <c r="AA486" i="2"/>
  <c r="T488" i="2" l="1"/>
  <c r="AP487" i="2"/>
  <c r="AO487" i="2"/>
  <c r="Y488" i="2"/>
  <c r="AA487" i="2"/>
  <c r="X489" i="2"/>
  <c r="Z488" i="2"/>
  <c r="T489" i="2" l="1"/>
  <c r="AP488" i="2"/>
  <c r="AO488" i="2"/>
  <c r="X490" i="2"/>
  <c r="Z489" i="2"/>
  <c r="Y489" i="2"/>
  <c r="AA488" i="2"/>
  <c r="T490" i="2" l="1"/>
  <c r="AP489" i="2"/>
  <c r="AO489" i="2"/>
  <c r="AA489" i="2"/>
  <c r="Y490" i="2"/>
  <c r="X491" i="2"/>
  <c r="Z490" i="2"/>
  <c r="T491" i="2" l="1"/>
  <c r="AP490" i="2"/>
  <c r="AO490" i="2"/>
  <c r="X492" i="2"/>
  <c r="Z491" i="2"/>
  <c r="Y491" i="2"/>
  <c r="AA490" i="2"/>
  <c r="T492" i="2" l="1"/>
  <c r="AP491" i="2"/>
  <c r="AO491" i="2"/>
  <c r="Y492" i="2"/>
  <c r="AA491" i="2"/>
  <c r="X493" i="2"/>
  <c r="Z492" i="2"/>
  <c r="T493" i="2" l="1"/>
  <c r="AP492" i="2"/>
  <c r="AO492" i="2"/>
  <c r="X494" i="2"/>
  <c r="Z493" i="2"/>
  <c r="Y493" i="2"/>
  <c r="AA492" i="2"/>
  <c r="T494" i="2" l="1"/>
  <c r="AP493" i="2"/>
  <c r="AO493" i="2"/>
  <c r="Y494" i="2"/>
  <c r="AA493" i="2"/>
  <c r="X495" i="2"/>
  <c r="Z494" i="2"/>
  <c r="T495" i="2" l="1"/>
  <c r="AP494" i="2"/>
  <c r="AO494" i="2"/>
  <c r="X496" i="2"/>
  <c r="Z495" i="2"/>
  <c r="AA494" i="2"/>
  <c r="Y495" i="2"/>
  <c r="T496" i="2" l="1"/>
  <c r="AP495" i="2"/>
  <c r="AO495" i="2"/>
  <c r="X497" i="2"/>
  <c r="Z496" i="2"/>
  <c r="Y496" i="2"/>
  <c r="AA495" i="2"/>
  <c r="T497" i="2" l="1"/>
  <c r="AP496" i="2"/>
  <c r="AO496" i="2"/>
  <c r="AA496" i="2"/>
  <c r="Y497" i="2"/>
  <c r="X498" i="2"/>
  <c r="Z497" i="2"/>
  <c r="T498" i="2" l="1"/>
  <c r="AP497" i="2"/>
  <c r="AO497" i="2"/>
  <c r="X499" i="2"/>
  <c r="Z498" i="2"/>
  <c r="AA497" i="2"/>
  <c r="Y498" i="2"/>
  <c r="T499" i="2" l="1"/>
  <c r="AP498" i="2"/>
  <c r="AO498" i="2"/>
  <c r="X500" i="2"/>
  <c r="Z499" i="2"/>
  <c r="AA498" i="2"/>
  <c r="Y499" i="2"/>
  <c r="T500" i="2" l="1"/>
  <c r="AP499" i="2"/>
  <c r="AO499" i="2"/>
  <c r="X501" i="2"/>
  <c r="Z500" i="2"/>
  <c r="AA499" i="2"/>
  <c r="Y500" i="2"/>
  <c r="T501" i="2" l="1"/>
  <c r="AP500" i="2"/>
  <c r="AO500" i="2"/>
  <c r="X502" i="2"/>
  <c r="Z501" i="2"/>
  <c r="AA500" i="2"/>
  <c r="Y501" i="2"/>
  <c r="T502" i="2" l="1"/>
  <c r="AP501" i="2"/>
  <c r="AO501" i="2"/>
  <c r="X503" i="2"/>
  <c r="Z502" i="2"/>
  <c r="Y502" i="2"/>
  <c r="AA501" i="2"/>
  <c r="T503" i="2" l="1"/>
  <c r="AP502" i="2"/>
  <c r="AO502" i="2"/>
  <c r="AA502" i="2"/>
  <c r="Y503" i="2"/>
  <c r="X504" i="2"/>
  <c r="Z503" i="2"/>
  <c r="T504" i="2" l="1"/>
  <c r="AP503" i="2"/>
  <c r="AO503" i="2"/>
  <c r="X505" i="2"/>
  <c r="Z504" i="2"/>
  <c r="Y504" i="2"/>
  <c r="AA503" i="2"/>
  <c r="T505" i="2" l="1"/>
  <c r="AP504" i="2"/>
  <c r="AO504" i="2"/>
  <c r="AA504" i="2"/>
  <c r="Y505" i="2"/>
  <c r="X506" i="2"/>
  <c r="Z505" i="2"/>
  <c r="T506" i="2" l="1"/>
  <c r="AP505" i="2"/>
  <c r="AO505" i="2"/>
  <c r="X507" i="2"/>
  <c r="Z506" i="2"/>
  <c r="AA505" i="2"/>
  <c r="Y506" i="2"/>
  <c r="T507" i="2" l="1"/>
  <c r="AP506" i="2"/>
  <c r="AO506" i="2"/>
  <c r="X508" i="2"/>
  <c r="Z507" i="2"/>
  <c r="AA506" i="2"/>
  <c r="Y507" i="2"/>
  <c r="T508" i="2" l="1"/>
  <c r="AP507" i="2"/>
  <c r="AO507" i="2"/>
  <c r="X509" i="2"/>
  <c r="Z508" i="2"/>
  <c r="Y508" i="2"/>
  <c r="AA507" i="2"/>
  <c r="T509" i="2" l="1"/>
  <c r="AP508" i="2"/>
  <c r="AO508" i="2"/>
  <c r="Y509" i="2"/>
  <c r="AA508" i="2"/>
  <c r="X510" i="2"/>
  <c r="Z509" i="2"/>
  <c r="T510" i="2" l="1"/>
  <c r="AP509" i="2"/>
  <c r="AO509" i="2"/>
  <c r="X511" i="2"/>
  <c r="Z510" i="2"/>
  <c r="AA509" i="2"/>
  <c r="Y510" i="2"/>
  <c r="T511" i="2" l="1"/>
  <c r="AP510" i="2"/>
  <c r="AO510" i="2"/>
  <c r="X512" i="2"/>
  <c r="Z511" i="2"/>
  <c r="Y511" i="2"/>
  <c r="AA510" i="2"/>
  <c r="T512" i="2" l="1"/>
  <c r="AP511" i="2"/>
  <c r="AO511" i="2"/>
  <c r="AA511" i="2"/>
  <c r="Y512" i="2"/>
  <c r="X513" i="2"/>
  <c r="Z512" i="2"/>
  <c r="T513" i="2" l="1"/>
  <c r="AP512" i="2"/>
  <c r="AO512" i="2"/>
  <c r="X514" i="2"/>
  <c r="Z513" i="2"/>
  <c r="AA512" i="2"/>
  <c r="Y513" i="2"/>
  <c r="T514" i="2" l="1"/>
  <c r="AP513" i="2"/>
  <c r="AO513" i="2"/>
  <c r="X515" i="2"/>
  <c r="Z514" i="2"/>
  <c r="AA513" i="2"/>
  <c r="Y514" i="2"/>
  <c r="T515" i="2" l="1"/>
  <c r="AP514" i="2"/>
  <c r="AO514" i="2"/>
  <c r="X516" i="2"/>
  <c r="Z515" i="2"/>
  <c r="AA514" i="2"/>
  <c r="Y515" i="2"/>
  <c r="T516" i="2" l="1"/>
  <c r="AP515" i="2"/>
  <c r="AO515" i="2"/>
  <c r="X517" i="2"/>
  <c r="Z516" i="2"/>
  <c r="Y516" i="2"/>
  <c r="AA515" i="2"/>
  <c r="T517" i="2" l="1"/>
  <c r="AP516" i="2"/>
  <c r="AO516" i="2"/>
  <c r="AA516" i="2"/>
  <c r="Y517" i="2"/>
  <c r="X518" i="2"/>
  <c r="Z517" i="2"/>
  <c r="T518" i="2" l="1"/>
  <c r="AP517" i="2"/>
  <c r="AO517" i="2"/>
  <c r="X519" i="2"/>
  <c r="Z518" i="2"/>
  <c r="AA517" i="2"/>
  <c r="Y518" i="2"/>
  <c r="T519" i="2" l="1"/>
  <c r="AP518" i="2"/>
  <c r="AO518" i="2"/>
  <c r="X520" i="2"/>
  <c r="Z519" i="2"/>
  <c r="Y519" i="2"/>
  <c r="AA518" i="2"/>
  <c r="T520" i="2" l="1"/>
  <c r="AP519" i="2"/>
  <c r="AO519" i="2"/>
  <c r="Y520" i="2"/>
  <c r="AA519" i="2"/>
  <c r="X521" i="2"/>
  <c r="Z520" i="2"/>
  <c r="T521" i="2" l="1"/>
  <c r="AP520" i="2"/>
  <c r="AO520" i="2"/>
  <c r="X522" i="2"/>
  <c r="Z521" i="2"/>
  <c r="Y521" i="2"/>
  <c r="AA520" i="2"/>
  <c r="T522" i="2" l="1"/>
  <c r="AP521" i="2"/>
  <c r="AO521" i="2"/>
  <c r="AA521" i="2"/>
  <c r="Y522" i="2"/>
  <c r="X523" i="2"/>
  <c r="Z522" i="2"/>
  <c r="T523" i="2" l="1"/>
  <c r="AP522" i="2"/>
  <c r="AO522" i="2"/>
  <c r="X524" i="2"/>
  <c r="Z523" i="2"/>
  <c r="Y523" i="2"/>
  <c r="AA522" i="2"/>
  <c r="T524" i="2" l="1"/>
  <c r="AP523" i="2"/>
  <c r="AO523" i="2"/>
  <c r="Y524" i="2"/>
  <c r="AA523" i="2"/>
  <c r="X525" i="2"/>
  <c r="Z524" i="2"/>
  <c r="T525" i="2" l="1"/>
  <c r="AP524" i="2"/>
  <c r="AO524" i="2"/>
  <c r="X526" i="2"/>
  <c r="Z525" i="2"/>
  <c r="Y525" i="2"/>
  <c r="AA524" i="2"/>
  <c r="T526" i="2" l="1"/>
  <c r="AP525" i="2"/>
  <c r="AO525" i="2"/>
  <c r="AA525" i="2"/>
  <c r="Y526" i="2"/>
  <c r="X527" i="2"/>
  <c r="Z526" i="2"/>
  <c r="T527" i="2" l="1"/>
  <c r="AP526" i="2"/>
  <c r="AO526" i="2"/>
  <c r="X528" i="2"/>
  <c r="Z527" i="2"/>
  <c r="Y527" i="2"/>
  <c r="AA526" i="2"/>
  <c r="T528" i="2" l="1"/>
  <c r="AP527" i="2"/>
  <c r="AO527" i="2"/>
  <c r="AA527" i="2"/>
  <c r="Y528" i="2"/>
  <c r="X529" i="2"/>
  <c r="Z528" i="2"/>
  <c r="T529" i="2" l="1"/>
  <c r="AP528" i="2"/>
  <c r="AO528" i="2"/>
  <c r="X530" i="2"/>
  <c r="Z529" i="2"/>
  <c r="AA528" i="2"/>
  <c r="Y529" i="2"/>
  <c r="T530" i="2" l="1"/>
  <c r="AP529" i="2"/>
  <c r="AO529" i="2"/>
  <c r="X531" i="2"/>
  <c r="Z530" i="2"/>
  <c r="AA529" i="2"/>
  <c r="Y530" i="2"/>
  <c r="T531" i="2" l="1"/>
  <c r="AP530" i="2"/>
  <c r="AO530" i="2"/>
  <c r="X532" i="2"/>
  <c r="Z531" i="2"/>
  <c r="AA530" i="2"/>
  <c r="Y531" i="2"/>
  <c r="T532" i="2" l="1"/>
  <c r="AP531" i="2"/>
  <c r="AO531" i="2"/>
  <c r="X533" i="2"/>
  <c r="Z532" i="2"/>
  <c r="AA531" i="2"/>
  <c r="Y532" i="2"/>
  <c r="T533" i="2" l="1"/>
  <c r="AP532" i="2"/>
  <c r="AO532" i="2"/>
  <c r="X534" i="2"/>
  <c r="Z533" i="2"/>
  <c r="Y533" i="2"/>
  <c r="AA532" i="2"/>
  <c r="T534" i="2" l="1"/>
  <c r="AP533" i="2"/>
  <c r="AO533" i="2"/>
  <c r="Y534" i="2"/>
  <c r="AA533" i="2"/>
  <c r="X535" i="2"/>
  <c r="Z534" i="2"/>
  <c r="T535" i="2" l="1"/>
  <c r="AP534" i="2"/>
  <c r="AO534" i="2"/>
  <c r="X536" i="2"/>
  <c r="Z535" i="2"/>
  <c r="Y535" i="2"/>
  <c r="AA534" i="2"/>
  <c r="T536" i="2" l="1"/>
  <c r="AP535" i="2"/>
  <c r="AO535" i="2"/>
  <c r="Y536" i="2"/>
  <c r="AA535" i="2"/>
  <c r="X537" i="2"/>
  <c r="Z536" i="2"/>
  <c r="T537" i="2" l="1"/>
  <c r="AP536" i="2"/>
  <c r="AO536" i="2"/>
  <c r="X538" i="2"/>
  <c r="Z537" i="2"/>
  <c r="Y537" i="2"/>
  <c r="AA536" i="2"/>
  <c r="T538" i="2" l="1"/>
  <c r="AP537" i="2"/>
  <c r="AO537" i="2"/>
  <c r="Y538" i="2"/>
  <c r="AA537" i="2"/>
  <c r="X539" i="2"/>
  <c r="Z538" i="2"/>
  <c r="T539" i="2" l="1"/>
  <c r="AP538" i="2"/>
  <c r="AO538" i="2"/>
  <c r="X540" i="2"/>
  <c r="Z539" i="2"/>
  <c r="Y539" i="2"/>
  <c r="AA538" i="2"/>
  <c r="T540" i="2" l="1"/>
  <c r="AP539" i="2"/>
  <c r="AO539" i="2"/>
  <c r="AA539" i="2"/>
  <c r="Y540" i="2"/>
  <c r="X541" i="2"/>
  <c r="Z540" i="2"/>
  <c r="T541" i="2" l="1"/>
  <c r="AP540" i="2"/>
  <c r="AO540" i="2"/>
  <c r="X542" i="2"/>
  <c r="Z541" i="2"/>
  <c r="Y541" i="2"/>
  <c r="AA540" i="2"/>
  <c r="T542" i="2" l="1"/>
  <c r="AP541" i="2"/>
  <c r="AO541" i="2"/>
  <c r="Y542" i="2"/>
  <c r="AA541" i="2"/>
  <c r="X543" i="2"/>
  <c r="Z542" i="2"/>
  <c r="T543" i="2" l="1"/>
  <c r="AP542" i="2"/>
  <c r="AO542" i="2"/>
  <c r="X544" i="2"/>
  <c r="Z543" i="2"/>
  <c r="Y543" i="2"/>
  <c r="AA542" i="2"/>
  <c r="T544" i="2" l="1"/>
  <c r="AP543" i="2"/>
  <c r="AO543" i="2"/>
  <c r="AA543" i="2"/>
  <c r="Y544" i="2"/>
  <c r="X545" i="2"/>
  <c r="Z544" i="2"/>
  <c r="T545" i="2" l="1"/>
  <c r="AP544" i="2"/>
  <c r="AO544" i="2"/>
  <c r="X546" i="2"/>
  <c r="Z545" i="2"/>
  <c r="Y545" i="2"/>
  <c r="AA544" i="2"/>
  <c r="T546" i="2" l="1"/>
  <c r="AP545" i="2"/>
  <c r="AO545" i="2"/>
  <c r="Y546" i="2"/>
  <c r="AA545" i="2"/>
  <c r="X547" i="2"/>
  <c r="Z546" i="2"/>
  <c r="T547" i="2" l="1"/>
  <c r="AP546" i="2"/>
  <c r="AO546" i="2"/>
  <c r="X548" i="2"/>
  <c r="Z547" i="2"/>
  <c r="AA546" i="2"/>
  <c r="Y547" i="2"/>
  <c r="T548" i="2" l="1"/>
  <c r="AP547" i="2"/>
  <c r="AO547" i="2"/>
  <c r="X549" i="2"/>
  <c r="Z548" i="2"/>
  <c r="Y548" i="2"/>
  <c r="AA547" i="2"/>
  <c r="T549" i="2" l="1"/>
  <c r="AP548" i="2"/>
  <c r="AO548" i="2"/>
  <c r="Y549" i="2"/>
  <c r="AA548" i="2"/>
  <c r="X550" i="2"/>
  <c r="Z549" i="2"/>
  <c r="T550" i="2" l="1"/>
  <c r="AP549" i="2"/>
  <c r="AO549" i="2"/>
  <c r="X551" i="2"/>
  <c r="Z550" i="2"/>
  <c r="Y550" i="2"/>
  <c r="AA549" i="2"/>
  <c r="T551" i="2" l="1"/>
  <c r="AP550" i="2"/>
  <c r="AO550" i="2"/>
  <c r="Y551" i="2"/>
  <c r="AA550" i="2"/>
  <c r="X552" i="2"/>
  <c r="Z551" i="2"/>
  <c r="T552" i="2" l="1"/>
  <c r="AP551" i="2"/>
  <c r="AO551" i="2"/>
  <c r="X553" i="2"/>
  <c r="Z552" i="2"/>
  <c r="Y552" i="2"/>
  <c r="AA551" i="2"/>
  <c r="T553" i="2" l="1"/>
  <c r="AP552" i="2"/>
  <c r="AO552" i="2"/>
  <c r="Y553" i="2"/>
  <c r="AA552" i="2"/>
  <c r="X554" i="2"/>
  <c r="Z553" i="2"/>
  <c r="T554" i="2" l="1"/>
  <c r="AP553" i="2"/>
  <c r="AO553" i="2"/>
  <c r="X555" i="2"/>
  <c r="Z554" i="2"/>
  <c r="AA553" i="2"/>
  <c r="Y554" i="2"/>
  <c r="T555" i="2" l="1"/>
  <c r="AP554" i="2"/>
  <c r="AO554" i="2"/>
  <c r="X556" i="2"/>
  <c r="Z555" i="2"/>
  <c r="Y555" i="2"/>
  <c r="AA554" i="2"/>
  <c r="T556" i="2" l="1"/>
  <c r="AP555" i="2"/>
  <c r="AO555" i="2"/>
  <c r="AA555" i="2"/>
  <c r="Y556" i="2"/>
  <c r="X557" i="2"/>
  <c r="Z556" i="2"/>
  <c r="T557" i="2" l="1"/>
  <c r="AP556" i="2"/>
  <c r="AO556" i="2"/>
  <c r="X558" i="2"/>
  <c r="Z557" i="2"/>
  <c r="Y557" i="2"/>
  <c r="AA556" i="2"/>
  <c r="T558" i="2" l="1"/>
  <c r="AP557" i="2"/>
  <c r="AO557" i="2"/>
  <c r="AA557" i="2"/>
  <c r="Y558" i="2"/>
  <c r="X559" i="2"/>
  <c r="Z558" i="2"/>
  <c r="T559" i="2" l="1"/>
  <c r="AP558" i="2"/>
  <c r="AO558" i="2"/>
  <c r="X560" i="2"/>
  <c r="Z559" i="2"/>
  <c r="Y559" i="2"/>
  <c r="AA558" i="2"/>
  <c r="T560" i="2" l="1"/>
  <c r="AP559" i="2"/>
  <c r="AO559" i="2"/>
  <c r="AA559" i="2"/>
  <c r="Y560" i="2"/>
  <c r="X561" i="2"/>
  <c r="Z560" i="2"/>
  <c r="T561" i="2" l="1"/>
  <c r="AP560" i="2"/>
  <c r="AO560" i="2"/>
  <c r="X562" i="2"/>
  <c r="Z561" i="2"/>
  <c r="Y561" i="2"/>
  <c r="AA560" i="2"/>
  <c r="T562" i="2" l="1"/>
  <c r="AP561" i="2"/>
  <c r="AO561" i="2"/>
  <c r="Y562" i="2"/>
  <c r="AA561" i="2"/>
  <c r="X563" i="2"/>
  <c r="Z562" i="2"/>
  <c r="T563" i="2" l="1"/>
  <c r="AP562" i="2"/>
  <c r="AO562" i="2"/>
  <c r="X564" i="2"/>
  <c r="Z563" i="2"/>
  <c r="Y563" i="2"/>
  <c r="AA562" i="2"/>
  <c r="T564" i="2" l="1"/>
  <c r="AP563" i="2"/>
  <c r="AO563" i="2"/>
  <c r="AA563" i="2"/>
  <c r="Y564" i="2"/>
  <c r="X565" i="2"/>
  <c r="Z564" i="2"/>
  <c r="T565" i="2" l="1"/>
  <c r="AP564" i="2"/>
  <c r="AO564" i="2"/>
  <c r="X566" i="2"/>
  <c r="Z565" i="2"/>
  <c r="Y565" i="2"/>
  <c r="AA564" i="2"/>
  <c r="T566" i="2" l="1"/>
  <c r="AP565" i="2"/>
  <c r="AO565" i="2"/>
  <c r="AA565" i="2"/>
  <c r="Y566" i="2"/>
  <c r="X567" i="2"/>
  <c r="Z566" i="2"/>
  <c r="T567" i="2" l="1"/>
  <c r="AP566" i="2"/>
  <c r="AO566" i="2"/>
  <c r="X568" i="2"/>
  <c r="Z567" i="2"/>
  <c r="Y567" i="2"/>
  <c r="AA566" i="2"/>
  <c r="T568" i="2" l="1"/>
  <c r="AP567" i="2"/>
  <c r="AO567" i="2"/>
  <c r="AA567" i="2"/>
  <c r="Y568" i="2"/>
  <c r="X569" i="2"/>
  <c r="Z568" i="2"/>
  <c r="T569" i="2" l="1"/>
  <c r="AP568" i="2"/>
  <c r="AO568" i="2"/>
  <c r="X570" i="2"/>
  <c r="Z569" i="2"/>
  <c r="Y569" i="2"/>
  <c r="AA568" i="2"/>
  <c r="T570" i="2" l="1"/>
  <c r="AP569" i="2"/>
  <c r="AO569" i="2"/>
  <c r="Y570" i="2"/>
  <c r="AA569" i="2"/>
  <c r="X571" i="2"/>
  <c r="Z570" i="2"/>
  <c r="T571" i="2" l="1"/>
  <c r="AP570" i="2"/>
  <c r="AO570" i="2"/>
  <c r="X572" i="2"/>
  <c r="Z571" i="2"/>
  <c r="Y571" i="2"/>
  <c r="AA570" i="2"/>
  <c r="T572" i="2" l="1"/>
  <c r="AP571" i="2"/>
  <c r="AO571" i="2"/>
  <c r="Y572" i="2"/>
  <c r="AA571" i="2"/>
  <c r="X573" i="2"/>
  <c r="Z572" i="2"/>
  <c r="T573" i="2" l="1"/>
  <c r="AP572" i="2"/>
  <c r="AO572" i="2"/>
  <c r="X574" i="2"/>
  <c r="Z573" i="2"/>
  <c r="AA572" i="2"/>
  <c r="Y573" i="2"/>
  <c r="T574" i="2" l="1"/>
  <c r="AP573" i="2"/>
  <c r="AO573" i="2"/>
  <c r="X575" i="2"/>
  <c r="Z574" i="2"/>
  <c r="Y574" i="2"/>
  <c r="AA573" i="2"/>
  <c r="T575" i="2" l="1"/>
  <c r="AP574" i="2"/>
  <c r="AO574" i="2"/>
  <c r="Y575" i="2"/>
  <c r="AA574" i="2"/>
  <c r="X576" i="2"/>
  <c r="Z575" i="2"/>
  <c r="T576" i="2" l="1"/>
  <c r="AP575" i="2"/>
  <c r="AO575" i="2"/>
  <c r="X577" i="2"/>
  <c r="Z576" i="2"/>
  <c r="Y576" i="2"/>
  <c r="AA575" i="2"/>
  <c r="T577" i="2" l="1"/>
  <c r="AP576" i="2"/>
  <c r="AO576" i="2"/>
  <c r="AA576" i="2"/>
  <c r="Y577" i="2"/>
  <c r="X578" i="2"/>
  <c r="Z577" i="2"/>
  <c r="T578" i="2" l="1"/>
  <c r="AP577" i="2"/>
  <c r="AO577" i="2"/>
  <c r="X579" i="2"/>
  <c r="Z578" i="2"/>
  <c r="Y578" i="2"/>
  <c r="AA577" i="2"/>
  <c r="T579" i="2" l="1"/>
  <c r="AP578" i="2"/>
  <c r="AO578" i="2"/>
  <c r="AA578" i="2"/>
  <c r="Y579" i="2"/>
  <c r="X580" i="2"/>
  <c r="Z579" i="2"/>
  <c r="T580" i="2" l="1"/>
  <c r="AP579" i="2"/>
  <c r="AO579" i="2"/>
  <c r="X581" i="2"/>
  <c r="Z580" i="2"/>
  <c r="Y580" i="2"/>
  <c r="AA579" i="2"/>
  <c r="T581" i="2" l="1"/>
  <c r="AP580" i="2"/>
  <c r="AO580" i="2"/>
  <c r="AA580" i="2"/>
  <c r="Y581" i="2"/>
  <c r="X582" i="2"/>
  <c r="Z581" i="2"/>
  <c r="T582" i="2" l="1"/>
  <c r="AP581" i="2"/>
  <c r="AO581" i="2"/>
  <c r="X583" i="2"/>
  <c r="Z582" i="2"/>
  <c r="Y582" i="2"/>
  <c r="AA581" i="2"/>
  <c r="T583" i="2" l="1"/>
  <c r="AP582" i="2"/>
  <c r="AO582" i="2"/>
  <c r="Y583" i="2"/>
  <c r="AA582" i="2"/>
  <c r="X584" i="2"/>
  <c r="Z583" i="2"/>
  <c r="T584" i="2" l="1"/>
  <c r="AP583" i="2"/>
  <c r="AO583" i="2"/>
  <c r="X585" i="2"/>
  <c r="Z584" i="2"/>
  <c r="Y584" i="2"/>
  <c r="AA583" i="2"/>
  <c r="T585" i="2" l="1"/>
  <c r="AP584" i="2"/>
  <c r="AO584" i="2"/>
  <c r="Y585" i="2"/>
  <c r="AA584" i="2"/>
  <c r="X586" i="2"/>
  <c r="Z585" i="2"/>
  <c r="T586" i="2" l="1"/>
  <c r="AP585" i="2"/>
  <c r="AO585" i="2"/>
  <c r="X587" i="2"/>
  <c r="Z586" i="2"/>
  <c r="Y586" i="2"/>
  <c r="AA585" i="2"/>
  <c r="T587" i="2" l="1"/>
  <c r="AP586" i="2"/>
  <c r="AO586" i="2"/>
  <c r="Y587" i="2"/>
  <c r="AA586" i="2"/>
  <c r="X588" i="2"/>
  <c r="Z587" i="2"/>
  <c r="T588" i="2" l="1"/>
  <c r="AP587" i="2"/>
  <c r="AO587" i="2"/>
  <c r="X589" i="2"/>
  <c r="Z588" i="2"/>
  <c r="Y588" i="2"/>
  <c r="AA587" i="2"/>
  <c r="T589" i="2" l="1"/>
  <c r="AP588" i="2"/>
  <c r="AO588" i="2"/>
  <c r="Y589" i="2"/>
  <c r="AA588" i="2"/>
  <c r="X590" i="2"/>
  <c r="Z589" i="2"/>
  <c r="T590" i="2" l="1"/>
  <c r="AP589" i="2"/>
  <c r="AO589" i="2"/>
  <c r="X591" i="2"/>
  <c r="Z590" i="2"/>
  <c r="AA589" i="2"/>
  <c r="Y590" i="2"/>
  <c r="T591" i="2" l="1"/>
  <c r="AP590" i="2"/>
  <c r="AO590" i="2"/>
  <c r="X592" i="2"/>
  <c r="Z591" i="2"/>
  <c r="Y591" i="2"/>
  <c r="AA590" i="2"/>
  <c r="T592" i="2" l="1"/>
  <c r="AP591" i="2"/>
  <c r="AO591" i="2"/>
  <c r="Y592" i="2"/>
  <c r="AA591" i="2"/>
  <c r="X593" i="2"/>
  <c r="Z592" i="2"/>
  <c r="T593" i="2" l="1"/>
  <c r="AP592" i="2"/>
  <c r="AO592" i="2"/>
  <c r="X594" i="2"/>
  <c r="Z593" i="2"/>
  <c r="Y593" i="2"/>
  <c r="AA592" i="2"/>
  <c r="T594" i="2" l="1"/>
  <c r="AP593" i="2"/>
  <c r="AO593" i="2"/>
  <c r="Y594" i="2"/>
  <c r="AA593" i="2"/>
  <c r="X595" i="2"/>
  <c r="Z594" i="2"/>
  <c r="T595" i="2" l="1"/>
  <c r="AP594" i="2"/>
  <c r="AO594" i="2"/>
  <c r="X596" i="2"/>
  <c r="Z595" i="2"/>
  <c r="Y595" i="2"/>
  <c r="AA594" i="2"/>
  <c r="T596" i="2" l="1"/>
  <c r="AP595" i="2"/>
  <c r="AO595" i="2"/>
  <c r="AA595" i="2"/>
  <c r="Y596" i="2"/>
  <c r="X597" i="2"/>
  <c r="Z596" i="2"/>
  <c r="T597" i="2" l="1"/>
  <c r="AP596" i="2"/>
  <c r="AO596" i="2"/>
  <c r="X598" i="2"/>
  <c r="Z597" i="2"/>
  <c r="Y597" i="2"/>
  <c r="AA596" i="2"/>
  <c r="T598" i="2" l="1"/>
  <c r="AP597" i="2"/>
  <c r="AO597" i="2"/>
  <c r="Y598" i="2"/>
  <c r="AA597" i="2"/>
  <c r="X599" i="2"/>
  <c r="Z598" i="2"/>
  <c r="T599" i="2" l="1"/>
  <c r="AP598" i="2"/>
  <c r="AO598" i="2"/>
  <c r="X600" i="2"/>
  <c r="Z599" i="2"/>
  <c r="AA598" i="2"/>
  <c r="Y599" i="2"/>
  <c r="T600" i="2" l="1"/>
  <c r="AP599" i="2"/>
  <c r="AO599" i="2"/>
  <c r="X601" i="2"/>
  <c r="Z600" i="2"/>
  <c r="AA599" i="2"/>
  <c r="Y600" i="2"/>
  <c r="T601" i="2" l="1"/>
  <c r="AP600" i="2"/>
  <c r="AO600" i="2"/>
  <c r="X602" i="2"/>
  <c r="Z601" i="2"/>
  <c r="AA600" i="2"/>
  <c r="Y601" i="2"/>
  <c r="T602" i="2" l="1"/>
  <c r="AP601" i="2"/>
  <c r="AO601" i="2"/>
  <c r="X603" i="2"/>
  <c r="Z602" i="2"/>
  <c r="AA601" i="2"/>
  <c r="Y602" i="2"/>
  <c r="T603" i="2" l="1"/>
  <c r="AP602" i="2"/>
  <c r="AO602" i="2"/>
  <c r="X604" i="2"/>
  <c r="Z603" i="2"/>
  <c r="Y603" i="2"/>
  <c r="AA602" i="2"/>
  <c r="T604" i="2" l="1"/>
  <c r="AP603" i="2"/>
  <c r="AO603" i="2"/>
  <c r="Y604" i="2"/>
  <c r="AA603" i="2"/>
  <c r="X605" i="2"/>
  <c r="Z604" i="2"/>
  <c r="T605" i="2" l="1"/>
  <c r="AP604" i="2"/>
  <c r="AO604" i="2"/>
  <c r="X606" i="2"/>
  <c r="Z605" i="2"/>
  <c r="Y605" i="2"/>
  <c r="AA604" i="2"/>
  <c r="T606" i="2" l="1"/>
  <c r="AP605" i="2"/>
  <c r="AO605" i="2"/>
  <c r="AA605" i="2"/>
  <c r="Y606" i="2"/>
  <c r="X607" i="2"/>
  <c r="Z606" i="2"/>
  <c r="T607" i="2" l="1"/>
  <c r="AP606" i="2"/>
  <c r="AO606" i="2"/>
  <c r="X608" i="2"/>
  <c r="Z607" i="2"/>
  <c r="AA606" i="2"/>
  <c r="Y607" i="2"/>
  <c r="T608" i="2" l="1"/>
  <c r="AP607" i="2"/>
  <c r="AO607" i="2"/>
  <c r="X609" i="2"/>
  <c r="Z608" i="2"/>
  <c r="Y608" i="2"/>
  <c r="AA607" i="2"/>
  <c r="T609" i="2" l="1"/>
  <c r="AP608" i="2"/>
  <c r="AO608" i="2"/>
  <c r="Y609" i="2"/>
  <c r="AA608" i="2"/>
  <c r="X610" i="2"/>
  <c r="Z609" i="2"/>
  <c r="T610" i="2" l="1"/>
  <c r="AP609" i="2"/>
  <c r="AO609" i="2"/>
  <c r="X611" i="2"/>
  <c r="Z610" i="2"/>
  <c r="Y610" i="2"/>
  <c r="AA609" i="2"/>
  <c r="T611" i="2" l="1"/>
  <c r="AP610" i="2"/>
  <c r="AO610" i="2"/>
  <c r="AA610" i="2"/>
  <c r="Y611" i="2"/>
  <c r="X612" i="2"/>
  <c r="Z611" i="2"/>
  <c r="T612" i="2" l="1"/>
  <c r="AP611" i="2"/>
  <c r="AO611" i="2"/>
  <c r="X613" i="2"/>
  <c r="Z612" i="2"/>
  <c r="Y612" i="2"/>
  <c r="AA611" i="2"/>
  <c r="T613" i="2" l="1"/>
  <c r="AP612" i="2"/>
  <c r="AO612" i="2"/>
  <c r="AA612" i="2"/>
  <c r="Y613" i="2"/>
  <c r="X614" i="2"/>
  <c r="Z613" i="2"/>
  <c r="T614" i="2" l="1"/>
  <c r="AP613" i="2"/>
  <c r="AO613" i="2"/>
  <c r="X615" i="2"/>
  <c r="Z614" i="2"/>
  <c r="AA613" i="2"/>
  <c r="Y614" i="2"/>
  <c r="T615" i="2" l="1"/>
  <c r="AP614" i="2"/>
  <c r="AO614" i="2"/>
  <c r="X616" i="2"/>
  <c r="Z615" i="2"/>
  <c r="Y615" i="2"/>
  <c r="AA614" i="2"/>
  <c r="T616" i="2" l="1"/>
  <c r="AP615" i="2"/>
  <c r="AO615" i="2"/>
  <c r="AA615" i="2"/>
  <c r="Y616" i="2"/>
  <c r="X617" i="2"/>
  <c r="Z616" i="2"/>
  <c r="T617" i="2" l="1"/>
  <c r="AP616" i="2"/>
  <c r="AO616" i="2"/>
  <c r="X618" i="2"/>
  <c r="Z617" i="2"/>
  <c r="AA616" i="2"/>
  <c r="Y617" i="2"/>
  <c r="T618" i="2" l="1"/>
  <c r="AP617" i="2"/>
  <c r="AO617" i="2"/>
  <c r="X619" i="2"/>
  <c r="Z618" i="2"/>
  <c r="AA617" i="2"/>
  <c r="Y618" i="2"/>
  <c r="T619" i="2" l="1"/>
  <c r="AP618" i="2"/>
  <c r="AO618" i="2"/>
  <c r="X620" i="2"/>
  <c r="Z619" i="2"/>
  <c r="Y619" i="2"/>
  <c r="AA618" i="2"/>
  <c r="T620" i="2" l="1"/>
  <c r="AP619" i="2"/>
  <c r="AO619" i="2"/>
  <c r="AA619" i="2"/>
  <c r="Y620" i="2"/>
  <c r="X621" i="2"/>
  <c r="Z620" i="2"/>
  <c r="T621" i="2" l="1"/>
  <c r="AP620" i="2"/>
  <c r="AO620" i="2"/>
  <c r="X622" i="2"/>
  <c r="Z621" i="2"/>
  <c r="Y621" i="2"/>
  <c r="AA620" i="2"/>
  <c r="T622" i="2" l="1"/>
  <c r="AP621" i="2"/>
  <c r="AO621" i="2"/>
  <c r="Y622" i="2"/>
  <c r="AA621" i="2"/>
  <c r="X623" i="2"/>
  <c r="Z622" i="2"/>
  <c r="T623" i="2" l="1"/>
  <c r="AP622" i="2"/>
  <c r="AO622" i="2"/>
  <c r="X624" i="2"/>
  <c r="Z623" i="2"/>
  <c r="Y623" i="2"/>
  <c r="AA622" i="2"/>
  <c r="T624" i="2" l="1"/>
  <c r="AP623" i="2"/>
  <c r="AO623" i="2"/>
  <c r="AA623" i="2"/>
  <c r="Y624" i="2"/>
  <c r="X625" i="2"/>
  <c r="Z624" i="2"/>
  <c r="T625" i="2" l="1"/>
  <c r="AP624" i="2"/>
  <c r="AO624" i="2"/>
  <c r="X626" i="2"/>
  <c r="Z625" i="2"/>
  <c r="Y625" i="2"/>
  <c r="AA624" i="2"/>
  <c r="T626" i="2" l="1"/>
  <c r="AP625" i="2"/>
  <c r="AO625" i="2"/>
  <c r="AA625" i="2"/>
  <c r="Y626" i="2"/>
  <c r="X627" i="2"/>
  <c r="Z626" i="2"/>
  <c r="T627" i="2" l="1"/>
  <c r="AP626" i="2"/>
  <c r="AO626" i="2"/>
  <c r="X628" i="2"/>
  <c r="Z627" i="2"/>
  <c r="AA626" i="2"/>
  <c r="Y627" i="2"/>
  <c r="T628" i="2" l="1"/>
  <c r="AP627" i="2"/>
  <c r="AO627" i="2"/>
  <c r="X629" i="2"/>
  <c r="Z628" i="2"/>
  <c r="Y628" i="2"/>
  <c r="AA627" i="2"/>
  <c r="T629" i="2" l="1"/>
  <c r="AP628" i="2"/>
  <c r="AO628" i="2"/>
  <c r="Y629" i="2"/>
  <c r="AA628" i="2"/>
  <c r="X630" i="2"/>
  <c r="Z629" i="2"/>
  <c r="T630" i="2" l="1"/>
  <c r="AP629" i="2"/>
  <c r="AO629" i="2"/>
  <c r="X631" i="2"/>
  <c r="Z630" i="2"/>
  <c r="Y630" i="2"/>
  <c r="AA629" i="2"/>
  <c r="T631" i="2" l="1"/>
  <c r="AP630" i="2"/>
  <c r="AO630" i="2"/>
  <c r="Y631" i="2"/>
  <c r="AA630" i="2"/>
  <c r="X632" i="2"/>
  <c r="Z631" i="2"/>
  <c r="T632" i="2" l="1"/>
  <c r="AP631" i="2"/>
  <c r="AO631" i="2"/>
  <c r="X633" i="2"/>
  <c r="Z632" i="2"/>
  <c r="Y632" i="2"/>
  <c r="AA631" i="2"/>
  <c r="T633" i="2" l="1"/>
  <c r="AP632" i="2"/>
  <c r="AO632" i="2"/>
  <c r="Y633" i="2"/>
  <c r="AA632" i="2"/>
  <c r="X634" i="2"/>
  <c r="Z633" i="2"/>
  <c r="T634" i="2" l="1"/>
  <c r="AP633" i="2"/>
  <c r="AO633" i="2"/>
  <c r="X635" i="2"/>
  <c r="Z634" i="2"/>
  <c r="AA633" i="2"/>
  <c r="Y634" i="2"/>
  <c r="T635" i="2" l="1"/>
  <c r="AP634" i="2"/>
  <c r="AO634" i="2"/>
  <c r="X636" i="2"/>
  <c r="Z635" i="2"/>
  <c r="Y635" i="2"/>
  <c r="AA634" i="2"/>
  <c r="T636" i="2" l="1"/>
  <c r="AP635" i="2"/>
  <c r="AO635" i="2"/>
  <c r="Y636" i="2"/>
  <c r="AA635" i="2"/>
  <c r="X637" i="2"/>
  <c r="Z636" i="2"/>
  <c r="T637" i="2" l="1"/>
  <c r="AP636" i="2"/>
  <c r="AO636" i="2"/>
  <c r="X638" i="2"/>
  <c r="Z637" i="2"/>
  <c r="AA636" i="2"/>
  <c r="Y637" i="2"/>
  <c r="T638" i="2" l="1"/>
  <c r="AP637" i="2"/>
  <c r="AO637" i="2"/>
  <c r="X639" i="2"/>
  <c r="Z638" i="2"/>
  <c r="Y638" i="2"/>
  <c r="AA637" i="2"/>
  <c r="T639" i="2" l="1"/>
  <c r="AP638" i="2"/>
  <c r="AO638" i="2"/>
  <c r="Y639" i="2"/>
  <c r="AA638" i="2"/>
  <c r="X640" i="2"/>
  <c r="Z639" i="2"/>
  <c r="T640" i="2" l="1"/>
  <c r="AP639" i="2"/>
  <c r="AO639" i="2"/>
  <c r="X641" i="2"/>
  <c r="Z640" i="2"/>
  <c r="Y640" i="2"/>
  <c r="AA639" i="2"/>
  <c r="T641" i="2" l="1"/>
  <c r="AP640" i="2"/>
  <c r="AO640" i="2"/>
  <c r="Y641" i="2"/>
  <c r="AA640" i="2"/>
  <c r="X642" i="2"/>
  <c r="Z641" i="2"/>
  <c r="T642" i="2" l="1"/>
  <c r="AP641" i="2"/>
  <c r="AO641" i="2"/>
  <c r="X643" i="2"/>
  <c r="Z642" i="2"/>
  <c r="Y642" i="2"/>
  <c r="AA641" i="2"/>
  <c r="T643" i="2" l="1"/>
  <c r="AP642" i="2"/>
  <c r="AO642" i="2"/>
  <c r="AA642" i="2"/>
  <c r="Y643" i="2"/>
  <c r="X644" i="2"/>
  <c r="Z643" i="2"/>
  <c r="T644" i="2" l="1"/>
  <c r="AP643" i="2"/>
  <c r="AO643" i="2"/>
  <c r="X645" i="2"/>
  <c r="Z644" i="2"/>
  <c r="AA643" i="2"/>
  <c r="Y644" i="2"/>
  <c r="T645" i="2" l="1"/>
  <c r="AP644" i="2"/>
  <c r="AO644" i="2"/>
  <c r="X646" i="2"/>
  <c r="Z645" i="2"/>
  <c r="Y645" i="2"/>
  <c r="AA644" i="2"/>
  <c r="T646" i="2" l="1"/>
  <c r="AP645" i="2"/>
  <c r="AO645" i="2"/>
  <c r="Y646" i="2"/>
  <c r="AA645" i="2"/>
  <c r="X647" i="2"/>
  <c r="Z646" i="2"/>
  <c r="T647" i="2" l="1"/>
  <c r="AP646" i="2"/>
  <c r="AO646" i="2"/>
  <c r="X648" i="2"/>
  <c r="Z647" i="2"/>
  <c r="AA646" i="2"/>
  <c r="Y647" i="2"/>
  <c r="T648" i="2" l="1"/>
  <c r="AP647" i="2"/>
  <c r="AO647" i="2"/>
  <c r="X649" i="2"/>
  <c r="Z648" i="2"/>
  <c r="Y648" i="2"/>
  <c r="AA647" i="2"/>
  <c r="T649" i="2" l="1"/>
  <c r="AP648" i="2"/>
  <c r="AO648" i="2"/>
  <c r="Y649" i="2"/>
  <c r="AA648" i="2"/>
  <c r="X650" i="2"/>
  <c r="Z649" i="2"/>
  <c r="T650" i="2" l="1"/>
  <c r="AP649" i="2"/>
  <c r="AO649" i="2"/>
  <c r="X651" i="2"/>
  <c r="Z650" i="2"/>
  <c r="Y650" i="2"/>
  <c r="AA649" i="2"/>
  <c r="T651" i="2" l="1"/>
  <c r="AP650" i="2"/>
  <c r="AO650" i="2"/>
  <c r="Y651" i="2"/>
  <c r="AA650" i="2"/>
  <c r="X652" i="2"/>
  <c r="Z651" i="2"/>
  <c r="T652" i="2" l="1"/>
  <c r="AP651" i="2"/>
  <c r="AO651" i="2"/>
  <c r="X653" i="2"/>
  <c r="Z652" i="2"/>
  <c r="Y652" i="2"/>
  <c r="AA651" i="2"/>
  <c r="T653" i="2" l="1"/>
  <c r="AP652" i="2"/>
  <c r="AO652" i="2"/>
  <c r="AA652" i="2"/>
  <c r="Y653" i="2"/>
  <c r="X654" i="2"/>
  <c r="Z653" i="2"/>
  <c r="T654" i="2" l="1"/>
  <c r="AP653" i="2"/>
  <c r="AO653" i="2"/>
  <c r="X655" i="2"/>
  <c r="Z654" i="2"/>
  <c r="Y654" i="2"/>
  <c r="AA653" i="2"/>
  <c r="T655" i="2" l="1"/>
  <c r="AP654" i="2"/>
  <c r="AO654" i="2"/>
  <c r="Y655" i="2"/>
  <c r="AA654" i="2"/>
  <c r="X656" i="2"/>
  <c r="Z655" i="2"/>
  <c r="T656" i="2" l="1"/>
  <c r="AP655" i="2"/>
  <c r="AO655" i="2"/>
  <c r="X657" i="2"/>
  <c r="Z656" i="2"/>
  <c r="Y656" i="2"/>
  <c r="AA655" i="2"/>
  <c r="T657" i="2" l="1"/>
  <c r="AP656" i="2"/>
  <c r="AO656" i="2"/>
  <c r="Y657" i="2"/>
  <c r="AA656" i="2"/>
  <c r="X658" i="2"/>
  <c r="Z657" i="2"/>
  <c r="T658" i="2" l="1"/>
  <c r="AP657" i="2"/>
  <c r="AO657" i="2"/>
  <c r="X659" i="2"/>
  <c r="Z658" i="2"/>
  <c r="AA657" i="2"/>
  <c r="Y658" i="2"/>
  <c r="T659" i="2" l="1"/>
  <c r="AP658" i="2"/>
  <c r="AO658" i="2"/>
  <c r="X660" i="2"/>
  <c r="Z659" i="2"/>
  <c r="AA658" i="2"/>
  <c r="Y659" i="2"/>
  <c r="T660" i="2" l="1"/>
  <c r="AP659" i="2"/>
  <c r="AO659" i="2"/>
  <c r="X661" i="2"/>
  <c r="Z660" i="2"/>
  <c r="AA659" i="2"/>
  <c r="Y660" i="2"/>
  <c r="T661" i="2" l="1"/>
  <c r="AP660" i="2"/>
  <c r="AO660" i="2"/>
  <c r="X662" i="2"/>
  <c r="Z661" i="2"/>
  <c r="Y661" i="2"/>
  <c r="AA660" i="2"/>
  <c r="T662" i="2" l="1"/>
  <c r="AP661" i="2"/>
  <c r="AO661" i="2"/>
  <c r="Y662" i="2"/>
  <c r="AA661" i="2"/>
  <c r="X663" i="2"/>
  <c r="Z662" i="2"/>
  <c r="T663" i="2" l="1"/>
  <c r="AP662" i="2"/>
  <c r="AO662" i="2"/>
  <c r="X664" i="2"/>
  <c r="Z663" i="2"/>
  <c r="Y663" i="2"/>
  <c r="AA662" i="2"/>
  <c r="T664" i="2" l="1"/>
  <c r="AP663" i="2"/>
  <c r="AO663" i="2"/>
  <c r="Y664" i="2"/>
  <c r="AA663" i="2"/>
  <c r="X665" i="2"/>
  <c r="Z664" i="2"/>
  <c r="T665" i="2" l="1"/>
  <c r="AP664" i="2"/>
  <c r="AO664" i="2"/>
  <c r="X666" i="2"/>
  <c r="Z665" i="2"/>
  <c r="AA664" i="2"/>
  <c r="Y665" i="2"/>
  <c r="T666" i="2" l="1"/>
  <c r="AP665" i="2"/>
  <c r="AO665" i="2"/>
  <c r="X667" i="2"/>
  <c r="Z666" i="2"/>
  <c r="Y666" i="2"/>
  <c r="AA665" i="2"/>
  <c r="T667" i="2" l="1"/>
  <c r="AP666" i="2"/>
  <c r="AO666" i="2"/>
  <c r="Y667" i="2"/>
  <c r="AA666" i="2"/>
  <c r="X668" i="2"/>
  <c r="Z667" i="2"/>
  <c r="T668" i="2" l="1"/>
  <c r="AP667" i="2"/>
  <c r="AO667" i="2"/>
  <c r="X669" i="2"/>
  <c r="Z668" i="2"/>
  <c r="AA667" i="2"/>
  <c r="Y668" i="2"/>
  <c r="T669" i="2" l="1"/>
  <c r="AP668" i="2"/>
  <c r="AO668" i="2"/>
  <c r="X670" i="2"/>
  <c r="Z669" i="2"/>
  <c r="Y669" i="2"/>
  <c r="AA668" i="2"/>
  <c r="T670" i="2" l="1"/>
  <c r="AP669" i="2"/>
  <c r="AO669" i="2"/>
  <c r="AA669" i="2"/>
  <c r="Y670" i="2"/>
  <c r="X671" i="2"/>
  <c r="Z670" i="2"/>
  <c r="T671" i="2" l="1"/>
  <c r="AP670" i="2"/>
  <c r="AO670" i="2"/>
  <c r="X672" i="2"/>
  <c r="Z671" i="2"/>
  <c r="AA670" i="2"/>
  <c r="Y671" i="2"/>
  <c r="T672" i="2" l="1"/>
  <c r="AP671" i="2"/>
  <c r="AO671" i="2"/>
  <c r="X673" i="2"/>
  <c r="Z672" i="2"/>
  <c r="Y672" i="2"/>
  <c r="AA671" i="2"/>
  <c r="T673" i="2" l="1"/>
  <c r="AP672" i="2"/>
  <c r="AO672" i="2"/>
  <c r="Y673" i="2"/>
  <c r="AA672" i="2"/>
  <c r="X674" i="2"/>
  <c r="Z673" i="2"/>
  <c r="T674" i="2" l="1"/>
  <c r="AP673" i="2"/>
  <c r="AO673" i="2"/>
  <c r="X675" i="2"/>
  <c r="Z674" i="2"/>
  <c r="Y674" i="2"/>
  <c r="AA673" i="2"/>
  <c r="T675" i="2" l="1"/>
  <c r="AP674" i="2"/>
  <c r="AO674" i="2"/>
  <c r="AA674" i="2"/>
  <c r="Y675" i="2"/>
  <c r="X676" i="2"/>
  <c r="Z675" i="2"/>
  <c r="T676" i="2" l="1"/>
  <c r="AP675" i="2"/>
  <c r="AO675" i="2"/>
  <c r="X677" i="2"/>
  <c r="Z676" i="2"/>
  <c r="AA675" i="2"/>
  <c r="Y676" i="2"/>
  <c r="T677" i="2" l="1"/>
  <c r="AP676" i="2"/>
  <c r="AO676" i="2"/>
  <c r="X678" i="2"/>
  <c r="Z677" i="2"/>
  <c r="AA676" i="2"/>
  <c r="Y677" i="2"/>
  <c r="T678" i="2" l="1"/>
  <c r="AP677" i="2"/>
  <c r="AO677" i="2"/>
  <c r="X679" i="2"/>
  <c r="Z678" i="2"/>
  <c r="Y678" i="2"/>
  <c r="AA677" i="2"/>
  <c r="T679" i="2" l="1"/>
  <c r="AP678" i="2"/>
  <c r="AO678" i="2"/>
  <c r="Y679" i="2"/>
  <c r="AA678" i="2"/>
  <c r="X680" i="2"/>
  <c r="Z679" i="2"/>
  <c r="T680" i="2" l="1"/>
  <c r="AP679" i="2"/>
  <c r="AO679" i="2"/>
  <c r="X681" i="2"/>
  <c r="Z680" i="2"/>
  <c r="Y680" i="2"/>
  <c r="AA679" i="2"/>
  <c r="T681" i="2" l="1"/>
  <c r="AP680" i="2"/>
  <c r="AO680" i="2"/>
  <c r="AA680" i="2"/>
  <c r="Y681" i="2"/>
  <c r="X682" i="2"/>
  <c r="Z681" i="2"/>
  <c r="T682" i="2" l="1"/>
  <c r="AP681" i="2"/>
  <c r="AO681" i="2"/>
  <c r="X683" i="2"/>
  <c r="Z682" i="2"/>
  <c r="AA681" i="2"/>
  <c r="Y682" i="2"/>
  <c r="T683" i="2" l="1"/>
  <c r="AP682" i="2"/>
  <c r="AO682" i="2"/>
  <c r="X684" i="2"/>
  <c r="Z683" i="2"/>
  <c r="Y683" i="2"/>
  <c r="AA682" i="2"/>
  <c r="T684" i="2" l="1"/>
  <c r="AP683" i="2"/>
  <c r="AO683" i="2"/>
  <c r="Y684" i="2"/>
  <c r="AA683" i="2"/>
  <c r="Z684" i="2"/>
  <c r="X685" i="2"/>
  <c r="T685" i="2" l="1"/>
  <c r="AP684" i="2"/>
  <c r="AO684" i="2"/>
  <c r="Y685" i="2"/>
  <c r="AA684" i="2"/>
  <c r="Z685" i="2"/>
  <c r="X686" i="2"/>
  <c r="T686" i="2" l="1"/>
  <c r="AP685" i="2"/>
  <c r="AO685" i="2"/>
  <c r="Y686" i="2"/>
  <c r="AA685" i="2"/>
  <c r="Z686" i="2"/>
  <c r="X687" i="2"/>
  <c r="T687" i="2" l="1"/>
  <c r="AP686" i="2"/>
  <c r="AO686" i="2"/>
  <c r="Y687" i="2"/>
  <c r="AA686" i="2"/>
  <c r="Z687" i="2"/>
  <c r="X688" i="2"/>
  <c r="T688" i="2" l="1"/>
  <c r="AP687" i="2"/>
  <c r="AO687" i="2"/>
  <c r="Y688" i="2"/>
  <c r="AA687" i="2"/>
  <c r="Z688" i="2"/>
  <c r="X689" i="2"/>
  <c r="T689" i="2" l="1"/>
  <c r="AP688" i="2"/>
  <c r="AO688" i="2"/>
  <c r="Y689" i="2"/>
  <c r="AA688" i="2"/>
  <c r="Z689" i="2"/>
  <c r="X690" i="2"/>
  <c r="T690" i="2" l="1"/>
  <c r="AP689" i="2"/>
  <c r="AO689" i="2"/>
  <c r="Y690" i="2"/>
  <c r="AA689" i="2"/>
  <c r="Z690" i="2"/>
  <c r="X691" i="2"/>
  <c r="T691" i="2" l="1"/>
  <c r="AP690" i="2"/>
  <c r="AO690" i="2"/>
  <c r="AA690" i="2"/>
  <c r="Y691" i="2"/>
  <c r="Z691" i="2"/>
  <c r="X692" i="2"/>
  <c r="T692" i="2" l="1"/>
  <c r="AP691" i="2"/>
  <c r="AO691" i="2"/>
  <c r="Z692" i="2"/>
  <c r="X693" i="2"/>
  <c r="Y692" i="2"/>
  <c r="AA691" i="2"/>
  <c r="T693" i="2" l="1"/>
  <c r="AP692" i="2"/>
  <c r="AO692" i="2"/>
  <c r="AA692" i="2"/>
  <c r="Y693" i="2"/>
  <c r="Z693" i="2"/>
  <c r="X694" i="2"/>
  <c r="T694" i="2" l="1"/>
  <c r="AP693" i="2"/>
  <c r="AO693" i="2"/>
  <c r="Z694" i="2"/>
  <c r="X695" i="2"/>
  <c r="Y694" i="2"/>
  <c r="AA693" i="2"/>
  <c r="T695" i="2" l="1"/>
  <c r="AP694" i="2"/>
  <c r="AO694" i="2"/>
  <c r="Y695" i="2"/>
  <c r="AA694" i="2"/>
  <c r="Z695" i="2"/>
  <c r="X696" i="2"/>
  <c r="T696" i="2" l="1"/>
  <c r="AP695" i="2"/>
  <c r="AO695" i="2"/>
  <c r="Y696" i="2"/>
  <c r="AA695" i="2"/>
  <c r="Z696" i="2"/>
  <c r="X697" i="2"/>
  <c r="T697" i="2" l="1"/>
  <c r="AP696" i="2"/>
  <c r="AO696" i="2"/>
  <c r="Y697" i="2"/>
  <c r="AA696" i="2"/>
  <c r="Z697" i="2"/>
  <c r="X698" i="2"/>
  <c r="T698" i="2" l="1"/>
  <c r="AP697" i="2"/>
  <c r="AO697" i="2"/>
  <c r="AA697" i="2"/>
  <c r="Y698" i="2"/>
  <c r="Z698" i="2"/>
  <c r="X699" i="2"/>
  <c r="T699" i="2" l="1"/>
  <c r="AP698" i="2"/>
  <c r="AO698" i="2"/>
  <c r="Z699" i="2"/>
  <c r="X700" i="2"/>
  <c r="Y699" i="2"/>
  <c r="AA698" i="2"/>
  <c r="T700" i="2" l="1"/>
  <c r="AP699" i="2"/>
  <c r="AO699" i="2"/>
  <c r="Y700" i="2"/>
  <c r="AA699" i="2"/>
  <c r="Z700" i="2"/>
  <c r="X701" i="2"/>
  <c r="T701" i="2" l="1"/>
  <c r="AP700" i="2"/>
  <c r="AO700" i="2"/>
  <c r="AA700" i="2"/>
  <c r="Y701" i="2"/>
  <c r="Z701" i="2"/>
  <c r="X702" i="2"/>
  <c r="T702" i="2" l="1"/>
  <c r="AP701" i="2"/>
  <c r="AO701" i="2"/>
  <c r="Z702" i="2"/>
  <c r="X703" i="2"/>
  <c r="AA701" i="2"/>
  <c r="Y702" i="2"/>
  <c r="T703" i="2" l="1"/>
  <c r="AP702" i="2"/>
  <c r="AO702" i="2"/>
  <c r="Y703" i="2"/>
  <c r="AA702" i="2"/>
  <c r="Z703" i="2"/>
  <c r="X704" i="2"/>
  <c r="T704" i="2" l="1"/>
  <c r="AP703" i="2"/>
  <c r="AO703" i="2"/>
  <c r="Y704" i="2"/>
  <c r="AA703" i="2"/>
  <c r="Z704" i="2"/>
  <c r="X705" i="2"/>
  <c r="T705" i="2" l="1"/>
  <c r="AP704" i="2"/>
  <c r="AO704" i="2"/>
  <c r="Y705" i="2"/>
  <c r="AA704" i="2"/>
  <c r="Z705" i="2"/>
  <c r="X706" i="2"/>
  <c r="T706" i="2" l="1"/>
  <c r="AP705" i="2"/>
  <c r="AO705" i="2"/>
  <c r="Y706" i="2"/>
  <c r="AA705" i="2"/>
  <c r="X707" i="2"/>
  <c r="Z706" i="2"/>
  <c r="T707" i="2" l="1"/>
  <c r="AP706" i="2"/>
  <c r="AO706" i="2"/>
  <c r="X708" i="2"/>
  <c r="Z707" i="2"/>
  <c r="AA706" i="2"/>
  <c r="Y707" i="2"/>
  <c r="T708" i="2" l="1"/>
  <c r="AP707" i="2"/>
  <c r="AO707" i="2"/>
  <c r="X709" i="2"/>
  <c r="Z708" i="2"/>
  <c r="Y708" i="2"/>
  <c r="AA707" i="2"/>
  <c r="T709" i="2" l="1"/>
  <c r="AP708" i="2"/>
  <c r="AO708" i="2"/>
  <c r="Y709" i="2"/>
  <c r="AA708" i="2"/>
  <c r="X710" i="2"/>
  <c r="Z709" i="2"/>
  <c r="T710" i="2" l="1"/>
  <c r="AP709" i="2"/>
  <c r="AO709" i="2"/>
  <c r="X711" i="2"/>
  <c r="Z710" i="2"/>
  <c r="Y710" i="2"/>
  <c r="AA709" i="2"/>
  <c r="T711" i="2" l="1"/>
  <c r="AP710" i="2"/>
  <c r="AO710" i="2"/>
  <c r="Y711" i="2"/>
  <c r="AA710" i="2"/>
  <c r="X712" i="2"/>
  <c r="Z711" i="2"/>
  <c r="T712" i="2" l="1"/>
  <c r="AP711" i="2"/>
  <c r="AO711" i="2"/>
  <c r="X713" i="2"/>
  <c r="Z712" i="2"/>
  <c r="Y712" i="2"/>
  <c r="AA711" i="2"/>
  <c r="T713" i="2" l="1"/>
  <c r="AP712" i="2"/>
  <c r="AO712" i="2"/>
  <c r="Y713" i="2"/>
  <c r="AA712" i="2"/>
  <c r="X714" i="2"/>
  <c r="Z713" i="2"/>
  <c r="T714" i="2" l="1"/>
  <c r="AP713" i="2"/>
  <c r="AO713" i="2"/>
  <c r="X715" i="2"/>
  <c r="Z714" i="2"/>
  <c r="Y714" i="2"/>
  <c r="AA713" i="2"/>
  <c r="T715" i="2" l="1"/>
  <c r="AP714" i="2"/>
  <c r="AO714" i="2"/>
  <c r="Y715" i="2"/>
  <c r="AA714" i="2"/>
  <c r="X716" i="2"/>
  <c r="Z715" i="2"/>
  <c r="T716" i="2" l="1"/>
  <c r="AP715" i="2"/>
  <c r="AO715" i="2"/>
  <c r="X717" i="2"/>
  <c r="Z716" i="2"/>
  <c r="AA715" i="2"/>
  <c r="Y716" i="2"/>
  <c r="T717" i="2" l="1"/>
  <c r="AP716" i="2"/>
  <c r="AO716" i="2"/>
  <c r="X718" i="2"/>
  <c r="Z717" i="2"/>
  <c r="Y717" i="2"/>
  <c r="AA716" i="2"/>
  <c r="T718" i="2" l="1"/>
  <c r="AP717" i="2"/>
  <c r="AO717" i="2"/>
  <c r="Y718" i="2"/>
  <c r="AA717" i="2"/>
  <c r="X719" i="2"/>
  <c r="Z718" i="2"/>
  <c r="T719" i="2" l="1"/>
  <c r="AP718" i="2"/>
  <c r="AO718" i="2"/>
  <c r="X720" i="2"/>
  <c r="Z719" i="2"/>
  <c r="Y719" i="2"/>
  <c r="AA718" i="2"/>
  <c r="T720" i="2" l="1"/>
  <c r="AP719" i="2"/>
  <c r="AO719" i="2"/>
  <c r="Y720" i="2"/>
  <c r="AA719" i="2"/>
  <c r="X721" i="2"/>
  <c r="Z720" i="2"/>
  <c r="T721" i="2" l="1"/>
  <c r="AP720" i="2"/>
  <c r="AO720" i="2"/>
  <c r="X722" i="2"/>
  <c r="Z721" i="2"/>
  <c r="Y721" i="2"/>
  <c r="AA720" i="2"/>
  <c r="T722" i="2" l="1"/>
  <c r="AP721" i="2"/>
  <c r="AO721" i="2"/>
  <c r="AA721" i="2"/>
  <c r="Y722" i="2"/>
  <c r="X723" i="2"/>
  <c r="Z722" i="2"/>
  <c r="T723" i="2" l="1"/>
  <c r="AP722" i="2"/>
  <c r="AO722" i="2"/>
  <c r="X724" i="2"/>
  <c r="Z723" i="2"/>
  <c r="AA722" i="2"/>
  <c r="Y723" i="2"/>
  <c r="T724" i="2" l="1"/>
  <c r="AP723" i="2"/>
  <c r="AO723" i="2"/>
  <c r="X725" i="2"/>
  <c r="Z724" i="2"/>
  <c r="Y724" i="2"/>
  <c r="AA723" i="2"/>
  <c r="T725" i="2" l="1"/>
  <c r="AP724" i="2"/>
  <c r="AO724" i="2"/>
  <c r="AA724" i="2"/>
  <c r="Y725" i="2"/>
  <c r="X726" i="2"/>
  <c r="Z725" i="2"/>
  <c r="T726" i="2" l="1"/>
  <c r="AP725" i="2"/>
  <c r="AO725" i="2"/>
  <c r="X727" i="2"/>
  <c r="Z726" i="2"/>
  <c r="Y726" i="2"/>
  <c r="AA725" i="2"/>
  <c r="T727" i="2" l="1"/>
  <c r="AP726" i="2"/>
  <c r="AO726" i="2"/>
  <c r="AA726" i="2"/>
  <c r="Y727" i="2"/>
  <c r="X728" i="2"/>
  <c r="Z727" i="2"/>
  <c r="T728" i="2" l="1"/>
  <c r="AP727" i="2"/>
  <c r="AO727" i="2"/>
  <c r="X729" i="2"/>
  <c r="Z728" i="2"/>
  <c r="Y728" i="2"/>
  <c r="AA727" i="2"/>
  <c r="T729" i="2" l="1"/>
  <c r="AP728" i="2"/>
  <c r="AO728" i="2"/>
  <c r="Y729" i="2"/>
  <c r="AA728" i="2"/>
  <c r="X730" i="2"/>
  <c r="Z729" i="2"/>
  <c r="T730" i="2" l="1"/>
  <c r="AP729" i="2"/>
  <c r="AO729" i="2"/>
  <c r="Z730" i="2"/>
  <c r="X731" i="2"/>
  <c r="Y730" i="2"/>
  <c r="AA729" i="2"/>
  <c r="T731" i="2" l="1"/>
  <c r="AP730" i="2"/>
  <c r="AO730" i="2"/>
  <c r="Y731" i="2"/>
  <c r="AA730" i="2"/>
  <c r="Z731" i="2"/>
  <c r="X732" i="2"/>
  <c r="T732" i="2" l="1"/>
  <c r="AP731" i="2"/>
  <c r="AO731" i="2"/>
  <c r="AA731" i="2"/>
  <c r="Y732" i="2"/>
  <c r="Z732" i="2"/>
  <c r="X733" i="2"/>
  <c r="T733" i="2" l="1"/>
  <c r="AP732" i="2"/>
  <c r="AO732" i="2"/>
  <c r="Z733" i="2"/>
  <c r="X734" i="2"/>
  <c r="Y733" i="2"/>
  <c r="AA732" i="2"/>
  <c r="T734" i="2" l="1"/>
  <c r="AP733" i="2"/>
  <c r="AO733" i="2"/>
  <c r="AA733" i="2"/>
  <c r="Y734" i="2"/>
  <c r="Z734" i="2"/>
  <c r="X735" i="2"/>
  <c r="T735" i="2" l="1"/>
  <c r="AP734" i="2"/>
  <c r="AO734" i="2"/>
  <c r="Z735" i="2"/>
  <c r="X736" i="2"/>
  <c r="AA734" i="2"/>
  <c r="Y735" i="2"/>
  <c r="T736" i="2" l="1"/>
  <c r="AP735" i="2"/>
  <c r="AO735" i="2"/>
  <c r="AA735" i="2"/>
  <c r="Y736" i="2"/>
  <c r="Z736" i="2"/>
  <c r="X737" i="2"/>
  <c r="T737" i="2" l="1"/>
  <c r="AP736" i="2"/>
  <c r="AO736" i="2"/>
  <c r="Z737" i="2"/>
  <c r="X738" i="2"/>
  <c r="Y737" i="2"/>
  <c r="AA736" i="2"/>
  <c r="T738" i="2" l="1"/>
  <c r="AP737" i="2"/>
  <c r="AO737" i="2"/>
  <c r="Y738" i="2"/>
  <c r="AA737" i="2"/>
  <c r="Z738" i="2"/>
  <c r="X739" i="2"/>
  <c r="T739" i="2" l="1"/>
  <c r="AP738" i="2"/>
  <c r="AO738" i="2"/>
  <c r="Y739" i="2"/>
  <c r="AA738" i="2"/>
  <c r="Z739" i="2"/>
  <c r="X740" i="2"/>
  <c r="T740" i="2" l="1"/>
  <c r="AP739" i="2"/>
  <c r="AO739" i="2"/>
  <c r="AA739" i="2"/>
  <c r="Y740" i="2"/>
  <c r="Z740" i="2"/>
  <c r="X741" i="2"/>
  <c r="T741" i="2" l="1"/>
  <c r="AP740" i="2"/>
  <c r="AO740" i="2"/>
  <c r="Z741" i="2"/>
  <c r="X742" i="2"/>
  <c r="Y741" i="2"/>
  <c r="AA740" i="2"/>
  <c r="T742" i="2" l="1"/>
  <c r="AP741" i="2"/>
  <c r="AO741" i="2"/>
  <c r="Y742" i="2"/>
  <c r="AA741" i="2"/>
  <c r="Z742" i="2"/>
  <c r="X743" i="2"/>
  <c r="T743" i="2" l="1"/>
  <c r="AP742" i="2"/>
  <c r="AO742" i="2"/>
  <c r="Y743" i="2"/>
  <c r="AA742" i="2"/>
  <c r="Z743" i="2"/>
  <c r="X744" i="2"/>
  <c r="T744" i="2" l="1"/>
  <c r="AP743" i="2"/>
  <c r="AO743" i="2"/>
  <c r="AA743" i="2"/>
  <c r="Y744" i="2"/>
  <c r="Z744" i="2"/>
  <c r="X745" i="2"/>
  <c r="T745" i="2" l="1"/>
  <c r="AP744" i="2"/>
  <c r="AO744" i="2"/>
  <c r="Z745" i="2"/>
  <c r="X746" i="2"/>
  <c r="Y745" i="2"/>
  <c r="AA744" i="2"/>
  <c r="T746" i="2" l="1"/>
  <c r="AP745" i="2"/>
  <c r="AO745" i="2"/>
  <c r="AA745" i="2"/>
  <c r="Y746" i="2"/>
  <c r="Z746" i="2"/>
  <c r="X747" i="2"/>
  <c r="T747" i="2" l="1"/>
  <c r="AP746" i="2"/>
  <c r="AO746" i="2"/>
  <c r="Z747" i="2"/>
  <c r="X748" i="2"/>
  <c r="Y747" i="2"/>
  <c r="AA746" i="2"/>
  <c r="T748" i="2" l="1"/>
  <c r="AP747" i="2"/>
  <c r="AO747" i="2"/>
  <c r="Y748" i="2"/>
  <c r="AA747" i="2"/>
  <c r="Z748" i="2"/>
  <c r="X749" i="2"/>
  <c r="T749" i="2" l="1"/>
  <c r="AP748" i="2"/>
  <c r="AO748" i="2"/>
  <c r="Y749" i="2"/>
  <c r="AA748" i="2"/>
  <c r="Z749" i="2"/>
  <c r="X750" i="2"/>
  <c r="T750" i="2" l="1"/>
  <c r="AP749" i="2"/>
  <c r="AO749" i="2"/>
  <c r="Y750" i="2"/>
  <c r="AA749" i="2"/>
  <c r="Z750" i="2"/>
  <c r="X751" i="2"/>
  <c r="T751" i="2" l="1"/>
  <c r="AP750" i="2"/>
  <c r="AO750" i="2"/>
  <c r="Y751" i="2"/>
  <c r="AA750" i="2"/>
  <c r="Z751" i="2"/>
  <c r="X752" i="2"/>
  <c r="T752" i="2" l="1"/>
  <c r="AP751" i="2"/>
  <c r="AO751" i="2"/>
  <c r="Y752" i="2"/>
  <c r="AA751" i="2"/>
  <c r="Z752" i="2"/>
  <c r="X753" i="2"/>
  <c r="T753" i="2" l="1"/>
  <c r="AP752" i="2"/>
  <c r="AO752" i="2"/>
  <c r="AA752" i="2"/>
  <c r="Y753" i="2"/>
  <c r="Z753" i="2"/>
  <c r="X754" i="2"/>
  <c r="T754" i="2" l="1"/>
  <c r="AP753" i="2"/>
  <c r="AO753" i="2"/>
  <c r="Z754" i="2"/>
  <c r="X755" i="2"/>
  <c r="Y754" i="2"/>
  <c r="AA753" i="2"/>
  <c r="T755" i="2" l="1"/>
  <c r="AP754" i="2"/>
  <c r="AO754" i="2"/>
  <c r="AA754" i="2"/>
  <c r="Y755" i="2"/>
  <c r="Z755" i="2"/>
  <c r="X756" i="2"/>
  <c r="T756" i="2" l="1"/>
  <c r="AP755" i="2"/>
  <c r="AO755" i="2"/>
  <c r="Z756" i="2"/>
  <c r="X757" i="2"/>
  <c r="Y756" i="2"/>
  <c r="AA755" i="2"/>
  <c r="T757" i="2" l="1"/>
  <c r="AP756" i="2"/>
  <c r="AO756" i="2"/>
  <c r="Y757" i="2"/>
  <c r="AA756" i="2"/>
  <c r="Z757" i="2"/>
  <c r="X758" i="2"/>
  <c r="T758" i="2" l="1"/>
  <c r="AP757" i="2"/>
  <c r="AO757" i="2"/>
  <c r="AA757" i="2"/>
  <c r="Y758" i="2"/>
  <c r="Z758" i="2"/>
  <c r="X759" i="2"/>
  <c r="T759" i="2" l="1"/>
  <c r="AP758" i="2"/>
  <c r="AO758" i="2"/>
  <c r="Z759" i="2"/>
  <c r="X760" i="2"/>
  <c r="AA758" i="2"/>
  <c r="Y759" i="2"/>
  <c r="T760" i="2" l="1"/>
  <c r="AP759" i="2"/>
  <c r="AO759" i="2"/>
  <c r="Y760" i="2"/>
  <c r="AA759" i="2"/>
  <c r="Z760" i="2"/>
  <c r="X761" i="2"/>
  <c r="T761" i="2" l="1"/>
  <c r="AP760" i="2"/>
  <c r="AO760" i="2"/>
  <c r="Y761" i="2"/>
  <c r="AA760" i="2"/>
  <c r="Z761" i="2"/>
  <c r="X762" i="2"/>
  <c r="T762" i="2" l="1"/>
  <c r="AP761" i="2"/>
  <c r="AO761" i="2"/>
  <c r="AA761" i="2"/>
  <c r="Y762" i="2"/>
  <c r="Z762" i="2"/>
  <c r="X763" i="2"/>
  <c r="T763" i="2" l="1"/>
  <c r="AP762" i="2"/>
  <c r="AO762" i="2"/>
  <c r="Z763" i="2"/>
  <c r="X764" i="2"/>
  <c r="Y763" i="2"/>
  <c r="AA762" i="2"/>
  <c r="T764" i="2" l="1"/>
  <c r="AP763" i="2"/>
  <c r="AO763" i="2"/>
  <c r="Y764" i="2"/>
  <c r="AA763" i="2"/>
  <c r="Z764" i="2"/>
  <c r="X765" i="2"/>
  <c r="T765" i="2" l="1"/>
  <c r="AP764" i="2"/>
  <c r="AO764" i="2"/>
  <c r="Y765" i="2"/>
  <c r="AA764" i="2"/>
  <c r="Z765" i="2"/>
  <c r="X766" i="2"/>
  <c r="T766" i="2" l="1"/>
  <c r="AP765" i="2"/>
  <c r="AO765" i="2"/>
  <c r="Y766" i="2"/>
  <c r="AA765" i="2"/>
  <c r="Z766" i="2"/>
  <c r="X767" i="2"/>
  <c r="T767" i="2" l="1"/>
  <c r="AP766" i="2"/>
  <c r="AO766" i="2"/>
  <c r="Y767" i="2"/>
  <c r="AA766" i="2"/>
  <c r="Z767" i="2"/>
  <c r="X768" i="2"/>
  <c r="T768" i="2" l="1"/>
  <c r="AP767" i="2"/>
  <c r="AO767" i="2"/>
  <c r="Y768" i="2"/>
  <c r="AA767" i="2"/>
  <c r="Z768" i="2"/>
  <c r="X769" i="2"/>
  <c r="T769" i="2" l="1"/>
  <c r="AP768" i="2"/>
  <c r="AO768" i="2"/>
  <c r="AA768" i="2"/>
  <c r="Y769" i="2"/>
  <c r="Z769" i="2"/>
  <c r="X770" i="2"/>
  <c r="T770" i="2" l="1"/>
  <c r="AP769" i="2"/>
  <c r="AO769" i="2"/>
  <c r="Z770" i="2"/>
  <c r="X771" i="2"/>
  <c r="Y770" i="2"/>
  <c r="AA769" i="2"/>
  <c r="T771" i="2" l="1"/>
  <c r="AP770" i="2"/>
  <c r="AO770" i="2"/>
  <c r="AA770" i="2"/>
  <c r="Y771" i="2"/>
  <c r="Z771" i="2"/>
  <c r="X772" i="2"/>
  <c r="T772" i="2" l="1"/>
  <c r="AP771" i="2"/>
  <c r="AO771" i="2"/>
  <c r="Z772" i="2"/>
  <c r="X773" i="2"/>
  <c r="AA771" i="2"/>
  <c r="Y772" i="2"/>
  <c r="T773" i="2" l="1"/>
  <c r="AP772" i="2"/>
  <c r="AO772" i="2"/>
  <c r="AA772" i="2"/>
  <c r="Y773" i="2"/>
  <c r="Z773" i="2"/>
  <c r="X774" i="2"/>
  <c r="T774" i="2" l="1"/>
  <c r="AP773" i="2"/>
  <c r="AO773" i="2"/>
  <c r="Z774" i="2"/>
  <c r="X775" i="2"/>
  <c r="Y774" i="2"/>
  <c r="AA773" i="2"/>
  <c r="T775" i="2" l="1"/>
  <c r="AP774" i="2"/>
  <c r="AO774" i="2"/>
  <c r="AA774" i="2"/>
  <c r="Y775" i="2"/>
  <c r="Z775" i="2"/>
  <c r="X776" i="2"/>
  <c r="T776" i="2" l="1"/>
  <c r="AP775" i="2"/>
  <c r="AO775" i="2"/>
  <c r="Z776" i="2"/>
  <c r="X777" i="2"/>
  <c r="Y776" i="2"/>
  <c r="AA775" i="2"/>
  <c r="T777" i="2" l="1"/>
  <c r="AP776" i="2"/>
  <c r="AO776" i="2"/>
  <c r="Y777" i="2"/>
  <c r="AA776" i="2"/>
  <c r="Z777" i="2"/>
  <c r="X778" i="2"/>
  <c r="T778" i="2" l="1"/>
  <c r="AP777" i="2"/>
  <c r="AO777" i="2"/>
  <c r="Y778" i="2"/>
  <c r="AA777" i="2"/>
  <c r="Z778" i="2"/>
  <c r="X779" i="2"/>
  <c r="T779" i="2" l="1"/>
  <c r="AP778" i="2"/>
  <c r="AO778" i="2"/>
  <c r="Y779" i="2"/>
  <c r="AA778" i="2"/>
  <c r="Z779" i="2"/>
  <c r="X780" i="2"/>
  <c r="T780" i="2" l="1"/>
  <c r="AP779" i="2"/>
  <c r="AO779" i="2"/>
  <c r="Y780" i="2"/>
  <c r="AA779" i="2"/>
  <c r="Z780" i="2"/>
  <c r="X781" i="2"/>
  <c r="T781" i="2" l="1"/>
  <c r="AP780" i="2"/>
  <c r="AO780" i="2"/>
  <c r="Y781" i="2"/>
  <c r="AA780" i="2"/>
  <c r="Z781" i="2"/>
  <c r="X782" i="2"/>
  <c r="T782" i="2" l="1"/>
  <c r="AP781" i="2"/>
  <c r="AO781" i="2"/>
  <c r="AA781" i="2"/>
  <c r="Y782" i="2"/>
  <c r="Z782" i="2"/>
  <c r="X783" i="2"/>
  <c r="T783" i="2" l="1"/>
  <c r="AP782" i="2"/>
  <c r="AO782" i="2"/>
  <c r="Z783" i="2"/>
  <c r="X784" i="2"/>
  <c r="Y783" i="2"/>
  <c r="AA782" i="2"/>
  <c r="T784" i="2" l="1"/>
  <c r="AP783" i="2"/>
  <c r="AO783" i="2"/>
  <c r="Y784" i="2"/>
  <c r="AA783" i="2"/>
  <c r="Z784" i="2"/>
  <c r="X785" i="2"/>
  <c r="T785" i="2" l="1"/>
  <c r="AP784" i="2"/>
  <c r="AO784" i="2"/>
  <c r="AA784" i="2"/>
  <c r="Y785" i="2"/>
  <c r="Z785" i="2"/>
  <c r="X786" i="2"/>
  <c r="T786" i="2" l="1"/>
  <c r="AP785" i="2"/>
  <c r="AO785" i="2"/>
  <c r="Z786" i="2"/>
  <c r="X787" i="2"/>
  <c r="AA785" i="2"/>
  <c r="Y786" i="2"/>
  <c r="T787" i="2" l="1"/>
  <c r="AP786" i="2"/>
  <c r="AO786" i="2"/>
  <c r="AA786" i="2"/>
  <c r="Y787" i="2"/>
  <c r="Z787" i="2"/>
  <c r="X788" i="2"/>
  <c r="T788" i="2" l="1"/>
  <c r="AP787" i="2"/>
  <c r="AO787" i="2"/>
  <c r="Z788" i="2"/>
  <c r="X789" i="2"/>
  <c r="Y788" i="2"/>
  <c r="AA787" i="2"/>
  <c r="T789" i="2" l="1"/>
  <c r="AP788" i="2"/>
  <c r="AO788" i="2"/>
  <c r="AA788" i="2"/>
  <c r="Y789" i="2"/>
  <c r="Z789" i="2"/>
  <c r="X790" i="2"/>
  <c r="T790" i="2" l="1"/>
  <c r="AP789" i="2"/>
  <c r="AO789" i="2"/>
  <c r="Z790" i="2"/>
  <c r="X791" i="2"/>
  <c r="AA789" i="2"/>
  <c r="Y790" i="2"/>
  <c r="T791" i="2" l="1"/>
  <c r="AP790" i="2"/>
  <c r="AO790" i="2"/>
  <c r="Y791" i="2"/>
  <c r="AA790" i="2"/>
  <c r="Z791" i="2"/>
  <c r="X792" i="2"/>
  <c r="T792" i="2" l="1"/>
  <c r="AP791" i="2"/>
  <c r="AO791" i="2"/>
  <c r="AA791" i="2"/>
  <c r="Y792" i="2"/>
  <c r="Z792" i="2"/>
  <c r="X793" i="2"/>
  <c r="T793" i="2" l="1"/>
  <c r="AP792" i="2"/>
  <c r="AO792" i="2"/>
  <c r="Z793" i="2"/>
  <c r="X794" i="2"/>
  <c r="Y793" i="2"/>
  <c r="AA792" i="2"/>
  <c r="T794" i="2" l="1"/>
  <c r="AP793" i="2"/>
  <c r="AO793" i="2"/>
  <c r="AA793" i="2"/>
  <c r="Y794" i="2"/>
  <c r="Z794" i="2"/>
  <c r="X795" i="2"/>
  <c r="T795" i="2" l="1"/>
  <c r="AP794" i="2"/>
  <c r="AO794" i="2"/>
  <c r="Z795" i="2"/>
  <c r="X796" i="2"/>
  <c r="Y795" i="2"/>
  <c r="AA794" i="2"/>
  <c r="T796" i="2" l="1"/>
  <c r="AP795" i="2"/>
  <c r="AO795" i="2"/>
  <c r="Y796" i="2"/>
  <c r="AA795" i="2"/>
  <c r="Z796" i="2"/>
  <c r="X797" i="2"/>
  <c r="T797" i="2" l="1"/>
  <c r="AP796" i="2"/>
  <c r="AO796" i="2"/>
  <c r="AA796" i="2"/>
  <c r="Y797" i="2"/>
  <c r="Z797" i="2"/>
  <c r="X798" i="2"/>
  <c r="T798" i="2" l="1"/>
  <c r="AP797" i="2"/>
  <c r="AO797" i="2"/>
  <c r="Z798" i="2"/>
  <c r="X799" i="2"/>
  <c r="AA797" i="2"/>
  <c r="Y798" i="2"/>
  <c r="T799" i="2" l="1"/>
  <c r="AP798" i="2"/>
  <c r="AO798" i="2"/>
  <c r="AA798" i="2"/>
  <c r="Y799" i="2"/>
  <c r="Z799" i="2"/>
  <c r="X800" i="2"/>
  <c r="T800" i="2" l="1"/>
  <c r="AP799" i="2"/>
  <c r="AO799" i="2"/>
  <c r="Z800" i="2"/>
  <c r="X801" i="2"/>
  <c r="Y800" i="2"/>
  <c r="AA799" i="2"/>
  <c r="T801" i="2" l="1"/>
  <c r="AP800" i="2"/>
  <c r="AO800" i="2"/>
  <c r="Y801" i="2"/>
  <c r="AA800" i="2"/>
  <c r="Z801" i="2"/>
  <c r="X802" i="2"/>
  <c r="T802" i="2" l="1"/>
  <c r="AP801" i="2"/>
  <c r="AO801" i="2"/>
  <c r="Y802" i="2"/>
  <c r="AA801" i="2"/>
  <c r="Z802" i="2"/>
  <c r="X803" i="2"/>
  <c r="T803" i="2" l="1"/>
  <c r="AP802" i="2"/>
  <c r="AO802" i="2"/>
  <c r="Y803" i="2"/>
  <c r="AA802" i="2"/>
  <c r="Z803" i="2"/>
  <c r="X804" i="2"/>
  <c r="T804" i="2" l="1"/>
  <c r="AP803" i="2"/>
  <c r="AO803" i="2"/>
  <c r="Y804" i="2"/>
  <c r="AA803" i="2"/>
  <c r="Z804" i="2"/>
  <c r="X805" i="2"/>
  <c r="T805" i="2" l="1"/>
  <c r="AP804" i="2"/>
  <c r="AO804" i="2"/>
  <c r="AA804" i="2"/>
  <c r="Y805" i="2"/>
  <c r="Z805" i="2"/>
  <c r="X806" i="2"/>
  <c r="T806" i="2" l="1"/>
  <c r="AP805" i="2"/>
  <c r="AO805" i="2"/>
  <c r="Z806" i="2"/>
  <c r="X807" i="2"/>
  <c r="Y806" i="2"/>
  <c r="AA805" i="2"/>
  <c r="T807" i="2" l="1"/>
  <c r="AP806" i="2"/>
  <c r="AO806" i="2"/>
  <c r="Y807" i="2"/>
  <c r="AA806" i="2"/>
  <c r="Z807" i="2"/>
  <c r="X808" i="2"/>
  <c r="T808" i="2" l="1"/>
  <c r="AP807" i="2"/>
  <c r="AO807" i="2"/>
  <c r="AA807" i="2"/>
  <c r="Y808" i="2"/>
  <c r="Z808" i="2"/>
  <c r="X809" i="2"/>
  <c r="T809" i="2" l="1"/>
  <c r="AP808" i="2"/>
  <c r="AO808" i="2"/>
  <c r="Z809" i="2"/>
  <c r="X810" i="2"/>
  <c r="AA808" i="2"/>
  <c r="Y809" i="2"/>
  <c r="T810" i="2" l="1"/>
  <c r="AP809" i="2"/>
  <c r="AO809" i="2"/>
  <c r="AA809" i="2"/>
  <c r="Y810" i="2"/>
  <c r="Z810" i="2"/>
  <c r="X811" i="2"/>
  <c r="T811" i="2" l="1"/>
  <c r="AP810" i="2"/>
  <c r="AO810" i="2"/>
  <c r="Z811" i="2"/>
  <c r="X812" i="2"/>
  <c r="AA810" i="2"/>
  <c r="Y811" i="2"/>
  <c r="T812" i="2" l="1"/>
  <c r="AP811" i="2"/>
  <c r="AO811" i="2"/>
  <c r="AA811" i="2"/>
  <c r="Y812" i="2"/>
  <c r="Z812" i="2"/>
  <c r="X813" i="2"/>
  <c r="T813" i="2" l="1"/>
  <c r="AP812" i="2"/>
  <c r="AO812" i="2"/>
  <c r="Z813" i="2"/>
  <c r="X814" i="2"/>
  <c r="AA812" i="2"/>
  <c r="Y813" i="2"/>
  <c r="T814" i="2" l="1"/>
  <c r="AP813" i="2"/>
  <c r="AO813" i="2"/>
  <c r="AA813" i="2"/>
  <c r="Y814" i="2"/>
  <c r="Z814" i="2"/>
  <c r="X815" i="2"/>
  <c r="T815" i="2" l="1"/>
  <c r="AP814" i="2"/>
  <c r="AO814" i="2"/>
  <c r="Z815" i="2"/>
  <c r="X816" i="2"/>
  <c r="AA814" i="2"/>
  <c r="Y815" i="2"/>
  <c r="T816" i="2" l="1"/>
  <c r="AP815" i="2"/>
  <c r="AO815" i="2"/>
  <c r="Y816" i="2"/>
  <c r="AA815" i="2"/>
  <c r="Z816" i="2"/>
  <c r="X817" i="2"/>
  <c r="T817" i="2" l="1"/>
  <c r="AP816" i="2"/>
  <c r="AO816" i="2"/>
  <c r="AA816" i="2"/>
  <c r="Y817" i="2"/>
  <c r="Z817" i="2"/>
  <c r="X818" i="2"/>
  <c r="T818" i="2" l="1"/>
  <c r="AP817" i="2"/>
  <c r="AO817" i="2"/>
  <c r="Z818" i="2"/>
  <c r="X819" i="2"/>
  <c r="Y818" i="2"/>
  <c r="AA817" i="2"/>
  <c r="T819" i="2" l="1"/>
  <c r="AP818" i="2"/>
  <c r="AO818" i="2"/>
  <c r="AA818" i="2"/>
  <c r="Y819" i="2"/>
  <c r="Z819" i="2"/>
  <c r="X820" i="2"/>
  <c r="T820" i="2" l="1"/>
  <c r="AP819" i="2"/>
  <c r="AO819" i="2"/>
  <c r="Z820" i="2"/>
  <c r="X821" i="2"/>
  <c r="AA819" i="2"/>
  <c r="Y820" i="2"/>
  <c r="T821" i="2" l="1"/>
  <c r="AP820" i="2"/>
  <c r="AO820" i="2"/>
  <c r="AA820" i="2"/>
  <c r="Y821" i="2"/>
  <c r="Z821" i="2"/>
  <c r="X822" i="2"/>
  <c r="T822" i="2" l="1"/>
  <c r="AP821" i="2"/>
  <c r="AO821" i="2"/>
  <c r="Z822" i="2"/>
  <c r="X823" i="2"/>
  <c r="AA821" i="2"/>
  <c r="Y822" i="2"/>
  <c r="T823" i="2" l="1"/>
  <c r="AP822" i="2"/>
  <c r="AO822" i="2"/>
  <c r="AA822" i="2"/>
  <c r="Y823" i="2"/>
  <c r="Z823" i="2"/>
  <c r="X824" i="2"/>
  <c r="T824" i="2" l="1"/>
  <c r="AP823" i="2"/>
  <c r="AO823" i="2"/>
  <c r="Z824" i="2"/>
  <c r="X825" i="2"/>
  <c r="AA823" i="2"/>
  <c r="Y824" i="2"/>
  <c r="T825" i="2" l="1"/>
  <c r="AP824" i="2"/>
  <c r="AO824" i="2"/>
  <c r="AA824" i="2"/>
  <c r="Y825" i="2"/>
  <c r="Z825" i="2"/>
  <c r="X826" i="2"/>
  <c r="T826" i="2" l="1"/>
  <c r="AP825" i="2"/>
  <c r="AO825" i="2"/>
  <c r="Z826" i="2"/>
  <c r="X827" i="2"/>
  <c r="AA825" i="2"/>
  <c r="Y826" i="2"/>
  <c r="T827" i="2" l="1"/>
  <c r="AP826" i="2"/>
  <c r="AO826" i="2"/>
  <c r="AA826" i="2"/>
  <c r="Y827" i="2"/>
  <c r="Z827" i="2"/>
  <c r="X828" i="2"/>
  <c r="T828" i="2" l="1"/>
  <c r="AP827" i="2"/>
  <c r="AO827" i="2"/>
  <c r="Z828" i="2"/>
  <c r="X829" i="2"/>
  <c r="AA827" i="2"/>
  <c r="Y828" i="2"/>
  <c r="T829" i="2" l="1"/>
  <c r="AP828" i="2"/>
  <c r="AO828" i="2"/>
  <c r="AA828" i="2"/>
  <c r="Y829" i="2"/>
  <c r="Z829" i="2"/>
  <c r="X830" i="2"/>
  <c r="T830" i="2" l="1"/>
  <c r="AP829" i="2"/>
  <c r="AO829" i="2"/>
  <c r="Z830" i="2"/>
  <c r="X831" i="2"/>
  <c r="AA829" i="2"/>
  <c r="Y830" i="2"/>
  <c r="T831" i="2" l="1"/>
  <c r="AP830" i="2"/>
  <c r="AO830" i="2"/>
  <c r="AA830" i="2"/>
  <c r="Y831" i="2"/>
  <c r="Z831" i="2"/>
  <c r="X832" i="2"/>
  <c r="T832" i="2" l="1"/>
  <c r="AP831" i="2"/>
  <c r="AO831" i="2"/>
  <c r="Z832" i="2"/>
  <c r="X833" i="2"/>
  <c r="AA831" i="2"/>
  <c r="Y832" i="2"/>
  <c r="T833" i="2" l="1"/>
  <c r="AP832" i="2"/>
  <c r="AO832" i="2"/>
  <c r="AA832" i="2"/>
  <c r="Y833" i="2"/>
  <c r="Z833" i="2"/>
  <c r="X834" i="2"/>
  <c r="T834" i="2" l="1"/>
  <c r="AP833" i="2"/>
  <c r="AO833" i="2"/>
  <c r="Z834" i="2"/>
  <c r="X835" i="2"/>
  <c r="AA833" i="2"/>
  <c r="Y834" i="2"/>
  <c r="T835" i="2" l="1"/>
  <c r="AP834" i="2"/>
  <c r="AO834" i="2"/>
  <c r="AA834" i="2"/>
  <c r="Y835" i="2"/>
  <c r="Z835" i="2"/>
  <c r="X836" i="2"/>
  <c r="T836" i="2" l="1"/>
  <c r="AP835" i="2"/>
  <c r="AO835" i="2"/>
  <c r="Z836" i="2"/>
  <c r="X837" i="2"/>
  <c r="AA835" i="2"/>
  <c r="Y836" i="2"/>
  <c r="T837" i="2" l="1"/>
  <c r="AP836" i="2"/>
  <c r="AO836" i="2"/>
  <c r="Y837" i="2"/>
  <c r="AA836" i="2"/>
  <c r="Z837" i="2"/>
  <c r="X838" i="2"/>
  <c r="T838" i="2" l="1"/>
  <c r="AP837" i="2"/>
  <c r="AO837" i="2"/>
  <c r="AA837" i="2"/>
  <c r="Y838" i="2"/>
  <c r="Z838" i="2"/>
  <c r="X839" i="2"/>
  <c r="T839" i="2" l="1"/>
  <c r="AP838" i="2"/>
  <c r="AO838" i="2"/>
  <c r="Z839" i="2"/>
  <c r="X840" i="2"/>
  <c r="AA838" i="2"/>
  <c r="Y839" i="2"/>
  <c r="T840" i="2" l="1"/>
  <c r="AP839" i="2"/>
  <c r="AO839" i="2"/>
  <c r="AA839" i="2"/>
  <c r="Y840" i="2"/>
  <c r="Z840" i="2"/>
  <c r="X841" i="2"/>
  <c r="T841" i="2" l="1"/>
  <c r="AP840" i="2"/>
  <c r="AO840" i="2"/>
  <c r="Z841" i="2"/>
  <c r="X842" i="2"/>
  <c r="AA840" i="2"/>
  <c r="Y841" i="2"/>
  <c r="T842" i="2" l="1"/>
  <c r="AP841" i="2"/>
  <c r="AO841" i="2"/>
  <c r="Y842" i="2"/>
  <c r="AA841" i="2"/>
  <c r="Z842" i="2"/>
  <c r="X843" i="2"/>
  <c r="T843" i="2" l="1"/>
  <c r="AP842" i="2"/>
  <c r="AO842" i="2"/>
  <c r="AA842" i="2"/>
  <c r="Y843" i="2"/>
  <c r="Z843" i="2"/>
  <c r="X844" i="2"/>
  <c r="T844" i="2" l="1"/>
  <c r="AP843" i="2"/>
  <c r="AO843" i="2"/>
  <c r="Z844" i="2"/>
  <c r="X845" i="2"/>
  <c r="Y844" i="2"/>
  <c r="AA843" i="2"/>
  <c r="T845" i="2" l="1"/>
  <c r="AP844" i="2"/>
  <c r="AO844" i="2"/>
  <c r="Y845" i="2"/>
  <c r="AA844" i="2"/>
  <c r="Z845" i="2"/>
  <c r="X846" i="2"/>
  <c r="T846" i="2" l="1"/>
  <c r="AP845" i="2"/>
  <c r="AO845" i="2"/>
  <c r="Y846" i="2"/>
  <c r="AA845" i="2"/>
  <c r="Z846" i="2"/>
  <c r="X847" i="2"/>
  <c r="T847" i="2" l="1"/>
  <c r="AP846" i="2"/>
  <c r="AO846" i="2"/>
  <c r="Y847" i="2"/>
  <c r="AA846" i="2"/>
  <c r="Z847" i="2"/>
  <c r="X848" i="2"/>
  <c r="T848" i="2" l="1"/>
  <c r="AP847" i="2"/>
  <c r="AO847" i="2"/>
  <c r="AA847" i="2"/>
  <c r="Y848" i="2"/>
  <c r="Z848" i="2"/>
  <c r="X849" i="2"/>
  <c r="T849" i="2" l="1"/>
  <c r="AP848" i="2"/>
  <c r="AO848" i="2"/>
  <c r="Z849" i="2"/>
  <c r="X850" i="2"/>
  <c r="AA848" i="2"/>
  <c r="Y849" i="2"/>
  <c r="T850" i="2" l="1"/>
  <c r="AP849" i="2"/>
  <c r="AO849" i="2"/>
  <c r="AA849" i="2"/>
  <c r="Y850" i="2"/>
  <c r="Z850" i="2"/>
  <c r="X851" i="2"/>
  <c r="T851" i="2" l="1"/>
  <c r="AP850" i="2"/>
  <c r="AO850" i="2"/>
  <c r="Z851" i="2"/>
  <c r="X852" i="2"/>
  <c r="Y851" i="2"/>
  <c r="AA850" i="2"/>
  <c r="T852" i="2" l="1"/>
  <c r="AP851" i="2"/>
  <c r="AO851" i="2"/>
  <c r="Y852" i="2"/>
  <c r="AA851" i="2"/>
  <c r="Z852" i="2"/>
  <c r="X853" i="2"/>
  <c r="T853" i="2" l="1"/>
  <c r="AP852" i="2"/>
  <c r="AO852" i="2"/>
  <c r="AA852" i="2"/>
  <c r="Y853" i="2"/>
  <c r="Z853" i="2"/>
  <c r="X854" i="2"/>
  <c r="T854" i="2" l="1"/>
  <c r="AP853" i="2"/>
  <c r="AO853" i="2"/>
  <c r="Z854" i="2"/>
  <c r="X855" i="2"/>
  <c r="AA853" i="2"/>
  <c r="Y854" i="2"/>
  <c r="T855" i="2" l="1"/>
  <c r="AP854" i="2"/>
  <c r="AO854" i="2"/>
  <c r="AA854" i="2"/>
  <c r="Y855" i="2"/>
  <c r="Z855" i="2"/>
  <c r="X856" i="2"/>
  <c r="T856" i="2" l="1"/>
  <c r="AP855" i="2"/>
  <c r="AO855" i="2"/>
  <c r="Z856" i="2"/>
  <c r="X857" i="2"/>
  <c r="AA855" i="2"/>
  <c r="Y856" i="2"/>
  <c r="T857" i="2" l="1"/>
  <c r="AP856" i="2"/>
  <c r="AO856" i="2"/>
  <c r="AA856" i="2"/>
  <c r="Y857" i="2"/>
  <c r="Z857" i="2"/>
  <c r="X858" i="2"/>
  <c r="T858" i="2" l="1"/>
  <c r="AP857" i="2"/>
  <c r="AO857" i="2"/>
  <c r="Z858" i="2"/>
  <c r="X859" i="2"/>
  <c r="Y858" i="2"/>
  <c r="AA857" i="2"/>
  <c r="T859" i="2" l="1"/>
  <c r="AP858" i="2"/>
  <c r="AO858" i="2"/>
  <c r="Y859" i="2"/>
  <c r="AA858" i="2"/>
  <c r="Z859" i="2"/>
  <c r="X860" i="2"/>
  <c r="T860" i="2" l="1"/>
  <c r="AP859" i="2"/>
  <c r="AO859" i="2"/>
  <c r="AA859" i="2"/>
  <c r="Y860" i="2"/>
  <c r="Z860" i="2"/>
  <c r="X861" i="2"/>
  <c r="T861" i="2" l="1"/>
  <c r="AP860" i="2"/>
  <c r="AO860" i="2"/>
  <c r="Z861" i="2"/>
  <c r="X862" i="2"/>
  <c r="AA860" i="2"/>
  <c r="Y861" i="2"/>
  <c r="T862" i="2" l="1"/>
  <c r="AP861" i="2"/>
  <c r="AO861" i="2"/>
  <c r="Y862" i="2"/>
  <c r="AA861" i="2"/>
  <c r="Z862" i="2"/>
  <c r="X863" i="2"/>
  <c r="T863" i="2" l="1"/>
  <c r="AP862" i="2"/>
  <c r="AO862" i="2"/>
  <c r="AA862" i="2"/>
  <c r="Y863" i="2"/>
  <c r="Z863" i="2"/>
  <c r="X864" i="2"/>
  <c r="T864" i="2" l="1"/>
  <c r="AP863" i="2"/>
  <c r="AO863" i="2"/>
  <c r="Z864" i="2"/>
  <c r="X865" i="2"/>
  <c r="Y864" i="2"/>
  <c r="AA863" i="2"/>
  <c r="T865" i="2" l="1"/>
  <c r="AP864" i="2"/>
  <c r="AO864" i="2"/>
  <c r="AA864" i="2"/>
  <c r="Y865" i="2"/>
  <c r="Z865" i="2"/>
  <c r="X866" i="2"/>
  <c r="T866" i="2" l="1"/>
  <c r="AP865" i="2"/>
  <c r="AO865" i="2"/>
  <c r="Z866" i="2"/>
  <c r="X867" i="2"/>
  <c r="AA865" i="2"/>
  <c r="Y866" i="2"/>
  <c r="T867" i="2" l="1"/>
  <c r="AP866" i="2"/>
  <c r="AO866" i="2"/>
  <c r="Y867" i="2"/>
  <c r="AA866" i="2"/>
  <c r="Z867" i="2"/>
  <c r="X868" i="2"/>
  <c r="T868" i="2" l="1"/>
  <c r="AP867" i="2"/>
  <c r="AO867" i="2"/>
  <c r="Y868" i="2"/>
  <c r="AA867" i="2"/>
  <c r="Z868" i="2"/>
  <c r="X869" i="2"/>
  <c r="T869" i="2" l="1"/>
  <c r="AP868" i="2"/>
  <c r="AO868" i="2"/>
  <c r="AA868" i="2"/>
  <c r="Y869" i="2"/>
  <c r="Z869" i="2"/>
  <c r="X870" i="2"/>
  <c r="T870" i="2" l="1"/>
  <c r="AP869" i="2"/>
  <c r="AO869" i="2"/>
  <c r="Z870" i="2"/>
  <c r="X871" i="2"/>
  <c r="AA869" i="2"/>
  <c r="Y870" i="2"/>
  <c r="T871" i="2" l="1"/>
  <c r="AP870" i="2"/>
  <c r="AO870" i="2"/>
  <c r="AA870" i="2"/>
  <c r="Y871" i="2"/>
  <c r="Z871" i="2"/>
  <c r="X872" i="2"/>
  <c r="T872" i="2" l="1"/>
  <c r="AP871" i="2"/>
  <c r="AO871" i="2"/>
  <c r="Z872" i="2"/>
  <c r="X873" i="2"/>
  <c r="Y872" i="2"/>
  <c r="AA871" i="2"/>
  <c r="T873" i="2" l="1"/>
  <c r="AP872" i="2"/>
  <c r="AO872" i="2"/>
  <c r="Y873" i="2"/>
  <c r="AA872" i="2"/>
  <c r="Z873" i="2"/>
  <c r="X874" i="2"/>
  <c r="T874" i="2" l="1"/>
  <c r="AP873" i="2"/>
  <c r="AO873" i="2"/>
  <c r="AA873" i="2"/>
  <c r="Y874" i="2"/>
  <c r="Z874" i="2"/>
  <c r="X875" i="2"/>
  <c r="T875" i="2" l="1"/>
  <c r="AP874" i="2"/>
  <c r="AO874" i="2"/>
  <c r="Z875" i="2"/>
  <c r="X876" i="2"/>
  <c r="Y875" i="2"/>
  <c r="AA874" i="2"/>
  <c r="T876" i="2" l="1"/>
  <c r="AP875" i="2"/>
  <c r="AO875" i="2"/>
  <c r="AA875" i="2"/>
  <c r="Y876" i="2"/>
  <c r="Z876" i="2"/>
  <c r="X877" i="2"/>
  <c r="T877" i="2" l="1"/>
  <c r="AP876" i="2"/>
  <c r="AO876" i="2"/>
  <c r="Z877" i="2"/>
  <c r="X878" i="2"/>
  <c r="AA876" i="2"/>
  <c r="Y877" i="2"/>
  <c r="T878" i="2" l="1"/>
  <c r="AP877" i="2"/>
  <c r="AO877" i="2"/>
  <c r="AA877" i="2"/>
  <c r="Y878" i="2"/>
  <c r="Z878" i="2"/>
  <c r="X879" i="2"/>
  <c r="T879" i="2" l="1"/>
  <c r="AP878" i="2"/>
  <c r="AO878" i="2"/>
  <c r="Z879" i="2"/>
  <c r="X880" i="2"/>
  <c r="AA878" i="2"/>
  <c r="Y879" i="2"/>
  <c r="T880" i="2" l="1"/>
  <c r="AP879" i="2"/>
  <c r="AO879" i="2"/>
  <c r="Y880" i="2"/>
  <c r="AA879" i="2"/>
  <c r="Z880" i="2"/>
  <c r="X881" i="2"/>
  <c r="T881" i="2" l="1"/>
  <c r="AP880" i="2"/>
  <c r="AO880" i="2"/>
  <c r="Y881" i="2"/>
  <c r="AA880" i="2"/>
  <c r="Z881" i="2"/>
  <c r="X882" i="2"/>
  <c r="T882" i="2" l="1"/>
  <c r="AP881" i="2"/>
  <c r="AO881" i="2"/>
  <c r="AA881" i="2"/>
  <c r="Y882" i="2"/>
  <c r="Z882" i="2"/>
  <c r="X883" i="2"/>
  <c r="T883" i="2" l="1"/>
  <c r="AP882" i="2"/>
  <c r="AO882" i="2"/>
  <c r="Z883" i="2"/>
  <c r="X884" i="2"/>
  <c r="AA882" i="2"/>
  <c r="Y883" i="2"/>
  <c r="T884" i="2" l="1"/>
  <c r="AP883" i="2"/>
  <c r="AO883" i="2"/>
  <c r="AA883" i="2"/>
  <c r="Y884" i="2"/>
  <c r="Z884" i="2"/>
  <c r="X885" i="2"/>
  <c r="T885" i="2" l="1"/>
  <c r="AP884" i="2"/>
  <c r="AO884" i="2"/>
  <c r="Z885" i="2"/>
  <c r="X886" i="2"/>
  <c r="AA884" i="2"/>
  <c r="Y885" i="2"/>
  <c r="T886" i="2" l="1"/>
  <c r="AP885" i="2"/>
  <c r="AO885" i="2"/>
  <c r="AA885" i="2"/>
  <c r="Y886" i="2"/>
  <c r="Z886" i="2"/>
  <c r="X887" i="2"/>
  <c r="T887" i="2" l="1"/>
  <c r="AP886" i="2"/>
  <c r="AO886" i="2"/>
  <c r="Z887" i="2"/>
  <c r="X888" i="2"/>
  <c r="AA886" i="2"/>
  <c r="Y887" i="2"/>
  <c r="T888" i="2" l="1"/>
  <c r="AP887" i="2"/>
  <c r="AO887" i="2"/>
  <c r="AA887" i="2"/>
  <c r="Y888" i="2"/>
  <c r="Z888" i="2"/>
  <c r="X889" i="2"/>
  <c r="T889" i="2" l="1"/>
  <c r="AP888" i="2"/>
  <c r="AO888" i="2"/>
  <c r="Z889" i="2"/>
  <c r="X890" i="2"/>
  <c r="AA888" i="2"/>
  <c r="Y889" i="2"/>
  <c r="T890" i="2" l="1"/>
  <c r="AP889" i="2"/>
  <c r="AO889" i="2"/>
  <c r="AA889" i="2"/>
  <c r="Y890" i="2"/>
  <c r="Z890" i="2"/>
  <c r="X891" i="2"/>
  <c r="T891" i="2" l="1"/>
  <c r="AP890" i="2"/>
  <c r="AO890" i="2"/>
  <c r="Z891" i="2"/>
  <c r="X892" i="2"/>
  <c r="AA890" i="2"/>
  <c r="Y891" i="2"/>
  <c r="T892" i="2" l="1"/>
  <c r="AP891" i="2"/>
  <c r="AO891" i="2"/>
  <c r="AA891" i="2"/>
  <c r="Y892" i="2"/>
  <c r="Z892" i="2"/>
  <c r="X893" i="2"/>
  <c r="T893" i="2" l="1"/>
  <c r="AP892" i="2"/>
  <c r="AO892" i="2"/>
  <c r="Z893" i="2"/>
  <c r="X894" i="2"/>
  <c r="AA892" i="2"/>
  <c r="Y893" i="2"/>
  <c r="T894" i="2" l="1"/>
  <c r="AP893" i="2"/>
  <c r="AO893" i="2"/>
  <c r="Y894" i="2"/>
  <c r="AA893" i="2"/>
  <c r="Z894" i="2"/>
  <c r="X895" i="2"/>
  <c r="T895" i="2" l="1"/>
  <c r="AP894" i="2"/>
  <c r="AO894" i="2"/>
  <c r="AA894" i="2"/>
  <c r="Y895" i="2"/>
  <c r="Z895" i="2"/>
  <c r="X896" i="2"/>
  <c r="T896" i="2" l="1"/>
  <c r="AP895" i="2"/>
  <c r="AO895" i="2"/>
  <c r="Z896" i="2"/>
  <c r="X897" i="2"/>
  <c r="Y896" i="2"/>
  <c r="AA895" i="2"/>
  <c r="T897" i="2" l="1"/>
  <c r="AP896" i="2"/>
  <c r="AO896" i="2"/>
  <c r="Y897" i="2"/>
  <c r="AA896" i="2"/>
  <c r="Z897" i="2"/>
  <c r="X898" i="2"/>
  <c r="T898" i="2" l="1"/>
  <c r="AP897" i="2"/>
  <c r="AO897" i="2"/>
  <c r="AA897" i="2"/>
  <c r="Y898" i="2"/>
  <c r="Z898" i="2"/>
  <c r="X899" i="2"/>
  <c r="T899" i="2" l="1"/>
  <c r="AP898" i="2"/>
  <c r="AO898" i="2"/>
  <c r="Z899" i="2"/>
  <c r="X900" i="2"/>
  <c r="AA898" i="2"/>
  <c r="Y899" i="2"/>
  <c r="T900" i="2" l="1"/>
  <c r="AP899" i="2"/>
  <c r="AO899" i="2"/>
  <c r="Y900" i="2"/>
  <c r="AA899" i="2"/>
  <c r="Z900" i="2"/>
  <c r="X901" i="2"/>
  <c r="T901" i="2" l="1"/>
  <c r="AP900" i="2"/>
  <c r="AO900" i="2"/>
  <c r="Y901" i="2"/>
  <c r="AA900" i="2"/>
  <c r="Z901" i="2"/>
  <c r="X902" i="2"/>
  <c r="T902" i="2" l="1"/>
  <c r="AP901" i="2"/>
  <c r="AO901" i="2"/>
  <c r="Y902" i="2"/>
  <c r="AA901" i="2"/>
  <c r="Z902" i="2"/>
  <c r="X903" i="2"/>
  <c r="T903" i="2" l="1"/>
  <c r="AP902" i="2"/>
  <c r="AO902" i="2"/>
  <c r="AA902" i="2"/>
  <c r="Y903" i="2"/>
  <c r="Z903" i="2"/>
  <c r="X904" i="2"/>
  <c r="T904" i="2" l="1"/>
  <c r="AP903" i="2"/>
  <c r="AO903" i="2"/>
  <c r="Z904" i="2"/>
  <c r="X905" i="2"/>
  <c r="AA903" i="2"/>
  <c r="Y904" i="2"/>
  <c r="T905" i="2" l="1"/>
  <c r="AP904" i="2"/>
  <c r="AO904" i="2"/>
  <c r="AA904" i="2"/>
  <c r="Y905" i="2"/>
  <c r="Z905" i="2"/>
  <c r="X906" i="2"/>
  <c r="T906" i="2" l="1"/>
  <c r="AP905" i="2"/>
  <c r="AO905" i="2"/>
  <c r="Z906" i="2"/>
  <c r="X907" i="2"/>
  <c r="AA905" i="2"/>
  <c r="Y906" i="2"/>
  <c r="T907" i="2" l="1"/>
  <c r="AP906" i="2"/>
  <c r="AO906" i="2"/>
  <c r="AA906" i="2"/>
  <c r="Y907" i="2"/>
  <c r="Z907" i="2"/>
  <c r="X908" i="2"/>
  <c r="T908" i="2" l="1"/>
  <c r="AP907" i="2"/>
  <c r="AO907" i="2"/>
  <c r="Z908" i="2"/>
  <c r="X909" i="2"/>
  <c r="Y908" i="2"/>
  <c r="AA907" i="2"/>
  <c r="T909" i="2" l="1"/>
  <c r="AP908" i="2"/>
  <c r="AO908" i="2"/>
  <c r="AA908" i="2"/>
  <c r="Y909" i="2"/>
  <c r="Z909" i="2"/>
  <c r="X910" i="2"/>
  <c r="T910" i="2" l="1"/>
  <c r="AP909" i="2"/>
  <c r="AO909" i="2"/>
  <c r="Z910" i="2"/>
  <c r="X911" i="2"/>
  <c r="Y910" i="2"/>
  <c r="AA909" i="2"/>
  <c r="T911" i="2" l="1"/>
  <c r="AP910" i="2"/>
  <c r="AO910" i="2"/>
  <c r="AA910" i="2"/>
  <c r="Y911" i="2"/>
  <c r="Z911" i="2"/>
  <c r="X912" i="2"/>
  <c r="T912" i="2" l="1"/>
  <c r="AP911" i="2"/>
  <c r="AO911" i="2"/>
  <c r="Z912" i="2"/>
  <c r="X913" i="2"/>
  <c r="AA911" i="2"/>
  <c r="Y912" i="2"/>
  <c r="T913" i="2" l="1"/>
  <c r="AP912" i="2"/>
  <c r="AO912" i="2"/>
  <c r="AA912" i="2"/>
  <c r="Y913" i="2"/>
  <c r="Z913" i="2"/>
  <c r="X914" i="2"/>
  <c r="T914" i="2" l="1"/>
  <c r="AP913" i="2"/>
  <c r="AO913" i="2"/>
  <c r="Z914" i="2"/>
  <c r="X915" i="2"/>
  <c r="Y914" i="2"/>
  <c r="AA913" i="2"/>
  <c r="T915" i="2" l="1"/>
  <c r="AP914" i="2"/>
  <c r="AO914" i="2"/>
  <c r="Y915" i="2"/>
  <c r="AA914" i="2"/>
  <c r="Z915" i="2"/>
  <c r="X916" i="2"/>
  <c r="T916" i="2" l="1"/>
  <c r="AP915" i="2"/>
  <c r="AO915" i="2"/>
  <c r="AA915" i="2"/>
  <c r="Y916" i="2"/>
  <c r="Z916" i="2"/>
  <c r="X917" i="2"/>
  <c r="T917" i="2" l="1"/>
  <c r="AP916" i="2"/>
  <c r="AO916" i="2"/>
  <c r="Z917" i="2"/>
  <c r="X918" i="2"/>
  <c r="AA916" i="2"/>
  <c r="Y917" i="2"/>
  <c r="T918" i="2" l="1"/>
  <c r="AP917" i="2"/>
  <c r="AO917" i="2"/>
  <c r="AA917" i="2"/>
  <c r="Y918" i="2"/>
  <c r="Z918" i="2"/>
  <c r="X919" i="2"/>
  <c r="T919" i="2" l="1"/>
  <c r="AP918" i="2"/>
  <c r="AO918" i="2"/>
  <c r="Z919" i="2"/>
  <c r="X920" i="2"/>
  <c r="AA918" i="2"/>
  <c r="Y919" i="2"/>
  <c r="T920" i="2" l="1"/>
  <c r="AP919" i="2"/>
  <c r="AO919" i="2"/>
  <c r="AA919" i="2"/>
  <c r="Y920" i="2"/>
  <c r="Z920" i="2"/>
  <c r="X921" i="2"/>
  <c r="T921" i="2" l="1"/>
  <c r="AP920" i="2"/>
  <c r="AO920" i="2"/>
  <c r="Z921" i="2"/>
  <c r="X922" i="2"/>
  <c r="AA920" i="2"/>
  <c r="Y921" i="2"/>
  <c r="T922" i="2" l="1"/>
  <c r="AP921" i="2"/>
  <c r="AO921" i="2"/>
  <c r="AA921" i="2"/>
  <c r="Y922" i="2"/>
  <c r="Z922" i="2"/>
  <c r="X923" i="2"/>
  <c r="T923" i="2" l="1"/>
  <c r="AP922" i="2"/>
  <c r="AO922" i="2"/>
  <c r="Z923" i="2"/>
  <c r="X924" i="2"/>
  <c r="Y923" i="2"/>
  <c r="AA922" i="2"/>
  <c r="T924" i="2" l="1"/>
  <c r="AP923" i="2"/>
  <c r="AO923" i="2"/>
  <c r="Y924" i="2"/>
  <c r="AA923" i="2"/>
  <c r="Z924" i="2"/>
  <c r="X925" i="2"/>
  <c r="T925" i="2" l="1"/>
  <c r="AP924" i="2"/>
  <c r="AO924" i="2"/>
  <c r="AA924" i="2"/>
  <c r="Y925" i="2"/>
  <c r="Z925" i="2"/>
  <c r="X926" i="2"/>
  <c r="T926" i="2" l="1"/>
  <c r="AP925" i="2"/>
  <c r="AO925" i="2"/>
  <c r="Z926" i="2"/>
  <c r="X927" i="2"/>
  <c r="AA925" i="2"/>
  <c r="Y926" i="2"/>
  <c r="T927" i="2" l="1"/>
  <c r="AP926" i="2"/>
  <c r="AO926" i="2"/>
  <c r="Y927" i="2"/>
  <c r="AA926" i="2"/>
  <c r="Z927" i="2"/>
  <c r="X928" i="2"/>
  <c r="T928" i="2" l="1"/>
  <c r="AP927" i="2"/>
  <c r="AO927" i="2"/>
  <c r="Y928" i="2"/>
  <c r="AA927" i="2"/>
  <c r="Z928" i="2"/>
  <c r="X929" i="2"/>
  <c r="T929" i="2" l="1"/>
  <c r="AP928" i="2"/>
  <c r="AO928" i="2"/>
  <c r="AA928" i="2"/>
  <c r="Y929" i="2"/>
  <c r="Z929" i="2"/>
  <c r="X930" i="2"/>
  <c r="T930" i="2" l="1"/>
  <c r="AP929" i="2"/>
  <c r="AO929" i="2"/>
  <c r="Z930" i="2"/>
  <c r="X931" i="2"/>
  <c r="AA929" i="2"/>
  <c r="Y930" i="2"/>
  <c r="T931" i="2" l="1"/>
  <c r="AP930" i="2"/>
  <c r="AO930" i="2"/>
  <c r="AA930" i="2"/>
  <c r="Y931" i="2"/>
  <c r="Z931" i="2"/>
  <c r="X932" i="2"/>
  <c r="T932" i="2" l="1"/>
  <c r="AP931" i="2"/>
  <c r="AO931" i="2"/>
  <c r="Z932" i="2"/>
  <c r="X933" i="2"/>
  <c r="Y932" i="2"/>
  <c r="AA931" i="2"/>
  <c r="T933" i="2" l="1"/>
  <c r="AP932" i="2"/>
  <c r="AO932" i="2"/>
  <c r="Y933" i="2"/>
  <c r="AA932" i="2"/>
  <c r="Z933" i="2"/>
  <c r="X934" i="2"/>
  <c r="T934" i="2" l="1"/>
  <c r="AP933" i="2"/>
  <c r="AO933" i="2"/>
  <c r="AA933" i="2"/>
  <c r="Y934" i="2"/>
  <c r="Z934" i="2"/>
  <c r="X935" i="2"/>
  <c r="T935" i="2" l="1"/>
  <c r="AP934" i="2"/>
  <c r="AO934" i="2"/>
  <c r="Z935" i="2"/>
  <c r="X936" i="2"/>
  <c r="AA934" i="2"/>
  <c r="Y935" i="2"/>
  <c r="T936" i="2" l="1"/>
  <c r="AP935" i="2"/>
  <c r="AO935" i="2"/>
  <c r="Y936" i="2"/>
  <c r="AA935" i="2"/>
  <c r="Z936" i="2"/>
  <c r="X937" i="2"/>
  <c r="T937" i="2" l="1"/>
  <c r="AP936" i="2"/>
  <c r="AO936" i="2"/>
  <c r="Y937" i="2"/>
  <c r="AA936" i="2"/>
  <c r="Z937" i="2"/>
  <c r="X938" i="2"/>
  <c r="T938" i="2" l="1"/>
  <c r="AP937" i="2"/>
  <c r="AO937" i="2"/>
  <c r="AA937" i="2"/>
  <c r="Y938" i="2"/>
  <c r="Z938" i="2"/>
  <c r="X939" i="2"/>
  <c r="T939" i="2" l="1"/>
  <c r="AP938" i="2"/>
  <c r="AO938" i="2"/>
  <c r="Z939" i="2"/>
  <c r="X940" i="2"/>
  <c r="AA938" i="2"/>
  <c r="Y939" i="2"/>
  <c r="T940" i="2" l="1"/>
  <c r="AP939" i="2"/>
  <c r="AO939" i="2"/>
  <c r="AA939" i="2"/>
  <c r="Y940" i="2"/>
  <c r="Z940" i="2"/>
  <c r="X941" i="2"/>
  <c r="T941" i="2" l="1"/>
  <c r="AP940" i="2"/>
  <c r="AO940" i="2"/>
  <c r="Z941" i="2"/>
  <c r="X942" i="2"/>
  <c r="AA940" i="2"/>
  <c r="Y941" i="2"/>
  <c r="T942" i="2" l="1"/>
  <c r="AP941" i="2"/>
  <c r="AO941" i="2"/>
  <c r="AA941" i="2"/>
  <c r="Y942" i="2"/>
  <c r="Z942" i="2"/>
  <c r="X943" i="2"/>
  <c r="T943" i="2" l="1"/>
  <c r="AP942" i="2"/>
  <c r="AO942" i="2"/>
  <c r="Z943" i="2"/>
  <c r="X944" i="2"/>
  <c r="AA942" i="2"/>
  <c r="Y943" i="2"/>
  <c r="T944" i="2" l="1"/>
  <c r="AP943" i="2"/>
  <c r="AO943" i="2"/>
  <c r="AA943" i="2"/>
  <c r="Y944" i="2"/>
  <c r="Z944" i="2"/>
  <c r="X945" i="2"/>
  <c r="T945" i="2" l="1"/>
  <c r="AP944" i="2"/>
  <c r="AO944" i="2"/>
  <c r="Z945" i="2"/>
  <c r="X946" i="2"/>
  <c r="Y945" i="2"/>
  <c r="AA944" i="2"/>
  <c r="T946" i="2" l="1"/>
  <c r="AP945" i="2"/>
  <c r="AO945" i="2"/>
  <c r="AA945" i="2"/>
  <c r="Y946" i="2"/>
  <c r="Z946" i="2"/>
  <c r="X947" i="2"/>
  <c r="T947" i="2" l="1"/>
  <c r="AP946" i="2"/>
  <c r="AO946" i="2"/>
  <c r="Z947" i="2"/>
  <c r="X948" i="2"/>
  <c r="AA946" i="2"/>
  <c r="Y947" i="2"/>
  <c r="T948" i="2" l="1"/>
  <c r="AP947" i="2"/>
  <c r="AO947" i="2"/>
  <c r="AA947" i="2"/>
  <c r="Y948" i="2"/>
  <c r="Z948" i="2"/>
  <c r="X949" i="2"/>
  <c r="T949" i="2" l="1"/>
  <c r="AP948" i="2"/>
  <c r="AO948" i="2"/>
  <c r="Z949" i="2"/>
  <c r="X950" i="2"/>
  <c r="AA948" i="2"/>
  <c r="Y949" i="2"/>
  <c r="T950" i="2" l="1"/>
  <c r="AP949" i="2"/>
  <c r="AO949" i="2"/>
  <c r="Y950" i="2"/>
  <c r="AA949" i="2"/>
  <c r="Z950" i="2"/>
  <c r="X951" i="2"/>
  <c r="T951" i="2" l="1"/>
  <c r="AP950" i="2"/>
  <c r="AO950" i="2"/>
  <c r="AA950" i="2"/>
  <c r="Y951" i="2"/>
  <c r="Z951" i="2"/>
  <c r="X952" i="2"/>
  <c r="T952" i="2" l="1"/>
  <c r="AP951" i="2"/>
  <c r="AO951" i="2"/>
  <c r="Z952" i="2"/>
  <c r="X953" i="2"/>
  <c r="AA951" i="2"/>
  <c r="Y952" i="2"/>
  <c r="T953" i="2" l="1"/>
  <c r="AP952" i="2"/>
  <c r="AO952" i="2"/>
  <c r="Y953" i="2"/>
  <c r="AA952" i="2"/>
  <c r="Z953" i="2"/>
  <c r="X954" i="2"/>
  <c r="T954" i="2" l="1"/>
  <c r="AP953" i="2"/>
  <c r="AO953" i="2"/>
  <c r="Y954" i="2"/>
  <c r="AA953" i="2"/>
  <c r="Z954" i="2"/>
  <c r="X955" i="2"/>
  <c r="T955" i="2" l="1"/>
  <c r="AP954" i="2"/>
  <c r="AO954" i="2"/>
  <c r="AA954" i="2"/>
  <c r="Y955" i="2"/>
  <c r="Z955" i="2"/>
  <c r="X956" i="2"/>
  <c r="T956" i="2" l="1"/>
  <c r="AP955" i="2"/>
  <c r="AO955" i="2"/>
  <c r="Z956" i="2"/>
  <c r="X957" i="2"/>
  <c r="AA955" i="2"/>
  <c r="Y956" i="2"/>
  <c r="T957" i="2" l="1"/>
  <c r="AP956" i="2"/>
  <c r="AO956" i="2"/>
  <c r="AA956" i="2"/>
  <c r="Y957" i="2"/>
  <c r="Z957" i="2"/>
  <c r="X958" i="2"/>
  <c r="T958" i="2" l="1"/>
  <c r="AP957" i="2"/>
  <c r="AO957" i="2"/>
  <c r="Z958" i="2"/>
  <c r="X959" i="2"/>
  <c r="AA957" i="2"/>
  <c r="Y958" i="2"/>
  <c r="T959" i="2" l="1"/>
  <c r="AP958" i="2"/>
  <c r="AO958" i="2"/>
  <c r="Y959" i="2"/>
  <c r="AA958" i="2"/>
  <c r="Z959" i="2"/>
  <c r="X960" i="2"/>
  <c r="T960" i="2" l="1"/>
  <c r="AP959" i="2"/>
  <c r="AO959" i="2"/>
  <c r="AA959" i="2"/>
  <c r="Y960" i="2"/>
  <c r="Z960" i="2"/>
  <c r="X961" i="2"/>
  <c r="T961" i="2" l="1"/>
  <c r="AP960" i="2"/>
  <c r="AO960" i="2"/>
  <c r="Z961" i="2"/>
  <c r="X962" i="2"/>
  <c r="AA960" i="2"/>
  <c r="Y961" i="2"/>
  <c r="T962" i="2" l="1"/>
  <c r="AP961" i="2"/>
  <c r="AO961" i="2"/>
  <c r="AA961" i="2"/>
  <c r="Y962" i="2"/>
  <c r="Z962" i="2"/>
  <c r="X963" i="2"/>
  <c r="T963" i="2" l="1"/>
  <c r="AP962" i="2"/>
  <c r="AO962" i="2"/>
  <c r="Z963" i="2"/>
  <c r="X964" i="2"/>
  <c r="AA962" i="2"/>
  <c r="Y963" i="2"/>
  <c r="T964" i="2" l="1"/>
  <c r="AP963" i="2"/>
  <c r="AO963" i="2"/>
  <c r="Y964" i="2"/>
  <c r="AA963" i="2"/>
  <c r="Z964" i="2"/>
  <c r="X965" i="2"/>
  <c r="T965" i="2" l="1"/>
  <c r="AP964" i="2"/>
  <c r="AO964" i="2"/>
  <c r="AA964" i="2"/>
  <c r="Y965" i="2"/>
  <c r="Z965" i="2"/>
  <c r="X966" i="2"/>
  <c r="T966" i="2" l="1"/>
  <c r="AP965" i="2"/>
  <c r="AO965" i="2"/>
  <c r="Z966" i="2"/>
  <c r="X967" i="2"/>
  <c r="AA965" i="2"/>
  <c r="Y966" i="2"/>
  <c r="T967" i="2" l="1"/>
  <c r="AP966" i="2"/>
  <c r="AO966" i="2"/>
  <c r="AA966" i="2"/>
  <c r="Y967" i="2"/>
  <c r="Z967" i="2"/>
  <c r="X968" i="2"/>
  <c r="T968" i="2" l="1"/>
  <c r="AP967" i="2"/>
  <c r="AO967" i="2"/>
  <c r="Z968" i="2"/>
  <c r="X969" i="2"/>
  <c r="AA967" i="2"/>
  <c r="Y968" i="2"/>
  <c r="T969" i="2" l="1"/>
  <c r="AP968" i="2"/>
  <c r="AO968" i="2"/>
  <c r="AA968" i="2"/>
  <c r="Y969" i="2"/>
  <c r="Z969" i="2"/>
  <c r="X970" i="2"/>
  <c r="T970" i="2" l="1"/>
  <c r="AP969" i="2"/>
  <c r="AO969" i="2"/>
  <c r="Z970" i="2"/>
  <c r="X971" i="2"/>
  <c r="AA969" i="2"/>
  <c r="Y970" i="2"/>
  <c r="T971" i="2" l="1"/>
  <c r="AP970" i="2"/>
  <c r="AO970" i="2"/>
  <c r="AA970" i="2"/>
  <c r="Y971" i="2"/>
  <c r="Z971" i="2"/>
  <c r="X972" i="2"/>
  <c r="T972" i="2" l="1"/>
  <c r="AP971" i="2"/>
  <c r="AO971" i="2"/>
  <c r="Z972" i="2"/>
  <c r="X973" i="2"/>
  <c r="Y972" i="2"/>
  <c r="AA971" i="2"/>
  <c r="T973" i="2" l="1"/>
  <c r="AP972" i="2"/>
  <c r="AO972" i="2"/>
  <c r="AA972" i="2"/>
  <c r="Y973" i="2"/>
  <c r="Z973" i="2"/>
  <c r="X974" i="2"/>
  <c r="T974" i="2" l="1"/>
  <c r="AP973" i="2"/>
  <c r="AO973" i="2"/>
  <c r="Z974" i="2"/>
  <c r="X975" i="2"/>
  <c r="AA973" i="2"/>
  <c r="Y974" i="2"/>
  <c r="T975" i="2" l="1"/>
  <c r="AP974" i="2"/>
  <c r="AO974" i="2"/>
  <c r="AA974" i="2"/>
  <c r="Y975" i="2"/>
  <c r="Z975" i="2"/>
  <c r="X976" i="2"/>
  <c r="T976" i="2" l="1"/>
  <c r="AP975" i="2"/>
  <c r="AO975" i="2"/>
  <c r="Z976" i="2"/>
  <c r="X977" i="2"/>
  <c r="AA975" i="2"/>
  <c r="Y976" i="2"/>
  <c r="T977" i="2" l="1"/>
  <c r="AP976" i="2"/>
  <c r="AO976" i="2"/>
  <c r="AA976" i="2"/>
  <c r="Y977" i="2"/>
  <c r="Z977" i="2"/>
  <c r="X978" i="2"/>
  <c r="T978" i="2" l="1"/>
  <c r="AP977" i="2"/>
  <c r="AO977" i="2"/>
  <c r="Z978" i="2"/>
  <c r="X979" i="2"/>
  <c r="Y978" i="2"/>
  <c r="AA977" i="2"/>
  <c r="T979" i="2" l="1"/>
  <c r="AP978" i="2"/>
  <c r="AO978" i="2"/>
  <c r="Y979" i="2"/>
  <c r="AA978" i="2"/>
  <c r="Z979" i="2"/>
  <c r="X980" i="2"/>
  <c r="T980" i="2" l="1"/>
  <c r="AP979" i="2"/>
  <c r="AO979" i="2"/>
  <c r="Y980" i="2"/>
  <c r="AA979" i="2"/>
  <c r="Z980" i="2"/>
  <c r="X981" i="2"/>
  <c r="T981" i="2" l="1"/>
  <c r="AP980" i="2"/>
  <c r="AO980" i="2"/>
  <c r="AA980" i="2"/>
  <c r="Y981" i="2"/>
  <c r="Z981" i="2"/>
  <c r="X982" i="2"/>
  <c r="T982" i="2" l="1"/>
  <c r="AP981" i="2"/>
  <c r="AO981" i="2"/>
  <c r="Z982" i="2"/>
  <c r="X983" i="2"/>
  <c r="AA981" i="2"/>
  <c r="Y982" i="2"/>
  <c r="T983" i="2" l="1"/>
  <c r="AP982" i="2"/>
  <c r="AO982" i="2"/>
  <c r="AA982" i="2"/>
  <c r="Y983" i="2"/>
  <c r="Z983" i="2"/>
  <c r="X984" i="2"/>
  <c r="T984" i="2" l="1"/>
  <c r="AP983" i="2"/>
  <c r="AO983" i="2"/>
  <c r="Z984" i="2"/>
  <c r="X985" i="2"/>
  <c r="Y984" i="2"/>
  <c r="AA983" i="2"/>
  <c r="T985" i="2" l="1"/>
  <c r="AP984" i="2"/>
  <c r="AO984" i="2"/>
  <c r="AA984" i="2"/>
  <c r="Y985" i="2"/>
  <c r="Z985" i="2"/>
  <c r="X986" i="2"/>
  <c r="T986" i="2" l="1"/>
  <c r="AP985" i="2"/>
  <c r="AO985" i="2"/>
  <c r="Z986" i="2"/>
  <c r="X987" i="2"/>
  <c r="Y986" i="2"/>
  <c r="AA985" i="2"/>
  <c r="T987" i="2" l="1"/>
  <c r="AP986" i="2"/>
  <c r="AO986" i="2"/>
  <c r="AA986" i="2"/>
  <c r="Y987" i="2"/>
  <c r="Z987" i="2"/>
  <c r="X988" i="2"/>
  <c r="T988" i="2" l="1"/>
  <c r="AP987" i="2"/>
  <c r="AO987" i="2"/>
  <c r="Z988" i="2"/>
  <c r="X989" i="2"/>
  <c r="Y988" i="2"/>
  <c r="AA987" i="2"/>
  <c r="T989" i="2" l="1"/>
  <c r="AP988" i="2"/>
  <c r="AO988" i="2"/>
  <c r="AA988" i="2"/>
  <c r="Y989" i="2"/>
  <c r="Z989" i="2"/>
  <c r="X990" i="2"/>
  <c r="T990" i="2" l="1"/>
  <c r="AP989" i="2"/>
  <c r="AO989" i="2"/>
  <c r="Z990" i="2"/>
  <c r="X991" i="2"/>
  <c r="AA989" i="2"/>
  <c r="Y990" i="2"/>
  <c r="T991" i="2" l="1"/>
  <c r="AP990" i="2"/>
  <c r="AO990" i="2"/>
  <c r="AA990" i="2"/>
  <c r="Y991" i="2"/>
  <c r="Z991" i="2"/>
  <c r="X992" i="2"/>
  <c r="T992" i="2" l="1"/>
  <c r="AP991" i="2"/>
  <c r="AO991" i="2"/>
  <c r="Z992" i="2"/>
  <c r="X993" i="2"/>
  <c r="AA991" i="2"/>
  <c r="Y992" i="2"/>
  <c r="T993" i="2" l="1"/>
  <c r="AP992" i="2"/>
  <c r="AO992" i="2"/>
  <c r="Y993" i="2"/>
  <c r="AA992" i="2"/>
  <c r="Z993" i="2"/>
  <c r="X994" i="2"/>
  <c r="T994" i="2" l="1"/>
  <c r="AP993" i="2"/>
  <c r="AO993" i="2"/>
  <c r="AA993" i="2"/>
  <c r="Y994" i="2"/>
  <c r="X995" i="2"/>
  <c r="Z994" i="2"/>
  <c r="T995" i="2" l="1"/>
  <c r="AP994" i="2"/>
  <c r="AO994" i="2"/>
  <c r="Z995" i="2"/>
  <c r="X996" i="2"/>
  <c r="Y995" i="2"/>
  <c r="AA994" i="2"/>
  <c r="T996" i="2" l="1"/>
  <c r="AP995" i="2"/>
  <c r="AO995" i="2"/>
  <c r="AA995" i="2"/>
  <c r="Y996" i="2"/>
  <c r="X997" i="2"/>
  <c r="Z996" i="2"/>
  <c r="T997" i="2" l="1"/>
  <c r="AP996" i="2"/>
  <c r="AO996" i="2"/>
  <c r="Z997" i="2"/>
  <c r="X998" i="2"/>
  <c r="Y997" i="2"/>
  <c r="AA996" i="2"/>
  <c r="T998" i="2" l="1"/>
  <c r="AP997" i="2"/>
  <c r="AO997" i="2"/>
  <c r="AA997" i="2"/>
  <c r="Y998" i="2"/>
  <c r="X999" i="2"/>
  <c r="Z998" i="2"/>
  <c r="T999" i="2" l="1"/>
  <c r="AP998" i="2"/>
  <c r="AO998" i="2"/>
  <c r="X1000" i="2"/>
  <c r="Z999" i="2"/>
  <c r="AA998" i="2"/>
  <c r="Y999" i="2"/>
  <c r="T1000" i="2" l="1"/>
  <c r="AP999" i="2"/>
  <c r="AO999" i="2"/>
  <c r="X1001" i="2"/>
  <c r="Z1001" i="2" s="1"/>
  <c r="Z1000" i="2"/>
  <c r="AA999" i="2"/>
  <c r="Y1000" i="2"/>
  <c r="T1001" i="2" l="1"/>
  <c r="AP1000" i="2"/>
  <c r="AO1000" i="2"/>
  <c r="AA1000" i="2"/>
  <c r="Y1001" i="2"/>
  <c r="AA1001" i="2" s="1"/>
  <c r="AP1001" i="2" l="1"/>
  <c r="AO1001" i="2"/>
</calcChain>
</file>

<file path=xl/sharedStrings.xml><?xml version="1.0" encoding="utf-8"?>
<sst xmlns="http://schemas.openxmlformats.org/spreadsheetml/2006/main" count="1062" uniqueCount="399">
  <si>
    <t>кол-во</t>
  </si>
  <si>
    <t>P\L Gross</t>
  </si>
  <si>
    <t>P\L Net</t>
  </si>
  <si>
    <t>Комментарий</t>
  </si>
  <si>
    <t>Дата</t>
  </si>
  <si>
    <t>Всего сделок</t>
  </si>
  <si>
    <t>Убыточных сделок</t>
  </si>
  <si>
    <t>Прибыльных сделок</t>
  </si>
  <si>
    <t>Средняя прибыльная сделка</t>
  </si>
  <si>
    <t>Средняя убыточная сделка</t>
  </si>
  <si>
    <t>Максимальная прибыльная сделка</t>
  </si>
  <si>
    <t>Максимальная убыточная сделка</t>
  </si>
  <si>
    <t>Результат без комиссии (Gross)</t>
  </si>
  <si>
    <t>Результат общий (Net)</t>
  </si>
  <si>
    <t>Время открытия</t>
  </si>
  <si>
    <t>Время закрытия</t>
  </si>
  <si>
    <t>Цена открытия</t>
  </si>
  <si>
    <t>Цена закрытия</t>
  </si>
  <si>
    <t>Начальная сумма (Net)</t>
  </si>
  <si>
    <t>Конечная сумма (Net)</t>
  </si>
  <si>
    <t>Начальная сумма (Gross)</t>
  </si>
  <si>
    <t>Конечная сумма (Gross)</t>
  </si>
  <si>
    <t>Общий итог</t>
  </si>
  <si>
    <t>День недели</t>
  </si>
  <si>
    <t>Дни недели</t>
  </si>
  <si>
    <t>пн</t>
  </si>
  <si>
    <t>вт</t>
  </si>
  <si>
    <t>ср</t>
  </si>
  <si>
    <t>чт</t>
  </si>
  <si>
    <t>пт</t>
  </si>
  <si>
    <t>сб</t>
  </si>
  <si>
    <t>вс</t>
  </si>
  <si>
    <t>Время</t>
  </si>
  <si>
    <t>Итог</t>
  </si>
  <si>
    <t>(Все)</t>
  </si>
  <si>
    <t>Данные</t>
  </si>
  <si>
    <t>9:30 - 11:00</t>
  </si>
  <si>
    <t>11:00 - 14:30</t>
  </si>
  <si>
    <t>14:30 - 16:00</t>
  </si>
  <si>
    <t>Результат по акции</t>
  </si>
  <si>
    <t>Объем</t>
  </si>
  <si>
    <t>Направление сделки</t>
  </si>
  <si>
    <t>Кол-во сделок</t>
  </si>
  <si>
    <t>Результат</t>
  </si>
  <si>
    <t>объем</t>
  </si>
  <si>
    <t>Общий результат</t>
  </si>
  <si>
    <t>Прибыльных дней</t>
  </si>
  <si>
    <t>Убыточных дней</t>
  </si>
  <si>
    <t>Макс кол-во убыточных дней подряд</t>
  </si>
  <si>
    <t>Всего дней</t>
  </si>
  <si>
    <t>Макс кол-во прибыльных дней подряд</t>
  </si>
  <si>
    <t>Часы</t>
  </si>
  <si>
    <t>результат</t>
  </si>
  <si>
    <t>Средний результат на сделку</t>
  </si>
  <si>
    <t>Сумма прибыльных сделок</t>
  </si>
  <si>
    <t>Сумма убыточных сделок</t>
  </si>
  <si>
    <t>Средняя сделка</t>
  </si>
  <si>
    <t>В каждой сводной таблице есть возможность расшифровать значение. При двойном щелчке на значение, на новом листе откроется больше данных связанных с этим значением. После просмотра необходимо нажать стрелочку "назад" и согласиться с удалением созданного листа.</t>
  </si>
  <si>
    <t>L</t>
  </si>
  <si>
    <t>S</t>
  </si>
  <si>
    <t>№</t>
  </si>
  <si>
    <t>Итог Количество</t>
  </si>
  <si>
    <t>Итог Сумма</t>
  </si>
  <si>
    <t>Количество</t>
  </si>
  <si>
    <t>Сумма</t>
  </si>
  <si>
    <t>No.</t>
  </si>
  <si>
    <t>Ticker</t>
  </si>
  <si>
    <t>Company</t>
  </si>
  <si>
    <t>Способ входа в позицию</t>
  </si>
  <si>
    <t>Сделок</t>
  </si>
  <si>
    <t>Net</t>
  </si>
  <si>
    <t>s</t>
  </si>
  <si>
    <t>Комиссия</t>
  </si>
  <si>
    <t>Комиссия всего</t>
  </si>
  <si>
    <t>средняя сделка</t>
  </si>
  <si>
    <t>Оценка трейда</t>
  </si>
  <si>
    <t>Дата закрытия</t>
  </si>
  <si>
    <t>Сумма по полю P\L Net</t>
  </si>
  <si>
    <t>Среднесрок</t>
  </si>
  <si>
    <t>Интрадей</t>
  </si>
  <si>
    <t>Время в сделке (сек)</t>
  </si>
  <si>
    <t>Открытие дня</t>
  </si>
  <si>
    <t>Закрытие дня</t>
  </si>
  <si>
    <t>Open</t>
  </si>
  <si>
    <t>Close</t>
  </si>
  <si>
    <t>Hi</t>
  </si>
  <si>
    <t>Low</t>
  </si>
  <si>
    <t>Оценка</t>
  </si>
  <si>
    <t>СВОДНЫЕ ДАННЫЕ</t>
  </si>
  <si>
    <t>NET</t>
  </si>
  <si>
    <t>GROSS</t>
  </si>
  <si>
    <t>Net плюс</t>
  </si>
  <si>
    <t>Net минус</t>
  </si>
  <si>
    <t>Минус</t>
  </si>
  <si>
    <t>Плюс</t>
  </si>
  <si>
    <t>Общий</t>
  </si>
  <si>
    <t>ЗАВИСИМОСТЬ РЕЗУЛЬТАТА ОТ КОЛИЧЕСТВА СДЕЛОК (диаграмма)</t>
  </si>
  <si>
    <t>ЗАВИСИМОСТЬ РЕЗУЛЬТАТА ОТ ОБЪЕМА (диаграмма)</t>
  </si>
  <si>
    <t>Для начала работы необходимо  удалить все данные из ячеек с белым фоном</t>
  </si>
  <si>
    <t>Диапазон цены</t>
  </si>
  <si>
    <t>СРЕДНИЙ РЕЗУЛЬТАТ ПРИ ОБЪЕМЕ</t>
  </si>
  <si>
    <t>РЕЗУЛЬТАТ ПО ДНЯМ С РАЗБИВКОЙ ПО НАПРАВЛЕНИЮ В СДЕЛКЕ</t>
  </si>
  <si>
    <t>ЗАВИСИМОСТЬ РЕЗУЛЬТАТА ОТ СПОСОБА ВХОДА В ПОЗИЦИЮ</t>
  </si>
  <si>
    <t>РЕЗУЛЬТАТЫ ПО ОЦЕНКАМ</t>
  </si>
  <si>
    <t>Год</t>
  </si>
  <si>
    <t>Неделя</t>
  </si>
  <si>
    <t>Месяц</t>
  </si>
  <si>
    <t>NET-GROSS (диаграмма)</t>
  </si>
  <si>
    <t>РЕЗУЛЬТАТ ПО ГОДАМ, МЕСЯЦАМ, НЕДЕЛЯМ (диаграмма)</t>
  </si>
  <si>
    <t>ЗАВИСИМОСТЬ РЕЗУЛЬТАТА ОТ ДНЯ НЕДЕЛИ (диаграмма)</t>
  </si>
  <si>
    <t>ЗАВИСИМОСТЬ РЕЗУЛЬТАТА ОТ ВРЕМЕНИ ВХОДА (диаграмма)</t>
  </si>
  <si>
    <t>ЗАВИСИМОСТЬ РЕЗУЛЬТАТА ОТ ВРЕМЕНИ В СДЕЛКЕ (диаграмма)</t>
  </si>
  <si>
    <t>При достижение максимального размера в 999 строк на Листе  "Данные"- "протянуть" строку дальше на необходимую глубину.</t>
  </si>
  <si>
    <t>Все таблицы обновляются ALT+F5 (В excel 2003 на панели сводных таблиц пиктограмма "Восклицательный знак")</t>
  </si>
  <si>
    <t>В полной мере будут использоваться все возможности только в версии EXCEL 2007 (не ниже)</t>
  </si>
  <si>
    <t>Способ выхода из позиции</t>
  </si>
  <si>
    <t>цель</t>
  </si>
  <si>
    <t>Среднее</t>
  </si>
  <si>
    <t>ЗАВИСИМОСТЬ РЕЗУЛЬТАТА ОТ СПОСОБА ВЫХОДА ИЗ ПОЗИЦИИ</t>
  </si>
  <si>
    <t>ЗАВИСИМОСТЬ РЕЗУЛЬТАТА ОТ ДНЯ НЕДЕЛИ И ВРЕМЕНИ ВХОДА В ПОЗИЦИЮ(диаграмма)</t>
  </si>
  <si>
    <t>кол. сделок</t>
  </si>
  <si>
    <t>МаксМинДней</t>
  </si>
  <si>
    <t>l</t>
  </si>
  <si>
    <t>На Листе "Данные" необходимо заполнять только белые ячейки, остальные  трогать нельзя.</t>
  </si>
  <si>
    <t>Для загрузки блоттера необходимо на сайте в личном кабинете выбрать файл блоттера, загрузить, затем полученный результат скопировать на лист данные в ячейки с белым фоном.</t>
  </si>
  <si>
    <t>В колонке "оценка трейда" можно писать любую информацию. Например по 5-бальной системе.</t>
  </si>
  <si>
    <t>Все диаграммы обновляются автоматически, кроме точечных и OHLS . Для них необходимо указывать диапазон данных. Для того, чтобы вручную обновить диаграмму(точечную и OHLS), необходимо щелкнуть правой кнопкой на любой области диаграммы, выбрать "Выбрать данные" и выделить диапазон "захватив" новые данные</t>
  </si>
  <si>
    <t>сайт http://marketstat.ru</t>
  </si>
  <si>
    <t>РЕЗУЛЬТАТЫ ПО ДНЯМ (диаграмма)</t>
  </si>
  <si>
    <t>Ср. результат</t>
  </si>
  <si>
    <t>Кол. сделок</t>
  </si>
  <si>
    <t>Четверть</t>
  </si>
  <si>
    <t>MIN  в сделке</t>
  </si>
  <si>
    <t>MAX в сделке</t>
  </si>
  <si>
    <t>Ср. рез. на сделку</t>
  </si>
  <si>
    <t>© Сергей Силантьев 2009-2010</t>
  </si>
  <si>
    <t>Инструмент</t>
  </si>
  <si>
    <t>USDCHF</t>
  </si>
  <si>
    <t>GBPUSD</t>
  </si>
  <si>
    <t>USDJPY</t>
  </si>
  <si>
    <t>EURUSD</t>
  </si>
  <si>
    <t>USDCAD</t>
  </si>
  <si>
    <t>AUDUSD</t>
  </si>
  <si>
    <t>NZDUSD</t>
  </si>
  <si>
    <t>CHFJPY</t>
  </si>
  <si>
    <t>GBPCHF</t>
  </si>
  <si>
    <t>GBPJPY</t>
  </si>
  <si>
    <t>EURCHF</t>
  </si>
  <si>
    <t>EURGBP</t>
  </si>
  <si>
    <t>EURJPY</t>
  </si>
  <si>
    <t>EURCAD</t>
  </si>
  <si>
    <t>EURAUD</t>
  </si>
  <si>
    <t>AUDJPY</t>
  </si>
  <si>
    <t>Тикер</t>
  </si>
  <si>
    <t>Описание инструмента</t>
  </si>
  <si>
    <t>Курс австралийского доллара к японской иене</t>
  </si>
  <si>
    <t>AUDNZD</t>
  </si>
  <si>
    <t>Курс австралийского доллара к новозеландскому доллару</t>
  </si>
  <si>
    <t>AUDRUR</t>
  </si>
  <si>
    <t>Курс австралийского доллара к российскому рублю</t>
  </si>
  <si>
    <t>Курс австралийского доллара к доллару США</t>
  </si>
  <si>
    <t>CADCHF</t>
  </si>
  <si>
    <t>Курс канадского доллара к швейцарскому франку</t>
  </si>
  <si>
    <t>CADJPY</t>
  </si>
  <si>
    <t>Курс канадского доллара к японской иене</t>
  </si>
  <si>
    <t>CADRUR</t>
  </si>
  <si>
    <t>Курс канадского доллара к российскому рублю</t>
  </si>
  <si>
    <t>Курс швейцарского франка к японской иене</t>
  </si>
  <si>
    <t>CHFRUR</t>
  </si>
  <si>
    <t>Курс швейцарского франка к российскому рублю</t>
  </si>
  <si>
    <t>Курс евро к австралийскому доллару</t>
  </si>
  <si>
    <t>Курс евро к канадскому доллару</t>
  </si>
  <si>
    <t>Курс евро к швейцарскому франку</t>
  </si>
  <si>
    <t>Курс евро к британскому фунту стерлингов</t>
  </si>
  <si>
    <t>Курс евро к японской иене</t>
  </si>
  <si>
    <t>EURNZD</t>
  </si>
  <si>
    <t>Курс евро к новозеландскому доллару</t>
  </si>
  <si>
    <t>EURRUR</t>
  </si>
  <si>
    <t>Курс евро к российскому рублю</t>
  </si>
  <si>
    <t>Курс евро к доллару США</t>
  </si>
  <si>
    <t>GBPAUD</t>
  </si>
  <si>
    <t>Курс британского фунта стерлингов к австралийскому доллару</t>
  </si>
  <si>
    <t>GBPCAD</t>
  </si>
  <si>
    <t>Курс британского фунта стерлингов к канадскому доллару</t>
  </si>
  <si>
    <t>Курс британского фунта стерлингов к швейцарскому франку</t>
  </si>
  <si>
    <t>Курс британского фунта стерлингов к японской иене</t>
  </si>
  <si>
    <t>GBPRUR</t>
  </si>
  <si>
    <t>Курс фунта стерлинга к российскому рублю</t>
  </si>
  <si>
    <t>GPBNZD</t>
  </si>
  <si>
    <t>Курс британского фунта стерлингов к новозеландскому доллару</t>
  </si>
  <si>
    <t>Курс британского фунта стерлингов к доллару США</t>
  </si>
  <si>
    <t>NZDJPY</t>
  </si>
  <si>
    <t>Курс новозеландского доллара к японской иене</t>
  </si>
  <si>
    <t>NZDRUR</t>
  </si>
  <si>
    <t>Курс новозеландского доллара к российскому рублю</t>
  </si>
  <si>
    <t>Курс новозеландского доллара к доллару США</t>
  </si>
  <si>
    <t>RURJPY</t>
  </si>
  <si>
    <t>Курс российского рубля к японской иене</t>
  </si>
  <si>
    <t>SDRRUR</t>
  </si>
  <si>
    <t>Стоимость специальных прав заимствования в рублях</t>
  </si>
  <si>
    <t>SDRUSD</t>
  </si>
  <si>
    <t>Стоимость специальных прав заимствования в долларах</t>
  </si>
  <si>
    <t>UAHRUR</t>
  </si>
  <si>
    <t>Курс украинской гривны к российскому рублю</t>
  </si>
  <si>
    <t>UERUR</t>
  </si>
  <si>
    <t>Стоимость бивалютной корзины в рублях</t>
  </si>
  <si>
    <t>Курс доллара США к канадскому доллару</t>
  </si>
  <si>
    <t>Курс доллара США к швейцарскому франку</t>
  </si>
  <si>
    <t>Курс доллара США к японской иене</t>
  </si>
  <si>
    <t>USDRUR</t>
  </si>
  <si>
    <t>Курс доллара к российскому рублю</t>
  </si>
  <si>
    <t>USDUAH</t>
  </si>
  <si>
    <t>Курс доллара США к украинской гривне</t>
  </si>
  <si>
    <t>СВОДНЫЕ РЕЗУЛЬТАТЫ ПО ИНСТРУМЕНТАМ</t>
  </si>
  <si>
    <t>СВОДНЫЕ РЕЗУЛЬТАТЫ ПО ИНСТРУМЕНТАМ С РАЗБИВКОЙ ПО НАПРАВЛЕНИЮ СДЕЛКИ</t>
  </si>
  <si>
    <t>Способы входа в позицию</t>
  </si>
  <si>
    <t>Способы выхода из позиции</t>
  </si>
  <si>
    <t>версия журнала 3.3 от 23 ноября 2010 г.</t>
  </si>
  <si>
    <t>контакты для связи: Сергей Силантьев. skype: silantev.sergey , e-mail: help.marketstat@gmail.com</t>
  </si>
  <si>
    <t>Проторговано(объем)</t>
  </si>
  <si>
    <t>сколько раз встречался объем</t>
  </si>
  <si>
    <t>Стратегия</t>
  </si>
  <si>
    <t>Депозит</t>
  </si>
  <si>
    <t>Изменение депозита</t>
  </si>
  <si>
    <t>Депозит по дням</t>
  </si>
  <si>
    <t>Пополнение депозита</t>
  </si>
  <si>
    <t>Общая доходность</t>
  </si>
  <si>
    <t>Доходность в сделке</t>
  </si>
  <si>
    <t>Изменение</t>
  </si>
  <si>
    <t xml:space="preserve"> Депозит по дням</t>
  </si>
  <si>
    <t>Сумма по полю Доходность в сделке</t>
  </si>
  <si>
    <t>Общая доходность %</t>
  </si>
  <si>
    <t>Доходность за день %</t>
  </si>
  <si>
    <t>ИЗМЕНЕНИЕ ДЕПОЗИТА ПО ДНЯМ</t>
  </si>
  <si>
    <t>Названия строк</t>
  </si>
  <si>
    <t>OHLC РЕЗУЛЬТАТОВ ПО ДНЯМ (диаграмма)</t>
  </si>
  <si>
    <t>Внесение средств на счет</t>
  </si>
  <si>
    <t>Текущий остаток на счете</t>
  </si>
  <si>
    <t>Общая доходность портфеля</t>
  </si>
  <si>
    <t>Общая статистика</t>
  </si>
  <si>
    <t>Статтистика по сделкам</t>
  </si>
  <si>
    <t>Статистика по дням</t>
  </si>
  <si>
    <t>Значения</t>
  </si>
  <si>
    <t>+</t>
  </si>
  <si>
    <t>-</t>
  </si>
  <si>
    <t>ЗАВИСИМОСТЬ РЕЗУЛЬТАТА ОТ ВЫБРАННОЙ СТРАТЕГИИ (диаграмма)</t>
  </si>
  <si>
    <t>(пусто)</t>
  </si>
  <si>
    <t>sell</t>
  </si>
  <si>
    <t>buy</t>
  </si>
  <si>
    <t>закрытие в ручную</t>
  </si>
  <si>
    <t>бычья свеча 08:00</t>
  </si>
  <si>
    <t>бычья свеча 12:00</t>
  </si>
  <si>
    <t>бычья свеча 16:00</t>
  </si>
  <si>
    <t>бычья свеча 20:00</t>
  </si>
  <si>
    <t>бычья свеча 00:00</t>
  </si>
  <si>
    <t>бычья свеча 04:00</t>
  </si>
  <si>
    <t>вход отложным ордером 08:00</t>
  </si>
  <si>
    <t>вход отложным ордером 12:00</t>
  </si>
  <si>
    <t>вход отложным ордером 16:00</t>
  </si>
  <si>
    <t>вход отложным ордером 20:00</t>
  </si>
  <si>
    <t>вход отложным ордером 00:00</t>
  </si>
  <si>
    <t>вход отложным ордером 04:00</t>
  </si>
  <si>
    <t>закрытие по стопу</t>
  </si>
  <si>
    <t>пинбар</t>
  </si>
  <si>
    <t>бар поглощения</t>
  </si>
  <si>
    <t>внутренний бар</t>
  </si>
  <si>
    <t>рельсы</t>
  </si>
  <si>
    <t>2.0445</t>
  </si>
  <si>
    <t>PA</t>
  </si>
  <si>
    <t>Июль</t>
  </si>
  <si>
    <t>0-1</t>
  </si>
  <si>
    <t>1-2</t>
  </si>
  <si>
    <t>2.07604</t>
  </si>
  <si>
    <t>GBPNZD</t>
  </si>
  <si>
    <t>2.33972</t>
  </si>
  <si>
    <t>2.31445</t>
  </si>
  <si>
    <t>не вышел бы заработал бы больше</t>
  </si>
  <si>
    <t>слишком близкий стоп</t>
  </si>
  <si>
    <t>GPBJPY</t>
  </si>
  <si>
    <t>189.72300</t>
  </si>
  <si>
    <t>190.80800</t>
  </si>
  <si>
    <t>121.33100</t>
  </si>
  <si>
    <t>121.94500</t>
  </si>
  <si>
    <t>Гэп</t>
  </si>
  <si>
    <t>ГЭП</t>
  </si>
  <si>
    <t>нелепый вход</t>
  </si>
  <si>
    <t>1.54656</t>
  </si>
  <si>
    <t>1.55948</t>
  </si>
  <si>
    <t>Глупо , пин образовался между 8,21 и 100,150 ema</t>
  </si>
  <si>
    <t>9-10</t>
  </si>
  <si>
    <t>90.92600</t>
  </si>
  <si>
    <t>91.02600</t>
  </si>
  <si>
    <t>БУ</t>
  </si>
  <si>
    <t>недельный пин, ни пути был дин-уровень ema, безубыток</t>
  </si>
  <si>
    <t>135.50500</t>
  </si>
  <si>
    <t>135.40500</t>
  </si>
  <si>
    <t>пин от машек, но ни пути недельная ema, запас хода маленький</t>
  </si>
  <si>
    <t>1.10556</t>
  </si>
  <si>
    <t>1.12445</t>
  </si>
  <si>
    <t>в принципе неплохо,</t>
  </si>
  <si>
    <t>2.29568</t>
  </si>
  <si>
    <t>2.36051</t>
  </si>
  <si>
    <t>0.66714</t>
  </si>
  <si>
    <t>0.66034</t>
  </si>
  <si>
    <t>возможно рано перевел в бу</t>
  </si>
  <si>
    <t>189.78600</t>
  </si>
  <si>
    <t>192.95200</t>
  </si>
  <si>
    <t xml:space="preserve">недельный пин,уровень </t>
  </si>
  <si>
    <t>129.58500</t>
  </si>
  <si>
    <t>129.53700</t>
  </si>
  <si>
    <t>пин но на пути уровень</t>
  </si>
  <si>
    <t>13-14</t>
  </si>
  <si>
    <t>3-4</t>
  </si>
  <si>
    <t>8-9</t>
  </si>
  <si>
    <t>81.35900</t>
  </si>
  <si>
    <t>82.85900</t>
  </si>
  <si>
    <t>сильный откат, с возможным образованием пинбара</t>
  </si>
  <si>
    <t>129.43600</t>
  </si>
  <si>
    <t>128.41700</t>
  </si>
  <si>
    <t>маленький пин, надо было закрыть после образования встречного пина</t>
  </si>
  <si>
    <t>10-11</t>
  </si>
  <si>
    <t>122.90700</t>
  </si>
  <si>
    <t>123.00700</t>
  </si>
  <si>
    <t>Недельный пин, но пошел откат</t>
  </si>
  <si>
    <t>1.65228</t>
  </si>
  <si>
    <t>1.65328</t>
  </si>
  <si>
    <t>надо было закрывать на старом сильном максимуме</t>
  </si>
  <si>
    <t>0.65606</t>
  </si>
  <si>
    <t>0.67118</t>
  </si>
  <si>
    <t>пин не отработал</t>
  </si>
  <si>
    <t>81.39500</t>
  </si>
  <si>
    <t>83.03600</t>
  </si>
  <si>
    <t>хороший пин, но не отработал</t>
  </si>
  <si>
    <t>14-15</t>
  </si>
  <si>
    <t>6-7</t>
  </si>
  <si>
    <t>192.61200</t>
  </si>
  <si>
    <t>193.61300</t>
  </si>
  <si>
    <t>образовался пин против сделки</t>
  </si>
  <si>
    <t>11-12</t>
  </si>
  <si>
    <t>1.65512</t>
  </si>
  <si>
    <t>1.66538</t>
  </si>
  <si>
    <t>стоило закрыть на вершине с дивером, но тогда дивер не использовал</t>
  </si>
  <si>
    <t>82.21700</t>
  </si>
  <si>
    <t>81.88600</t>
  </si>
  <si>
    <t>цена застопорилась, на пути зона спроса</t>
  </si>
  <si>
    <t>1.55375</t>
  </si>
  <si>
    <t>1.55612</t>
  </si>
  <si>
    <t>цена уперлась в уровень, прийти не смогла, начался флет</t>
  </si>
  <si>
    <t>4-5</t>
  </si>
  <si>
    <t>0.69846</t>
  </si>
  <si>
    <t>0.70571</t>
  </si>
  <si>
    <t>бар не пробил уровень а я вошел</t>
  </si>
  <si>
    <t>Август</t>
  </si>
  <si>
    <t>1.29782</t>
  </si>
  <si>
    <t>1.30764</t>
  </si>
  <si>
    <t>выбило на откате, стоило не подтягивать так близко</t>
  </si>
  <si>
    <t>2.12697</t>
  </si>
  <si>
    <t>2.09839</t>
  </si>
  <si>
    <t>нехер торговать внутренние бары</t>
  </si>
  <si>
    <t>2.34874</t>
  </si>
  <si>
    <t>2.35801</t>
  </si>
  <si>
    <t>надо либо закрывать на уровне либо подтягивать под свечку перед уровнем</t>
  </si>
  <si>
    <t>0.66420</t>
  </si>
  <si>
    <t>0.66320</t>
  </si>
  <si>
    <t>выбило на откате, надо было закрыть руками на минимуме</t>
  </si>
  <si>
    <t>0.73296</t>
  </si>
  <si>
    <t>0.74407</t>
  </si>
  <si>
    <t>опять тупанул</t>
  </si>
  <si>
    <t>136.86400</t>
  </si>
  <si>
    <t>137.86700</t>
  </si>
  <si>
    <t>часть позиции</t>
  </si>
  <si>
    <t>по правителю</t>
  </si>
  <si>
    <t>Правитель</t>
  </si>
  <si>
    <t>гуд</t>
  </si>
  <si>
    <t>5-6</t>
  </si>
  <si>
    <t>7-8</t>
  </si>
  <si>
    <t>NZDCAD</t>
  </si>
  <si>
    <t>0.85967</t>
  </si>
  <si>
    <t>флет</t>
  </si>
  <si>
    <t>0.85596</t>
  </si>
  <si>
    <t>0.66171</t>
  </si>
  <si>
    <t>0.64671</t>
  </si>
  <si>
    <t>0.73244</t>
  </si>
  <si>
    <t>0.72307</t>
  </si>
  <si>
    <t>UISDCAD</t>
  </si>
  <si>
    <t>1.30013</t>
  </si>
  <si>
    <t>1.30001</t>
  </si>
  <si>
    <t>1.52481</t>
  </si>
  <si>
    <t>1.51582</t>
  </si>
  <si>
    <t>1.51836</t>
  </si>
  <si>
    <t>1.51922</t>
  </si>
  <si>
    <t>без системы</t>
  </si>
  <si>
    <t>17-18</t>
  </si>
  <si>
    <t>81.81600</t>
  </si>
  <si>
    <t>82.13800</t>
  </si>
  <si>
    <t>1.50802</t>
  </si>
  <si>
    <t>1.51624</t>
  </si>
  <si>
    <t>почему то закрылось гораздо раньше стопа</t>
  </si>
  <si>
    <t>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</si>
</sst>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_р_._-;\-* #,##0.00_р_._-;_-* &quot;-&quot;??_р_._-;_-@_-"/>
    <numFmt numFmtId="165" formatCode="#,##0.00_ ;[Red]\-#,##0.00\ "/>
    <numFmt numFmtId="166" formatCode="#,##0_ ;[Red]\-#,##0\ "/>
    <numFmt numFmtId="167" formatCode="dd/mm/yy;@"/>
    <numFmt numFmtId="168" formatCode="#,##0.00&quot;р.&quot;"/>
    <numFmt numFmtId="169" formatCode="0.00000_ ;[Red]\-0.00000\ "/>
    <numFmt numFmtId="170" formatCode="0.00_ ;[Red]\-0.00\ "/>
    <numFmt numFmtId="171" formatCode="#,##0.00_р_.;[Red]\-#,##0.00_р_.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28"/>
      <name val="Calibri"/>
      <family val="2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1"/>
      <color theme="3" tint="-0.249977111117893"/>
      <name val="Calibri"/>
      <family val="2"/>
      <charset val="204"/>
      <scheme val="minor"/>
    </font>
    <font>
      <b/>
      <sz val="8"/>
      <color theme="4" tint="-0.499984740745262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3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4" tint="-0.499984740745262"/>
      <name val="Arial"/>
      <family val="2"/>
      <charset val="204"/>
    </font>
    <font>
      <sz val="8"/>
      <name val="Arial"/>
      <family val="2"/>
      <charset val="204"/>
    </font>
    <font>
      <b/>
      <sz val="8"/>
      <color theme="1" tint="0.249977111117893"/>
      <name val="Arial"/>
      <family val="2"/>
      <charset val="204"/>
    </font>
    <font>
      <b/>
      <sz val="8"/>
      <color theme="6" tint="-0.499984740745262"/>
      <name val="Arial"/>
      <family val="2"/>
      <charset val="204"/>
    </font>
    <font>
      <sz val="8"/>
      <color rgb="FF706F6F"/>
      <name val="Tahoma"/>
      <family val="2"/>
      <charset val="204"/>
    </font>
    <font>
      <sz val="8"/>
      <color rgb="FFFF3232"/>
      <name val="Tahoma"/>
      <family val="2"/>
      <charset val="204"/>
    </font>
    <font>
      <sz val="7"/>
      <color rgb="FF706F6F"/>
      <name val="Tahoma"/>
      <family val="2"/>
      <charset val="204"/>
    </font>
    <font>
      <sz val="8"/>
      <color theme="2" tint="-0.749992370372631"/>
      <name val="Arial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gradientFill degree="270">
        <stop position="0">
          <color rgb="FF7BA5DE"/>
        </stop>
        <stop position="1">
          <color rgb="FF90B8EE"/>
        </stop>
      </gradientFill>
    </fill>
    <fill>
      <gradientFill degree="90">
        <stop position="0">
          <color rgb="FFF0F0F0"/>
        </stop>
        <stop position="1">
          <color rgb="FFDBDBDB"/>
        </stop>
      </gradientFill>
    </fill>
    <fill>
      <patternFill patternType="solid">
        <fgColor rgb="FFD3E6FF"/>
        <bgColor theme="4" tint="0.79998168889431442"/>
      </patternFill>
    </fill>
    <fill>
      <patternFill patternType="solid">
        <fgColor rgb="FFCDE1FF"/>
        <bgColor theme="4" tint="0.79998168889431442"/>
      </patternFill>
    </fill>
    <fill>
      <patternFill patternType="solid">
        <fgColor rgb="FFD1F3E1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7" tint="-0.249977111117893"/>
      </left>
      <right/>
      <top/>
      <bottom/>
      <diagonal/>
    </border>
    <border>
      <left/>
      <right style="thin">
        <color theme="7" tint="-0.249977111117893"/>
      </right>
      <top/>
      <bottom/>
      <diagonal/>
    </border>
    <border>
      <left/>
      <right/>
      <top/>
      <bottom style="thin">
        <color theme="7" tint="-0.249977111117893"/>
      </bottom>
      <diagonal/>
    </border>
    <border>
      <left/>
      <right style="thin">
        <color theme="7" tint="-0.249977111117893"/>
      </right>
      <top/>
      <bottom style="thin">
        <color theme="7" tint="-0.249977111117893"/>
      </bottom>
      <diagonal/>
    </border>
    <border>
      <left style="thin">
        <color theme="7" tint="-0.249977111117893"/>
      </left>
      <right style="thin">
        <color indexed="64"/>
      </right>
      <top/>
      <bottom/>
      <diagonal/>
    </border>
    <border>
      <left style="thin">
        <color theme="8" tint="-0.249977111117893"/>
      </left>
      <right/>
      <top/>
      <bottom/>
      <diagonal/>
    </border>
    <border>
      <left/>
      <right style="thin">
        <color theme="8" tint="-0.249977111117893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8" tint="-0.249977111117893"/>
      </left>
      <right/>
      <top/>
      <bottom style="thin">
        <color theme="8" tint="-0.249977111117893"/>
      </bottom>
      <diagonal/>
    </border>
    <border>
      <left/>
      <right style="thin">
        <color theme="8" tint="-0.249977111117893"/>
      </right>
      <top/>
      <bottom style="thin">
        <color theme="8" tint="-0.249977111117893"/>
      </bottom>
      <diagonal/>
    </border>
    <border>
      <left/>
      <right/>
      <top/>
      <bottom style="thin">
        <color theme="8" tint="-0.249977111117893"/>
      </bottom>
      <diagonal/>
    </border>
    <border>
      <left style="thin">
        <color theme="7" tint="-0.249977111117893"/>
      </left>
      <right style="thin">
        <color indexed="64"/>
      </right>
      <top style="thin">
        <color indexed="64"/>
      </top>
      <bottom style="thin">
        <color theme="7" tint="-0.249977111117893"/>
      </bottom>
      <diagonal/>
    </border>
    <border>
      <left style="thin">
        <color indexed="64"/>
      </left>
      <right/>
      <top/>
      <bottom style="thin">
        <color theme="7" tint="-0.249977111117893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/>
      <right/>
      <top style="thin">
        <color theme="3" tint="0.59999389629810485"/>
      </top>
      <bottom/>
      <diagonal/>
    </border>
    <border>
      <left style="thin">
        <color theme="8" tint="-0.249977111117893"/>
      </left>
      <right/>
      <top style="thin">
        <color theme="8" tint="-0.249977111117893"/>
      </top>
      <bottom/>
      <diagonal/>
    </border>
    <border>
      <left/>
      <right/>
      <top style="thin">
        <color theme="8" tint="-0.249977111117893"/>
      </top>
      <bottom/>
      <diagonal/>
    </border>
    <border>
      <left/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rgb="FF969696"/>
      </left>
      <right/>
      <top style="thin">
        <color rgb="FF969696"/>
      </top>
      <bottom/>
      <diagonal/>
    </border>
    <border>
      <left/>
      <right/>
      <top style="thin">
        <color rgb="FF969696"/>
      </top>
      <bottom/>
      <diagonal/>
    </border>
    <border>
      <left/>
      <right style="thin">
        <color rgb="FF969696"/>
      </right>
      <top style="thin">
        <color rgb="FF969696"/>
      </top>
      <bottom/>
      <diagonal/>
    </border>
    <border>
      <left style="thin">
        <color rgb="FF969696"/>
      </left>
      <right/>
      <top/>
      <bottom style="thin">
        <color rgb="FF969696"/>
      </bottom>
      <diagonal/>
    </border>
    <border>
      <left/>
      <right/>
      <top/>
      <bottom style="thin">
        <color rgb="FF969696"/>
      </bottom>
      <diagonal/>
    </border>
    <border>
      <left/>
      <right style="thin">
        <color rgb="FF969696"/>
      </right>
      <top/>
      <bottom style="thin">
        <color rgb="FF969696"/>
      </bottom>
      <diagonal/>
    </border>
    <border>
      <left style="thin">
        <color rgb="FF969696"/>
      </left>
      <right/>
      <top/>
      <bottom/>
      <diagonal/>
    </border>
    <border>
      <left style="thin">
        <color theme="7" tint="-0.249977111117893"/>
      </left>
      <right/>
      <top/>
      <bottom style="thin">
        <color theme="7" tint="-0.249977111117893"/>
      </bottom>
      <diagonal/>
    </border>
    <border>
      <left style="thin">
        <color rgb="FF528AD6"/>
      </left>
      <right style="thin">
        <color rgb="FF528AD6"/>
      </right>
      <top style="thin">
        <color rgb="FF528AD6"/>
      </top>
      <bottom style="thin">
        <color rgb="FF528AD6"/>
      </bottom>
      <diagonal/>
    </border>
    <border>
      <left style="thin">
        <color rgb="FF528AD6"/>
      </left>
      <right/>
      <top style="thin">
        <color rgb="FF528AD6"/>
      </top>
      <bottom/>
      <diagonal/>
    </border>
    <border>
      <left/>
      <right style="thin">
        <color rgb="FF528AD6"/>
      </right>
      <top style="thin">
        <color rgb="FF528AD6"/>
      </top>
      <bottom/>
      <diagonal/>
    </border>
    <border>
      <left style="thin">
        <color rgb="FF528AD6"/>
      </left>
      <right/>
      <top/>
      <bottom/>
      <diagonal/>
    </border>
    <border>
      <left/>
      <right style="thin">
        <color rgb="FF528AD6"/>
      </right>
      <top/>
      <bottom/>
      <diagonal/>
    </border>
    <border>
      <left style="thin">
        <color rgb="FF528AD6"/>
      </left>
      <right/>
      <top/>
      <bottom style="thin">
        <color rgb="FF528AD6"/>
      </bottom>
      <diagonal/>
    </border>
    <border>
      <left/>
      <right style="thin">
        <color rgb="FF528AD6"/>
      </right>
      <top/>
      <bottom style="thin">
        <color rgb="FF528AD6"/>
      </bottom>
      <diagonal/>
    </border>
    <border>
      <left/>
      <right/>
      <top style="thin">
        <color rgb="FF528AD6"/>
      </top>
      <bottom/>
      <diagonal/>
    </border>
    <border>
      <left/>
      <right/>
      <top/>
      <bottom style="thin">
        <color rgb="FF528AD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 style="thin">
        <color rgb="FF969696"/>
      </right>
      <top/>
      <bottom/>
      <diagonal/>
    </border>
    <border>
      <left style="thin">
        <color rgb="FF969696"/>
      </left>
      <right style="thin">
        <color rgb="FF969696"/>
      </right>
      <top/>
      <bottom style="thin">
        <color rgb="FF969696"/>
      </bottom>
      <diagonal/>
    </border>
    <border>
      <left/>
      <right style="thin">
        <color theme="4"/>
      </right>
      <top/>
      <bottom/>
      <diagonal/>
    </border>
    <border>
      <left style="thin">
        <color rgb="FF5288D4"/>
      </left>
      <right style="thin">
        <color rgb="FF5288D4"/>
      </right>
      <top style="thin">
        <color rgb="FF5288D4"/>
      </top>
      <bottom style="thin">
        <color rgb="FF5288D4"/>
      </bottom>
      <diagonal/>
    </border>
    <border>
      <left style="thin">
        <color rgb="FF5288D4"/>
      </left>
      <right/>
      <top style="thin">
        <color rgb="FF5288D4"/>
      </top>
      <bottom/>
      <diagonal/>
    </border>
    <border>
      <left/>
      <right/>
      <top style="thin">
        <color rgb="FF5288D4"/>
      </top>
      <bottom/>
      <diagonal/>
    </border>
    <border>
      <left/>
      <right style="thin">
        <color rgb="FF5288D4"/>
      </right>
      <top style="thin">
        <color rgb="FF5288D4"/>
      </top>
      <bottom/>
      <diagonal/>
    </border>
    <border>
      <left style="thin">
        <color rgb="FF5288D4"/>
      </left>
      <right/>
      <top/>
      <bottom/>
      <diagonal/>
    </border>
    <border>
      <left/>
      <right style="thin">
        <color rgb="FF5288D4"/>
      </right>
      <top/>
      <bottom/>
      <diagonal/>
    </border>
    <border>
      <left style="thin">
        <color rgb="FF5288D4"/>
      </left>
      <right/>
      <top style="thin">
        <color rgb="FF5288D4"/>
      </top>
      <bottom style="thin">
        <color rgb="FF5288D4"/>
      </bottom>
      <diagonal/>
    </border>
    <border>
      <left/>
      <right style="thin">
        <color rgb="FF5288D4"/>
      </right>
      <top style="thin">
        <color rgb="FF5288D4"/>
      </top>
      <bottom style="thin">
        <color rgb="FF5288D4"/>
      </bottom>
      <diagonal/>
    </border>
    <border>
      <left style="thin">
        <color rgb="FFD2DDE6"/>
      </left>
      <right style="thin">
        <color rgb="FFD2DDE6"/>
      </right>
      <top style="thin">
        <color rgb="FFD2DDE6"/>
      </top>
      <bottom style="thin">
        <color rgb="FFD2DDE6"/>
      </bottom>
      <diagonal/>
    </border>
    <border>
      <left style="thin">
        <color indexed="64"/>
      </left>
      <right style="thin">
        <color rgb="FFD2DDE6"/>
      </right>
      <top style="thin">
        <color rgb="FFD2DDE6"/>
      </top>
      <bottom style="thin">
        <color rgb="FFD2DDE6"/>
      </bottom>
      <diagonal/>
    </border>
    <border>
      <left style="thin">
        <color rgb="FFD2DDE6"/>
      </left>
      <right/>
      <top style="thin">
        <color rgb="FFD2DDE6"/>
      </top>
      <bottom style="thin">
        <color rgb="FFD2DDE6"/>
      </bottom>
      <diagonal/>
    </border>
    <border>
      <left style="thin">
        <color indexed="64"/>
      </left>
      <right style="thin">
        <color rgb="FFD2DDE6"/>
      </right>
      <top/>
      <bottom style="thin">
        <color rgb="FFD2DDE6"/>
      </bottom>
      <diagonal/>
    </border>
    <border>
      <left style="thin">
        <color rgb="FFD2DDE6"/>
      </left>
      <right style="thin">
        <color rgb="FFD2DDE6"/>
      </right>
      <top/>
      <bottom style="thin">
        <color rgb="FFD2DDE6"/>
      </bottom>
      <diagonal/>
    </border>
    <border>
      <left style="thin">
        <color rgb="FFD2DDE6"/>
      </left>
      <right/>
      <top/>
      <bottom style="thin">
        <color rgb="FFD2DDE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7" tint="-0.249977111117893"/>
      </right>
      <top style="thin">
        <color indexed="64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/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theme="3" tint="0.59999389629810485"/>
      </left>
      <right/>
      <top/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7" tint="-0.249977111117893"/>
      </left>
      <right style="thin">
        <color indexed="64"/>
      </right>
      <top style="thin">
        <color indexed="64"/>
      </top>
      <bottom/>
      <diagonal/>
    </border>
    <border>
      <left style="thin">
        <color theme="7" tint="-0.249977111117893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20" fontId="0" fillId="0" borderId="0" xfId="0" applyNumberFormat="1"/>
    <xf numFmtId="0" fontId="0" fillId="2" borderId="0" xfId="0" applyFill="1" applyAlignment="1">
      <alignment wrapText="1"/>
    </xf>
    <xf numFmtId="0" fontId="2" fillId="0" borderId="0" xfId="0" applyFont="1" applyAlignment="1">
      <alignment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20" fontId="0" fillId="3" borderId="1" xfId="0" applyNumberFormat="1" applyFill="1" applyBorder="1"/>
    <xf numFmtId="0" fontId="0" fillId="4" borderId="0" xfId="0" applyFill="1"/>
    <xf numFmtId="16" fontId="0" fillId="0" borderId="0" xfId="0" applyNumberFormat="1"/>
    <xf numFmtId="0" fontId="0" fillId="0" borderId="0" xfId="0" applyAlignment="1">
      <alignment vertical="center" wrapText="1"/>
    </xf>
    <xf numFmtId="16" fontId="0" fillId="0" borderId="0" xfId="0" applyNumberFormat="1" applyAlignment="1">
      <alignment vertical="center" wrapText="1"/>
    </xf>
    <xf numFmtId="165" fontId="4" fillId="0" borderId="0" xfId="2" applyNumberFormat="1" applyFont="1" applyAlignment="1">
      <alignment wrapText="1"/>
    </xf>
    <xf numFmtId="0" fontId="0" fillId="0" borderId="0" xfId="0" applyFill="1" applyBorder="1"/>
    <xf numFmtId="0" fontId="5" fillId="0" borderId="0" xfId="1" applyAlignment="1" applyProtection="1">
      <alignment wrapText="1"/>
    </xf>
    <xf numFmtId="0" fontId="7" fillId="0" borderId="0" xfId="0" applyFont="1" applyAlignment="1">
      <alignment wrapText="1"/>
    </xf>
    <xf numFmtId="0" fontId="0" fillId="6" borderId="1" xfId="0" applyFill="1" applyBorder="1"/>
    <xf numFmtId="168" fontId="0" fillId="0" borderId="0" xfId="0" applyNumberFormat="1"/>
    <xf numFmtId="0" fontId="0" fillId="0" borderId="7" xfId="0" applyBorder="1"/>
    <xf numFmtId="0" fontId="6" fillId="7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0" fillId="0" borderId="0" xfId="0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165" fontId="10" fillId="0" borderId="0" xfId="2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165" fontId="11" fillId="0" borderId="0" xfId="2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166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Border="1"/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53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/>
    </xf>
    <xf numFmtId="0" fontId="10" fillId="0" borderId="51" xfId="0" applyFont="1" applyFill="1" applyBorder="1" applyAlignment="1">
      <alignment horizontal="center" vertical="center" wrapText="1"/>
    </xf>
    <xf numFmtId="165" fontId="10" fillId="0" borderId="49" xfId="0" applyNumberFormat="1" applyFont="1" applyFill="1" applyBorder="1" applyAlignment="1">
      <alignment horizontal="center" vertical="center" wrapText="1"/>
    </xf>
    <xf numFmtId="165" fontId="10" fillId="0" borderId="53" xfId="0" applyNumberFormat="1" applyFont="1" applyFill="1" applyBorder="1" applyAlignment="1">
      <alignment horizontal="center" vertical="center" wrapText="1"/>
    </xf>
    <xf numFmtId="165" fontId="10" fillId="0" borderId="51" xfId="0" applyNumberFormat="1" applyFont="1" applyFill="1" applyBorder="1" applyAlignment="1">
      <alignment horizontal="center" vertical="center" wrapText="1"/>
    </xf>
    <xf numFmtId="165" fontId="10" fillId="0" borderId="49" xfId="2" applyNumberFormat="1" applyFont="1" applyFill="1" applyBorder="1" applyAlignment="1">
      <alignment horizontal="center" vertical="center" wrapText="1"/>
    </xf>
    <xf numFmtId="165" fontId="10" fillId="0" borderId="51" xfId="2" applyNumberFormat="1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165" fontId="10" fillId="0" borderId="55" xfId="0" applyNumberFormat="1" applyFont="1" applyFill="1" applyBorder="1" applyAlignment="1">
      <alignment horizontal="center" vertical="center" wrapText="1"/>
    </xf>
    <xf numFmtId="0" fontId="10" fillId="0" borderId="55" xfId="0" applyFont="1" applyFill="1" applyBorder="1" applyAlignment="1">
      <alignment horizontal="center" vertical="center" wrapText="1"/>
    </xf>
    <xf numFmtId="165" fontId="10" fillId="0" borderId="40" xfId="0" applyNumberFormat="1" applyFont="1" applyFill="1" applyBorder="1" applyAlignment="1">
      <alignment horizontal="center" vertical="center" wrapText="1"/>
    </xf>
    <xf numFmtId="165" fontId="10" fillId="0" borderId="41" xfId="0" applyNumberFormat="1" applyFont="1" applyFill="1" applyBorder="1" applyAlignment="1">
      <alignment horizontal="center" vertical="center" wrapText="1"/>
    </xf>
    <xf numFmtId="0" fontId="10" fillId="0" borderId="42" xfId="0" applyFont="1" applyFill="1" applyBorder="1" applyAlignment="1">
      <alignment horizontal="center" vertical="center" wrapText="1"/>
    </xf>
    <xf numFmtId="0" fontId="10" fillId="0" borderId="41" xfId="0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 vertical="center" wrapText="1"/>
    </xf>
    <xf numFmtId="1" fontId="10" fillId="0" borderId="41" xfId="0" applyNumberFormat="1" applyFont="1" applyFill="1" applyBorder="1" applyAlignment="1">
      <alignment horizontal="center" vertical="center" wrapText="1"/>
    </xf>
    <xf numFmtId="165" fontId="10" fillId="0" borderId="42" xfId="0" applyNumberFormat="1" applyFont="1" applyFill="1" applyBorder="1" applyAlignment="1">
      <alignment horizontal="center" vertical="center" wrapText="1"/>
    </xf>
    <xf numFmtId="0" fontId="10" fillId="0" borderId="43" xfId="0" applyFont="1" applyFill="1" applyBorder="1"/>
    <xf numFmtId="0" fontId="10" fillId="0" borderId="55" xfId="0" applyFont="1" applyFill="1" applyBorder="1"/>
    <xf numFmtId="0" fontId="11" fillId="0" borderId="55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0" fillId="14" borderId="45" xfId="0" applyFont="1" applyFill="1" applyBorder="1" applyAlignment="1">
      <alignment horizontal="left" vertical="center" wrapText="1"/>
    </xf>
    <xf numFmtId="0" fontId="0" fillId="9" borderId="0" xfId="0" applyFill="1" applyBorder="1"/>
    <xf numFmtId="14" fontId="0" fillId="9" borderId="0" xfId="0" applyNumberFormat="1" applyFill="1" applyBorder="1"/>
    <xf numFmtId="165" fontId="0" fillId="0" borderId="0" xfId="0" applyNumberFormat="1"/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7" fontId="16" fillId="10" borderId="1" xfId="0" applyNumberFormat="1" applyFont="1" applyFill="1" applyBorder="1" applyAlignment="1">
      <alignment horizontal="center" vertical="top" wrapText="1"/>
    </xf>
    <xf numFmtId="0" fontId="16" fillId="10" borderId="1" xfId="0" applyFont="1" applyFill="1" applyBorder="1" applyAlignment="1">
      <alignment horizontal="center" vertical="top" wrapText="1"/>
    </xf>
    <xf numFmtId="169" fontId="16" fillId="10" borderId="1" xfId="0" applyNumberFormat="1" applyFont="1" applyFill="1" applyBorder="1" applyAlignment="1">
      <alignment horizontal="center" vertical="top" wrapText="1"/>
    </xf>
    <xf numFmtId="170" fontId="16" fillId="10" borderId="1" xfId="0" applyNumberFormat="1" applyFont="1" applyFill="1" applyBorder="1" applyAlignment="1">
      <alignment horizontal="center" vertical="top" wrapText="1"/>
    </xf>
    <xf numFmtId="170" fontId="14" fillId="7" borderId="1" xfId="0" applyNumberFormat="1" applyFont="1" applyFill="1" applyBorder="1" applyAlignment="1">
      <alignment horizontal="center" vertical="top" wrapText="1"/>
    </xf>
    <xf numFmtId="167" fontId="10" fillId="0" borderId="0" xfId="0" applyNumberFormat="1" applyFont="1" applyFill="1" applyBorder="1" applyAlignment="1">
      <alignment horizontal="center" wrapText="1"/>
    </xf>
    <xf numFmtId="20" fontId="10" fillId="0" borderId="0" xfId="0" applyNumberFormat="1" applyFont="1" applyFill="1" applyBorder="1" applyAlignment="1">
      <alignment horizontal="center" wrapText="1"/>
    </xf>
    <xf numFmtId="0" fontId="10" fillId="0" borderId="0" xfId="0" applyFont="1" applyFill="1" applyBorder="1" applyAlignment="1" applyProtection="1">
      <alignment horizontal="center" wrapText="1"/>
    </xf>
    <xf numFmtId="0" fontId="10" fillId="0" borderId="0" xfId="0" applyFont="1" applyFill="1" applyBorder="1" applyAlignment="1">
      <alignment horizontal="center" wrapText="1"/>
    </xf>
    <xf numFmtId="169" fontId="10" fillId="0" borderId="0" xfId="0" applyNumberFormat="1" applyFont="1" applyFill="1" applyBorder="1" applyAlignment="1">
      <alignment horizontal="right" wrapText="1" indent="1"/>
    </xf>
    <xf numFmtId="165" fontId="10" fillId="0" borderId="0" xfId="0" applyNumberFormat="1" applyFont="1" applyFill="1" applyBorder="1" applyAlignment="1">
      <alignment horizontal="right" wrapText="1" indent="1"/>
    </xf>
    <xf numFmtId="170" fontId="10" fillId="0" borderId="0" xfId="0" applyNumberFormat="1" applyFont="1" applyFill="1" applyBorder="1" applyAlignment="1">
      <alignment horizontal="right" wrapText="1" indent="1"/>
    </xf>
    <xf numFmtId="167" fontId="10" fillId="0" borderId="0" xfId="0" applyNumberFormat="1" applyFont="1" applyFill="1" applyBorder="1"/>
    <xf numFmtId="169" fontId="10" fillId="0" borderId="0" xfId="0" applyNumberFormat="1" applyFont="1" applyFill="1" applyBorder="1"/>
    <xf numFmtId="170" fontId="10" fillId="0" borderId="0" xfId="0" applyNumberFormat="1" applyFont="1" applyFill="1" applyBorder="1"/>
    <xf numFmtId="0" fontId="14" fillId="0" borderId="0" xfId="0" applyFont="1" applyFill="1" applyBorder="1"/>
    <xf numFmtId="0" fontId="10" fillId="0" borderId="0" xfId="0" applyNumberFormat="1" applyFont="1" applyFill="1" applyBorder="1"/>
    <xf numFmtId="0" fontId="0" fillId="0" borderId="0" xfId="0" applyAlignment="1">
      <alignment horizontal="left"/>
    </xf>
    <xf numFmtId="0" fontId="10" fillId="15" borderId="58" xfId="0" applyFont="1" applyFill="1" applyBorder="1" applyAlignment="1">
      <alignment horizontal="left" vertical="center" wrapText="1"/>
    </xf>
    <xf numFmtId="165" fontId="10" fillId="15" borderId="58" xfId="0" applyNumberFormat="1" applyFont="1" applyFill="1" applyBorder="1" applyAlignment="1">
      <alignment horizontal="right" vertical="center" wrapText="1" indent="1"/>
    </xf>
    <xf numFmtId="10" fontId="10" fillId="15" borderId="58" xfId="0" applyNumberFormat="1" applyFont="1" applyFill="1" applyBorder="1" applyAlignment="1">
      <alignment horizontal="right" vertical="center" wrapText="1" indent="1"/>
    </xf>
    <xf numFmtId="165" fontId="10" fillId="14" borderId="45" xfId="0" applyNumberFormat="1" applyFont="1" applyFill="1" applyBorder="1" applyAlignment="1">
      <alignment horizontal="right" vertical="center" wrapText="1" indent="1"/>
    </xf>
    <xf numFmtId="166" fontId="10" fillId="14" borderId="45" xfId="0" applyNumberFormat="1" applyFont="1" applyFill="1" applyBorder="1" applyAlignment="1">
      <alignment horizontal="right" vertical="center" wrapText="1" indent="1"/>
    </xf>
    <xf numFmtId="165" fontId="10" fillId="0" borderId="0" xfId="0" applyNumberFormat="1" applyFont="1" applyFill="1" applyBorder="1" applyAlignment="1">
      <alignment horizontal="right" vertical="center" wrapText="1" indent="1"/>
    </xf>
    <xf numFmtId="165" fontId="10" fillId="0" borderId="0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pivotButton="1"/>
    <xf numFmtId="165" fontId="13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left"/>
    </xf>
    <xf numFmtId="0" fontId="9" fillId="8" borderId="1" xfId="0" applyFont="1" applyFill="1" applyBorder="1" applyAlignment="1">
      <alignment horizontal="center" vertical="top" wrapText="1"/>
    </xf>
    <xf numFmtId="0" fontId="14" fillId="7" borderId="1" xfId="0" applyFont="1" applyFill="1" applyBorder="1" applyAlignment="1">
      <alignment horizontal="center" vertical="top" wrapText="1"/>
    </xf>
    <xf numFmtId="165" fontId="14" fillId="7" borderId="1" xfId="0" applyNumberFormat="1" applyFont="1" applyFill="1" applyBorder="1" applyAlignment="1">
      <alignment horizontal="center" vertical="top" wrapText="1"/>
    </xf>
    <xf numFmtId="165" fontId="14" fillId="7" borderId="2" xfId="0" applyNumberFormat="1" applyFont="1" applyFill="1" applyBorder="1" applyAlignment="1">
      <alignment horizontal="center" vertical="top" wrapText="1"/>
    </xf>
    <xf numFmtId="165" fontId="14" fillId="11" borderId="1" xfId="0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4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top"/>
    </xf>
    <xf numFmtId="165" fontId="14" fillId="0" borderId="0" xfId="0" applyNumberFormat="1" applyFont="1" applyFill="1" applyBorder="1" applyAlignment="1">
      <alignment horizontal="right" wrapText="1" indent="1"/>
    </xf>
    <xf numFmtId="0" fontId="10" fillId="0" borderId="0" xfId="0" applyNumberFormat="1" applyFont="1" applyFill="1" applyBorder="1" applyAlignment="1">
      <alignment horizontal="center" wrapText="1"/>
    </xf>
    <xf numFmtId="0" fontId="10" fillId="0" borderId="0" xfId="0" applyNumberFormat="1" applyFont="1" applyFill="1" applyBorder="1" applyAlignment="1">
      <alignment horizontal="right" wrapText="1" indent="1"/>
    </xf>
    <xf numFmtId="165" fontId="10" fillId="5" borderId="66" xfId="0" applyNumberFormat="1" applyFont="1" applyFill="1" applyBorder="1" applyAlignment="1">
      <alignment horizontal="right" wrapText="1" indent="1"/>
    </xf>
    <xf numFmtId="170" fontId="10" fillId="5" borderId="66" xfId="0" applyNumberFormat="1" applyFont="1" applyFill="1" applyBorder="1" applyAlignment="1">
      <alignment horizontal="right" wrapText="1" indent="1"/>
    </xf>
    <xf numFmtId="165" fontId="10" fillId="5" borderId="66" xfId="0" applyNumberFormat="1" applyFont="1" applyFill="1" applyBorder="1" applyAlignment="1">
      <alignment horizontal="center" wrapText="1"/>
    </xf>
    <xf numFmtId="0" fontId="10" fillId="0" borderId="66" xfId="0" applyFont="1" applyFill="1" applyBorder="1" applyAlignment="1">
      <alignment horizontal="center"/>
    </xf>
    <xf numFmtId="0" fontId="10" fillId="0" borderId="66" xfId="0" applyNumberFormat="1" applyFont="1" applyFill="1" applyBorder="1" applyAlignment="1">
      <alignment horizontal="center"/>
    </xf>
    <xf numFmtId="1" fontId="10" fillId="0" borderId="66" xfId="0" applyNumberFormat="1" applyFont="1" applyFill="1" applyBorder="1" applyAlignment="1">
      <alignment horizontal="center"/>
    </xf>
    <xf numFmtId="165" fontId="10" fillId="0" borderId="66" xfId="0" applyNumberFormat="1" applyFont="1" applyFill="1" applyBorder="1" applyAlignment="1">
      <alignment horizontal="right" indent="1"/>
    </xf>
    <xf numFmtId="165" fontId="10" fillId="0" borderId="66" xfId="0" applyNumberFormat="1" applyFont="1" applyFill="1" applyBorder="1" applyAlignment="1">
      <alignment horizontal="center"/>
    </xf>
    <xf numFmtId="165" fontId="10" fillId="0" borderId="66" xfId="0" applyNumberFormat="1" applyFont="1" applyFill="1" applyBorder="1"/>
    <xf numFmtId="170" fontId="10" fillId="0" borderId="66" xfId="0" applyNumberFormat="1" applyFont="1" applyFill="1" applyBorder="1"/>
    <xf numFmtId="0" fontId="10" fillId="0" borderId="66" xfId="0" applyFont="1" applyFill="1" applyBorder="1"/>
    <xf numFmtId="0" fontId="10" fillId="5" borderId="3" xfId="0" applyNumberFormat="1" applyFont="1" applyFill="1" applyBorder="1" applyAlignment="1">
      <alignment horizontal="right" wrapText="1" indent="1"/>
    </xf>
    <xf numFmtId="0" fontId="10" fillId="0" borderId="3" xfId="0" applyFont="1" applyFill="1" applyBorder="1" applyAlignment="1">
      <alignment horizontal="right" indent="1"/>
    </xf>
    <xf numFmtId="165" fontId="10" fillId="0" borderId="3" xfId="0" applyNumberFormat="1" applyFont="1" applyFill="1" applyBorder="1" applyAlignment="1">
      <alignment horizontal="right" wrapText="1" indent="1"/>
    </xf>
    <xf numFmtId="165" fontId="10" fillId="0" borderId="3" xfId="0" applyNumberFormat="1" applyFont="1" applyFill="1" applyBorder="1" applyAlignment="1" applyProtection="1">
      <alignment horizontal="right" wrapText="1" indent="1"/>
    </xf>
    <xf numFmtId="0" fontId="10" fillId="0" borderId="3" xfId="0" applyFont="1" applyFill="1" applyBorder="1"/>
    <xf numFmtId="165" fontId="10" fillId="5" borderId="67" xfId="0" applyNumberFormat="1" applyFont="1" applyFill="1" applyBorder="1" applyAlignment="1">
      <alignment horizontal="right" wrapText="1" indent="1"/>
    </xf>
    <xf numFmtId="165" fontId="10" fillId="0" borderId="67" xfId="0" applyNumberFormat="1" applyFont="1" applyFill="1" applyBorder="1"/>
    <xf numFmtId="165" fontId="10" fillId="5" borderId="68" xfId="0" applyNumberFormat="1" applyFont="1" applyFill="1" applyBorder="1" applyAlignment="1">
      <alignment horizontal="center" wrapText="1"/>
    </xf>
    <xf numFmtId="165" fontId="10" fillId="0" borderId="68" xfId="0" applyNumberFormat="1" applyFont="1" applyFill="1" applyBorder="1"/>
    <xf numFmtId="0" fontId="10" fillId="0" borderId="67" xfId="0" applyFont="1" applyFill="1" applyBorder="1" applyAlignment="1">
      <alignment horizontal="center"/>
    </xf>
    <xf numFmtId="166" fontId="10" fillId="0" borderId="68" xfId="0" applyNumberFormat="1" applyFont="1" applyFill="1" applyBorder="1" applyAlignment="1">
      <alignment horizontal="center"/>
    </xf>
    <xf numFmtId="0" fontId="10" fillId="0" borderId="68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vertical="top"/>
    </xf>
    <xf numFmtId="0" fontId="0" fillId="0" borderId="3" xfId="0" applyFill="1" applyBorder="1"/>
    <xf numFmtId="165" fontId="10" fillId="5" borderId="69" xfId="0" applyNumberFormat="1" applyFont="1" applyFill="1" applyBorder="1" applyAlignment="1">
      <alignment horizontal="right" wrapText="1" indent="1"/>
    </xf>
    <xf numFmtId="165" fontId="10" fillId="5" borderId="70" xfId="0" applyNumberFormat="1" applyFont="1" applyFill="1" applyBorder="1" applyAlignment="1">
      <alignment horizontal="right" wrapText="1" indent="1"/>
    </xf>
    <xf numFmtId="170" fontId="10" fillId="5" borderId="70" xfId="0" applyNumberFormat="1" applyFont="1" applyFill="1" applyBorder="1" applyAlignment="1">
      <alignment horizontal="right" wrapText="1" indent="1"/>
    </xf>
    <xf numFmtId="165" fontId="10" fillId="5" borderId="70" xfId="0" applyNumberFormat="1" applyFont="1" applyFill="1" applyBorder="1" applyAlignment="1">
      <alignment horizontal="center" wrapText="1"/>
    </xf>
    <xf numFmtId="165" fontId="10" fillId="5" borderId="71" xfId="0" applyNumberFormat="1" applyFont="1" applyFill="1" applyBorder="1" applyAlignment="1">
      <alignment horizontal="center" wrapText="1"/>
    </xf>
    <xf numFmtId="0" fontId="10" fillId="0" borderId="69" xfId="0" applyFont="1" applyFill="1" applyBorder="1" applyAlignment="1">
      <alignment horizontal="center"/>
    </xf>
    <xf numFmtId="0" fontId="10" fillId="0" borderId="70" xfId="0" applyFont="1" applyFill="1" applyBorder="1" applyAlignment="1">
      <alignment horizontal="center"/>
    </xf>
    <xf numFmtId="0" fontId="10" fillId="0" borderId="70" xfId="0" applyNumberFormat="1" applyFont="1" applyFill="1" applyBorder="1" applyAlignment="1">
      <alignment horizontal="center"/>
    </xf>
    <xf numFmtId="1" fontId="10" fillId="0" borderId="70" xfId="0" applyNumberFormat="1" applyFont="1" applyFill="1" applyBorder="1" applyAlignment="1">
      <alignment horizontal="center"/>
    </xf>
    <xf numFmtId="165" fontId="10" fillId="0" borderId="70" xfId="0" applyNumberFormat="1" applyFont="1" applyFill="1" applyBorder="1" applyAlignment="1">
      <alignment horizontal="right" indent="1"/>
    </xf>
    <xf numFmtId="165" fontId="10" fillId="0" borderId="70" xfId="0" applyNumberFormat="1" applyFont="1" applyFill="1" applyBorder="1" applyAlignment="1">
      <alignment horizontal="center"/>
    </xf>
    <xf numFmtId="166" fontId="10" fillId="0" borderId="71" xfId="0" applyNumberFormat="1" applyFont="1" applyFill="1" applyBorder="1" applyAlignment="1">
      <alignment horizontal="center"/>
    </xf>
    <xf numFmtId="167" fontId="10" fillId="0" borderId="3" xfId="0" applyNumberFormat="1" applyFont="1" applyFill="1" applyBorder="1" applyAlignment="1">
      <alignment horizontal="center" wrapText="1"/>
    </xf>
    <xf numFmtId="167" fontId="10" fillId="0" borderId="3" xfId="0" applyNumberFormat="1" applyFont="1" applyFill="1" applyBorder="1"/>
    <xf numFmtId="0" fontId="10" fillId="17" borderId="1" xfId="0" applyFont="1" applyFill="1" applyBorder="1" applyAlignment="1">
      <alignment horizontal="center" wrapText="1"/>
    </xf>
    <xf numFmtId="0" fontId="10" fillId="18" borderId="1" xfId="0" applyFont="1" applyFill="1" applyBorder="1" applyAlignment="1">
      <alignment horizontal="center" wrapText="1"/>
    </xf>
    <xf numFmtId="0" fontId="0" fillId="0" borderId="75" xfId="0" pivotButton="1" applyBorder="1"/>
    <xf numFmtId="0" fontId="0" fillId="0" borderId="76" xfId="0" applyBorder="1"/>
    <xf numFmtId="0" fontId="0" fillId="0" borderId="75" xfId="0" applyBorder="1"/>
    <xf numFmtId="2" fontId="0" fillId="0" borderId="76" xfId="0" applyNumberFormat="1" applyBorder="1"/>
    <xf numFmtId="0" fontId="0" fillId="0" borderId="77" xfId="0" applyBorder="1"/>
    <xf numFmtId="2" fontId="0" fillId="0" borderId="78" xfId="0" applyNumberFormat="1" applyBorder="1"/>
    <xf numFmtId="0" fontId="0" fillId="0" borderId="5" xfId="0" applyFill="1" applyBorder="1"/>
    <xf numFmtId="0" fontId="17" fillId="0" borderId="0" xfId="0" applyFont="1"/>
    <xf numFmtId="14" fontId="0" fillId="0" borderId="0" xfId="0" applyNumberFormat="1" applyAlignment="1">
      <alignment horizontal="left"/>
    </xf>
    <xf numFmtId="0" fontId="0" fillId="0" borderId="83" xfId="0" applyBorder="1"/>
    <xf numFmtId="2" fontId="0" fillId="0" borderId="84" xfId="0" applyNumberFormat="1" applyBorder="1"/>
    <xf numFmtId="0" fontId="18" fillId="0" borderId="0" xfId="0" applyFont="1"/>
    <xf numFmtId="0" fontId="19" fillId="0" borderId="0" xfId="0" applyFont="1"/>
    <xf numFmtId="0" fontId="13" fillId="0" borderId="30" xfId="0" applyFont="1" applyFill="1" applyBorder="1" applyAlignment="1">
      <alignment horizontal="center" vertical="center" wrapText="1"/>
    </xf>
    <xf numFmtId="1" fontId="13" fillId="0" borderId="31" xfId="0" applyNumberFormat="1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" fontId="13" fillId="0" borderId="13" xfId="0" applyNumberFormat="1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14" fontId="10" fillId="0" borderId="87" xfId="0" applyNumberFormat="1" applyFont="1" applyFill="1" applyBorder="1" applyAlignment="1">
      <alignment horizontal="center" vertical="center" wrapText="1"/>
    </xf>
    <xf numFmtId="1" fontId="10" fillId="0" borderId="81" xfId="0" applyNumberFormat="1" applyFont="1" applyFill="1" applyBorder="1" applyAlignment="1">
      <alignment horizontal="center" vertical="center" wrapText="1"/>
    </xf>
    <xf numFmtId="165" fontId="10" fillId="0" borderId="33" xfId="0" applyNumberFormat="1" applyFont="1" applyFill="1" applyBorder="1" applyAlignment="1">
      <alignment horizontal="center" vertical="center" wrapText="1"/>
    </xf>
    <xf numFmtId="165" fontId="10" fillId="0" borderId="32" xfId="0" applyNumberFormat="1" applyFont="1" applyFill="1" applyBorder="1" applyAlignment="1">
      <alignment horizontal="center" vertical="center" wrapText="1"/>
    </xf>
    <xf numFmtId="14" fontId="10" fillId="0" borderId="88" xfId="0" applyNumberFormat="1" applyFont="1" applyFill="1" applyBorder="1" applyAlignment="1">
      <alignment horizontal="center" vertical="center" wrapText="1"/>
    </xf>
    <xf numFmtId="1" fontId="10" fillId="0" borderId="85" xfId="0" applyNumberFormat="1" applyFont="1" applyFill="1" applyBorder="1" applyAlignment="1">
      <alignment horizontal="center" vertical="center" wrapText="1"/>
    </xf>
    <xf numFmtId="165" fontId="10" fillId="0" borderId="86" xfId="0" applyNumberFormat="1" applyFont="1" applyFill="1" applyBorder="1" applyAlignment="1">
      <alignment horizontal="center" vertical="center" wrapText="1"/>
    </xf>
    <xf numFmtId="14" fontId="10" fillId="0" borderId="89" xfId="0" applyNumberFormat="1" applyFont="1" applyFill="1" applyBorder="1" applyAlignment="1">
      <alignment horizontal="center" vertical="center" wrapText="1"/>
    </xf>
    <xf numFmtId="1" fontId="10" fillId="0" borderId="82" xfId="0" applyNumberFormat="1" applyFont="1" applyFill="1" applyBorder="1" applyAlignment="1">
      <alignment horizontal="center" vertical="center" wrapText="1"/>
    </xf>
    <xf numFmtId="165" fontId="10" fillId="0" borderId="11" xfId="0" applyNumberFormat="1" applyFont="1" applyFill="1" applyBorder="1" applyAlignment="1">
      <alignment horizontal="center" vertical="center" wrapText="1"/>
    </xf>
    <xf numFmtId="165" fontId="10" fillId="0" borderId="12" xfId="0" applyNumberFormat="1" applyFont="1" applyFill="1" applyBorder="1" applyAlignment="1">
      <alignment horizontal="center" vertical="center" wrapText="1"/>
    </xf>
    <xf numFmtId="0" fontId="10" fillId="0" borderId="45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165" fontId="10" fillId="0" borderId="81" xfId="0" applyNumberFormat="1" applyFont="1" applyFill="1" applyBorder="1" applyAlignment="1">
      <alignment horizontal="center" vertical="center" wrapText="1"/>
    </xf>
    <xf numFmtId="165" fontId="10" fillId="0" borderId="85" xfId="0" applyNumberFormat="1" applyFont="1" applyFill="1" applyBorder="1" applyAlignment="1">
      <alignment horizontal="center" vertical="center" wrapText="1"/>
    </xf>
    <xf numFmtId="165" fontId="10" fillId="0" borderId="82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57" xfId="0" applyFont="1" applyFill="1" applyBorder="1" applyAlignment="1">
      <alignment horizontal="center" vertical="center" wrapText="1"/>
    </xf>
    <xf numFmtId="14" fontId="13" fillId="0" borderId="27" xfId="0" applyNumberFormat="1" applyFont="1" applyFill="1" applyBorder="1" applyAlignment="1">
      <alignment horizontal="center" vertical="center" wrapText="1"/>
    </xf>
    <xf numFmtId="1" fontId="13" fillId="0" borderId="28" xfId="0" applyNumberFormat="1" applyFont="1" applyFill="1" applyBorder="1" applyAlignment="1">
      <alignment horizontal="center" vertical="center" wrapText="1"/>
    </xf>
    <xf numFmtId="14" fontId="13" fillId="0" borderId="8" xfId="0" applyNumberFormat="1" applyFont="1" applyFill="1" applyBorder="1" applyAlignment="1">
      <alignment horizontal="center" vertical="center" wrapText="1"/>
    </xf>
    <xf numFmtId="2" fontId="10" fillId="0" borderId="81" xfId="0" applyNumberFormat="1" applyFont="1" applyFill="1" applyBorder="1" applyAlignment="1">
      <alignment horizontal="center" vertical="center" wrapText="1"/>
    </xf>
    <xf numFmtId="2" fontId="10" fillId="0" borderId="85" xfId="0" applyNumberFormat="1" applyFont="1" applyFill="1" applyBorder="1" applyAlignment="1">
      <alignment horizontal="center" vertical="center" wrapText="1"/>
    </xf>
    <xf numFmtId="2" fontId="10" fillId="0" borderId="82" xfId="0" applyNumberFormat="1" applyFont="1" applyFill="1" applyBorder="1" applyAlignment="1">
      <alignment horizontal="center" vertical="center" wrapText="1"/>
    </xf>
    <xf numFmtId="1" fontId="10" fillId="0" borderId="32" xfId="0" applyNumberFormat="1" applyFont="1" applyFill="1" applyBorder="1" applyAlignment="1">
      <alignment horizontal="center" vertical="center" wrapText="1"/>
    </xf>
    <xf numFmtId="1" fontId="10" fillId="0" borderId="86" xfId="0" applyNumberFormat="1" applyFont="1" applyFill="1" applyBorder="1" applyAlignment="1">
      <alignment horizontal="center" vertical="center" wrapText="1"/>
    </xf>
    <xf numFmtId="1" fontId="10" fillId="0" borderId="12" xfId="0" applyNumberFormat="1" applyFont="1" applyFill="1" applyBorder="1" applyAlignment="1">
      <alignment horizontal="center" vertical="center" wrapText="1"/>
    </xf>
    <xf numFmtId="0" fontId="10" fillId="0" borderId="87" xfId="0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vertical="center" wrapText="1"/>
    </xf>
    <xf numFmtId="1" fontId="14" fillId="0" borderId="32" xfId="0" applyNumberFormat="1" applyFont="1" applyFill="1" applyBorder="1" applyAlignment="1">
      <alignment horizontal="center" vertical="center" wrapText="1"/>
    </xf>
    <xf numFmtId="0" fontId="10" fillId="0" borderId="88" xfId="0" applyFont="1" applyFill="1" applyBorder="1" applyAlignment="1">
      <alignment horizontal="center" vertical="center" wrapText="1"/>
    </xf>
    <xf numFmtId="1" fontId="14" fillId="0" borderId="86" xfId="0" applyNumberFormat="1" applyFont="1" applyFill="1" applyBorder="1" applyAlignment="1">
      <alignment horizontal="center" vertical="center" wrapText="1"/>
    </xf>
    <xf numFmtId="0" fontId="10" fillId="0" borderId="8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2" xfId="0" applyNumberFormat="1" applyFont="1" applyFill="1" applyBorder="1" applyAlignment="1">
      <alignment horizontal="center" vertical="center" wrapText="1"/>
    </xf>
    <xf numFmtId="165" fontId="10" fillId="0" borderId="16" xfId="0" applyNumberFormat="1" applyFont="1" applyFill="1" applyBorder="1" applyAlignment="1">
      <alignment horizontal="center" vertical="center" wrapText="1"/>
    </xf>
    <xf numFmtId="165" fontId="10" fillId="0" borderId="17" xfId="0" applyNumberFormat="1" applyFont="1" applyFill="1" applyBorder="1" applyAlignment="1">
      <alignment horizontal="center" vertical="center" wrapText="1"/>
    </xf>
    <xf numFmtId="165" fontId="10" fillId="0" borderId="54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0" fillId="0" borderId="54" xfId="0" applyFont="1" applyFill="1" applyBorder="1" applyAlignment="1">
      <alignment horizontal="center" vertical="center" wrapText="1"/>
    </xf>
    <xf numFmtId="1" fontId="10" fillId="0" borderId="72" xfId="0" applyNumberFormat="1" applyFont="1" applyFill="1" applyBorder="1" applyAlignment="1">
      <alignment horizontal="center" vertical="center" wrapText="1"/>
    </xf>
    <xf numFmtId="165" fontId="10" fillId="0" borderId="73" xfId="0" applyNumberFormat="1" applyFont="1" applyFill="1" applyBorder="1" applyAlignment="1">
      <alignment horizontal="center" vertical="center" wrapText="1"/>
    </xf>
    <xf numFmtId="165" fontId="10" fillId="0" borderId="74" xfId="0" applyNumberFormat="1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1" fontId="10" fillId="0" borderId="26" xfId="0" applyNumberFormat="1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pivotButton="1" applyFont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0" borderId="0" xfId="0" applyNumberFormat="1" applyFont="1"/>
    <xf numFmtId="0" fontId="13" fillId="0" borderId="0" xfId="0" pivotButton="1" applyFont="1" applyAlignment="1">
      <alignment horizontal="left" vertical="center" wrapText="1"/>
    </xf>
    <xf numFmtId="0" fontId="10" fillId="0" borderId="0" xfId="0" pivotButton="1" applyFont="1" applyAlignment="1">
      <alignment horizontal="center"/>
    </xf>
    <xf numFmtId="0" fontId="13" fillId="0" borderId="34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165" fontId="10" fillId="0" borderId="20" xfId="0" applyNumberFormat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165" fontId="10" fillId="0" borderId="24" xfId="0" applyNumberFormat="1" applyFont="1" applyFill="1" applyBorder="1" applyAlignment="1">
      <alignment horizontal="center" vertical="center" wrapText="1"/>
    </xf>
    <xf numFmtId="1" fontId="10" fillId="0" borderId="24" xfId="0" applyNumberFormat="1" applyFont="1" applyFill="1" applyBorder="1" applyAlignment="1">
      <alignment horizontal="center" vertical="center" wrapText="1"/>
    </xf>
    <xf numFmtId="165" fontId="10" fillId="0" borderId="23" xfId="0" applyNumberFormat="1" applyFont="1" applyFill="1" applyBorder="1" applyAlignment="1">
      <alignment horizontal="center" vertical="center" wrapText="1"/>
    </xf>
    <xf numFmtId="0" fontId="10" fillId="0" borderId="56" xfId="0" applyFont="1" applyFill="1" applyBorder="1" applyAlignment="1">
      <alignment horizontal="center" vertical="center" wrapText="1"/>
    </xf>
    <xf numFmtId="165" fontId="13" fillId="0" borderId="35" xfId="0" applyNumberFormat="1" applyFont="1" applyFill="1" applyBorder="1" applyAlignment="1">
      <alignment horizontal="center" vertical="center" wrapText="1"/>
    </xf>
    <xf numFmtId="165" fontId="13" fillId="0" borderId="36" xfId="0" applyNumberFormat="1" applyFont="1" applyFill="1" applyBorder="1" applyAlignment="1">
      <alignment horizontal="center" vertical="center" wrapText="1"/>
    </xf>
    <xf numFmtId="165" fontId="13" fillId="0" borderId="20" xfId="0" applyNumberFormat="1" applyFont="1" applyFill="1" applyBorder="1" applyAlignment="1">
      <alignment horizontal="center" vertical="center" wrapText="1"/>
    </xf>
    <xf numFmtId="0" fontId="10" fillId="0" borderId="56" xfId="0" applyNumberFormat="1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165" fontId="10" fillId="0" borderId="20" xfId="0" applyNumberFormat="1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165" fontId="10" fillId="0" borderId="23" xfId="0" applyNumberFormat="1" applyFont="1" applyFill="1" applyBorder="1" applyAlignment="1">
      <alignment horizontal="center" vertical="center"/>
    </xf>
    <xf numFmtId="0" fontId="10" fillId="0" borderId="56" xfId="0" applyFont="1" applyFill="1" applyBorder="1" applyAlignment="1">
      <alignment horizontal="center" vertical="center"/>
    </xf>
    <xf numFmtId="0" fontId="13" fillId="0" borderId="34" xfId="0" applyFont="1" applyFill="1" applyBorder="1"/>
    <xf numFmtId="0" fontId="13" fillId="0" borderId="35" xfId="0" applyFont="1" applyFill="1" applyBorder="1"/>
    <xf numFmtId="0" fontId="13" fillId="0" borderId="36" xfId="0" applyFont="1" applyFill="1" applyBorder="1"/>
    <xf numFmtId="0" fontId="10" fillId="0" borderId="19" xfId="0" applyFont="1" applyFill="1" applyBorder="1"/>
    <xf numFmtId="171" fontId="10" fillId="0" borderId="0" xfId="0" applyNumberFormat="1" applyFont="1" applyFill="1" applyBorder="1" applyAlignment="1">
      <alignment horizontal="right" indent="1"/>
    </xf>
    <xf numFmtId="171" fontId="10" fillId="0" borderId="20" xfId="0" applyNumberFormat="1" applyFont="1" applyFill="1" applyBorder="1" applyAlignment="1">
      <alignment horizontal="right" indent="1"/>
    </xf>
    <xf numFmtId="0" fontId="10" fillId="0" borderId="22" xfId="0" applyFont="1" applyFill="1" applyBorder="1"/>
    <xf numFmtId="0" fontId="10" fillId="0" borderId="24" xfId="0" applyNumberFormat="1" applyFont="1" applyFill="1" applyBorder="1" applyAlignment="1">
      <alignment horizontal="right" indent="1"/>
    </xf>
    <xf numFmtId="171" fontId="10" fillId="0" borderId="24" xfId="0" applyNumberFormat="1" applyFont="1" applyFill="1" applyBorder="1" applyAlignment="1">
      <alignment horizontal="right" indent="1"/>
    </xf>
    <xf numFmtId="171" fontId="10" fillId="0" borderId="23" xfId="0" applyNumberFormat="1" applyFont="1" applyFill="1" applyBorder="1" applyAlignment="1">
      <alignment horizontal="right" indent="1"/>
    </xf>
    <xf numFmtId="0" fontId="10" fillId="0" borderId="56" xfId="0" applyFont="1" applyFill="1" applyBorder="1" applyAlignment="1">
      <alignment horizontal="center"/>
    </xf>
    <xf numFmtId="1" fontId="13" fillId="0" borderId="35" xfId="0" applyNumberFormat="1" applyFont="1" applyFill="1" applyBorder="1" applyAlignment="1">
      <alignment horizontal="center" vertical="center" wrapText="1"/>
    </xf>
    <xf numFmtId="1" fontId="13" fillId="0" borderId="19" xfId="0" applyNumberFormat="1" applyFont="1" applyFill="1" applyBorder="1" applyAlignment="1">
      <alignment horizontal="center" vertical="center" wrapText="1"/>
    </xf>
    <xf numFmtId="1" fontId="13" fillId="0" borderId="0" xfId="0" applyNumberFormat="1" applyFont="1" applyFill="1" applyBorder="1" applyAlignment="1">
      <alignment horizontal="center" vertical="center" wrapText="1"/>
    </xf>
    <xf numFmtId="14" fontId="10" fillId="0" borderId="19" xfId="0" applyNumberFormat="1" applyFont="1" applyFill="1" applyBorder="1" applyAlignment="1">
      <alignment horizontal="center" vertical="center" wrapText="1"/>
    </xf>
    <xf numFmtId="166" fontId="10" fillId="0" borderId="24" xfId="0" applyNumberFormat="1" applyFont="1" applyFill="1" applyBorder="1" applyAlignment="1">
      <alignment horizontal="center" vertical="center" wrapText="1"/>
    </xf>
    <xf numFmtId="0" fontId="10" fillId="0" borderId="75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80" xfId="0" applyFont="1" applyFill="1" applyBorder="1" applyAlignment="1">
      <alignment horizontal="center" vertical="center" wrapText="1"/>
    </xf>
    <xf numFmtId="165" fontId="10" fillId="0" borderId="79" xfId="0" applyNumberFormat="1" applyFont="1" applyFill="1" applyBorder="1" applyAlignment="1">
      <alignment horizontal="center" vertical="center" wrapText="1"/>
    </xf>
    <xf numFmtId="165" fontId="10" fillId="0" borderId="80" xfId="0" applyNumberFormat="1" applyFont="1" applyFill="1" applyBorder="1" applyAlignment="1">
      <alignment horizontal="center" vertical="center" wrapText="1"/>
    </xf>
    <xf numFmtId="165" fontId="10" fillId="0" borderId="15" xfId="0" applyNumberFormat="1" applyFont="1" applyFill="1" applyBorder="1" applyAlignment="1">
      <alignment horizontal="center" vertical="center" wrapText="1"/>
    </xf>
    <xf numFmtId="0" fontId="10" fillId="0" borderId="90" xfId="0" applyFont="1" applyFill="1" applyBorder="1" applyAlignment="1">
      <alignment horizontal="center" vertical="center" wrapText="1"/>
    </xf>
    <xf numFmtId="0" fontId="10" fillId="0" borderId="91" xfId="0" applyFont="1" applyFill="1" applyBorder="1" applyAlignment="1">
      <alignment horizontal="center" vertical="center" wrapText="1"/>
    </xf>
    <xf numFmtId="1" fontId="10" fillId="0" borderId="3" xfId="0" applyNumberFormat="1" applyFont="1" applyFill="1" applyBorder="1" applyAlignment="1">
      <alignment horizontal="center" vertical="center" wrapText="1"/>
    </xf>
    <xf numFmtId="0" fontId="9" fillId="12" borderId="46" xfId="0" applyNumberFormat="1" applyFont="1" applyFill="1" applyBorder="1" applyAlignment="1">
      <alignment horizontal="center" vertical="center" wrapText="1"/>
    </xf>
    <xf numFmtId="0" fontId="9" fillId="12" borderId="52" xfId="0" applyNumberFormat="1" applyFont="1" applyFill="1" applyBorder="1" applyAlignment="1">
      <alignment horizontal="center" vertical="center" wrapText="1"/>
    </xf>
    <xf numFmtId="0" fontId="9" fillId="12" borderId="47" xfId="0" applyNumberFormat="1" applyFont="1" applyFill="1" applyBorder="1" applyAlignment="1">
      <alignment horizontal="center" vertical="center" wrapText="1"/>
    </xf>
    <xf numFmtId="0" fontId="9" fillId="12" borderId="48" xfId="0" applyNumberFormat="1" applyFont="1" applyFill="1" applyBorder="1" applyAlignment="1">
      <alignment horizontal="center" vertical="center" wrapText="1"/>
    </xf>
    <xf numFmtId="0" fontId="9" fillId="12" borderId="0" xfId="0" applyNumberFormat="1" applyFont="1" applyFill="1" applyBorder="1" applyAlignment="1">
      <alignment horizontal="center" vertical="center" wrapText="1"/>
    </xf>
    <xf numFmtId="0" fontId="9" fillId="12" borderId="49" xfId="0" applyNumberFormat="1" applyFont="1" applyFill="1" applyBorder="1" applyAlignment="1">
      <alignment horizontal="center" vertical="center" wrapText="1"/>
    </xf>
    <xf numFmtId="0" fontId="9" fillId="12" borderId="59" xfId="0" applyNumberFormat="1" applyFont="1" applyFill="1" applyBorder="1" applyAlignment="1">
      <alignment horizontal="center" vertical="center" wrapText="1"/>
    </xf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0" xfId="0"/>
    <xf numFmtId="0" fontId="0" fillId="0" borderId="63" xfId="0" applyBorder="1"/>
    <xf numFmtId="0" fontId="15" fillId="16" borderId="64" xfId="0" applyFont="1" applyFill="1" applyBorder="1" applyAlignment="1">
      <alignment horizontal="center" vertical="center" wrapText="1"/>
    </xf>
    <xf numFmtId="0" fontId="15" fillId="16" borderId="65" xfId="0" applyFont="1" applyFill="1" applyBorder="1" applyAlignment="1">
      <alignment horizontal="center" vertical="center" wrapText="1"/>
    </xf>
    <xf numFmtId="0" fontId="9" fillId="12" borderId="45" xfId="0" applyNumberFormat="1" applyFont="1" applyFill="1" applyBorder="1" applyAlignment="1">
      <alignment horizontal="center" vertical="center" wrapText="1"/>
    </xf>
    <xf numFmtId="0" fontId="9" fillId="13" borderId="37" xfId="0" applyNumberFormat="1" applyFont="1" applyFill="1" applyBorder="1" applyAlignment="1">
      <alignment horizontal="center" vertical="center" wrapText="1"/>
    </xf>
    <xf numFmtId="0" fontId="9" fillId="13" borderId="38" xfId="0" applyNumberFormat="1" applyFont="1" applyFill="1" applyBorder="1" applyAlignment="1">
      <alignment horizontal="center" vertical="center" wrapText="1"/>
    </xf>
    <xf numFmtId="0" fontId="9" fillId="13" borderId="39" xfId="0" applyNumberFormat="1" applyFont="1" applyFill="1" applyBorder="1" applyAlignment="1">
      <alignment horizontal="center" vertical="center" wrapText="1"/>
    </xf>
    <xf numFmtId="0" fontId="9" fillId="13" borderId="40" xfId="0" applyNumberFormat="1" applyFont="1" applyFill="1" applyBorder="1" applyAlignment="1">
      <alignment horizontal="center" vertical="center" wrapText="1"/>
    </xf>
    <xf numFmtId="0" fontId="9" fillId="13" borderId="41" xfId="0" applyNumberFormat="1" applyFont="1" applyFill="1" applyBorder="1" applyAlignment="1">
      <alignment horizontal="center" vertical="center" wrapText="1"/>
    </xf>
    <xf numFmtId="0" fontId="9" fillId="13" borderId="42" xfId="0" applyNumberFormat="1" applyFont="1" applyFill="1" applyBorder="1" applyAlignment="1">
      <alignment horizontal="center" vertical="center" wrapText="1"/>
    </xf>
    <xf numFmtId="0" fontId="9" fillId="13" borderId="43" xfId="0" applyNumberFormat="1" applyFont="1" applyFill="1" applyBorder="1" applyAlignment="1">
      <alignment horizontal="center" vertical="center" wrapText="1"/>
    </xf>
    <xf numFmtId="0" fontId="9" fillId="13" borderId="0" xfId="0" applyNumberFormat="1" applyFont="1" applyFill="1" applyBorder="1" applyAlignment="1">
      <alignment horizontal="center" vertical="center" wrapText="1"/>
    </xf>
    <xf numFmtId="0" fontId="8" fillId="8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915">
    <dxf>
      <alignment horizontal="center" vertical="center" indent="0" readingOrder="0"/>
    </dxf>
    <dxf>
      <alignment wrapText="1" readingOrder="0"/>
    </dxf>
    <dxf>
      <fill>
        <patternFill patternType="none">
          <bgColor indexed="65"/>
        </patternFill>
      </fill>
    </dxf>
    <dxf>
      <font>
        <name val="Arial"/>
        <scheme val="none"/>
      </font>
    </dxf>
    <dxf>
      <font>
        <sz val="8"/>
      </font>
    </dxf>
    <dxf>
      <border>
        <left/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border>
        <left/>
        <right/>
      </border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readingOrder="0"/>
    </dxf>
    <dxf>
      <alignment horizont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alignment horizontal="center" vertical="center" readingOrder="0"/>
    </dxf>
    <dxf>
      <alignment horizontal="center" vertical="center" readingOrder="0"/>
    </dxf>
    <dxf>
      <alignment wrapText="1" readingOrder="0"/>
    </dxf>
    <dxf>
      <alignment wrapText="1" readingOrder="0"/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" formatCode="0"/>
      <fill>
        <patternFill>
          <bgColor indexed="64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alignment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font>
        <color indexed="10"/>
      </font>
    </dxf>
    <dxf>
      <alignment vertical="center" readingOrder="0"/>
    </dxf>
    <dxf>
      <alignment vertical="center" readingOrder="0"/>
    </dxf>
    <dxf>
      <alignment wrapText="1" indent="0" readingOrder="0"/>
    </dxf>
    <dxf>
      <alignment wrapText="1" readingOrder="0"/>
    </dxf>
    <dxf>
      <alignment horizontal="center" readingOrder="0"/>
    </dxf>
    <dxf>
      <numFmt numFmtId="0" formatCode="General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numFmt numFmtId="171" formatCode="#,##0.00_р_.;[Red]\-#,##0.00_р_."/>
    </dxf>
    <dxf>
      <numFmt numFmtId="171" formatCode="#,##0.00_р_.;[Red]\-#,##0.00_р_."/>
    </dxf>
    <dxf>
      <alignment horizontal="right" indent="1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" formatCode="0"/>
      <alignment horizontal="center" vertical="center" wrapText="1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alignment horizontal="center" vertical="center" readingOrder="0"/>
    </dxf>
    <dxf>
      <alignment horizontal="center" vertical="center" readingOrder="0"/>
    </dxf>
    <dxf>
      <alignment wrapText="1" readingOrder="0"/>
    </dxf>
    <dxf>
      <alignment wrapText="1" readingOrder="0"/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indexed="64"/>
        </patternFill>
      </fill>
      <alignment horizontal="center" vertical="center" wrapText="1" readingOrder="0"/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numFmt numFmtId="166" formatCode="#,##0_ ;[Red]\-#,##0\ "/>
    </dxf>
    <dxf>
      <alignment wrapText="1" indent="0" readingOrder="0"/>
    </dxf>
    <dxf>
      <alignment wrapText="1" readingOrder="0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top/>
        <bottom/>
      </border>
    </dxf>
    <dxf>
      <border>
        <left/>
        <top/>
        <bottom/>
      </border>
    </dxf>
    <dxf>
      <border>
        <left/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readingOrder="0"/>
    </dxf>
    <dxf>
      <numFmt numFmtId="165" formatCode="#,##0.00_ ;[Red]\-#,##0.00\ "/>
    </dxf>
    <dxf>
      <numFmt numFmtId="165" formatCode="#,##0.00_ ;[Red]\-#,##0.00\ "/>
      <alignment horizontal="left" indent="1" readingOrder="0"/>
    </dxf>
    <dxf>
      <alignment wrapText="1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right" indent="1" readingOrder="0"/>
    </dxf>
    <dxf>
      <numFmt numFmtId="1" formatCode="0"/>
    </dxf>
    <dxf>
      <alignment wrapText="1" indent="0" readingOrder="0"/>
    </dxf>
    <dxf>
      <alignment wrapText="1" readingOrder="0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" formatCode="0"/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Arial"/>
        <scheme val="none"/>
      </font>
    </dxf>
    <dxf>
      <font>
        <sz val="8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shrinkToFit="0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vertical="center" indent="1" readingOrder="0"/>
    </dxf>
    <dxf>
      <numFmt numFmtId="165" formatCode="#,##0.00_ ;[Red]\-#,##0.00\ "/>
    </dxf>
    <dxf>
      <alignment horizontal="center" vertical="center" indent="0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</border>
    </dxf>
    <dxf>
      <border>
        <left/>
        <right/>
      </border>
    </dxf>
    <dxf>
      <border>
        <left/>
      </border>
    </dxf>
    <dxf>
      <border>
        <left/>
      </border>
    </dxf>
    <dxf>
      <border>
        <lef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alignment horizontal="center" vertical="center" indent="0" readingOrder="0"/>
    </dxf>
    <dxf>
      <alignment wrapText="1" readingOrder="0"/>
    </dxf>
    <dxf>
      <numFmt numFmtId="1" formatCode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numFmt numFmtId="165" formatCode="#,##0.00_ ;[Red]\-#,##0.00\ "/>
    </dxf>
    <dxf>
      <alignment horizontal="center" vertical="center" indent="0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left/>
        <top/>
        <bottom/>
      </border>
    </dxf>
    <dxf>
      <border>
        <right/>
      </border>
    </dxf>
    <dxf>
      <border>
        <right/>
      </border>
    </dxf>
    <dxf>
      <border>
        <right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indent="0" readingOrder="0"/>
    </dxf>
    <dxf>
      <alignment wrapText="1" readingOrder="0"/>
    </dxf>
    <dxf>
      <numFmt numFmtId="165" formatCode="#,##0.00_ ;[Red]\-#,##0.00\ 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shrinkToFit="0" readingOrder="0"/>
    </dxf>
    <dxf>
      <alignment horizontal="distributed" vertical="top" indent="2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right" indent="1" readingOrder="0"/>
    </dxf>
    <dxf>
      <numFmt numFmtId="165" formatCode="#,##0.00_ ;[Red]\-#,##0.00\ "/>
    </dxf>
    <dxf>
      <alignment horizontal="center" vertical="center" indent="0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</border>
    </dxf>
    <dxf>
      <border>
        <right style="thin">
          <color theme="7" tint="-0.249977111117893"/>
        </right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numFmt numFmtId="1" formatCode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auto="1"/>
      </font>
      <numFmt numFmtId="1" formatCode="0"/>
    </dxf>
    <dxf>
      <font>
        <color auto="1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65" formatCode="#,##0.00_ ;[Red]\-#,##0.00\ "/>
    </dxf>
    <dxf>
      <numFmt numFmtId="165" formatCode="#,##0.00_ ;[Red]\-#,##0.00\ "/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top/>
        <bottom/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color theme="2" tint="-0.749992370372631"/>
      </font>
    </dxf>
    <dxf>
      <font>
        <color theme="2" tint="-0.749992370372631"/>
      </font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1" formatCode="0"/>
    </dxf>
    <dxf>
      <numFmt numFmtId="1" formatCode="0"/>
    </dxf>
    <dxf>
      <numFmt numFmtId="1" formatCode="0"/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readingOrder="0"/>
    </dxf>
    <dxf>
      <border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 val="0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numFmt numFmtId="165" formatCode="#,##0.00_ ;[Red]\-#,##0.00\ 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" formatCode="0"/>
    </dxf>
    <dxf>
      <numFmt numFmtId="1" formatCode="0"/>
    </dxf>
    <dxf>
      <numFmt numFmtId="1" formatCode="0"/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2" formatCode="0.00"/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readingOrder="0"/>
    </dxf>
    <dxf>
      <alignment horizont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alignment horizontal="center" vertical="center" readingOrder="0"/>
    </dxf>
    <dxf>
      <alignment horizontal="center" vertical="center" readingOrder="0"/>
    </dxf>
    <dxf>
      <alignment wrapText="1" readingOrder="0"/>
    </dxf>
    <dxf>
      <alignment wrapText="1" readingOrder="0"/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" formatCode="0"/>
      <fill>
        <patternFill>
          <bgColor indexed="64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alignment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font>
        <color indexed="10"/>
      </font>
    </dxf>
    <dxf>
      <alignment vertical="center" readingOrder="0"/>
    </dxf>
    <dxf>
      <alignment vertical="center" readingOrder="0"/>
    </dxf>
    <dxf>
      <alignment wrapText="1" indent="0" readingOrder="0"/>
    </dxf>
    <dxf>
      <alignment wrapText="1" readingOrder="0"/>
    </dxf>
    <dxf>
      <alignment horizontal="center" readingOrder="0"/>
    </dxf>
    <dxf>
      <numFmt numFmtId="0" formatCode="General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numFmt numFmtId="171" formatCode="#,##0.00_р_.;[Red]\-#,##0.00_р_."/>
    </dxf>
    <dxf>
      <numFmt numFmtId="171" formatCode="#,##0.00_р_.;[Red]\-#,##0.00_р_."/>
    </dxf>
    <dxf>
      <alignment horizontal="right" indent="1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" formatCode="0"/>
      <alignment horizontal="center" vertical="center" wrapText="1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alignment horizontal="center" vertical="center" readingOrder="0"/>
    </dxf>
    <dxf>
      <alignment horizontal="center" vertical="center" readingOrder="0"/>
    </dxf>
    <dxf>
      <alignment wrapText="1" readingOrder="0"/>
    </dxf>
    <dxf>
      <alignment wrapText="1" readingOrder="0"/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indexed="64"/>
        </patternFill>
      </fill>
      <alignment horizontal="center" vertical="center" wrapText="1" readingOrder="0"/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numFmt numFmtId="166" formatCode="#,##0_ ;[Red]\-#,##0\ "/>
    </dxf>
    <dxf>
      <alignment wrapText="1" indent="0" readingOrder="0"/>
    </dxf>
    <dxf>
      <alignment wrapText="1" readingOrder="0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top/>
        <bottom/>
      </border>
    </dxf>
    <dxf>
      <border>
        <left/>
        <top/>
        <bottom/>
      </border>
    </dxf>
    <dxf>
      <border>
        <left/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readingOrder="0"/>
    </dxf>
    <dxf>
      <numFmt numFmtId="165" formatCode="#,##0.00_ ;[Red]\-#,##0.00\ "/>
    </dxf>
    <dxf>
      <numFmt numFmtId="165" formatCode="#,##0.00_ ;[Red]\-#,##0.00\ "/>
      <alignment horizontal="left" indent="1" readingOrder="0"/>
    </dxf>
    <dxf>
      <alignment wrapText="1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right" indent="1" readingOrder="0"/>
    </dxf>
    <dxf>
      <numFmt numFmtId="1" formatCode="0"/>
    </dxf>
    <dxf>
      <alignment wrapText="1" indent="0" readingOrder="0"/>
    </dxf>
    <dxf>
      <alignment wrapText="1" readingOrder="0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" formatCode="0"/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Arial"/>
        <scheme val="none"/>
      </font>
    </dxf>
    <dxf>
      <font>
        <sz val="8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shrinkToFit="0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vertical="center" indent="1" readingOrder="0"/>
    </dxf>
    <dxf>
      <numFmt numFmtId="165" formatCode="#,##0.00_ ;[Red]\-#,##0.00\ "/>
    </dxf>
    <dxf>
      <alignment horizontal="center" vertical="center" indent="0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</border>
    </dxf>
    <dxf>
      <border>
        <left/>
        <right/>
      </border>
    </dxf>
    <dxf>
      <border>
        <left/>
      </border>
    </dxf>
    <dxf>
      <border>
        <left/>
      </border>
    </dxf>
    <dxf>
      <border>
        <lef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alignment horizontal="center" vertical="center" indent="0" readingOrder="0"/>
    </dxf>
    <dxf>
      <alignment wrapText="1" readingOrder="0"/>
    </dxf>
    <dxf>
      <numFmt numFmtId="1" formatCode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numFmt numFmtId="165" formatCode="#,##0.00_ ;[Red]\-#,##0.00\ "/>
    </dxf>
    <dxf>
      <alignment horizontal="center" vertical="center" indent="0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left/>
        <top/>
        <bottom/>
      </border>
    </dxf>
    <dxf>
      <border>
        <right/>
      </border>
    </dxf>
    <dxf>
      <border>
        <right/>
      </border>
    </dxf>
    <dxf>
      <border>
        <right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indent="0" readingOrder="0"/>
    </dxf>
    <dxf>
      <alignment wrapText="1" readingOrder="0"/>
    </dxf>
    <dxf>
      <numFmt numFmtId="165" formatCode="#,##0.00_ ;[Red]\-#,##0.00\ 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shrinkToFit="0" readingOrder="0"/>
    </dxf>
    <dxf>
      <alignment horizontal="distributed" vertical="top" indent="2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right" indent="1" readingOrder="0"/>
    </dxf>
    <dxf>
      <numFmt numFmtId="165" formatCode="#,##0.00_ ;[Red]\-#,##0.00\ "/>
    </dxf>
    <dxf>
      <alignment horizontal="center" vertical="center" indent="0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</border>
    </dxf>
    <dxf>
      <border>
        <right style="thin">
          <color theme="7" tint="-0.249977111117893"/>
        </right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numFmt numFmtId="1" formatCode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auto="1"/>
      </font>
      <numFmt numFmtId="1" formatCode="0"/>
    </dxf>
    <dxf>
      <font>
        <color auto="1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65" formatCode="#,##0.00_ ;[Red]\-#,##0.00\ "/>
    </dxf>
    <dxf>
      <numFmt numFmtId="165" formatCode="#,##0.00_ ;[Red]\-#,##0.00\ "/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top/>
        <bottom/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color theme="2" tint="-0.749992370372631"/>
      </font>
    </dxf>
    <dxf>
      <font>
        <color theme="2" tint="-0.749992370372631"/>
      </font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1" formatCode="0"/>
    </dxf>
    <dxf>
      <numFmt numFmtId="1" formatCode="0"/>
    </dxf>
    <dxf>
      <numFmt numFmtId="1" formatCode="0"/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readingOrder="0"/>
    </dxf>
    <dxf>
      <border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 val="0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numFmt numFmtId="165" formatCode="#,##0.00_ ;[Red]\-#,##0.00\ 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" formatCode="0"/>
    </dxf>
    <dxf>
      <numFmt numFmtId="1" formatCode="0"/>
    </dxf>
    <dxf>
      <numFmt numFmtId="1" formatCode="0"/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2" formatCode="0.00"/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8"/>
        <color theme="4" tint="-0.499984740745262"/>
        <name val="Arial"/>
        <scheme val="none"/>
      </font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numFmt numFmtId="1" formatCode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alignment wrapText="1" readingOrder="0"/>
    </dxf>
    <dxf>
      <alignment wrapText="1" indent="0" readingOrder="0"/>
    </dxf>
    <dxf>
      <numFmt numFmtId="1" formatCode="0"/>
    </dxf>
    <dxf>
      <alignment horizontal="right" indent="1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indent="0" readingOrder="0"/>
    </dxf>
    <dxf>
      <numFmt numFmtId="165" formatCode="#,##0.00_ ;[Red]\-#,##0.00\ "/>
      <alignment horizontal="left" indent="1" readingOrder="0"/>
    </dxf>
    <dxf>
      <numFmt numFmtId="165" formatCode="#,##0.00_ ;[Red]\-#,##0.00\ 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/>
        <top/>
        <bottom/>
      </border>
    </dxf>
    <dxf>
      <border>
        <left/>
        <top/>
        <bottom/>
      </border>
    </dxf>
    <dxf>
      <border>
        <left/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alignment wrapText="1" readingOrder="0"/>
    </dxf>
    <dxf>
      <alignment wrapText="1" indent="0" readingOrder="0"/>
    </dxf>
    <dxf>
      <numFmt numFmtId="166" formatCode="#,##0_ ;[Red]\-#,##0\ 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fill>
        <patternFill>
          <bgColor indexed="64"/>
        </patternFill>
      </fill>
      <alignment horizontal="center" vertical="center"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alignment wrapText="1" readingOrder="0"/>
    </dxf>
    <dxf>
      <alignment wrapText="1" readingOrder="0"/>
    </dxf>
    <dxf>
      <alignment horizontal="center" vertical="center" readingOrder="0"/>
    </dxf>
    <dxf>
      <alignment horizontal="center" vertical="center" readingOrder="0"/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numFmt numFmtId="1" formatCode="0"/>
      <alignment horizontal="center" vertical="center" wrapText="1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right" indent="1" readingOrder="0"/>
    </dxf>
    <dxf>
      <numFmt numFmtId="171" formatCode="#,##0.00_р_.;[Red]\-#,##0.00_р_."/>
    </dxf>
    <dxf>
      <numFmt numFmtId="171" formatCode="#,##0.00_р_.;[Red]\-#,##0.00_р_."/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numFmt numFmtId="0" formatCode="General"/>
    </dxf>
    <dxf>
      <alignment horizontal="center" readingOrder="0"/>
    </dxf>
    <dxf>
      <alignment wrapText="1" readingOrder="0"/>
    </dxf>
    <dxf>
      <alignment wrapText="1" indent="0" readingOrder="0"/>
    </dxf>
    <dxf>
      <alignment vertical="center" readingOrder="0"/>
    </dxf>
    <dxf>
      <alignment vertical="center" readingOrder="0"/>
    </dxf>
    <dxf>
      <font>
        <color indexed="10"/>
      </font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numFmt numFmtId="1" formatCode="0"/>
      <fill>
        <patternFill>
          <bgColor indexed="64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alignment wrapText="1" readingOrder="0"/>
    </dxf>
    <dxf>
      <alignment wrapText="1" readingOrder="0"/>
    </dxf>
    <dxf>
      <alignment horizontal="center" vertical="center" readingOrder="0"/>
    </dxf>
    <dxf>
      <alignment horizontal="center" vertical="center" readingOrder="0"/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readingOrder="0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font>
        <color theme="0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0" tint="-4.9989318521683403E-2"/>
        </patternFill>
      </fill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left/>
        <right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right style="thin">
          <color theme="7" tint="-0.249977111117893"/>
        </right>
      </border>
    </dxf>
    <dxf>
      <border>
        <left style="thin">
          <color theme="7" tint="-0.249977111117893"/>
        </left>
        <right style="thin">
          <color theme="7" tint="-0.249977111117893"/>
        </right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adingOrder="0"/>
    </dxf>
    <dxf>
      <numFmt numFmtId="165" formatCode="#,##0.00_ ;[Red]\-#,##0.00\ "/>
    </dxf>
    <dxf>
      <alignment horizontal="right" indent="1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alignment horizontal="distributed" vertical="top" indent="2" readingOrder="0"/>
    </dxf>
    <dxf>
      <alignment shrinkToFi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</border>
    </dxf>
    <dxf>
      <border>
        <left/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font>
        <sz val="8"/>
      </font>
    </dxf>
    <dxf>
      <font>
        <name val="Arial"/>
        <scheme val="none"/>
      </font>
    </dxf>
    <dxf>
      <fill>
        <patternFill patternType="none">
          <bgColor indexed="65"/>
        </patternFill>
      </fill>
    </dxf>
    <dxf>
      <alignment wrapText="1" readingOrder="0"/>
    </dxf>
    <dxf>
      <alignment horizontal="center" vertical="center" indent="0" readingOrder="0"/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numFmt numFmtId="165" formatCode="#,##0.00_ ;[Red]\-#,##0.00\ "/>
    </dxf>
    <dxf>
      <alignment wrapText="1" readingOrder="0"/>
    </dxf>
    <dxf>
      <alignment horizontal="center" vertical="center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top/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adingOrder="0"/>
    </dxf>
    <dxf>
      <numFmt numFmtId="165" formatCode="#,##0.00_ ;[Red]\-#,##0.00\ 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numFmt numFmtId="1" formatCode="0"/>
    </dxf>
    <dxf>
      <alignment wrapText="1" readingOrder="0"/>
    </dxf>
    <dxf>
      <alignment horizontal="center" vertical="center" indent="0" readingOrder="0"/>
    </dxf>
    <dxf>
      <alignment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/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</border>
    </dxf>
    <dxf>
      <border>
        <left/>
      </border>
    </dxf>
    <dxf>
      <border>
        <left/>
      </border>
    </dxf>
    <dxf>
      <border>
        <left/>
        <right/>
      </border>
    </dxf>
    <dxf>
      <border>
        <left/>
        <right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adingOrder="0"/>
    </dxf>
    <dxf>
      <numFmt numFmtId="165" formatCode="#,##0.00_ ;[Red]\-#,##0.00\ "/>
    </dxf>
    <dxf>
      <alignment horizontal="right" vertical="center" inden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shrinkToFi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numFmt numFmtId="2" formatCode="0.00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numFmt numFmtId="1" formatCode="0"/>
    </dxf>
    <dxf>
      <numFmt numFmtId="1" formatCode="0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#,##0.00_ ;[Red]\-#,##0.00\ 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thin">
          <color theme="4"/>
        </left>
        <right style="thin">
          <color theme="4"/>
        </right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</font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border>
        <bottom style="thin">
          <color indexed="64"/>
        </bottom>
      </border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numFmt numFmtId="1" formatCode="0"/>
    </dxf>
    <dxf>
      <numFmt numFmtId="1" formatCode="0"/>
    </dxf>
    <dxf>
      <numFmt numFmtId="1" formatCode="0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font>
        <color theme="2" tint="-0.749992370372631"/>
      </font>
    </dxf>
    <dxf>
      <font>
        <color theme="2" tint="-0.749992370372631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/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numFmt numFmtId="165" formatCode="#,##0.00_ ;[Red]\-#,##0.00\ "/>
    </dxf>
    <dxf>
      <numFmt numFmtId="165" formatCode="#,##0.00_ ;[Red]\-#,##0.00\ 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auto="1"/>
      </font>
    </dxf>
    <dxf>
      <font>
        <color auto="1"/>
      </font>
      <numFmt numFmtId="1" formatCode="0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" formatCode="0"/>
    </dxf>
    <dxf>
      <alignment horizontal="center" vertical="center"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theme="0"/>
        </patternFill>
      </fill>
    </dxf>
    <dxf>
      <fill>
        <patternFill>
          <bgColor rgb="FFCCFFCC"/>
        </patternFill>
      </fill>
    </dxf>
    <dxf>
      <fill>
        <patternFill>
          <bgColor rgb="FFFFD5D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1C7C7"/>
        </patternFill>
      </fill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</dxf>
    <dxf>
      <fill>
        <patternFill>
          <bgColor rgb="FFF0F0F0"/>
        </patternFill>
      </fill>
    </dxf>
    <dxf>
      <fill>
        <patternFill>
          <bgColor rgb="FFD1D1D1"/>
        </patternFill>
      </fill>
    </dxf>
    <dxf>
      <font>
        <b/>
        <i val="0"/>
        <color theme="1" tint="0.24994659260841701"/>
      </font>
      <fill>
        <gradientFill degree="90">
          <stop position="0">
            <color rgb="FF8FD88C"/>
          </stop>
          <stop position="1">
            <color rgb="FF7DCB7A"/>
          </stop>
        </gradientFill>
      </fill>
    </dxf>
    <dxf>
      <border>
        <left style="thin">
          <color rgb="FF177212"/>
        </left>
        <right style="thin">
          <color rgb="FF177212"/>
        </right>
        <top style="thin">
          <color rgb="FF177212"/>
        </top>
        <bottom style="thin">
          <color rgb="FF177212"/>
        </bottom>
        <vertical style="thin">
          <color rgb="FF177212"/>
        </vertical>
        <horizontal style="thin">
          <color rgb="FF177212"/>
        </horizontal>
      </border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 patternType="solid">
          <fgColor theme="8" tint="0.79998168889431442"/>
          <bgColor theme="8" tint="0.79998168889431442"/>
        </patternFill>
      </fill>
    </dxf>
    <dxf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59999389629810485"/>
          <bgColor theme="8" tint="0.59999389629810485"/>
        </patternFill>
      </fill>
    </dxf>
    <dxf>
      <font>
        <b/>
        <color theme="1"/>
      </font>
      <border>
        <left style="medium">
          <color theme="8" tint="0.59999389629810485"/>
        </left>
        <right style="medium">
          <color theme="8" tint="0.59999389629810485"/>
        </right>
        <top style="medium">
          <color theme="8" tint="0.59999389629810485"/>
        </top>
        <bottom style="medium">
          <color theme="8" tint="0.59999389629810485"/>
        </bottom>
      </border>
    </dxf>
    <dxf>
      <border>
        <left style="thin">
          <color theme="8" tint="0.39997558519241921"/>
        </left>
        <right style="thin">
          <color theme="8" tint="0.39997558519241921"/>
        </right>
      </border>
    </dxf>
    <dxf>
      <border>
        <top style="thin">
          <color theme="8" tint="0.39997558519241921"/>
        </top>
        <bottom style="thin">
          <color theme="8" tint="0.39997558519241921"/>
        </bottom>
        <horizontal style="thin">
          <color theme="8" tint="0.39997558519241921"/>
        </horizontal>
      </border>
    </dxf>
    <dxf>
      <font>
        <b/>
        <color theme="1"/>
      </font>
      <border>
        <top style="thin">
          <color theme="8" tint="-0.249977111117893"/>
        </top>
        <bottom style="medium">
          <color theme="8" tint="-0.249977111117893"/>
        </bottom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top style="medium">
          <color theme="8" tint="-0.249977111117893"/>
        </top>
      </border>
    </dxf>
    <dxf>
      <font>
        <color theme="1"/>
      </font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F0F0F0"/>
        </patternFill>
      </fill>
    </dxf>
    <dxf>
      <fill>
        <patternFill>
          <bgColor rgb="FFEAEAEA"/>
        </patternFill>
      </fill>
    </dxf>
    <dxf>
      <fill>
        <patternFill>
          <bgColor rgb="FFD1D1D1"/>
        </patternFill>
      </fill>
    </dxf>
    <dxf>
      <font>
        <b/>
        <i val="0"/>
      </font>
      <fill>
        <gradientFill degree="90">
          <stop position="0">
            <color rgb="FF8FD88C"/>
          </stop>
          <stop position="1">
            <color rgb="FF7DCB7A"/>
          </stop>
        </gradientFill>
      </fill>
    </dxf>
    <dxf>
      <border>
        <left style="thin">
          <color rgb="FF177212"/>
        </left>
        <right style="thin">
          <color rgb="FF177212"/>
        </right>
        <top style="thin">
          <color rgb="FF177212"/>
        </top>
        <bottom style="thin">
          <color rgb="FF177212"/>
        </bottom>
        <vertical style="thin">
          <color rgb="FF177212"/>
        </vertical>
        <horizontal style="thin">
          <color rgb="FF177212"/>
        </horizontal>
      </border>
    </dxf>
    <dxf>
      <fill>
        <patternFill>
          <bgColor rgb="FFF0F0F0"/>
        </patternFill>
      </fill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  <vertical style="thin">
          <color rgb="FF969696"/>
        </vertical>
        <horizontal style="thin">
          <color rgb="FF969696"/>
        </horizontal>
      </border>
    </dxf>
    <dxf>
      <fill>
        <patternFill>
          <bgColor rgb="FFEAEAEA"/>
        </patternFill>
      </fill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  <vertical style="thin">
          <color rgb="FF969696"/>
        </vertical>
        <horizontal style="thin">
          <color rgb="FF969696"/>
        </horizontal>
      </border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patternFill>
          <bgColor rgb="FFDEE7F4"/>
        </patternFill>
      </fill>
    </dxf>
    <dxf>
      <fill>
        <patternFill>
          <bgColor rgb="FFD4DEED"/>
        </patternFill>
      </fill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</dxf>
    <dxf>
      <font>
        <b/>
        <color theme="1"/>
      </font>
      <border>
        <left style="medium">
          <color theme="4" tint="0.59999389629810485"/>
        </left>
        <right style="medium">
          <color theme="4" tint="0.59999389629810485"/>
        </right>
        <top style="medium">
          <color theme="4" tint="0.59999389629810485"/>
        </top>
        <bottom style="medium">
          <color theme="4" tint="0.59999389629810485"/>
        </bottom>
      </border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ont>
        <b/>
        <i val="0"/>
      </font>
    </dxf>
    <dxf>
      <font>
        <b/>
        <color theme="1"/>
      </font>
      <fill>
        <patternFill>
          <bgColor theme="4" tint="0.59996337778862885"/>
        </patternFill>
      </fill>
      <border>
        <top style="thin">
          <color theme="4" tint="-0.249977111117893"/>
        </top>
        <bottom style="medium">
          <color theme="4" tint="-0.249977111117893"/>
        </bottom>
      </border>
    </dxf>
    <dxf>
      <font>
        <b/>
        <color theme="0"/>
      </font>
      <fill>
        <patternFill patternType="solid">
          <fgColor theme="4"/>
          <bgColor theme="4" tint="0.39994506668294322"/>
        </patternFill>
      </fill>
      <border>
        <top style="medium">
          <color theme="4" tint="-0.249977111117893"/>
        </top>
      </border>
    </dxf>
    <dxf>
      <font>
        <color theme="1"/>
      </font>
      <border>
        <left style="medium">
          <color theme="4" tint="0.39994506668294322"/>
        </left>
        <right style="medium">
          <color theme="4" tint="0.39994506668294322"/>
        </right>
        <top style="medium">
          <color theme="4" tint="0.39994506668294322"/>
        </top>
        <bottom style="medium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</dxfs>
  <tableStyles count="9" defaultTableStyle="TableStyleMedium9" defaultPivotStyle="PivotStyleMedium9 2">
    <tableStyle name="PivotStyleMedium9 2" table="0" count="13">
      <tableStyleElement type="wholeTable" dxfId="2914"/>
      <tableStyleElement type="headerRow" dxfId="2913"/>
      <tableStyleElement type="totalRow" dxfId="2912"/>
      <tableStyleElement type="lastColumn" dxfId="2911"/>
      <tableStyleElement type="firstRowStripe" dxfId="2910"/>
      <tableStyleElement type="firstColumnStripe" dxfId="2909"/>
      <tableStyleElement type="firstSubtotalColumn" dxfId="2908"/>
      <tableStyleElement type="firstSubtotalRow" dxfId="2907"/>
      <tableStyleElement type="secondSubtotalRow" dxfId="2906"/>
      <tableStyleElement type="firstRowSubheading" dxfId="2905"/>
      <tableStyleElement type="secondRowSubheading" dxfId="2904"/>
      <tableStyleElement type="pageFieldLabels" dxfId="2903"/>
      <tableStyleElement type="pageFieldValues" dxfId="2902"/>
    </tableStyle>
    <tableStyle name="Стиль сводной таблицы 1" table="0" count="0"/>
    <tableStyle name="Стиль сводной таблицы 1 2" table="0" count="7">
      <tableStyleElement type="wholeTable" dxfId="2901"/>
      <tableStyleElement type="headerRow" dxfId="2900"/>
      <tableStyleElement type="totalRow" dxfId="2899"/>
      <tableStyleElement type="firstRowStripe" dxfId="2898"/>
      <tableStyleElement type="secondRowStripe" dxfId="2897"/>
      <tableStyleElement type="pageFieldLabels" dxfId="2896"/>
      <tableStyleElement type="pageFieldValues" dxfId="2895"/>
    </tableStyle>
    <tableStyle name="Стиль сводной таблицы 1 2 2" table="0" count="7">
      <tableStyleElement type="wholeTable" dxfId="2894"/>
      <tableStyleElement type="headerRow" dxfId="2893"/>
      <tableStyleElement type="totalRow" dxfId="2892"/>
      <tableStyleElement type="firstRowStripe" dxfId="2891"/>
      <tableStyleElement type="secondRowStripe" dxfId="2890"/>
      <tableStyleElement type="pageFieldLabels" dxfId="2889"/>
      <tableStyleElement type="pageFieldValues" dxfId="2888"/>
    </tableStyle>
    <tableStyle name="Стиль сводной таблицы 1 3" table="0" count="7">
      <tableStyleElement type="wholeTable" dxfId="2887"/>
      <tableStyleElement type="headerRow" dxfId="2886"/>
      <tableStyleElement type="totalRow" dxfId="2885"/>
      <tableStyleElement type="firstRowStripe" dxfId="2884"/>
      <tableStyleElement type="secondRowStripe" dxfId="2883"/>
      <tableStyleElement type="pageFieldLabels" dxfId="2882"/>
      <tableStyleElement type="pageFieldValues" dxfId="2881"/>
    </tableStyle>
    <tableStyle name="PivotStyleMedium13 2" table="0" count="12">
      <tableStyleElement type="wholeTable" dxfId="2880"/>
      <tableStyleElement type="headerRow" dxfId="2879"/>
      <tableStyleElement type="totalRow" dxfId="2878"/>
      <tableStyleElement type="firstRowStripe" dxfId="2877"/>
      <tableStyleElement type="firstColumnStripe" dxfId="2876"/>
      <tableStyleElement type="firstSubtotalColumn" dxfId="2875"/>
      <tableStyleElement type="firstSubtotalRow" dxfId="2874"/>
      <tableStyleElement type="secondSubtotalRow" dxfId="2873"/>
      <tableStyleElement type="firstRowSubheading" dxfId="2872"/>
      <tableStyleElement type="secondRowSubheading" dxfId="2871"/>
      <tableStyleElement type="pageFieldLabels" dxfId="2870"/>
      <tableStyleElement type="pageFieldValues" dxfId="2869"/>
    </tableStyle>
    <tableStyle name="PivotStyleMedium9 2 2" table="0" count="1">
      <tableStyleElement type="headerRow" dxfId="2868"/>
    </tableStyle>
    <tableStyle name="PivotStyleMedium9 2 3" table="0" count="7">
      <tableStyleElement type="wholeTable" dxfId="2867"/>
      <tableStyleElement type="headerRow" dxfId="2866"/>
      <tableStyleElement type="totalRow" dxfId="2865"/>
      <tableStyleElement type="firstRowStripe" dxfId="2864"/>
      <tableStyleElement type="secondRowStripe" dxfId="2863"/>
      <tableStyleElement type="pageFieldLabels" dxfId="2862"/>
      <tableStyleElement type="pageFieldValues" dxfId="2861"/>
    </tableStyle>
    <tableStyle name="PivotStyleMedium9 2 3 2" table="0" count="7">
      <tableStyleElement type="wholeTable" dxfId="2860"/>
      <tableStyleElement type="headerRow" dxfId="2859"/>
      <tableStyleElement type="totalRow" dxfId="2858"/>
      <tableStyleElement type="firstRowStripe" dxfId="2857"/>
      <tableStyleElement type="secondRowStripe" dxfId="2856"/>
      <tableStyleElement type="pageFieldLabels" dxfId="2855"/>
      <tableStyleElement type="pageFieldValues" dxfId="2854"/>
    </tableStyle>
  </tableStyles>
  <colors>
    <mruColors>
      <color rgb="FF66FF33"/>
      <color rgb="FFD2DDE6"/>
      <color rgb="FFDAE3EA"/>
      <color rgb="FFFFD5D5"/>
      <color rgb="FFCCFFCC"/>
      <color rgb="FFCDE1FF"/>
      <color rgb="FF93BFFF"/>
      <color rgb="FF969696"/>
      <color rgb="FFB6B6B6"/>
      <color rgb="FF528A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Динамика NET по дням (VOHLC)  где O - сумма депозита на начало дня,  H - максимум дня,  L- минимум дня,  C- закрытие, V-  проторгованный объем.  </a:t>
            </a:r>
          </a:p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Этуото график необходимо обновлять вручную. См. справку</a:t>
            </a:r>
          </a:p>
        </c:rich>
      </c:tx>
      <c:layout>
        <c:manualLayout>
          <c:xMode val="edge"/>
          <c:yMode val="edge"/>
          <c:x val="0.12889205591382527"/>
          <c:y val="1.7862736608025849E-2"/>
        </c:manualLayout>
      </c:layout>
      <c:overlay val="0"/>
    </c:title>
    <c:autoTitleDeleted val="0"/>
    <c:plotArea>
      <c:layout/>
      <c:stockChart>
        <c:ser>
          <c:idx val="1"/>
          <c:order val="0"/>
          <c:spPr>
            <a:ln w="28575">
              <a:noFill/>
            </a:ln>
          </c:spPr>
          <c:marker>
            <c:symbol val="none"/>
          </c:marker>
          <c:val>
            <c:numRef>
              <c:f>Графики!$E$197:$E$222</c:f>
              <c:numCache>
                <c:formatCode>General</c:formatCode>
                <c:ptCount val="26"/>
                <c:pt idx="0">
                  <c:v>0</c:v>
                </c:pt>
                <c:pt idx="1">
                  <c:v>0.77000000000000024</c:v>
                </c:pt>
                <c:pt idx="2">
                  <c:v>2.4500000000000002</c:v>
                </c:pt>
                <c:pt idx="3">
                  <c:v>1.9800000000000002</c:v>
                </c:pt>
                <c:pt idx="4">
                  <c:v>13.980000000000002</c:v>
                </c:pt>
                <c:pt idx="5">
                  <c:v>16.260000000000002</c:v>
                </c:pt>
                <c:pt idx="6">
                  <c:v>9.6000000000000014</c:v>
                </c:pt>
                <c:pt idx="7">
                  <c:v>7.5900000000000016</c:v>
                </c:pt>
                <c:pt idx="8">
                  <c:v>8.3300000000000018</c:v>
                </c:pt>
                <c:pt idx="9">
                  <c:v>7.6000000000000014</c:v>
                </c:pt>
                <c:pt idx="10">
                  <c:v>6.3900000000000015</c:v>
                </c:pt>
                <c:pt idx="11">
                  <c:v>4.7000000000000011</c:v>
                </c:pt>
                <c:pt idx="12">
                  <c:v>19.63000000000001</c:v>
                </c:pt>
                <c:pt idx="13">
                  <c:v>6.4200000000000053</c:v>
                </c:pt>
                <c:pt idx="14">
                  <c:v>11.070000000000004</c:v>
                </c:pt>
                <c:pt idx="15">
                  <c:v>4.6400000000000032</c:v>
                </c:pt>
                <c:pt idx="16">
                  <c:v>3.4200000000000057</c:v>
                </c:pt>
                <c:pt idx="17">
                  <c:v>0.53000000000000647</c:v>
                </c:pt>
                <c:pt idx="18">
                  <c:v>-0.95999999999999674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ser>
          <c:idx val="2"/>
          <c:order val="1"/>
          <c:spPr>
            <a:ln w="28575">
              <a:noFill/>
            </a:ln>
          </c:spPr>
          <c:marker>
            <c:symbol val="none"/>
          </c:marker>
          <c:val>
            <c:numRef>
              <c:f>Графики!$F$197:$F$222</c:f>
              <c:numCache>
                <c:formatCode>General</c:formatCode>
                <c:ptCount val="26"/>
                <c:pt idx="0">
                  <c:v>2.4500000000000002</c:v>
                </c:pt>
                <c:pt idx="1">
                  <c:v>1.6600000000000001</c:v>
                </c:pt>
                <c:pt idx="2">
                  <c:v>0.77000000000000024</c:v>
                </c:pt>
                <c:pt idx="3">
                  <c:v>5.71</c:v>
                </c:pt>
                <c:pt idx="4">
                  <c:v>8.870000000000001</c:v>
                </c:pt>
                <c:pt idx="5">
                  <c:v>9.6000000000000014</c:v>
                </c:pt>
                <c:pt idx="6">
                  <c:v>8.3300000000000018</c:v>
                </c:pt>
                <c:pt idx="7">
                  <c:v>7.6000000000000014</c:v>
                </c:pt>
                <c:pt idx="8">
                  <c:v>7.5100000000000016</c:v>
                </c:pt>
                <c:pt idx="9">
                  <c:v>6.0600000000000014</c:v>
                </c:pt>
                <c:pt idx="10">
                  <c:v>6.6200000000000019</c:v>
                </c:pt>
                <c:pt idx="11">
                  <c:v>5.5100000000000016</c:v>
                </c:pt>
                <c:pt idx="12">
                  <c:v>6.3900000000000015</c:v>
                </c:pt>
                <c:pt idx="13">
                  <c:v>5.5000000000000018</c:v>
                </c:pt>
                <c:pt idx="14">
                  <c:v>4.1700000000000017</c:v>
                </c:pt>
                <c:pt idx="15">
                  <c:v>1.6600000000000033</c:v>
                </c:pt>
                <c:pt idx="16">
                  <c:v>4.4500000000000028</c:v>
                </c:pt>
                <c:pt idx="17">
                  <c:v>-0.21999999999999664</c:v>
                </c:pt>
                <c:pt idx="18">
                  <c:v>-0.38999999999999679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ser>
          <c:idx val="3"/>
          <c:order val="2"/>
          <c:spPr>
            <a:ln w="28575">
              <a:noFill/>
            </a:ln>
          </c:spPr>
          <c:marker>
            <c:symbol val="none"/>
          </c:marker>
          <c:val>
            <c:numRef>
              <c:f>Графики!$G$197:$G$222</c:f>
              <c:numCache>
                <c:formatCode>General</c:formatCode>
                <c:ptCount val="26"/>
                <c:pt idx="0">
                  <c:v>2.4500000000000002</c:v>
                </c:pt>
                <c:pt idx="1">
                  <c:v>1.6600000000000001</c:v>
                </c:pt>
                <c:pt idx="2">
                  <c:v>0.77000000000000024</c:v>
                </c:pt>
                <c:pt idx="3">
                  <c:v>1.4400000000000002</c:v>
                </c:pt>
                <c:pt idx="4">
                  <c:v>0.24000000000000013</c:v>
                </c:pt>
                <c:pt idx="5">
                  <c:v>0.15000000000000013</c:v>
                </c:pt>
                <c:pt idx="6">
                  <c:v>8.3300000000000018</c:v>
                </c:pt>
                <c:pt idx="7">
                  <c:v>7.6000000000000014</c:v>
                </c:pt>
                <c:pt idx="8">
                  <c:v>7.5100000000000016</c:v>
                </c:pt>
                <c:pt idx="9">
                  <c:v>4.7000000000000011</c:v>
                </c:pt>
                <c:pt idx="10">
                  <c:v>6.6200000000000019</c:v>
                </c:pt>
                <c:pt idx="11">
                  <c:v>5.5100000000000016</c:v>
                </c:pt>
                <c:pt idx="12">
                  <c:v>4.6400000000000032</c:v>
                </c:pt>
                <c:pt idx="13">
                  <c:v>-1.1299999999999968</c:v>
                </c:pt>
                <c:pt idx="14">
                  <c:v>3.6400000000000023</c:v>
                </c:pt>
                <c:pt idx="15">
                  <c:v>1.6600000000000033</c:v>
                </c:pt>
                <c:pt idx="16">
                  <c:v>-0.19999999999999665</c:v>
                </c:pt>
                <c:pt idx="17">
                  <c:v>-0.95999999999999674</c:v>
                </c:pt>
                <c:pt idx="18">
                  <c:v>-1.5899999999999967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ser>
          <c:idx val="4"/>
          <c:order val="3"/>
          <c:spPr>
            <a:ln w="28575">
              <a:noFill/>
            </a:ln>
          </c:spPr>
          <c:marker>
            <c:symbol val="none"/>
          </c:marker>
          <c:val>
            <c:numRef>
              <c:f>Графики!$H$197:$H$222</c:f>
              <c:numCache>
                <c:formatCode>General</c:formatCode>
                <c:ptCount val="26"/>
                <c:pt idx="0">
                  <c:v>2.4500000000000002</c:v>
                </c:pt>
                <c:pt idx="1">
                  <c:v>1.6600000000000001</c:v>
                </c:pt>
                <c:pt idx="2">
                  <c:v>0.77000000000000024</c:v>
                </c:pt>
                <c:pt idx="3">
                  <c:v>7.15</c:v>
                </c:pt>
                <c:pt idx="4">
                  <c:v>16.700000000000003</c:v>
                </c:pt>
                <c:pt idx="5">
                  <c:v>16.39</c:v>
                </c:pt>
                <c:pt idx="6">
                  <c:v>8.3300000000000018</c:v>
                </c:pt>
                <c:pt idx="7">
                  <c:v>7.6000000000000014</c:v>
                </c:pt>
                <c:pt idx="8">
                  <c:v>7.5100000000000016</c:v>
                </c:pt>
                <c:pt idx="9">
                  <c:v>4.7000000000000011</c:v>
                </c:pt>
                <c:pt idx="10">
                  <c:v>6.6200000000000019</c:v>
                </c:pt>
                <c:pt idx="11">
                  <c:v>5.5100000000000016</c:v>
                </c:pt>
                <c:pt idx="12">
                  <c:v>22.100000000000009</c:v>
                </c:pt>
                <c:pt idx="13">
                  <c:v>4.3700000000000045</c:v>
                </c:pt>
                <c:pt idx="14">
                  <c:v>7.8100000000000041</c:v>
                </c:pt>
                <c:pt idx="15">
                  <c:v>1.6600000000000033</c:v>
                </c:pt>
                <c:pt idx="16">
                  <c:v>4.2500000000000062</c:v>
                </c:pt>
                <c:pt idx="17">
                  <c:v>-1.1799999999999935</c:v>
                </c:pt>
                <c:pt idx="18">
                  <c:v>-1.5899999999999967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25400">
              <a:solidFill>
                <a:schemeClr val="tx1"/>
              </a:solidFill>
            </a:ln>
          </c:spPr>
        </c:hiLowLines>
        <c:upDownBars>
          <c:gapWidth val="150"/>
          <c:upBars>
            <c:spPr>
              <a:solidFill>
                <a:srgbClr val="00B050"/>
              </a:solidFill>
            </c:spPr>
          </c:upBars>
          <c:downBars>
            <c:spPr>
              <a:solidFill>
                <a:schemeClr val="accent2"/>
              </a:solidFill>
            </c:spPr>
          </c:downBars>
        </c:upDownBars>
        <c:axId val="375359072"/>
        <c:axId val="375359456"/>
      </c:stockChart>
      <c:catAx>
        <c:axId val="375359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375359456"/>
        <c:crosses val="autoZero"/>
        <c:auto val="1"/>
        <c:lblAlgn val="ctr"/>
        <c:lblOffset val="100"/>
        <c:noMultiLvlLbl val="0"/>
      </c:catAx>
      <c:valAx>
        <c:axId val="375359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375359072"/>
        <c:crosses val="autoZero"/>
        <c:crossBetween val="between"/>
      </c:valAx>
    </c:plotArea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ЗАВИСИМОСТЬ РЕЗУЛЬТАТА ОТ КОЛИЧЕСТВА СДЕЛОК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1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</c:marker>
          <c:dLbls>
            <c:delete val="1"/>
          </c:dLbls>
          <c:xVal>
            <c:numRef>
              <c:f>Графики!$L$197:$L$297</c:f>
              <c:numCache>
                <c:formatCode>General</c:formatCode>
                <c:ptCount val="10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6</c:v>
                </c:pt>
                <c:pt idx="12">
                  <c:v>1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xVal>
          <c:yVal>
            <c:numRef>
              <c:f>Графики!$M$197:$M$297</c:f>
              <c:numCache>
                <c:formatCode>General</c:formatCode>
                <c:ptCount val="101"/>
                <c:pt idx="0">
                  <c:v>2.4500000000000002</c:v>
                </c:pt>
                <c:pt idx="1">
                  <c:v>-1.68</c:v>
                </c:pt>
                <c:pt idx="2">
                  <c:v>0.89</c:v>
                </c:pt>
                <c:pt idx="3">
                  <c:v>5.17</c:v>
                </c:pt>
                <c:pt idx="4">
                  <c:v>0.13</c:v>
                </c:pt>
                <c:pt idx="5">
                  <c:v>2.7199999999999998</c:v>
                </c:pt>
                <c:pt idx="6">
                  <c:v>-1.27</c:v>
                </c:pt>
                <c:pt idx="7">
                  <c:v>-0.82</c:v>
                </c:pt>
                <c:pt idx="8">
                  <c:v>0.01</c:v>
                </c:pt>
                <c:pt idx="9">
                  <c:v>-2.9000000000000004</c:v>
                </c:pt>
                <c:pt idx="10">
                  <c:v>0.81</c:v>
                </c:pt>
                <c:pt idx="11">
                  <c:v>2.4699999999999998</c:v>
                </c:pt>
                <c:pt idx="12">
                  <c:v>0.23</c:v>
                </c:pt>
                <c:pt idx="13">
                  <c:v>-2.0500000000000003</c:v>
                </c:pt>
                <c:pt idx="14">
                  <c:v>-3.26</c:v>
                </c:pt>
                <c:pt idx="15">
                  <c:v>0.83000000000000007</c:v>
                </c:pt>
                <c:pt idx="16">
                  <c:v>-2.98</c:v>
                </c:pt>
                <c:pt idx="17">
                  <c:v>-1.71</c:v>
                </c:pt>
                <c:pt idx="18">
                  <c:v>-0.63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  <c:smooth val="0"/>
        </c:ser>
        <c:dLbls>
          <c:showLegendKey val="0"/>
          <c:showVal val="1"/>
          <c:showCatName val="1"/>
          <c:showSerName val="0"/>
          <c:showPercent val="0"/>
          <c:showBubbleSize val="0"/>
        </c:dLbls>
        <c:axId val="373130648"/>
        <c:axId val="375995336"/>
      </c:scatterChart>
      <c:valAx>
        <c:axId val="373130648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lang="en-US"/>
                </a:pPr>
                <a:r>
                  <a:rPr lang="ru-RU"/>
                  <a:t>Количество сделок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375995336"/>
        <c:crosses val="autoZero"/>
        <c:crossBetween val="midCat"/>
        <c:majorUnit val="1"/>
      </c:valAx>
      <c:valAx>
        <c:axId val="3759953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lang="en-US"/>
                </a:pPr>
                <a:r>
                  <a:rPr lang="ru-RU"/>
                  <a:t>Результат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373130648"/>
        <c:crosses val="autoZero"/>
        <c:crossBetween val="midCat"/>
      </c:valAx>
    </c:plotArea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ЗАВИСИМОСТЬ РЕЗУЛЬТАТА ОТ ОБЪЕМА</a:t>
            </a:r>
          </a:p>
        </c:rich>
      </c:tx>
      <c:overlay val="0"/>
    </c:title>
    <c:autoTitleDeleted val="0"/>
    <c:plotArea>
      <c:layout/>
      <c:scatterChart>
        <c:scatterStyle val="lineMarker"/>
        <c:varyColors val="1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</c:marker>
          <c:dLbls>
            <c:delete val="1"/>
          </c:dLbls>
          <c:xVal>
            <c:numRef>
              <c:f>Графики!$Q$197:$Q$297</c:f>
              <c:numCache>
                <c:formatCode>General</c:formatCode>
                <c:ptCount val="101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0.03</c:v>
                </c:pt>
                <c:pt idx="4">
                  <c:v>0.04</c:v>
                </c:pt>
                <c:pt idx="5">
                  <c:v>0.03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0.02</c:v>
                </c:pt>
                <c:pt idx="10">
                  <c:v>0.01</c:v>
                </c:pt>
                <c:pt idx="11">
                  <c:v>6.0000000000000005E-2</c:v>
                </c:pt>
                <c:pt idx="12">
                  <c:v>0.01</c:v>
                </c:pt>
                <c:pt idx="13">
                  <c:v>0.02</c:v>
                </c:pt>
                <c:pt idx="14">
                  <c:v>0.02</c:v>
                </c:pt>
                <c:pt idx="15">
                  <c:v>0.03</c:v>
                </c:pt>
                <c:pt idx="16">
                  <c:v>0.02</c:v>
                </c:pt>
                <c:pt idx="17">
                  <c:v>0.04</c:v>
                </c:pt>
                <c:pt idx="18">
                  <c:v>0.04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xVal>
          <c:yVal>
            <c:numRef>
              <c:f>Графики!$R$197:$R$297</c:f>
              <c:numCache>
                <c:formatCode>General</c:formatCode>
                <c:ptCount val="101"/>
                <c:pt idx="0">
                  <c:v>2.4500000000000002</c:v>
                </c:pt>
                <c:pt idx="1">
                  <c:v>-1.68</c:v>
                </c:pt>
                <c:pt idx="2">
                  <c:v>0.89</c:v>
                </c:pt>
                <c:pt idx="3">
                  <c:v>5.17</c:v>
                </c:pt>
                <c:pt idx="4">
                  <c:v>0.13</c:v>
                </c:pt>
                <c:pt idx="5">
                  <c:v>2.7199999999999998</c:v>
                </c:pt>
                <c:pt idx="6">
                  <c:v>-1.27</c:v>
                </c:pt>
                <c:pt idx="7">
                  <c:v>-0.82</c:v>
                </c:pt>
                <c:pt idx="8">
                  <c:v>0.01</c:v>
                </c:pt>
                <c:pt idx="9">
                  <c:v>-2.9000000000000004</c:v>
                </c:pt>
                <c:pt idx="10">
                  <c:v>0.81</c:v>
                </c:pt>
                <c:pt idx="11">
                  <c:v>2.4699999999999998</c:v>
                </c:pt>
                <c:pt idx="12">
                  <c:v>0.23</c:v>
                </c:pt>
                <c:pt idx="13">
                  <c:v>-2.0500000000000003</c:v>
                </c:pt>
                <c:pt idx="14">
                  <c:v>-3.26</c:v>
                </c:pt>
                <c:pt idx="15">
                  <c:v>0.83000000000000007</c:v>
                </c:pt>
                <c:pt idx="16">
                  <c:v>-2.98</c:v>
                </c:pt>
                <c:pt idx="17">
                  <c:v>-1.71</c:v>
                </c:pt>
                <c:pt idx="18">
                  <c:v>-0.63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  <c:smooth val="0"/>
        </c:ser>
        <c:dLbls>
          <c:showLegendKey val="0"/>
          <c:showVal val="1"/>
          <c:showCatName val="1"/>
          <c:showSerName val="0"/>
          <c:showPercent val="0"/>
          <c:showBubbleSize val="0"/>
        </c:dLbls>
        <c:axId val="375997296"/>
        <c:axId val="375998864"/>
      </c:scatterChart>
      <c:valAx>
        <c:axId val="375997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lang="en-US"/>
                </a:pPr>
                <a:r>
                  <a:rPr lang="ru-RU"/>
                  <a:t>Объем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375998864"/>
        <c:crosses val="autoZero"/>
        <c:crossBetween val="midCat"/>
      </c:valAx>
      <c:valAx>
        <c:axId val="3759988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lang="en-US"/>
                </a:pPr>
                <a:r>
                  <a:rPr lang="ru-RU"/>
                  <a:t>Результат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375997296"/>
        <c:crosses val="autoZero"/>
        <c:crossBetween val="midCat"/>
      </c:valAx>
      <c:spPr>
        <a:solidFill>
          <a:schemeClr val="bg1"/>
        </a:solidFill>
        <a:ln w="25400">
          <a:noFill/>
        </a:ln>
      </c:spPr>
    </c:plotArea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[Statistics_Forex.xlsx]Сводный!СводнаяТаблица8</c:name>
    <c:fmtId val="0"/>
  </c:pivotSource>
  <c:chart>
    <c:title>
      <c:tx>
        <c:rich>
          <a:bodyPr/>
          <a:lstStyle/>
          <a:p>
            <a:pPr algn="ctr" rtl="0">
              <a:defRPr lang="en-US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NET-GROSS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Сводный!$S$8:$S$9</c:f>
              <c:strCache>
                <c:ptCount val="1"/>
                <c:pt idx="0">
                  <c:v>NET</c:v>
                </c:pt>
              </c:strCache>
            </c:strRef>
          </c:tx>
          <c:marker>
            <c:symbol val="none"/>
          </c:marker>
          <c:cat>
            <c:strRef>
              <c:f>Сводный!$R$10:$R$28</c:f>
              <c:strCache>
                <c:ptCount val="19"/>
                <c:pt idx="0">
                  <c:v>02.07.2015</c:v>
                </c:pt>
                <c:pt idx="1">
                  <c:v>07.07.2015</c:v>
                </c:pt>
                <c:pt idx="2">
                  <c:v>06.07.2015</c:v>
                </c:pt>
                <c:pt idx="3">
                  <c:v>10.07.2015</c:v>
                </c:pt>
                <c:pt idx="4">
                  <c:v>14.07.2015</c:v>
                </c:pt>
                <c:pt idx="5">
                  <c:v>13.07.2015</c:v>
                </c:pt>
                <c:pt idx="6">
                  <c:v>16.07.2015</c:v>
                </c:pt>
                <c:pt idx="7">
                  <c:v>23.07.2015</c:v>
                </c:pt>
                <c:pt idx="8">
                  <c:v>22.07.2015</c:v>
                </c:pt>
                <c:pt idx="9">
                  <c:v>24.07.2015</c:v>
                </c:pt>
                <c:pt idx="10">
                  <c:v>28.07.2015</c:v>
                </c:pt>
                <c:pt idx="11">
                  <c:v>30.07.2015</c:v>
                </c:pt>
                <c:pt idx="12">
                  <c:v>27.07.2015</c:v>
                </c:pt>
                <c:pt idx="13">
                  <c:v>05.08.2015</c:v>
                </c:pt>
                <c:pt idx="14">
                  <c:v>06.08.2015</c:v>
                </c:pt>
                <c:pt idx="15">
                  <c:v>11.08.2015</c:v>
                </c:pt>
                <c:pt idx="16">
                  <c:v>10.08.2015</c:v>
                </c:pt>
                <c:pt idx="17">
                  <c:v>12.08.2015</c:v>
                </c:pt>
                <c:pt idx="18">
                  <c:v>13.08.2015</c:v>
                </c:pt>
              </c:strCache>
            </c:strRef>
          </c:cat>
          <c:val>
            <c:numRef>
              <c:f>Сводный!$S$10:$S$28</c:f>
              <c:numCache>
                <c:formatCode>#\ ##0.00_ ;[Red]\-#\ ##0.00\ </c:formatCode>
                <c:ptCount val="19"/>
                <c:pt idx="0">
                  <c:v>2.4500000000000002</c:v>
                </c:pt>
                <c:pt idx="1">
                  <c:v>0.77000000000000024</c:v>
                </c:pt>
                <c:pt idx="2">
                  <c:v>1.6600000000000001</c:v>
                </c:pt>
                <c:pt idx="3">
                  <c:v>6.83</c:v>
                </c:pt>
                <c:pt idx="4">
                  <c:v>6.96</c:v>
                </c:pt>
                <c:pt idx="5">
                  <c:v>9.68</c:v>
                </c:pt>
                <c:pt idx="6">
                  <c:v>8.41</c:v>
                </c:pt>
                <c:pt idx="7">
                  <c:v>7.59</c:v>
                </c:pt>
                <c:pt idx="8">
                  <c:v>7.6</c:v>
                </c:pt>
                <c:pt idx="9">
                  <c:v>4.6999999999999993</c:v>
                </c:pt>
                <c:pt idx="10">
                  <c:v>5.51</c:v>
                </c:pt>
                <c:pt idx="11">
                  <c:v>7.9799999999999995</c:v>
                </c:pt>
                <c:pt idx="12">
                  <c:v>8.2099999999999991</c:v>
                </c:pt>
                <c:pt idx="13">
                  <c:v>6.1599999999999984</c:v>
                </c:pt>
                <c:pt idx="14">
                  <c:v>2.8999999999999986</c:v>
                </c:pt>
                <c:pt idx="15">
                  <c:v>3.7299999999999986</c:v>
                </c:pt>
                <c:pt idx="16">
                  <c:v>0.74999999999999867</c:v>
                </c:pt>
                <c:pt idx="17">
                  <c:v>-0.9600000000000013</c:v>
                </c:pt>
                <c:pt idx="18">
                  <c:v>-1.5900000000000012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Сводный!$T$8:$T$9</c:f>
              <c:strCache>
                <c:ptCount val="1"/>
                <c:pt idx="0">
                  <c:v>GROSS</c:v>
                </c:pt>
              </c:strCache>
            </c:strRef>
          </c:tx>
          <c:marker>
            <c:symbol val="none"/>
          </c:marker>
          <c:cat>
            <c:strRef>
              <c:f>Сводный!$R$10:$R$28</c:f>
              <c:strCache>
                <c:ptCount val="19"/>
                <c:pt idx="0">
                  <c:v>02.07.2015</c:v>
                </c:pt>
                <c:pt idx="1">
                  <c:v>07.07.2015</c:v>
                </c:pt>
                <c:pt idx="2">
                  <c:v>06.07.2015</c:v>
                </c:pt>
                <c:pt idx="3">
                  <c:v>10.07.2015</c:v>
                </c:pt>
                <c:pt idx="4">
                  <c:v>14.07.2015</c:v>
                </c:pt>
                <c:pt idx="5">
                  <c:v>13.07.2015</c:v>
                </c:pt>
                <c:pt idx="6">
                  <c:v>16.07.2015</c:v>
                </c:pt>
                <c:pt idx="7">
                  <c:v>23.07.2015</c:v>
                </c:pt>
                <c:pt idx="8">
                  <c:v>22.07.2015</c:v>
                </c:pt>
                <c:pt idx="9">
                  <c:v>24.07.2015</c:v>
                </c:pt>
                <c:pt idx="10">
                  <c:v>28.07.2015</c:v>
                </c:pt>
                <c:pt idx="11">
                  <c:v>30.07.2015</c:v>
                </c:pt>
                <c:pt idx="12">
                  <c:v>27.07.2015</c:v>
                </c:pt>
                <c:pt idx="13">
                  <c:v>05.08.2015</c:v>
                </c:pt>
                <c:pt idx="14">
                  <c:v>06.08.2015</c:v>
                </c:pt>
                <c:pt idx="15">
                  <c:v>11.08.2015</c:v>
                </c:pt>
                <c:pt idx="16">
                  <c:v>10.08.2015</c:v>
                </c:pt>
                <c:pt idx="17">
                  <c:v>12.08.2015</c:v>
                </c:pt>
                <c:pt idx="18">
                  <c:v>13.08.2015</c:v>
                </c:pt>
              </c:strCache>
            </c:strRef>
          </c:cat>
          <c:val>
            <c:numRef>
              <c:f>Сводный!$T$10:$T$28</c:f>
              <c:numCache>
                <c:formatCode>#\ ##0.00_ ;[Red]\-#\ ##0.00\ </c:formatCode>
                <c:ptCount val="19"/>
                <c:pt idx="0">
                  <c:v>2.4500000000000002</c:v>
                </c:pt>
                <c:pt idx="1">
                  <c:v>0.77000000000000024</c:v>
                </c:pt>
                <c:pt idx="2">
                  <c:v>1.6600000000000001</c:v>
                </c:pt>
                <c:pt idx="3">
                  <c:v>6.83</c:v>
                </c:pt>
                <c:pt idx="4">
                  <c:v>6.96</c:v>
                </c:pt>
                <c:pt idx="5">
                  <c:v>9.68</c:v>
                </c:pt>
                <c:pt idx="6">
                  <c:v>8.41</c:v>
                </c:pt>
                <c:pt idx="7">
                  <c:v>7.59</c:v>
                </c:pt>
                <c:pt idx="8">
                  <c:v>7.6</c:v>
                </c:pt>
                <c:pt idx="9">
                  <c:v>4.6999999999999993</c:v>
                </c:pt>
                <c:pt idx="10">
                  <c:v>5.51</c:v>
                </c:pt>
                <c:pt idx="11">
                  <c:v>7.9799999999999995</c:v>
                </c:pt>
                <c:pt idx="12">
                  <c:v>8.2099999999999991</c:v>
                </c:pt>
                <c:pt idx="13">
                  <c:v>6.1599999999999984</c:v>
                </c:pt>
                <c:pt idx="14">
                  <c:v>2.8999999999999986</c:v>
                </c:pt>
                <c:pt idx="15">
                  <c:v>3.7299999999999986</c:v>
                </c:pt>
                <c:pt idx="16">
                  <c:v>0.74999999999999867</c:v>
                </c:pt>
                <c:pt idx="17">
                  <c:v>-0.9600000000000013</c:v>
                </c:pt>
                <c:pt idx="18">
                  <c:v>-1.5900000000000012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5992984"/>
        <c:axId val="375999256"/>
      </c:lineChart>
      <c:catAx>
        <c:axId val="375992984"/>
        <c:scaling>
          <c:orientation val="minMax"/>
        </c:scaling>
        <c:delete val="0"/>
        <c:axPos val="b"/>
        <c:numFmt formatCode="dd/mm/yyyy" sourceLinked="0"/>
        <c:majorTickMark val="none"/>
        <c:minorTickMark val="none"/>
        <c:tickLblPos val="nextTo"/>
        <c:txPr>
          <a:bodyPr rot="-2700000" vert="horz"/>
          <a:lstStyle/>
          <a:p>
            <a:pPr>
              <a:defRPr lang="en-US"/>
            </a:pPr>
            <a:endParaRPr lang="ru-RU"/>
          </a:p>
        </c:txPr>
        <c:crossAx val="37599925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375999256"/>
        <c:scaling>
          <c:orientation val="minMax"/>
        </c:scaling>
        <c:delete val="0"/>
        <c:axPos val="l"/>
        <c:majorGridlines/>
        <c:numFmt formatCode="#\ ##0.00_ ;[Red]\-#\ ##0.00\ 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375992984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lang="en-US"/>
          </a:pPr>
          <a:endParaRPr lang="ru-RU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[Statistics_Forex.xlsx]Сводный!СводнаяТаблица4</c:name>
    <c:fmtId val="0"/>
  </c:pivotSource>
  <c:chart>
    <c:title>
      <c:tx>
        <c:rich>
          <a:bodyPr/>
          <a:lstStyle/>
          <a:p>
            <a:pPr>
              <a:defRPr lang="en-US"/>
            </a:pPr>
            <a:r>
              <a:rPr lang="ru-RU">
                <a:solidFill>
                  <a:schemeClr val="tx1">
                    <a:lumMod val="65000"/>
                    <a:lumOff val="35000"/>
                  </a:schemeClr>
                </a:solidFill>
              </a:rPr>
              <a:t>РЕЗУЛЬТАТЫ ПО ДНЯМ</a:t>
            </a:r>
          </a:p>
        </c:rich>
      </c:tx>
      <c:overlay val="0"/>
    </c:title>
    <c:autoTitleDeleted val="0"/>
    <c:pivotFmts>
      <c:pivotFmt>
        <c:idx val="0"/>
        <c:spPr>
          <a:ln>
            <a:solidFill>
              <a:srgbClr val="8064A2"/>
            </a:solidFill>
          </a:ln>
        </c:spPr>
        <c:marker>
          <c:symbol val="none"/>
        </c:marker>
      </c:pivotFmt>
      <c:pivotFmt>
        <c:idx val="1"/>
        <c:spPr>
          <a:solidFill>
            <a:sysClr val="window" lastClr="FFFFFF"/>
          </a:solidFill>
          <a:ln>
            <a:solidFill>
              <a:srgbClr val="00B050"/>
            </a:solidFill>
          </a:ln>
        </c:spPr>
        <c:marker>
          <c:symbol val="none"/>
        </c:marker>
      </c:pivotFmt>
      <c:pivotFmt>
        <c:idx val="2"/>
        <c:spPr>
          <a:noFill/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/>
              </a:pPr>
              <a:endParaRPr lang="ru-RU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Сводный!$J$8:$J$9</c:f>
              <c:strCache>
                <c:ptCount val="1"/>
                <c:pt idx="0">
                  <c:v>Net</c:v>
                </c:pt>
              </c:strCache>
            </c:strRef>
          </c:tx>
          <c:spPr>
            <a:ln>
              <a:solidFill>
                <a:srgbClr val="8064A2"/>
              </a:solidFill>
            </a:ln>
          </c:spPr>
          <c:invertIfNegative val="0"/>
          <c:cat>
            <c:strRef>
              <c:f>Сводный!$I$10:$I$29</c:f>
              <c:strCache>
                <c:ptCount val="19"/>
                <c:pt idx="0">
                  <c:v>02.07.2015</c:v>
                </c:pt>
                <c:pt idx="1">
                  <c:v>06.07.2015</c:v>
                </c:pt>
                <c:pt idx="2">
                  <c:v>07.07.2015</c:v>
                </c:pt>
                <c:pt idx="3">
                  <c:v>10.07.2015</c:v>
                </c:pt>
                <c:pt idx="4">
                  <c:v>13.07.2015</c:v>
                </c:pt>
                <c:pt idx="5">
                  <c:v>14.07.2015</c:v>
                </c:pt>
                <c:pt idx="6">
                  <c:v>16.07.2015</c:v>
                </c:pt>
                <c:pt idx="7">
                  <c:v>22.07.2015</c:v>
                </c:pt>
                <c:pt idx="8">
                  <c:v>23.07.2015</c:v>
                </c:pt>
                <c:pt idx="9">
                  <c:v>24.07.2015</c:v>
                </c:pt>
                <c:pt idx="10">
                  <c:v>27.07.2015</c:v>
                </c:pt>
                <c:pt idx="11">
                  <c:v>28.07.2015</c:v>
                </c:pt>
                <c:pt idx="12">
                  <c:v>30.07.2015</c:v>
                </c:pt>
                <c:pt idx="13">
                  <c:v>05.08.2015</c:v>
                </c:pt>
                <c:pt idx="14">
                  <c:v>06.08.2015</c:v>
                </c:pt>
                <c:pt idx="15">
                  <c:v>10.08.2015</c:v>
                </c:pt>
                <c:pt idx="16">
                  <c:v>11.08.2015</c:v>
                </c:pt>
                <c:pt idx="17">
                  <c:v>12.08.2015</c:v>
                </c:pt>
                <c:pt idx="18">
                  <c:v>13.08.2015</c:v>
                </c:pt>
              </c:strCache>
            </c:strRef>
          </c:cat>
          <c:val>
            <c:numRef>
              <c:f>Сводный!$J$10:$J$29</c:f>
              <c:numCache>
                <c:formatCode>#\ ##0.00_ ;[Red]\-#\ ##0.00\ </c:formatCode>
                <c:ptCount val="19"/>
                <c:pt idx="0">
                  <c:v>2.4500000000000002</c:v>
                </c:pt>
                <c:pt idx="1">
                  <c:v>0.89</c:v>
                </c:pt>
                <c:pt idx="2">
                  <c:v>-1.68</c:v>
                </c:pt>
                <c:pt idx="3">
                  <c:v>5.17</c:v>
                </c:pt>
                <c:pt idx="4">
                  <c:v>2.7199999999999998</c:v>
                </c:pt>
                <c:pt idx="5">
                  <c:v>0.13</c:v>
                </c:pt>
                <c:pt idx="6">
                  <c:v>-1.27</c:v>
                </c:pt>
                <c:pt idx="7">
                  <c:v>0.01</c:v>
                </c:pt>
                <c:pt idx="8">
                  <c:v>-0.82</c:v>
                </c:pt>
                <c:pt idx="9">
                  <c:v>-2.9000000000000004</c:v>
                </c:pt>
                <c:pt idx="10">
                  <c:v>0.23</c:v>
                </c:pt>
                <c:pt idx="11">
                  <c:v>0.81</c:v>
                </c:pt>
                <c:pt idx="12">
                  <c:v>2.4699999999999998</c:v>
                </c:pt>
                <c:pt idx="13">
                  <c:v>-2.0500000000000003</c:v>
                </c:pt>
                <c:pt idx="14">
                  <c:v>-3.26</c:v>
                </c:pt>
                <c:pt idx="15">
                  <c:v>-2.98</c:v>
                </c:pt>
                <c:pt idx="16">
                  <c:v>0.83000000000000007</c:v>
                </c:pt>
                <c:pt idx="17">
                  <c:v>-1.71</c:v>
                </c:pt>
                <c:pt idx="18">
                  <c:v>-0.63</c:v>
                </c:pt>
              </c:numCache>
            </c:numRef>
          </c:val>
        </c:ser>
        <c:ser>
          <c:idx val="1"/>
          <c:order val="1"/>
          <c:tx>
            <c:strRef>
              <c:f>Сводный!$K$8:$K$9</c:f>
              <c:strCache>
                <c:ptCount val="1"/>
                <c:pt idx="0">
                  <c:v>Комиссия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rgbClr val="00B050"/>
              </a:solidFill>
            </a:ln>
          </c:spPr>
          <c:invertIfNegative val="0"/>
          <c:cat>
            <c:strRef>
              <c:f>Сводный!$I$10:$I$29</c:f>
              <c:strCache>
                <c:ptCount val="19"/>
                <c:pt idx="0">
                  <c:v>02.07.2015</c:v>
                </c:pt>
                <c:pt idx="1">
                  <c:v>06.07.2015</c:v>
                </c:pt>
                <c:pt idx="2">
                  <c:v>07.07.2015</c:v>
                </c:pt>
                <c:pt idx="3">
                  <c:v>10.07.2015</c:v>
                </c:pt>
                <c:pt idx="4">
                  <c:v>13.07.2015</c:v>
                </c:pt>
                <c:pt idx="5">
                  <c:v>14.07.2015</c:v>
                </c:pt>
                <c:pt idx="6">
                  <c:v>16.07.2015</c:v>
                </c:pt>
                <c:pt idx="7">
                  <c:v>22.07.2015</c:v>
                </c:pt>
                <c:pt idx="8">
                  <c:v>23.07.2015</c:v>
                </c:pt>
                <c:pt idx="9">
                  <c:v>24.07.2015</c:v>
                </c:pt>
                <c:pt idx="10">
                  <c:v>27.07.2015</c:v>
                </c:pt>
                <c:pt idx="11">
                  <c:v>28.07.2015</c:v>
                </c:pt>
                <c:pt idx="12">
                  <c:v>30.07.2015</c:v>
                </c:pt>
                <c:pt idx="13">
                  <c:v>05.08.2015</c:v>
                </c:pt>
                <c:pt idx="14">
                  <c:v>06.08.2015</c:v>
                </c:pt>
                <c:pt idx="15">
                  <c:v>10.08.2015</c:v>
                </c:pt>
                <c:pt idx="16">
                  <c:v>11.08.2015</c:v>
                </c:pt>
                <c:pt idx="17">
                  <c:v>12.08.2015</c:v>
                </c:pt>
                <c:pt idx="18">
                  <c:v>13.08.2015</c:v>
                </c:pt>
              </c:strCache>
            </c:strRef>
          </c:cat>
          <c:val>
            <c:numRef>
              <c:f>Сводный!$K$10:$K$29</c:f>
              <c:numCache>
                <c:formatCode>#\ ##0.00_ ;[Red]\-#\ ##0.00\ 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2"/>
          <c:order val="2"/>
          <c:tx>
            <c:strRef>
              <c:f>Сводный!$L$8:$L$9</c:f>
              <c:strCache>
                <c:ptCount val="1"/>
                <c:pt idx="0">
                  <c:v>кол. сделок</c:v>
                </c:pt>
              </c:strCache>
            </c:strRef>
          </c:tx>
          <c:spPr>
            <a:noFill/>
          </c:spPr>
          <c:invertIfNegative val="0"/>
          <c:dLbls>
            <c:spPr/>
            <c:txPr>
              <a:bodyPr/>
              <a:lstStyle/>
              <a:p>
                <a:pPr>
                  <a:defRPr lang="en-US"/>
                </a:pPr>
                <a:endParaRPr lang="ru-R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Сводный!$I$10:$I$29</c:f>
              <c:strCache>
                <c:ptCount val="19"/>
                <c:pt idx="0">
                  <c:v>02.07.2015</c:v>
                </c:pt>
                <c:pt idx="1">
                  <c:v>06.07.2015</c:v>
                </c:pt>
                <c:pt idx="2">
                  <c:v>07.07.2015</c:v>
                </c:pt>
                <c:pt idx="3">
                  <c:v>10.07.2015</c:v>
                </c:pt>
                <c:pt idx="4">
                  <c:v>13.07.2015</c:v>
                </c:pt>
                <c:pt idx="5">
                  <c:v>14.07.2015</c:v>
                </c:pt>
                <c:pt idx="6">
                  <c:v>16.07.2015</c:v>
                </c:pt>
                <c:pt idx="7">
                  <c:v>22.07.2015</c:v>
                </c:pt>
                <c:pt idx="8">
                  <c:v>23.07.2015</c:v>
                </c:pt>
                <c:pt idx="9">
                  <c:v>24.07.2015</c:v>
                </c:pt>
                <c:pt idx="10">
                  <c:v>27.07.2015</c:v>
                </c:pt>
                <c:pt idx="11">
                  <c:v>28.07.2015</c:v>
                </c:pt>
                <c:pt idx="12">
                  <c:v>30.07.2015</c:v>
                </c:pt>
                <c:pt idx="13">
                  <c:v>05.08.2015</c:v>
                </c:pt>
                <c:pt idx="14">
                  <c:v>06.08.2015</c:v>
                </c:pt>
                <c:pt idx="15">
                  <c:v>10.08.2015</c:v>
                </c:pt>
                <c:pt idx="16">
                  <c:v>11.08.2015</c:v>
                </c:pt>
                <c:pt idx="17">
                  <c:v>12.08.2015</c:v>
                </c:pt>
                <c:pt idx="18">
                  <c:v>13.08.2015</c:v>
                </c:pt>
              </c:strCache>
            </c:strRef>
          </c:cat>
          <c:val>
            <c:numRef>
              <c:f>Сводный!$L$10:$L$29</c:f>
              <c:numCache>
                <c:formatCode>0</c:formatCode>
                <c:ptCount val="1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4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6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375999648"/>
        <c:axId val="375998472"/>
      </c:barChart>
      <c:catAx>
        <c:axId val="375999648"/>
        <c:scaling>
          <c:orientation val="minMax"/>
        </c:scaling>
        <c:delete val="0"/>
        <c:axPos val="b"/>
        <c:numFmt formatCode="d/m;@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 lang="en-US"/>
            </a:pPr>
            <a:endParaRPr lang="ru-RU"/>
          </a:p>
        </c:txPr>
        <c:crossAx val="375998472"/>
        <c:crosses val="autoZero"/>
        <c:auto val="0"/>
        <c:lblAlgn val="ctr"/>
        <c:lblOffset val="100"/>
        <c:noMultiLvlLbl val="0"/>
      </c:catAx>
      <c:valAx>
        <c:axId val="375998472"/>
        <c:scaling>
          <c:orientation val="minMax"/>
        </c:scaling>
        <c:delete val="0"/>
        <c:axPos val="l"/>
        <c:majorGridlines/>
        <c:numFmt formatCode="#\ ##0.00_ ;[Red]\-#\ ##0.00\ 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37599964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ru-RU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[Statistics_Forex.xlsx]Сводный!СводнаяТаблица6</c:name>
    <c:fmtId val="0"/>
  </c:pivotSource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РЕЗУЛЬТАТЫ ПО ГОДАМ, МЕСЯЦАМ, НЕДЕЛЯМ</a:t>
            </a:r>
          </a:p>
        </c:rich>
      </c:tx>
      <c:overlay val="0"/>
    </c:title>
    <c:autoTitleDeleted val="0"/>
    <c:pivotFmts>
      <c:pivotFmt>
        <c:idx val="0"/>
        <c:spPr>
          <a:ln>
            <a:solidFill>
              <a:srgbClr val="8064A2"/>
            </a:solidFill>
          </a:ln>
        </c:spPr>
        <c:marker>
          <c:symbol val="none"/>
        </c:marker>
      </c:pivotFmt>
      <c:pivotFmt>
        <c:idx val="1"/>
        <c:spPr>
          <a:noFill/>
          <a:ln>
            <a:solidFill>
              <a:srgbClr val="8064A2"/>
            </a:solidFill>
          </a:ln>
        </c:spPr>
        <c:marker>
          <c:symbol val="none"/>
        </c:marker>
      </c:pivotFmt>
      <c:pivotFmt>
        <c:idx val="2"/>
        <c:spPr>
          <a:noFill/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/>
              </a:pPr>
              <a:endParaRPr lang="ru-RU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Сводный!$BN$8:$BN$9</c:f>
              <c:strCache>
                <c:ptCount val="1"/>
                <c:pt idx="0">
                  <c:v>Net</c:v>
                </c:pt>
              </c:strCache>
            </c:strRef>
          </c:tx>
          <c:spPr>
            <a:ln>
              <a:solidFill>
                <a:srgbClr val="8064A2"/>
              </a:solidFill>
            </a:ln>
          </c:spPr>
          <c:invertIfNegative val="0"/>
          <c:cat>
            <c:multiLvlStrRef>
              <c:f>Сводный!$BK$10:$BM$17</c:f>
              <c:multiLvlStrCache>
                <c:ptCount val="7"/>
                <c:lvl>
                  <c:pt idx="0">
                    <c:v>27</c:v>
                  </c:pt>
                  <c:pt idx="1">
                    <c:v>28</c:v>
                  </c:pt>
                  <c:pt idx="2">
                    <c:v>29</c:v>
                  </c:pt>
                  <c:pt idx="3">
                    <c:v>30</c:v>
                  </c:pt>
                  <c:pt idx="4">
                    <c:v>31</c:v>
                  </c:pt>
                  <c:pt idx="5">
                    <c:v>32</c:v>
                  </c:pt>
                  <c:pt idx="6">
                    <c:v>33</c:v>
                  </c:pt>
                </c:lvl>
                <c:lvl>
                  <c:pt idx="0">
                    <c:v>Июль</c:v>
                  </c:pt>
                  <c:pt idx="5">
                    <c:v>Август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Сводный!$BN$10:$BN$17</c:f>
              <c:numCache>
                <c:formatCode>#\ ##0.00_ ;[Red]\-#\ ##0.00\ </c:formatCode>
                <c:ptCount val="7"/>
                <c:pt idx="0">
                  <c:v>2.4500000000000002</c:v>
                </c:pt>
                <c:pt idx="1">
                  <c:v>4.38</c:v>
                </c:pt>
                <c:pt idx="2">
                  <c:v>1.58</c:v>
                </c:pt>
                <c:pt idx="3">
                  <c:v>-3.71</c:v>
                </c:pt>
                <c:pt idx="4">
                  <c:v>3.51</c:v>
                </c:pt>
                <c:pt idx="5">
                  <c:v>-5.31</c:v>
                </c:pt>
                <c:pt idx="6">
                  <c:v>-4.49</c:v>
                </c:pt>
              </c:numCache>
            </c:numRef>
          </c:val>
        </c:ser>
        <c:ser>
          <c:idx val="1"/>
          <c:order val="1"/>
          <c:tx>
            <c:strRef>
              <c:f>Сводный!$BO$8:$BO$9</c:f>
              <c:strCache>
                <c:ptCount val="1"/>
                <c:pt idx="0">
                  <c:v>Комиссия</c:v>
                </c:pt>
              </c:strCache>
            </c:strRef>
          </c:tx>
          <c:spPr>
            <a:noFill/>
            <a:ln>
              <a:solidFill>
                <a:srgbClr val="8064A2"/>
              </a:solidFill>
            </a:ln>
          </c:spPr>
          <c:invertIfNegative val="0"/>
          <c:cat>
            <c:multiLvlStrRef>
              <c:f>Сводный!$BK$10:$BM$17</c:f>
              <c:multiLvlStrCache>
                <c:ptCount val="7"/>
                <c:lvl>
                  <c:pt idx="0">
                    <c:v>27</c:v>
                  </c:pt>
                  <c:pt idx="1">
                    <c:v>28</c:v>
                  </c:pt>
                  <c:pt idx="2">
                    <c:v>29</c:v>
                  </c:pt>
                  <c:pt idx="3">
                    <c:v>30</c:v>
                  </c:pt>
                  <c:pt idx="4">
                    <c:v>31</c:v>
                  </c:pt>
                  <c:pt idx="5">
                    <c:v>32</c:v>
                  </c:pt>
                  <c:pt idx="6">
                    <c:v>33</c:v>
                  </c:pt>
                </c:lvl>
                <c:lvl>
                  <c:pt idx="0">
                    <c:v>Июль</c:v>
                  </c:pt>
                  <c:pt idx="5">
                    <c:v>Август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Сводный!$BO$10:$BO$17</c:f>
              <c:numCache>
                <c:formatCode>#\ ##0.00_ ;[Red]\-#\ ##0.00\ 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Сводный!$BP$8:$BP$9</c:f>
              <c:strCache>
                <c:ptCount val="1"/>
                <c:pt idx="0">
                  <c:v>Кол. сделок</c:v>
                </c:pt>
              </c:strCache>
            </c:strRef>
          </c:tx>
          <c:spPr>
            <a:noFill/>
          </c:spPr>
          <c:invertIfNegative val="0"/>
          <c:dLbls>
            <c:spPr/>
            <c:txPr>
              <a:bodyPr/>
              <a:lstStyle/>
              <a:p>
                <a:pPr>
                  <a:defRPr lang="en-US"/>
                </a:pPr>
                <a:endParaRPr lang="ru-R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Сводный!$BK$10:$BM$17</c:f>
              <c:multiLvlStrCache>
                <c:ptCount val="7"/>
                <c:lvl>
                  <c:pt idx="0">
                    <c:v>27</c:v>
                  </c:pt>
                  <c:pt idx="1">
                    <c:v>28</c:v>
                  </c:pt>
                  <c:pt idx="2">
                    <c:v>29</c:v>
                  </c:pt>
                  <c:pt idx="3">
                    <c:v>30</c:v>
                  </c:pt>
                  <c:pt idx="4">
                    <c:v>31</c:v>
                  </c:pt>
                  <c:pt idx="5">
                    <c:v>32</c:v>
                  </c:pt>
                  <c:pt idx="6">
                    <c:v>33</c:v>
                  </c:pt>
                </c:lvl>
                <c:lvl>
                  <c:pt idx="0">
                    <c:v>Июль</c:v>
                  </c:pt>
                  <c:pt idx="5">
                    <c:v>Август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Сводный!$BP$10:$BP$17</c:f>
              <c:numCache>
                <c:formatCode>0</c:formatCode>
                <c:ptCount val="7"/>
                <c:pt idx="0">
                  <c:v>1</c:v>
                </c:pt>
                <c:pt idx="1">
                  <c:v>5</c:v>
                </c:pt>
                <c:pt idx="2">
                  <c:v>8</c:v>
                </c:pt>
                <c:pt idx="3">
                  <c:v>4</c:v>
                </c:pt>
                <c:pt idx="4">
                  <c:v>8</c:v>
                </c:pt>
                <c:pt idx="5">
                  <c:v>4</c:v>
                </c:pt>
                <c:pt idx="6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375992592"/>
        <c:axId val="375993768"/>
      </c:barChart>
      <c:catAx>
        <c:axId val="375992592"/>
        <c:scaling>
          <c:orientation val="minMax"/>
        </c:scaling>
        <c:delete val="0"/>
        <c:axPos val="b"/>
        <c:numFmt formatCode="d/m;@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 lang="en-US"/>
            </a:pPr>
            <a:endParaRPr lang="ru-RU"/>
          </a:p>
        </c:txPr>
        <c:crossAx val="375993768"/>
        <c:crosses val="autoZero"/>
        <c:auto val="0"/>
        <c:lblAlgn val="ctr"/>
        <c:lblOffset val="100"/>
        <c:noMultiLvlLbl val="0"/>
      </c:catAx>
      <c:valAx>
        <c:axId val="375993768"/>
        <c:scaling>
          <c:orientation val="minMax"/>
        </c:scaling>
        <c:delete val="0"/>
        <c:axPos val="l"/>
        <c:majorGridlines/>
        <c:numFmt formatCode="#\ ##0.00_ ;[Red]\-#\ ##0.00\ 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375992592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ru-RU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[Statistics_Forex.xlsx]Служебный!СводнаяТаблица2</c:name>
    <c:fmtId val="1"/>
  </c:pivotSource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ОБЩАЯ ДОХОДНОСТЬ ПОРТФЕЛЯ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spPr>
          <a:ln w="38100"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Служебный!$P$5</c:f>
              <c:strCache>
                <c:ptCount val="1"/>
                <c:pt idx="0">
                  <c:v>Итог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Служебный!$O$6:$O$26</c:f>
              <c:strCache>
                <c:ptCount val="20"/>
                <c:pt idx="0">
                  <c:v>(пусто)</c:v>
                </c:pt>
                <c:pt idx="1">
                  <c:v>02.07.2015</c:v>
                </c:pt>
                <c:pt idx="2">
                  <c:v>07.07.2015</c:v>
                </c:pt>
                <c:pt idx="3">
                  <c:v>06.07.2015</c:v>
                </c:pt>
                <c:pt idx="4">
                  <c:v>10.07.2015</c:v>
                </c:pt>
                <c:pt idx="5">
                  <c:v>14.07.2015</c:v>
                </c:pt>
                <c:pt idx="6">
                  <c:v>13.07.2015</c:v>
                </c:pt>
                <c:pt idx="7">
                  <c:v>16.07.2015</c:v>
                </c:pt>
                <c:pt idx="8">
                  <c:v>23.07.2015</c:v>
                </c:pt>
                <c:pt idx="9">
                  <c:v>22.07.2015</c:v>
                </c:pt>
                <c:pt idx="10">
                  <c:v>24.07.2015</c:v>
                </c:pt>
                <c:pt idx="11">
                  <c:v>28.07.2015</c:v>
                </c:pt>
                <c:pt idx="12">
                  <c:v>30.07.2015</c:v>
                </c:pt>
                <c:pt idx="13">
                  <c:v>27.07.2015</c:v>
                </c:pt>
                <c:pt idx="14">
                  <c:v>05.08.2015</c:v>
                </c:pt>
                <c:pt idx="15">
                  <c:v>06.08.2015</c:v>
                </c:pt>
                <c:pt idx="16">
                  <c:v>11.08.2015</c:v>
                </c:pt>
                <c:pt idx="17">
                  <c:v>10.08.2015</c:v>
                </c:pt>
                <c:pt idx="18">
                  <c:v>12.08.2015</c:v>
                </c:pt>
                <c:pt idx="19">
                  <c:v>13.08.2015</c:v>
                </c:pt>
              </c:strCache>
            </c:strRef>
          </c:cat>
          <c:val>
            <c:numRef>
              <c:f>Служебный!$P$6:$P$26</c:f>
              <c:numCache>
                <c:formatCode>#\ ##0.00_ ;[Red]\-#\ ##0.00\ </c:formatCode>
                <c:ptCount val="20"/>
                <c:pt idx="0">
                  <c:v>0</c:v>
                </c:pt>
                <c:pt idx="1">
                  <c:v>30.624999999999993</c:v>
                </c:pt>
                <c:pt idx="2">
                  <c:v>14.548444976076549</c:v>
                </c:pt>
                <c:pt idx="3">
                  <c:v>24.696677587251017</c:v>
                </c:pt>
                <c:pt idx="4">
                  <c:v>80.793398237396616</c:v>
                </c:pt>
                <c:pt idx="5">
                  <c:v>76.875532923291772</c:v>
                </c:pt>
                <c:pt idx="6">
                  <c:v>96.302886232128884</c:v>
                </c:pt>
                <c:pt idx="7">
                  <c:v>89.086977141219791</c:v>
                </c:pt>
                <c:pt idx="8">
                  <c:v>84.065544195720705</c:v>
                </c:pt>
                <c:pt idx="9">
                  <c:v>84.129687877568045</c:v>
                </c:pt>
                <c:pt idx="10">
                  <c:v>64.585062280310879</c:v>
                </c:pt>
                <c:pt idx="11">
                  <c:v>70.96301503621639</c:v>
                </c:pt>
                <c:pt idx="12">
                  <c:v>89.775427762051294</c:v>
                </c:pt>
                <c:pt idx="13">
                  <c:v>91.373759937172906</c:v>
                </c:pt>
                <c:pt idx="14">
                  <c:v>71.789944300005686</c:v>
                </c:pt>
                <c:pt idx="15">
                  <c:v>48.034207171379002</c:v>
                </c:pt>
                <c:pt idx="16">
                  <c:v>55.250039466717304</c:v>
                </c:pt>
                <c:pt idx="17">
                  <c:v>31.674090099628685</c:v>
                </c:pt>
                <c:pt idx="18">
                  <c:v>14.686919305736794</c:v>
                </c:pt>
                <c:pt idx="19">
                  <c:v>7.0147848534610802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5993376"/>
        <c:axId val="375994944"/>
      </c:lineChart>
      <c:catAx>
        <c:axId val="3759933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ru-RU"/>
          </a:p>
        </c:txPr>
        <c:crossAx val="375994944"/>
        <c:crosses val="autoZero"/>
        <c:auto val="1"/>
        <c:lblAlgn val="ctr"/>
        <c:lblOffset val="100"/>
        <c:noMultiLvlLbl val="0"/>
      </c:catAx>
      <c:valAx>
        <c:axId val="375994944"/>
        <c:scaling>
          <c:orientation val="minMax"/>
        </c:scaling>
        <c:delete val="0"/>
        <c:axPos val="l"/>
        <c:majorGridlines/>
        <c:numFmt formatCode="#\ ##0.00_ ;[Red]\-#\ ##0.00\ 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ru-RU"/>
          </a:p>
        </c:txPr>
        <c:crossAx val="375993376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ru-RU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[Statistics_Forex.xlsx]Таблицы по времени!СводнаяТаблица7</c:name>
    <c:fmtId val="0"/>
  </c:pivotSource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Результаты по часам</a:t>
            </a:r>
          </a:p>
        </c:rich>
      </c:tx>
      <c:layout/>
      <c:overlay val="0"/>
    </c:title>
    <c:autoTitleDeleted val="0"/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по времени'!$V$8:$V$9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'Таблицы по времени'!$U$10:$U$26</c:f>
              <c:strCache>
                <c:ptCount val="16"/>
                <c:pt idx="1">
                  <c:v>0-1</c:v>
                </c:pt>
                <c:pt idx="2">
                  <c:v>10-11</c:v>
                </c:pt>
                <c:pt idx="3">
                  <c:v>11-12</c:v>
                </c:pt>
                <c:pt idx="4">
                  <c:v>1-2</c:v>
                </c:pt>
                <c:pt idx="5">
                  <c:v>12-13</c:v>
                </c:pt>
                <c:pt idx="6">
                  <c:v>13-14</c:v>
                </c:pt>
                <c:pt idx="7">
                  <c:v>14-15</c:v>
                </c:pt>
                <c:pt idx="8">
                  <c:v>17-18</c:v>
                </c:pt>
                <c:pt idx="9">
                  <c:v>3-4</c:v>
                </c:pt>
                <c:pt idx="10">
                  <c:v>4-5</c:v>
                </c:pt>
                <c:pt idx="11">
                  <c:v>5-6</c:v>
                </c:pt>
                <c:pt idx="12">
                  <c:v>6-7</c:v>
                </c:pt>
                <c:pt idx="13">
                  <c:v>7-8</c:v>
                </c:pt>
                <c:pt idx="14">
                  <c:v>8-9</c:v>
                </c:pt>
                <c:pt idx="15">
                  <c:v>9-10</c:v>
                </c:pt>
              </c:strCache>
            </c:strRef>
          </c:cat>
          <c:val>
            <c:numRef>
              <c:f>'Таблицы по времени'!$V$10:$V$26</c:f>
              <c:numCache>
                <c:formatCode>#\ ##0.00_ ;[Red]\-#\ ##0.00\ </c:formatCode>
                <c:ptCount val="16"/>
                <c:pt idx="0">
                  <c:v>0</c:v>
                </c:pt>
                <c:pt idx="1">
                  <c:v>5.65</c:v>
                </c:pt>
                <c:pt idx="2">
                  <c:v>0</c:v>
                </c:pt>
                <c:pt idx="3">
                  <c:v>0.81</c:v>
                </c:pt>
                <c:pt idx="4">
                  <c:v>2.46</c:v>
                </c:pt>
                <c:pt idx="5">
                  <c:v>0.56999999999999995</c:v>
                </c:pt>
                <c:pt idx="6">
                  <c:v>4.17</c:v>
                </c:pt>
                <c:pt idx="7">
                  <c:v>0</c:v>
                </c:pt>
                <c:pt idx="8">
                  <c:v>0.17</c:v>
                </c:pt>
                <c:pt idx="9">
                  <c:v>0.61</c:v>
                </c:pt>
                <c:pt idx="10">
                  <c:v>0.23</c:v>
                </c:pt>
                <c:pt idx="11">
                  <c:v>0</c:v>
                </c:pt>
                <c:pt idx="12">
                  <c:v>0</c:v>
                </c:pt>
                <c:pt idx="13">
                  <c:v>0.81</c:v>
                </c:pt>
                <c:pt idx="14">
                  <c:v>0.73</c:v>
                </c:pt>
                <c:pt idx="15">
                  <c:v>1.75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времени'!$W$8:$W$9</c:f>
              <c:strCache>
                <c:ptCount val="1"/>
                <c:pt idx="0">
                  <c:v>Минус</c:v>
                </c:pt>
              </c:strCache>
            </c:strRef>
          </c:tx>
          <c:invertIfNegative val="0"/>
          <c:cat>
            <c:strRef>
              <c:f>'Таблицы по времени'!$U$10:$U$26</c:f>
              <c:strCache>
                <c:ptCount val="16"/>
                <c:pt idx="1">
                  <c:v>0-1</c:v>
                </c:pt>
                <c:pt idx="2">
                  <c:v>10-11</c:v>
                </c:pt>
                <c:pt idx="3">
                  <c:v>11-12</c:v>
                </c:pt>
                <c:pt idx="4">
                  <c:v>1-2</c:v>
                </c:pt>
                <c:pt idx="5">
                  <c:v>12-13</c:v>
                </c:pt>
                <c:pt idx="6">
                  <c:v>13-14</c:v>
                </c:pt>
                <c:pt idx="7">
                  <c:v>14-15</c:v>
                </c:pt>
                <c:pt idx="8">
                  <c:v>17-18</c:v>
                </c:pt>
                <c:pt idx="9">
                  <c:v>3-4</c:v>
                </c:pt>
                <c:pt idx="10">
                  <c:v>4-5</c:v>
                </c:pt>
                <c:pt idx="11">
                  <c:v>5-6</c:v>
                </c:pt>
                <c:pt idx="12">
                  <c:v>6-7</c:v>
                </c:pt>
                <c:pt idx="13">
                  <c:v>7-8</c:v>
                </c:pt>
                <c:pt idx="14">
                  <c:v>8-9</c:v>
                </c:pt>
                <c:pt idx="15">
                  <c:v>9-10</c:v>
                </c:pt>
              </c:strCache>
            </c:strRef>
          </c:cat>
          <c:val>
            <c:numRef>
              <c:f>'Таблицы по времени'!$W$10:$W$26</c:f>
              <c:numCache>
                <c:formatCode>#\ ##0.00_ ;[Red]\-#\ ##0.00\ </c:formatCode>
                <c:ptCount val="16"/>
                <c:pt idx="0">
                  <c:v>0</c:v>
                </c:pt>
                <c:pt idx="1">
                  <c:v>-4.88</c:v>
                </c:pt>
                <c:pt idx="2">
                  <c:v>-1.75</c:v>
                </c:pt>
                <c:pt idx="3">
                  <c:v>0</c:v>
                </c:pt>
                <c:pt idx="4">
                  <c:v>-1.27</c:v>
                </c:pt>
                <c:pt idx="5">
                  <c:v>0</c:v>
                </c:pt>
                <c:pt idx="6">
                  <c:v>0</c:v>
                </c:pt>
                <c:pt idx="7">
                  <c:v>-1.54</c:v>
                </c:pt>
                <c:pt idx="8">
                  <c:v>0</c:v>
                </c:pt>
                <c:pt idx="9">
                  <c:v>-1.1200000000000001</c:v>
                </c:pt>
                <c:pt idx="10">
                  <c:v>-4</c:v>
                </c:pt>
                <c:pt idx="11">
                  <c:v>-2.34</c:v>
                </c:pt>
                <c:pt idx="12">
                  <c:v>-1.36</c:v>
                </c:pt>
                <c:pt idx="13">
                  <c:v>0</c:v>
                </c:pt>
                <c:pt idx="14">
                  <c:v>0</c:v>
                </c:pt>
                <c:pt idx="15">
                  <c:v>-1.29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времени'!$X$8:$X$9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cat>
            <c:strRef>
              <c:f>'Таблицы по времени'!$U$10:$U$26</c:f>
              <c:strCache>
                <c:ptCount val="16"/>
                <c:pt idx="1">
                  <c:v>0-1</c:v>
                </c:pt>
                <c:pt idx="2">
                  <c:v>10-11</c:v>
                </c:pt>
                <c:pt idx="3">
                  <c:v>11-12</c:v>
                </c:pt>
                <c:pt idx="4">
                  <c:v>1-2</c:v>
                </c:pt>
                <c:pt idx="5">
                  <c:v>12-13</c:v>
                </c:pt>
                <c:pt idx="6">
                  <c:v>13-14</c:v>
                </c:pt>
                <c:pt idx="7">
                  <c:v>14-15</c:v>
                </c:pt>
                <c:pt idx="8">
                  <c:v>17-18</c:v>
                </c:pt>
                <c:pt idx="9">
                  <c:v>3-4</c:v>
                </c:pt>
                <c:pt idx="10">
                  <c:v>4-5</c:v>
                </c:pt>
                <c:pt idx="11">
                  <c:v>5-6</c:v>
                </c:pt>
                <c:pt idx="12">
                  <c:v>6-7</c:v>
                </c:pt>
                <c:pt idx="13">
                  <c:v>7-8</c:v>
                </c:pt>
                <c:pt idx="14">
                  <c:v>8-9</c:v>
                </c:pt>
                <c:pt idx="15">
                  <c:v>9-10</c:v>
                </c:pt>
              </c:strCache>
            </c:strRef>
          </c:cat>
          <c:val>
            <c:numRef>
              <c:f>'Таблицы по времени'!$X$10:$X$26</c:f>
              <c:numCache>
                <c:formatCode>#\ ##0.00_ ;[Red]\-#\ ##0.00\ </c:formatCode>
                <c:ptCount val="16"/>
                <c:pt idx="0">
                  <c:v>0</c:v>
                </c:pt>
                <c:pt idx="1">
                  <c:v>0.76999999999999957</c:v>
                </c:pt>
                <c:pt idx="2">
                  <c:v>-1.75</c:v>
                </c:pt>
                <c:pt idx="3">
                  <c:v>0.81</c:v>
                </c:pt>
                <c:pt idx="4">
                  <c:v>1.1900000000000002</c:v>
                </c:pt>
                <c:pt idx="5">
                  <c:v>0.56999999999999995</c:v>
                </c:pt>
                <c:pt idx="6">
                  <c:v>4.17</c:v>
                </c:pt>
                <c:pt idx="7">
                  <c:v>-1.54</c:v>
                </c:pt>
                <c:pt idx="8">
                  <c:v>0.17</c:v>
                </c:pt>
                <c:pt idx="9">
                  <c:v>-0.51000000000000012</c:v>
                </c:pt>
                <c:pt idx="10">
                  <c:v>-3.77</c:v>
                </c:pt>
                <c:pt idx="11">
                  <c:v>-2.34</c:v>
                </c:pt>
                <c:pt idx="12">
                  <c:v>-1.36</c:v>
                </c:pt>
                <c:pt idx="13">
                  <c:v>0.81</c:v>
                </c:pt>
                <c:pt idx="14">
                  <c:v>0.73</c:v>
                </c:pt>
                <c:pt idx="15">
                  <c:v>0.46000000000000008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6475680"/>
        <c:axId val="376468232"/>
      </c:barChart>
      <c:catAx>
        <c:axId val="37647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6468232"/>
        <c:crosses val="autoZero"/>
        <c:auto val="0"/>
        <c:lblAlgn val="ctr"/>
        <c:lblOffset val="100"/>
        <c:noMultiLvlLbl val="0"/>
      </c:catAx>
      <c:valAx>
        <c:axId val="3764682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ru-RU"/>
                  <a:t>дол</a:t>
                </a:r>
              </a:p>
            </c:rich>
          </c:tx>
          <c:layout/>
          <c:overlay val="0"/>
        </c:title>
        <c:numFmt formatCode="#\ ##0.00_ ;[Red]\-#\ ##0.00\ 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6475680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[Statistics_Forex.xlsx]Таблицы по времени!СводнаяТаблица22</c:name>
    <c:fmtId val="0"/>
  </c:pivotSource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 по дням недели</a:t>
            </a:r>
          </a:p>
        </c:rich>
      </c:tx>
      <c:layout/>
      <c:overlay val="0"/>
    </c:title>
    <c:autoTitleDeleted val="0"/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по времени'!$M$8:$M$9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'Таблицы по времени'!$L$10:$L$16</c:f>
              <c:strCache>
                <c:ptCount val="6"/>
                <c:pt idx="0">
                  <c:v>(пусто)</c:v>
                </c:pt>
                <c:pt idx="1">
                  <c:v>чт</c:v>
                </c:pt>
                <c:pt idx="2">
                  <c:v>вт</c:v>
                </c:pt>
                <c:pt idx="3">
                  <c:v>пн</c:v>
                </c:pt>
                <c:pt idx="4">
                  <c:v>пт</c:v>
                </c:pt>
                <c:pt idx="5">
                  <c:v>ср</c:v>
                </c:pt>
              </c:strCache>
            </c:strRef>
          </c:cat>
          <c:val>
            <c:numRef>
              <c:f>'Таблицы по времени'!$M$10:$M$16</c:f>
              <c:numCache>
                <c:formatCode>#\ ##0.00_ ;[Red]\-#\ ##0.00\ </c:formatCode>
                <c:ptCount val="6"/>
                <c:pt idx="0">
                  <c:v>0</c:v>
                </c:pt>
                <c:pt idx="1">
                  <c:v>5.4900000000000011</c:v>
                </c:pt>
                <c:pt idx="2">
                  <c:v>3.06</c:v>
                </c:pt>
                <c:pt idx="3">
                  <c:v>3.84</c:v>
                </c:pt>
                <c:pt idx="4">
                  <c:v>5.39</c:v>
                </c:pt>
                <c:pt idx="5">
                  <c:v>0.18000000000000002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времени'!$N$8:$N$9</c:f>
              <c:strCache>
                <c:ptCount val="1"/>
                <c:pt idx="0">
                  <c:v>Минус</c:v>
                </c:pt>
              </c:strCache>
            </c:strRef>
          </c:tx>
          <c:invertIfNegative val="0"/>
          <c:cat>
            <c:strRef>
              <c:f>'Таблицы по времени'!$L$10:$L$16</c:f>
              <c:strCache>
                <c:ptCount val="6"/>
                <c:pt idx="0">
                  <c:v>(пусто)</c:v>
                </c:pt>
                <c:pt idx="1">
                  <c:v>чт</c:v>
                </c:pt>
                <c:pt idx="2">
                  <c:v>вт</c:v>
                </c:pt>
                <c:pt idx="3">
                  <c:v>пн</c:v>
                </c:pt>
                <c:pt idx="4">
                  <c:v>пт</c:v>
                </c:pt>
                <c:pt idx="5">
                  <c:v>ср</c:v>
                </c:pt>
              </c:strCache>
            </c:strRef>
          </c:cat>
          <c:val>
            <c:numRef>
              <c:f>'Таблицы по времени'!$N$10:$N$16</c:f>
              <c:numCache>
                <c:formatCode>#\ ##0.00_ ;[Red]\-#\ ##0.00\ </c:formatCode>
                <c:ptCount val="6"/>
                <c:pt idx="0">
                  <c:v>0</c:v>
                </c:pt>
                <c:pt idx="1">
                  <c:v>-6.55</c:v>
                </c:pt>
                <c:pt idx="2">
                  <c:v>-2.9699999999999998</c:v>
                </c:pt>
                <c:pt idx="3">
                  <c:v>-2.98</c:v>
                </c:pt>
                <c:pt idx="4">
                  <c:v>-3.12</c:v>
                </c:pt>
                <c:pt idx="5">
                  <c:v>-3.93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времени'!$O$8:$O$9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cat>
            <c:strRef>
              <c:f>'Таблицы по времени'!$L$10:$L$16</c:f>
              <c:strCache>
                <c:ptCount val="6"/>
                <c:pt idx="0">
                  <c:v>(пусто)</c:v>
                </c:pt>
                <c:pt idx="1">
                  <c:v>чт</c:v>
                </c:pt>
                <c:pt idx="2">
                  <c:v>вт</c:v>
                </c:pt>
                <c:pt idx="3">
                  <c:v>пн</c:v>
                </c:pt>
                <c:pt idx="4">
                  <c:v>пт</c:v>
                </c:pt>
                <c:pt idx="5">
                  <c:v>ср</c:v>
                </c:pt>
              </c:strCache>
            </c:strRef>
          </c:cat>
          <c:val>
            <c:numRef>
              <c:f>'Таблицы по времени'!$O$10:$O$16</c:f>
              <c:numCache>
                <c:formatCode>#\ ##0.00_ ;[Red]\-#\ ##0.00\ </c:formatCode>
                <c:ptCount val="6"/>
                <c:pt idx="0">
                  <c:v>0</c:v>
                </c:pt>
                <c:pt idx="1">
                  <c:v>-1.0599999999999998</c:v>
                </c:pt>
                <c:pt idx="2">
                  <c:v>9.0000000000000288E-2</c:v>
                </c:pt>
                <c:pt idx="3">
                  <c:v>0.85999999999999988</c:v>
                </c:pt>
                <c:pt idx="4">
                  <c:v>2.2699999999999996</c:v>
                </c:pt>
                <c:pt idx="5">
                  <c:v>-3.7500000000000004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375998080"/>
        <c:axId val="375994552"/>
      </c:barChart>
      <c:catAx>
        <c:axId val="37599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5994552"/>
        <c:crosses val="autoZero"/>
        <c:auto val="0"/>
        <c:lblAlgn val="ctr"/>
        <c:lblOffset val="100"/>
        <c:noMultiLvlLbl val="0"/>
      </c:catAx>
      <c:valAx>
        <c:axId val="375994552"/>
        <c:scaling>
          <c:orientation val="minMax"/>
        </c:scaling>
        <c:delete val="0"/>
        <c:axPos val="l"/>
        <c:majorGridlines/>
        <c:numFmt formatCode="#\ ##0.00_ ;[Red]\-#\ ##0.00\ 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5998080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Результаты по </a:t>
            </a: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диапазону</a:t>
            </a: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 времени входа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Плюс</c:v>
          </c:tx>
          <c:spPr>
            <a:solidFill>
              <a:srgbClr val="00B050"/>
            </a:solidFill>
            <a:ln>
              <a:solidFill>
                <a:srgbClr val="000000"/>
              </a:solidFill>
            </a:ln>
          </c:spPr>
          <c:invertIfNegative val="0"/>
          <c:cat>
            <c:strLit>
              <c:ptCount val="3"/>
              <c:pt idx="0">
                <c:v>9:30 - 11:00</c:v>
              </c:pt>
              <c:pt idx="1">
                <c:v>11:00 - 14:30</c:v>
              </c:pt>
              <c:pt idx="2">
                <c:v>Позже закрытия</c:v>
              </c:pt>
            </c:strLit>
          </c:cat>
          <c:val>
            <c:numLit>
              <c:formatCode>General</c:formatCode>
              <c:ptCount val="3"/>
              <c:pt idx="0">
                <c:v>2374.19199999998</c:v>
              </c:pt>
              <c:pt idx="1">
                <c:v>531.92858407080803</c:v>
              </c:pt>
              <c:pt idx="2">
                <c:v>1044.346</c:v>
              </c:pt>
            </c:numLit>
          </c:val>
        </c:ser>
        <c:ser>
          <c:idx val="1"/>
          <c:order val="1"/>
          <c:tx>
            <c:v>Минус</c:v>
          </c:tx>
          <c:spPr>
            <a:ln>
              <a:solidFill>
                <a:srgbClr val="000000"/>
              </a:solidFill>
            </a:ln>
          </c:spPr>
          <c:invertIfNegative val="0"/>
          <c:cat>
            <c:strLit>
              <c:ptCount val="3"/>
              <c:pt idx="0">
                <c:v>9:30 - 11:00</c:v>
              </c:pt>
              <c:pt idx="1">
                <c:v>11:00 - 14:30</c:v>
              </c:pt>
              <c:pt idx="2">
                <c:v>Позже закрытия</c:v>
              </c:pt>
            </c:strLit>
          </c:cat>
          <c:val>
            <c:numLit>
              <c:formatCode>General</c:formatCode>
              <c:ptCount val="3"/>
              <c:pt idx="0">
                <c:v>-865.96199115045749</c:v>
              </c:pt>
              <c:pt idx="1">
                <c:v>0</c:v>
              </c:pt>
              <c:pt idx="2">
                <c:v>-677.22400000001403</c:v>
              </c:pt>
            </c:numLit>
          </c:val>
        </c:ser>
        <c:ser>
          <c:idx val="2"/>
          <c:order val="2"/>
          <c:tx>
            <c:v>Общий</c:v>
          </c:tx>
          <c:spPr>
            <a:noFill/>
            <a:ln>
              <a:noFill/>
            </a:ln>
          </c:spPr>
          <c:invertIfNegative val="0"/>
          <c:cat>
            <c:strLit>
              <c:ptCount val="3"/>
              <c:pt idx="0">
                <c:v>9:30 - 11:00</c:v>
              </c:pt>
              <c:pt idx="1">
                <c:v>11:00 - 14:30</c:v>
              </c:pt>
              <c:pt idx="2">
                <c:v>Позже закрытия</c:v>
              </c:pt>
            </c:strLit>
          </c:cat>
          <c:val>
            <c:numLit>
              <c:formatCode>General</c:formatCode>
              <c:ptCount val="3"/>
              <c:pt idx="0">
                <c:v>1508.2300088495199</c:v>
              </c:pt>
              <c:pt idx="1">
                <c:v>531.92858407080803</c:v>
              </c:pt>
              <c:pt idx="2">
                <c:v>367.12199999998694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377424744"/>
        <c:axId val="377427488"/>
      </c:barChart>
      <c:catAx>
        <c:axId val="377424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7427488"/>
        <c:crosses val="autoZero"/>
        <c:auto val="0"/>
        <c:lblAlgn val="ctr"/>
        <c:lblOffset val="100"/>
        <c:noMultiLvlLbl val="0"/>
      </c:catAx>
      <c:valAx>
        <c:axId val="3774274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7424744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pivotSource>
    <c:name>[Statistics_Forex.xlsx]Таблицы по времени!СводнаяТаблица2</c:name>
    <c:fmtId val="0"/>
  </c:pivotSource>
  <c:chart>
    <c:title>
      <c:tx>
        <c:rich>
          <a:bodyPr/>
          <a:lstStyle/>
          <a:p>
            <a:pPr algn="ctr" rtl="0">
              <a:def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Зависимость результата от времени в сделке (мин)</a:t>
            </a:r>
          </a:p>
        </c:rich>
      </c:tx>
      <c:layout/>
      <c:overlay val="0"/>
    </c:title>
    <c:autoTitleDeleted val="0"/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по времени'!$AF$8:$AF$9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'Таблицы по времени'!$AE$10:$AE$18</c:f>
              <c:strCache>
                <c:ptCount val="8"/>
                <c:pt idx="0">
                  <c:v>-180</c:v>
                </c:pt>
                <c:pt idx="1">
                  <c:v>0</c:v>
                </c:pt>
                <c:pt idx="2">
                  <c:v>15</c:v>
                </c:pt>
                <c:pt idx="3">
                  <c:v>180</c:v>
                </c:pt>
                <c:pt idx="4">
                  <c:v>195</c:v>
                </c:pt>
                <c:pt idx="5">
                  <c:v>225</c:v>
                </c:pt>
                <c:pt idx="6">
                  <c:v>270</c:v>
                </c:pt>
                <c:pt idx="7">
                  <c:v>Среднесрок</c:v>
                </c:pt>
              </c:strCache>
            </c:strRef>
          </c:cat>
          <c:val>
            <c:numRef>
              <c:f>'Таблицы по времени'!$AF$10:$AF$18</c:f>
              <c:numCache>
                <c:formatCode>#\ ##0.00_ ;[Red]\-#\ ##0.00\ </c:formatCode>
                <c:ptCount val="8"/>
                <c:pt idx="0">
                  <c:v>0.56999999999999995</c:v>
                </c:pt>
                <c:pt idx="1">
                  <c:v>0</c:v>
                </c:pt>
                <c:pt idx="2">
                  <c:v>0</c:v>
                </c:pt>
                <c:pt idx="3">
                  <c:v>0.17</c:v>
                </c:pt>
                <c:pt idx="4">
                  <c:v>0.81</c:v>
                </c:pt>
                <c:pt idx="5">
                  <c:v>0</c:v>
                </c:pt>
                <c:pt idx="6">
                  <c:v>0.89</c:v>
                </c:pt>
                <c:pt idx="7">
                  <c:v>15.519999999999998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времени'!$AG$8:$AG$9</c:f>
              <c:strCache>
                <c:ptCount val="1"/>
                <c:pt idx="0">
                  <c:v>Минус</c:v>
                </c:pt>
              </c:strCache>
            </c:strRef>
          </c:tx>
          <c:invertIfNegative val="0"/>
          <c:cat>
            <c:strRef>
              <c:f>'Таблицы по времени'!$AE$10:$AE$18</c:f>
              <c:strCache>
                <c:ptCount val="8"/>
                <c:pt idx="0">
                  <c:v>-180</c:v>
                </c:pt>
                <c:pt idx="1">
                  <c:v>0</c:v>
                </c:pt>
                <c:pt idx="2">
                  <c:v>15</c:v>
                </c:pt>
                <c:pt idx="3">
                  <c:v>180</c:v>
                </c:pt>
                <c:pt idx="4">
                  <c:v>195</c:v>
                </c:pt>
                <c:pt idx="5">
                  <c:v>225</c:v>
                </c:pt>
                <c:pt idx="6">
                  <c:v>270</c:v>
                </c:pt>
                <c:pt idx="7">
                  <c:v>Среднесрок</c:v>
                </c:pt>
              </c:strCache>
            </c:strRef>
          </c:cat>
          <c:val>
            <c:numRef>
              <c:f>'Таблицы по времени'!$AG$10:$AG$18</c:f>
              <c:numCache>
                <c:formatCode>#\ ##0.00_ ;[Red]\-#\ ##0.00\ </c:formatCode>
                <c:ptCount val="8"/>
                <c:pt idx="0">
                  <c:v>0</c:v>
                </c:pt>
                <c:pt idx="1">
                  <c:v>0</c:v>
                </c:pt>
                <c:pt idx="2">
                  <c:v>-1.88</c:v>
                </c:pt>
                <c:pt idx="3">
                  <c:v>0</c:v>
                </c:pt>
                <c:pt idx="4">
                  <c:v>0</c:v>
                </c:pt>
                <c:pt idx="5">
                  <c:v>-1.29</c:v>
                </c:pt>
                <c:pt idx="6">
                  <c:v>-0.22</c:v>
                </c:pt>
                <c:pt idx="7">
                  <c:v>-16.16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времени'!$AH$8:$AH$9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cat>
            <c:strRef>
              <c:f>'Таблицы по времени'!$AE$10:$AE$18</c:f>
              <c:strCache>
                <c:ptCount val="8"/>
                <c:pt idx="0">
                  <c:v>-180</c:v>
                </c:pt>
                <c:pt idx="1">
                  <c:v>0</c:v>
                </c:pt>
                <c:pt idx="2">
                  <c:v>15</c:v>
                </c:pt>
                <c:pt idx="3">
                  <c:v>180</c:v>
                </c:pt>
                <c:pt idx="4">
                  <c:v>195</c:v>
                </c:pt>
                <c:pt idx="5">
                  <c:v>225</c:v>
                </c:pt>
                <c:pt idx="6">
                  <c:v>270</c:v>
                </c:pt>
                <c:pt idx="7">
                  <c:v>Среднесрок</c:v>
                </c:pt>
              </c:strCache>
            </c:strRef>
          </c:cat>
          <c:val>
            <c:numRef>
              <c:f>'Таблицы по времени'!$AH$10:$AH$18</c:f>
              <c:numCache>
                <c:formatCode>#\ ##0.00_ ;[Red]\-#\ ##0.00\ </c:formatCode>
                <c:ptCount val="8"/>
                <c:pt idx="0">
                  <c:v>0.56999999999999995</c:v>
                </c:pt>
                <c:pt idx="1">
                  <c:v>0</c:v>
                </c:pt>
                <c:pt idx="2">
                  <c:v>-1.88</c:v>
                </c:pt>
                <c:pt idx="3">
                  <c:v>0.17</c:v>
                </c:pt>
                <c:pt idx="4">
                  <c:v>0.81</c:v>
                </c:pt>
                <c:pt idx="5">
                  <c:v>-1.29</c:v>
                </c:pt>
                <c:pt idx="6">
                  <c:v>0.67</c:v>
                </c:pt>
                <c:pt idx="7">
                  <c:v>-0.63999999999999801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377425136"/>
        <c:axId val="377427096"/>
      </c:barChart>
      <c:catAx>
        <c:axId val="377425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7427096"/>
        <c:crosses val="autoZero"/>
        <c:auto val="0"/>
        <c:lblAlgn val="ctr"/>
        <c:lblOffset val="100"/>
        <c:noMultiLvlLbl val="0"/>
      </c:catAx>
      <c:valAx>
        <c:axId val="377427096"/>
        <c:scaling>
          <c:orientation val="minMax"/>
        </c:scaling>
        <c:delete val="0"/>
        <c:axPos val="l"/>
        <c:majorGridlines/>
        <c:numFmt formatCode="#\ ##0.00_ ;[Red]\-#\ ##0.00\ 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7425136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[Statistics_Forex.xlsx]Таблицы по времени!СводнаяТаблица3</c:name>
    <c:fmtId val="0"/>
  </c:pivotSource>
  <c:chart>
    <c:title>
      <c:tx>
        <c:rich>
          <a:bodyPr/>
          <a:lstStyle/>
          <a:p>
            <a:pPr>
              <a:defRPr lang="en-US"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ru-RU"/>
              <a:t>Зависимость прибыли от времени в сделке (в днях, без выходных) для среднесрока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'Таблицы по времени'!$M$130:$M$131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cat>
            <c:strRef>
              <c:f>'Таблицы по времени'!$L$132:$L$142</c:f>
              <c:strCache>
                <c:ptCount val="10"/>
                <c:pt idx="0">
                  <c:v>-1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11</c:v>
                </c:pt>
              </c:strCache>
            </c:strRef>
          </c:cat>
          <c:val>
            <c:numRef>
              <c:f>'Таблицы по времени'!$M$132:$M$142</c:f>
              <c:numCache>
                <c:formatCode>#\ ##0.00_ ;[Red]\-#\ ##0.00\ </c:formatCode>
                <c:ptCount val="10"/>
                <c:pt idx="0">
                  <c:v>0.56999999999999995</c:v>
                </c:pt>
                <c:pt idx="1">
                  <c:v>-0.46999999999999975</c:v>
                </c:pt>
                <c:pt idx="2">
                  <c:v>-2.48</c:v>
                </c:pt>
                <c:pt idx="3">
                  <c:v>-3.07</c:v>
                </c:pt>
                <c:pt idx="4">
                  <c:v>0.01</c:v>
                </c:pt>
                <c:pt idx="5">
                  <c:v>-1.59</c:v>
                </c:pt>
                <c:pt idx="6">
                  <c:v>5.3999999999999995</c:v>
                </c:pt>
                <c:pt idx="7">
                  <c:v>4.17</c:v>
                </c:pt>
                <c:pt idx="8">
                  <c:v>0.19</c:v>
                </c:pt>
                <c:pt idx="9">
                  <c:v>0.08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1"/>
        <c:axId val="377423568"/>
        <c:axId val="377428272"/>
      </c:barChart>
      <c:catAx>
        <c:axId val="37742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 sz="1200" b="1" i="0" u="none" strike="noStrike" baseline="0">
                <a:solidFill>
                  <a:srgbClr val="666699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7428272"/>
        <c:crosses val="autoZero"/>
        <c:auto val="0"/>
        <c:lblAlgn val="ctr"/>
        <c:lblOffset val="100"/>
        <c:noMultiLvlLbl val="0"/>
      </c:catAx>
      <c:valAx>
        <c:axId val="377428272"/>
        <c:scaling>
          <c:orientation val="minMax"/>
        </c:scaling>
        <c:delete val="0"/>
        <c:axPos val="l"/>
        <c:majorGridlines/>
        <c:numFmt formatCode="#\ ##0.00_ ;[Red]\-#\ ##0.00\ 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7423568"/>
        <c:crosses val="autoZero"/>
        <c:crossBetween val="between"/>
      </c:valAx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4"/>
      </a:solidFill>
      <a:prstDash val="solid"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[Statistics_Forex.xlsx]Таблицы по инструментам!СводнаяТаблица4</c:name>
    <c:fmtId val="0"/>
  </c:pivotSource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Количество сделок по вариантам входа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</c:pivotFmts>
    <c:plotArea>
      <c:layout/>
      <c:pieChart>
        <c:varyColors val="1"/>
        <c:ser>
          <c:idx val="0"/>
          <c:order val="0"/>
          <c:tx>
            <c:strRef>
              <c:f>'Таблицы по инструментам'!$AP$10:$AP$11</c:f>
              <c:strCache>
                <c:ptCount val="1"/>
                <c:pt idx="0">
                  <c:v>Сделок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'Таблицы по инструментам'!$AO$12:$AO$18</c:f>
              <c:strCache>
                <c:ptCount val="6"/>
                <c:pt idx="0">
                  <c:v>пинбар</c:v>
                </c:pt>
                <c:pt idx="1">
                  <c:v>ГЭП</c:v>
                </c:pt>
                <c:pt idx="2">
                  <c:v>внутренний бар</c:v>
                </c:pt>
                <c:pt idx="3">
                  <c:v>бар поглощения</c:v>
                </c:pt>
                <c:pt idx="4">
                  <c:v>по правителю</c:v>
                </c:pt>
                <c:pt idx="5">
                  <c:v>бычья свеча 08:00</c:v>
                </c:pt>
              </c:strCache>
            </c:strRef>
          </c:cat>
          <c:val>
            <c:numRef>
              <c:f>'Таблицы по инструментам'!$AP$12:$AP$18</c:f>
              <c:numCache>
                <c:formatCode>0</c:formatCode>
                <c:ptCount val="6"/>
                <c:pt idx="0">
                  <c:v>24</c:v>
                </c:pt>
                <c:pt idx="1">
                  <c:v>1</c:v>
                </c:pt>
                <c:pt idx="2">
                  <c:v>3</c:v>
                </c:pt>
                <c:pt idx="3">
                  <c:v>2</c:v>
                </c:pt>
                <c:pt idx="4">
                  <c:v>6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tx>
            <c:strRef>
              <c:f>'Таблицы по инструментам'!$AQ$10:$AQ$11</c:f>
              <c:strCache>
                <c:ptCount val="1"/>
                <c:pt idx="0">
                  <c:v>результат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'Таблицы по инструментам'!$AO$12:$AO$18</c:f>
              <c:strCache>
                <c:ptCount val="6"/>
                <c:pt idx="0">
                  <c:v>пинбар</c:v>
                </c:pt>
                <c:pt idx="1">
                  <c:v>ГЭП</c:v>
                </c:pt>
                <c:pt idx="2">
                  <c:v>внутренний бар</c:v>
                </c:pt>
                <c:pt idx="3">
                  <c:v>бар поглощения</c:v>
                </c:pt>
                <c:pt idx="4">
                  <c:v>по правителю</c:v>
                </c:pt>
                <c:pt idx="5">
                  <c:v>бычья свеча 08:00</c:v>
                </c:pt>
              </c:strCache>
            </c:strRef>
          </c:cat>
          <c:val>
            <c:numRef>
              <c:f>'Таблицы по инструментам'!$AQ$12:$AQ$18</c:f>
              <c:numCache>
                <c:formatCode>#\ ##0.00_ ;[Red]\-#\ ##0.00\ </c:formatCode>
                <c:ptCount val="6"/>
                <c:pt idx="0">
                  <c:v>7.6099999999999985</c:v>
                </c:pt>
                <c:pt idx="1">
                  <c:v>0.89</c:v>
                </c:pt>
                <c:pt idx="2">
                  <c:v>-3.4800000000000004</c:v>
                </c:pt>
                <c:pt idx="3">
                  <c:v>-2.39</c:v>
                </c:pt>
                <c:pt idx="4">
                  <c:v>-4.3899999999999997</c:v>
                </c:pt>
                <c:pt idx="5">
                  <c:v>0.17</c:v>
                </c:pt>
              </c:numCache>
            </c:numRef>
          </c:val>
        </c:ser>
        <c:ser>
          <c:idx val="2"/>
          <c:order val="2"/>
          <c:tx>
            <c:strRef>
              <c:f>'Таблицы по инструментам'!$AR$10:$AR$11</c:f>
              <c:strCache>
                <c:ptCount val="1"/>
                <c:pt idx="0">
                  <c:v>средняя сделка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'Таблицы по инструментам'!$AO$12:$AO$18</c:f>
              <c:strCache>
                <c:ptCount val="6"/>
                <c:pt idx="0">
                  <c:v>пинбар</c:v>
                </c:pt>
                <c:pt idx="1">
                  <c:v>ГЭП</c:v>
                </c:pt>
                <c:pt idx="2">
                  <c:v>внутренний бар</c:v>
                </c:pt>
                <c:pt idx="3">
                  <c:v>бар поглощения</c:v>
                </c:pt>
                <c:pt idx="4">
                  <c:v>по правителю</c:v>
                </c:pt>
                <c:pt idx="5">
                  <c:v>бычья свеча 08:00</c:v>
                </c:pt>
              </c:strCache>
            </c:strRef>
          </c:cat>
          <c:val>
            <c:numRef>
              <c:f>'Таблицы по инструментам'!$AR$12:$AR$18</c:f>
              <c:numCache>
                <c:formatCode>#\ ##0.00_ ;[Red]\-#\ ##0.00\ </c:formatCode>
                <c:ptCount val="6"/>
                <c:pt idx="0">
                  <c:v>0.31708333333333327</c:v>
                </c:pt>
                <c:pt idx="1">
                  <c:v>0.89</c:v>
                </c:pt>
                <c:pt idx="2">
                  <c:v>-1.1600000000000001</c:v>
                </c:pt>
                <c:pt idx="3">
                  <c:v>-1.1950000000000001</c:v>
                </c:pt>
                <c:pt idx="4">
                  <c:v>-0.73166666666666658</c:v>
                </c:pt>
                <c:pt idx="5">
                  <c:v>0.17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[Statistics_Forex.xlsx]Таблицы по инструментам!СводнаяТаблица7</c:name>
    <c:fmtId val="0"/>
  </c:pivotSource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Количество сделок по вариантам выхода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</c:pivotFmts>
    <c:plotArea>
      <c:layout/>
      <c:pieChart>
        <c:varyColors val="1"/>
        <c:ser>
          <c:idx val="0"/>
          <c:order val="0"/>
          <c:tx>
            <c:strRef>
              <c:f>'Таблицы по инструментам'!$BA$10:$BA$11</c:f>
              <c:strCache>
                <c:ptCount val="1"/>
                <c:pt idx="0">
                  <c:v>Количество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'Таблицы по инструментам'!$AZ$12:$AZ$17</c:f>
              <c:strCache>
                <c:ptCount val="5"/>
                <c:pt idx="0">
                  <c:v>(пусто)</c:v>
                </c:pt>
                <c:pt idx="1">
                  <c:v>закрытие в ручную</c:v>
                </c:pt>
                <c:pt idx="2">
                  <c:v>закрытие по стопу</c:v>
                </c:pt>
                <c:pt idx="3">
                  <c:v>БУ</c:v>
                </c:pt>
                <c:pt idx="4">
                  <c:v>часть позиции</c:v>
                </c:pt>
              </c:strCache>
            </c:strRef>
          </c:cat>
          <c:val>
            <c:numRef>
              <c:f>'Таблицы по инструментам'!$BA$12:$BA$17</c:f>
              <c:numCache>
                <c:formatCode>0</c:formatCode>
                <c:ptCount val="5"/>
                <c:pt idx="0">
                  <c:v>963</c:v>
                </c:pt>
                <c:pt idx="1">
                  <c:v>8</c:v>
                </c:pt>
                <c:pt idx="2">
                  <c:v>24</c:v>
                </c:pt>
                <c:pt idx="3">
                  <c:v>4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'Таблицы по инструментам'!$BB$10:$BB$11</c:f>
              <c:strCache>
                <c:ptCount val="1"/>
                <c:pt idx="0">
                  <c:v>Сумма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'Таблицы по инструментам'!$AZ$12:$AZ$17</c:f>
              <c:strCache>
                <c:ptCount val="5"/>
                <c:pt idx="0">
                  <c:v>(пусто)</c:v>
                </c:pt>
                <c:pt idx="1">
                  <c:v>закрытие в ручную</c:v>
                </c:pt>
                <c:pt idx="2">
                  <c:v>закрытие по стопу</c:v>
                </c:pt>
                <c:pt idx="3">
                  <c:v>БУ</c:v>
                </c:pt>
                <c:pt idx="4">
                  <c:v>часть позиции</c:v>
                </c:pt>
              </c:strCache>
            </c:strRef>
          </c:cat>
          <c:val>
            <c:numRef>
              <c:f>'Таблицы по инструментам'!$BB$12:$BB$17</c:f>
              <c:numCache>
                <c:formatCode>#\ ##0.00_р_.;[Red]\-#\ ##0.00_р_.</c:formatCode>
                <c:ptCount val="5"/>
                <c:pt idx="0">
                  <c:v>0</c:v>
                </c:pt>
                <c:pt idx="1">
                  <c:v>5.25</c:v>
                </c:pt>
                <c:pt idx="2">
                  <c:v>-7.91</c:v>
                </c:pt>
                <c:pt idx="3">
                  <c:v>0.26</c:v>
                </c:pt>
                <c:pt idx="4">
                  <c:v>0.81</c:v>
                </c:pt>
              </c:numCache>
            </c:numRef>
          </c:val>
        </c:ser>
        <c:ser>
          <c:idx val="2"/>
          <c:order val="2"/>
          <c:tx>
            <c:strRef>
              <c:f>'Таблицы по инструментам'!$BC$10:$BC$11</c:f>
              <c:strCache>
                <c:ptCount val="1"/>
                <c:pt idx="0">
                  <c:v>Среднее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'Таблицы по инструментам'!$AZ$12:$AZ$17</c:f>
              <c:strCache>
                <c:ptCount val="5"/>
                <c:pt idx="0">
                  <c:v>(пусто)</c:v>
                </c:pt>
                <c:pt idx="1">
                  <c:v>закрытие в ручную</c:v>
                </c:pt>
                <c:pt idx="2">
                  <c:v>закрытие по стопу</c:v>
                </c:pt>
                <c:pt idx="3">
                  <c:v>БУ</c:v>
                </c:pt>
                <c:pt idx="4">
                  <c:v>часть позиции</c:v>
                </c:pt>
              </c:strCache>
            </c:strRef>
          </c:cat>
          <c:val>
            <c:numRef>
              <c:f>'Таблицы по инструментам'!$BC$12:$BC$17</c:f>
              <c:numCache>
                <c:formatCode>#\ ##0.00_р_.;[Red]\-#\ ##0.00_р_.</c:formatCode>
                <c:ptCount val="5"/>
                <c:pt idx="0">
                  <c:v>0</c:v>
                </c:pt>
                <c:pt idx="1">
                  <c:v>0.65625</c:v>
                </c:pt>
                <c:pt idx="2">
                  <c:v>-0.32958333333333334</c:v>
                </c:pt>
                <c:pt idx="3">
                  <c:v>6.5000000000000002E-2</c:v>
                </c:pt>
                <c:pt idx="4">
                  <c:v>0.81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[Statistics_Forex.xlsx]Таблицы по инструментам!СводнаяТаблица5</c:name>
    <c:fmtId val="0"/>
  </c:pivotSource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Результаты по оценкам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'Таблицы по инструментам'!$BL$10:$BL$11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'Таблицы по инструментам'!$BK$12:$BK$18</c:f>
              <c:strCache>
                <c:ptCount val="6"/>
                <c:pt idx="0">
                  <c:v>(пусто)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</c:strCache>
            </c:strRef>
          </c:cat>
          <c:val>
            <c:numRef>
              <c:f>'Таблицы по инструментам'!$BL$12:$BL$18</c:f>
              <c:numCache>
                <c:formatCode>#\ ##0.00_ ;[Red]\-#\ ##0.00\ </c:formatCode>
                <c:ptCount val="6"/>
                <c:pt idx="0">
                  <c:v>0</c:v>
                </c:pt>
                <c:pt idx="1">
                  <c:v>0.61</c:v>
                </c:pt>
                <c:pt idx="2">
                  <c:v>4.1999999999999993</c:v>
                </c:pt>
                <c:pt idx="3">
                  <c:v>4.45</c:v>
                </c:pt>
                <c:pt idx="4">
                  <c:v>-7.4400000000000013</c:v>
                </c:pt>
                <c:pt idx="5">
                  <c:v>-3.41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377422392"/>
        <c:axId val="377423176"/>
      </c:barChart>
      <c:catAx>
        <c:axId val="37742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7423176"/>
        <c:crosses val="autoZero"/>
        <c:auto val="0"/>
        <c:lblAlgn val="ctr"/>
        <c:lblOffset val="100"/>
        <c:noMultiLvlLbl val="0"/>
      </c:catAx>
      <c:valAx>
        <c:axId val="377423176"/>
        <c:scaling>
          <c:orientation val="minMax"/>
        </c:scaling>
        <c:delete val="1"/>
        <c:axPos val="l"/>
        <c:numFmt formatCode="#\ ##0.00_ ;[Red]\-#\ ##0.00\ " sourceLinked="1"/>
        <c:majorTickMark val="out"/>
        <c:minorTickMark val="none"/>
        <c:tickLblPos val="none"/>
        <c:crossAx val="37742239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pivotSource>
    <c:name>[Statistics_Forex.xlsx]Служебный!СводнаяТаблица1</c:name>
    <c:fmtId val="0"/>
  </c:pivotSource>
  <c:chart>
    <c:title>
      <c:tx>
        <c:rich>
          <a:bodyPr/>
          <a:lstStyle/>
          <a:p>
            <a:pPr algn="ctr" rtl="0">
              <a:defRPr lang="ru-RU"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Результат по </a:t>
            </a: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инструментам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Служебный!$K$14:$K$15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cat>
            <c:strRef>
              <c:f>Служебный!$J$16:$J$37</c:f>
              <c:strCache>
                <c:ptCount val="21"/>
                <c:pt idx="0">
                  <c:v>NZDUSD</c:v>
                </c:pt>
                <c:pt idx="1">
                  <c:v>AUDUSD</c:v>
                </c:pt>
                <c:pt idx="2">
                  <c:v>NZDJPY</c:v>
                </c:pt>
                <c:pt idx="3">
                  <c:v>EURAUD</c:v>
                </c:pt>
                <c:pt idx="4">
                  <c:v>EURGBP</c:v>
                </c:pt>
                <c:pt idx="5">
                  <c:v>GBPUSD</c:v>
                </c:pt>
                <c:pt idx="6">
                  <c:v>GBPCHF</c:v>
                </c:pt>
                <c:pt idx="7">
                  <c:v>USDJPY</c:v>
                </c:pt>
                <c:pt idx="8">
                  <c:v>CHFJPY</c:v>
                </c:pt>
                <c:pt idx="9">
                  <c:v>(пусто)</c:v>
                </c:pt>
                <c:pt idx="10">
                  <c:v>UISDCAD</c:v>
                </c:pt>
                <c:pt idx="11">
                  <c:v>AUDJPY</c:v>
                </c:pt>
                <c:pt idx="12">
                  <c:v>NZDCAD</c:v>
                </c:pt>
                <c:pt idx="13">
                  <c:v>GBPAUD</c:v>
                </c:pt>
                <c:pt idx="14">
                  <c:v>EURNZD</c:v>
                </c:pt>
                <c:pt idx="15">
                  <c:v>USDCAD</c:v>
                </c:pt>
                <c:pt idx="16">
                  <c:v>EURJPY</c:v>
                </c:pt>
                <c:pt idx="17">
                  <c:v>GPBJPY</c:v>
                </c:pt>
                <c:pt idx="18">
                  <c:v>AUDNZD</c:v>
                </c:pt>
                <c:pt idx="19">
                  <c:v>GBPNZD</c:v>
                </c:pt>
                <c:pt idx="20">
                  <c:v>GBPJPY</c:v>
                </c:pt>
              </c:strCache>
            </c:strRef>
          </c:cat>
          <c:val>
            <c:numRef>
              <c:f>Служебный!$K$16:$K$37</c:f>
              <c:numCache>
                <c:formatCode>0.00</c:formatCode>
                <c:ptCount val="21"/>
                <c:pt idx="0">
                  <c:v>-3.88</c:v>
                </c:pt>
                <c:pt idx="1">
                  <c:v>-3.0199999999999996</c:v>
                </c:pt>
                <c:pt idx="2">
                  <c:v>-1.8199999999999998</c:v>
                </c:pt>
                <c:pt idx="3">
                  <c:v>-1.2</c:v>
                </c:pt>
                <c:pt idx="4">
                  <c:v>-1.1200000000000001</c:v>
                </c:pt>
                <c:pt idx="5">
                  <c:v>-1.06</c:v>
                </c:pt>
                <c:pt idx="6">
                  <c:v>-0.76</c:v>
                </c:pt>
                <c:pt idx="7">
                  <c:v>-0.14000000000000001</c:v>
                </c:pt>
                <c:pt idx="8">
                  <c:v>-8.9999999999999969E-2</c:v>
                </c:pt>
                <c:pt idx="9">
                  <c:v>0</c:v>
                </c:pt>
                <c:pt idx="10">
                  <c:v>0.02</c:v>
                </c:pt>
                <c:pt idx="11">
                  <c:v>0.09</c:v>
                </c:pt>
                <c:pt idx="12">
                  <c:v>0.19</c:v>
                </c:pt>
                <c:pt idx="13">
                  <c:v>0.33000000000000007</c:v>
                </c:pt>
                <c:pt idx="14">
                  <c:v>0.65</c:v>
                </c:pt>
                <c:pt idx="15">
                  <c:v>0.79</c:v>
                </c:pt>
                <c:pt idx="16">
                  <c:v>0.89</c:v>
                </c:pt>
                <c:pt idx="17">
                  <c:v>0.89</c:v>
                </c:pt>
                <c:pt idx="18">
                  <c:v>1.22</c:v>
                </c:pt>
                <c:pt idx="19">
                  <c:v>3.0700000000000003</c:v>
                </c:pt>
                <c:pt idx="20">
                  <c:v>3.36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7426704"/>
        <c:axId val="377429056"/>
      </c:barChart>
      <c:catAx>
        <c:axId val="3774267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solidFill>
            <a:sysClr val="window" lastClr="FFFFFF"/>
          </a:solidFill>
        </c:spPr>
        <c:txPr>
          <a:bodyPr rot="0" vert="horz"/>
          <a:lstStyle/>
          <a:p>
            <a:pPr>
              <a:defRPr lang="en-US" sz="1000" b="1" i="0" u="none" strike="noStrike" baseline="0">
                <a:solidFill>
                  <a:srgbClr val="333399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377429056"/>
        <c:crosses val="autoZero"/>
        <c:auto val="0"/>
        <c:lblAlgn val="ctr"/>
        <c:lblOffset val="100"/>
        <c:noMultiLvlLbl val="0"/>
      </c:catAx>
      <c:valAx>
        <c:axId val="377429056"/>
        <c:scaling>
          <c:orientation val="minMax"/>
        </c:scaling>
        <c:delete val="1"/>
        <c:axPos val="b"/>
        <c:majorGridlines/>
        <c:numFmt formatCode="0.00" sourceLinked="1"/>
        <c:majorTickMark val="out"/>
        <c:minorTickMark val="none"/>
        <c:tickLblPos val="none"/>
        <c:crossAx val="377426704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[Statistics_Forex.xlsx]Таблицы по инструментам!СводнаяТаблица3</c:name>
    <c:fmtId val="1"/>
  </c:pivotSource>
  <c:chart>
    <c:title>
      <c:tx>
        <c:rich>
          <a:bodyPr/>
          <a:lstStyle/>
          <a:p>
            <a:pPr algn="ctr" rtl="0">
              <a:def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Зависимость результата от выбранной стратегии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spPr>
          <a:solidFill>
            <a:srgbClr val="00B050"/>
          </a:solidFill>
        </c:spPr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spPr>
          <a:noFill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по инструментам'!$BT$10:$BT$11</c:f>
              <c:strCache>
                <c:ptCount val="1"/>
                <c:pt idx="0">
                  <c:v>+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'Таблицы по инструментам'!$BS$12:$BS$16</c:f>
              <c:strCache>
                <c:ptCount val="4"/>
                <c:pt idx="0">
                  <c:v>(пусто)</c:v>
                </c:pt>
                <c:pt idx="1">
                  <c:v>PA</c:v>
                </c:pt>
                <c:pt idx="2">
                  <c:v>Правитель</c:v>
                </c:pt>
                <c:pt idx="3">
                  <c:v>без системы</c:v>
                </c:pt>
              </c:strCache>
            </c:strRef>
          </c:cat>
          <c:val>
            <c:numRef>
              <c:f>'Таблицы по инструментам'!$BT$12:$BT$16</c:f>
              <c:numCache>
                <c:formatCode>#\ ##0.00_ ;[Red]\-#\ ##0.00\ </c:formatCode>
                <c:ptCount val="4"/>
                <c:pt idx="0">
                  <c:v>0</c:v>
                </c:pt>
                <c:pt idx="1">
                  <c:v>16.39</c:v>
                </c:pt>
                <c:pt idx="2">
                  <c:v>1.4</c:v>
                </c:pt>
                <c:pt idx="3">
                  <c:v>0.17</c:v>
                </c:pt>
              </c:numCache>
            </c:numRef>
          </c:val>
        </c:ser>
        <c:ser>
          <c:idx val="1"/>
          <c:order val="1"/>
          <c:tx>
            <c:strRef>
              <c:f>'Таблицы по инструментам'!$BU$10:$BU$11</c:f>
              <c:strCache>
                <c:ptCount val="1"/>
                <c:pt idx="0">
                  <c:v>-</c:v>
                </c:pt>
              </c:strCache>
            </c:strRef>
          </c:tx>
          <c:invertIfNegative val="0"/>
          <c:cat>
            <c:strRef>
              <c:f>'Таблицы по инструментам'!$BS$12:$BS$16</c:f>
              <c:strCache>
                <c:ptCount val="4"/>
                <c:pt idx="0">
                  <c:v>(пусто)</c:v>
                </c:pt>
                <c:pt idx="1">
                  <c:v>PA</c:v>
                </c:pt>
                <c:pt idx="2">
                  <c:v>Правитель</c:v>
                </c:pt>
                <c:pt idx="3">
                  <c:v>без системы</c:v>
                </c:pt>
              </c:strCache>
            </c:strRef>
          </c:cat>
          <c:val>
            <c:numRef>
              <c:f>'Таблицы по инструментам'!$BU$12:$BU$16</c:f>
              <c:numCache>
                <c:formatCode>#\ ##0.00_ ;[Red]\-#\ ##0.00\ </c:formatCode>
                <c:ptCount val="4"/>
                <c:pt idx="0">
                  <c:v>0</c:v>
                </c:pt>
                <c:pt idx="1">
                  <c:v>-13.760000000000002</c:v>
                </c:pt>
                <c:pt idx="2">
                  <c:v>-5.7899999999999991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инструментам'!$BV$10:$BV$11</c:f>
              <c:strCache>
                <c:ptCount val="1"/>
                <c:pt idx="0">
                  <c:v>Сумма</c:v>
                </c:pt>
              </c:strCache>
            </c:strRef>
          </c:tx>
          <c:spPr>
            <a:noFill/>
          </c:spPr>
          <c:invertIfNegative val="0"/>
          <c:cat>
            <c:strRef>
              <c:f>'Таблицы по инструментам'!$BS$12:$BS$16</c:f>
              <c:strCache>
                <c:ptCount val="4"/>
                <c:pt idx="0">
                  <c:v>(пусто)</c:v>
                </c:pt>
                <c:pt idx="1">
                  <c:v>PA</c:v>
                </c:pt>
                <c:pt idx="2">
                  <c:v>Правитель</c:v>
                </c:pt>
                <c:pt idx="3">
                  <c:v>без системы</c:v>
                </c:pt>
              </c:strCache>
            </c:strRef>
          </c:cat>
          <c:val>
            <c:numRef>
              <c:f>'Таблицы по инструментам'!$BV$12:$BV$16</c:f>
              <c:numCache>
                <c:formatCode>#\ ##0.00_ ;[Red]\-#\ ##0.00\ </c:formatCode>
                <c:ptCount val="4"/>
                <c:pt idx="0">
                  <c:v>0</c:v>
                </c:pt>
                <c:pt idx="1">
                  <c:v>2.6300000000000026</c:v>
                </c:pt>
                <c:pt idx="2">
                  <c:v>-4.3899999999999997</c:v>
                </c:pt>
                <c:pt idx="3">
                  <c:v>0.17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377915168"/>
        <c:axId val="377917128"/>
      </c:barChart>
      <c:catAx>
        <c:axId val="3779151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lang="en-US"/>
            </a:pPr>
            <a:endParaRPr lang="ru-RU"/>
          </a:p>
        </c:txPr>
        <c:crossAx val="377917128"/>
        <c:crosses val="autoZero"/>
        <c:auto val="1"/>
        <c:lblAlgn val="ctr"/>
        <c:lblOffset val="100"/>
        <c:noMultiLvlLbl val="0"/>
      </c:catAx>
      <c:valAx>
        <c:axId val="377917128"/>
        <c:scaling>
          <c:orientation val="minMax"/>
        </c:scaling>
        <c:delete val="0"/>
        <c:axPos val="l"/>
        <c:majorGridlines/>
        <c:title>
          <c:layout/>
          <c:overlay val="0"/>
          <c:txPr>
            <a:bodyPr/>
            <a:lstStyle/>
            <a:p>
              <a:pPr>
                <a:defRPr lang="en-US"/>
              </a:pPr>
              <a:endParaRPr lang="ru-RU"/>
            </a:p>
          </c:txPr>
        </c:title>
        <c:numFmt formatCode="#\ ##0.00_ ;[Red]\-#\ ##0.00\ " sourceLinked="1"/>
        <c:majorTickMark val="none"/>
        <c:minorTickMark val="none"/>
        <c:tickLblPos val="nextTo"/>
        <c:txPr>
          <a:bodyPr/>
          <a:lstStyle/>
          <a:p>
            <a:pPr>
              <a:defRPr lang="en-US"/>
            </a:pPr>
            <a:endParaRPr lang="ru-RU"/>
          </a:p>
        </c:txPr>
        <c:crossAx val="377915168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US"/>
            </a:pPr>
            <a:endParaRPr lang="ru-RU"/>
          </a:p>
        </c:txPr>
      </c:dTable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10" Type="http://schemas.openxmlformats.org/officeDocument/2006/relationships/chart" Target="../charts/chart17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145100</xdr:colOff>
      <xdr:row>77</xdr:row>
      <xdr:rowOff>0</xdr:rowOff>
    </xdr:from>
    <xdr:to>
      <xdr:col>23</xdr:col>
      <xdr:colOff>0</xdr:colOff>
      <xdr:row>99</xdr:row>
      <xdr:rowOff>129000</xdr:rowOff>
    </xdr:to>
    <xdr:graphicFrame macro="">
      <xdr:nvGraphicFramePr>
        <xdr:cNvPr id="15207922" name="Диаграмма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2</xdr:col>
      <xdr:colOff>145100</xdr:colOff>
      <xdr:row>128</xdr:row>
      <xdr:rowOff>60787</xdr:rowOff>
    </xdr:from>
    <xdr:to>
      <xdr:col>23</xdr:col>
      <xdr:colOff>0</xdr:colOff>
      <xdr:row>153</xdr:row>
      <xdr:rowOff>0</xdr:rowOff>
    </xdr:to>
    <xdr:graphicFrame macro="">
      <xdr:nvGraphicFramePr>
        <xdr:cNvPr id="15207923" name="Диаграмма 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</xdr:col>
      <xdr:colOff>145100</xdr:colOff>
      <xdr:row>156</xdr:row>
      <xdr:rowOff>92727</xdr:rowOff>
    </xdr:from>
    <xdr:to>
      <xdr:col>23</xdr:col>
      <xdr:colOff>0</xdr:colOff>
      <xdr:row>181</xdr:row>
      <xdr:rowOff>0</xdr:rowOff>
    </xdr:to>
    <xdr:graphicFrame macro="">
      <xdr:nvGraphicFramePr>
        <xdr:cNvPr id="15207924" name="Диаграмма 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145100</xdr:colOff>
      <xdr:row>102</xdr:row>
      <xdr:rowOff>0</xdr:rowOff>
    </xdr:from>
    <xdr:to>
      <xdr:col>23</xdr:col>
      <xdr:colOff>0</xdr:colOff>
      <xdr:row>124</xdr:row>
      <xdr:rowOff>129000</xdr:rowOff>
    </xdr:to>
    <xdr:graphicFrame macro="">
      <xdr:nvGraphicFramePr>
        <xdr:cNvPr id="15207925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145100</xdr:colOff>
      <xdr:row>2</xdr:row>
      <xdr:rowOff>0</xdr:rowOff>
    </xdr:from>
    <xdr:to>
      <xdr:col>23</xdr:col>
      <xdr:colOff>0</xdr:colOff>
      <xdr:row>24</xdr:row>
      <xdr:rowOff>129000</xdr:rowOff>
    </xdr:to>
    <xdr:graphicFrame macro="">
      <xdr:nvGraphicFramePr>
        <xdr:cNvPr id="15207926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145100</xdr:colOff>
      <xdr:row>27</xdr:row>
      <xdr:rowOff>61500</xdr:rowOff>
    </xdr:from>
    <xdr:to>
      <xdr:col>23</xdr:col>
      <xdr:colOff>0</xdr:colOff>
      <xdr:row>50</xdr:row>
      <xdr:rowOff>0</xdr:rowOff>
    </xdr:to>
    <xdr:graphicFrame macro="">
      <xdr:nvGraphicFramePr>
        <xdr:cNvPr id="1520792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145100</xdr:colOff>
      <xdr:row>52</xdr:row>
      <xdr:rowOff>0</xdr:rowOff>
    </xdr:from>
    <xdr:to>
      <xdr:col>23</xdr:col>
      <xdr:colOff>0</xdr:colOff>
      <xdr:row>74</xdr:row>
      <xdr:rowOff>129000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180975</xdr:colOff>
      <xdr:row>1</xdr:row>
      <xdr:rowOff>0</xdr:rowOff>
    </xdr:from>
    <xdr:to>
      <xdr:col>26</xdr:col>
      <xdr:colOff>0</xdr:colOff>
      <xdr:row>19</xdr:row>
      <xdr:rowOff>0</xdr:rowOff>
    </xdr:to>
    <xdr:graphicFrame macro="">
      <xdr:nvGraphicFramePr>
        <xdr:cNvPr id="15217491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</xdr:row>
      <xdr:rowOff>28575</xdr:rowOff>
    </xdr:from>
    <xdr:to>
      <xdr:col>7</xdr:col>
      <xdr:colOff>161925</xdr:colOff>
      <xdr:row>19</xdr:row>
      <xdr:rowOff>9525</xdr:rowOff>
    </xdr:to>
    <xdr:graphicFrame macro="">
      <xdr:nvGraphicFramePr>
        <xdr:cNvPr id="15217492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8</xdr:col>
      <xdr:colOff>0</xdr:colOff>
      <xdr:row>1</xdr:row>
      <xdr:rowOff>0</xdr:rowOff>
    </xdr:from>
    <xdr:to>
      <xdr:col>14</xdr:col>
      <xdr:colOff>219075</xdr:colOff>
      <xdr:row>19</xdr:row>
      <xdr:rowOff>0</xdr:rowOff>
    </xdr:to>
    <xdr:graphicFrame macro="">
      <xdr:nvGraphicFramePr>
        <xdr:cNvPr id="15217493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0</xdr:colOff>
      <xdr:row>20</xdr:row>
      <xdr:rowOff>38100</xdr:rowOff>
    </xdr:from>
    <xdr:to>
      <xdr:col>12</xdr:col>
      <xdr:colOff>542925</xdr:colOff>
      <xdr:row>43</xdr:row>
      <xdr:rowOff>0</xdr:rowOff>
    </xdr:to>
    <xdr:graphicFrame macro="">
      <xdr:nvGraphicFramePr>
        <xdr:cNvPr id="15217494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</xdr:col>
      <xdr:colOff>0</xdr:colOff>
      <xdr:row>115</xdr:row>
      <xdr:rowOff>66675</xdr:rowOff>
    </xdr:from>
    <xdr:to>
      <xdr:col>11</xdr:col>
      <xdr:colOff>447675</xdr:colOff>
      <xdr:row>139</xdr:row>
      <xdr:rowOff>171450</xdr:rowOff>
    </xdr:to>
    <xdr:graphicFrame macro="">
      <xdr:nvGraphicFramePr>
        <xdr:cNvPr id="15217495" name="Диаграмма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43</xdr:row>
      <xdr:rowOff>190499</xdr:rowOff>
    </xdr:from>
    <xdr:to>
      <xdr:col>19</xdr:col>
      <xdr:colOff>583406</xdr:colOff>
      <xdr:row>72</xdr:row>
      <xdr:rowOff>154780</xdr:rowOff>
    </xdr:to>
    <xdr:graphicFrame macro="">
      <xdr:nvGraphicFramePr>
        <xdr:cNvPr id="15217496" name="Диаграмма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47625</xdr:colOff>
      <xdr:row>43</xdr:row>
      <xdr:rowOff>161925</xdr:rowOff>
    </xdr:from>
    <xdr:to>
      <xdr:col>7</xdr:col>
      <xdr:colOff>238125</xdr:colOff>
      <xdr:row>62</xdr:row>
      <xdr:rowOff>76200</xdr:rowOff>
    </xdr:to>
    <xdr:graphicFrame macro="">
      <xdr:nvGraphicFramePr>
        <xdr:cNvPr id="15217497" name="Диаграмма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4763</xdr:colOff>
      <xdr:row>45</xdr:row>
      <xdr:rowOff>69056</xdr:rowOff>
    </xdr:from>
    <xdr:to>
      <xdr:col>26</xdr:col>
      <xdr:colOff>221457</xdr:colOff>
      <xdr:row>58</xdr:row>
      <xdr:rowOff>145256</xdr:rowOff>
    </xdr:to>
    <xdr:graphicFrame macro="">
      <xdr:nvGraphicFramePr>
        <xdr:cNvPr id="15217498" name="Диаграмма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180975</xdr:colOff>
      <xdr:row>20</xdr:row>
      <xdr:rowOff>47625</xdr:rowOff>
    </xdr:from>
    <xdr:to>
      <xdr:col>22</xdr:col>
      <xdr:colOff>114300</xdr:colOff>
      <xdr:row>42</xdr:row>
      <xdr:rowOff>180975</xdr:rowOff>
    </xdr:to>
    <xdr:graphicFrame macro="">
      <xdr:nvGraphicFramePr>
        <xdr:cNvPr id="15217499" name="Диаграмма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0</xdr:colOff>
      <xdr:row>20</xdr:row>
      <xdr:rowOff>0</xdr:rowOff>
    </xdr:from>
    <xdr:to>
      <xdr:col>31</xdr:col>
      <xdr:colOff>0</xdr:colOff>
      <xdr:row>43</xdr:row>
      <xdr:rowOff>0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Statistics_Forex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Statistics_Forex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Автор" refreshedDate="42229.77293136574" missingItemsLimit="0" createdVersion="3" refreshedVersion="5" recordCount="1001">
  <cacheSource type="worksheet">
    <worksheetSource ref="B1:AT65537" sheet="Данные" r:id="rId2"/>
  </cacheSource>
  <cacheFields count="46">
    <cacheField name="№" numFmtId="0">
      <sharedItems containsString="0" containsBlank="1" containsNumber="1" containsInteger="1" minValue="1" maxValue="999"/>
    </cacheField>
    <cacheField name="Дата" numFmtId="167">
      <sharedItems containsNonDate="0" containsDate="1" containsString="0" containsBlank="1" minDate="2015-07-02T00:00:00" maxDate="2015-08-14T00:00:00" count="20">
        <d v="2015-07-02T00:00:00"/>
        <d v="2015-07-07T00:00:00"/>
        <d v="2015-07-06T00:00:00"/>
        <d v="2015-07-10T00:00:00"/>
        <d v="2015-07-14T00:00:00"/>
        <d v="2015-07-13T00:00:00"/>
        <d v="2015-07-16T00:00:00"/>
        <d v="2015-07-23T00:00:00"/>
        <d v="2015-07-22T00:00:00"/>
        <d v="2015-07-24T00:00:00"/>
        <d v="2015-07-28T00:00:00"/>
        <d v="2015-07-30T00:00:00"/>
        <d v="2015-07-27T00:00:00"/>
        <d v="2015-08-05T00:00:00"/>
        <d v="2015-08-06T00:00:00"/>
        <d v="2015-08-11T00:00:00"/>
        <d v="2015-08-10T00:00:00"/>
        <d v="2015-08-12T00:00:00"/>
        <d v="2015-08-13T00:00:00"/>
        <m/>
      </sharedItems>
    </cacheField>
    <cacheField name="Время открытия" numFmtId="0">
      <sharedItems containsNonDate="0" containsDate="1" containsString="0" containsBlank="1" minDate="1899-12-30T00:01:00" maxDate="1899-12-30T17:17:00"/>
    </cacheField>
    <cacheField name="Дата закрытия" numFmtId="167">
      <sharedItems containsNonDate="0" containsDate="1" containsString="0" containsBlank="1" minDate="2015-07-03T00:00:00" maxDate="2015-08-14T00:00:00"/>
    </cacheField>
    <cacheField name="Время закрытия" numFmtId="0">
      <sharedItems containsNonDate="0" containsDate="1" containsString="0" containsBlank="1" minDate="1899-12-30T00:12:00" maxDate="1899-12-30T23:57:00"/>
    </cacheField>
    <cacheField name="Инструмент" numFmtId="0">
      <sharedItems containsBlank="1" count="21">
        <s v="GBPAUD"/>
        <s v="GBPNZD"/>
        <s v="GPBJPY"/>
        <s v="USDJPY"/>
        <s v="GBPUSD"/>
        <s v="AUDJPY"/>
        <s v="EURJPY"/>
        <s v="AUDNZD"/>
        <s v="NZDUSD"/>
        <s v="GBPJPY"/>
        <s v="CHFJPY"/>
        <s v="NZDJPY"/>
        <s v="EURNZD"/>
        <s v="EURGBP"/>
        <s v="USDCAD"/>
        <s v="AUDUSD"/>
        <s v="NZDCAD"/>
        <s v="UISDCAD"/>
        <s v="GBPCHF"/>
        <s v="EURAUD"/>
        <m/>
      </sharedItems>
    </cacheField>
    <cacheField name="Направление сделки" numFmtId="0">
      <sharedItems containsBlank="1" count="3">
        <s v="buy"/>
        <s v="sell"/>
        <m/>
      </sharedItems>
    </cacheField>
    <cacheField name="Цена открытия" numFmtId="0">
      <sharedItems containsBlank="1"/>
    </cacheField>
    <cacheField name="Цена закрытия" numFmtId="0">
      <sharedItems containsBlank="1"/>
    </cacheField>
    <cacheField name="кол-во" numFmtId="0">
      <sharedItems containsString="0" containsBlank="1" containsNumber="1" minValue="0.01" maxValue="0.02" count="3">
        <n v="0.01"/>
        <n v="0.02"/>
        <m/>
      </sharedItems>
    </cacheField>
    <cacheField name="Комиссия" numFmtId="0">
      <sharedItems containsNonDate="0" containsString="0" containsBlank="1"/>
    </cacheField>
    <cacheField name="Результат" numFmtId="0">
      <sharedItems containsString="0" containsBlank="1" containsNumber="1" minValue="-2.98" maxValue="4.17"/>
    </cacheField>
    <cacheField name="Способ входа в позицию" numFmtId="0">
      <sharedItems containsBlank="1" count="7">
        <s v="пинбар"/>
        <s v="ГЭП"/>
        <s v="внутренний бар"/>
        <s v="бар поглощения"/>
        <s v="по правителю"/>
        <s v="бычья свеча 08:00"/>
        <m/>
      </sharedItems>
    </cacheField>
    <cacheField name="Способ выхода из позиции" numFmtId="0">
      <sharedItems containsBlank="1" count="5">
        <s v="закрытие в ручную"/>
        <s v="закрытие по стопу"/>
        <s v="БУ"/>
        <s v="часть позиции"/>
        <m/>
      </sharedItems>
    </cacheField>
    <cacheField name="Оценка трейда" numFmtId="0">
      <sharedItems containsString="0" containsBlank="1" containsNumber="1" containsInteger="1" minValue="1" maxValue="5" count="6">
        <n v="3"/>
        <n v="2"/>
        <n v="1"/>
        <n v="4"/>
        <n v="5"/>
        <m/>
      </sharedItems>
    </cacheField>
    <cacheField name="Стратегия" numFmtId="0">
      <sharedItems containsBlank="1" count="4">
        <s v="PA"/>
        <s v="Правитель"/>
        <s v="без системы"/>
        <m/>
      </sharedItems>
    </cacheField>
    <cacheField name="Комментарий" numFmtId="0">
      <sharedItems containsBlank="1"/>
    </cacheField>
    <cacheField name="Изменение депозита" numFmtId="0">
      <sharedItems containsString="0" containsBlank="1" containsNumber="1" containsInteger="1" minValue="8" maxValue="8"/>
    </cacheField>
    <cacheField name="Депозит" numFmtId="165">
      <sharedItems containsString="0" containsBlank="1" containsNumber="1" minValue="6.4099999999999966" maxValue="17.599999999999998"/>
    </cacheField>
    <cacheField name="Комиссия всего" numFmtId="165">
      <sharedItems containsString="0" containsBlank="1" containsNumber="1" containsInteger="1" minValue="0" maxValue="0"/>
    </cacheField>
    <cacheField name="P\L Gross" numFmtId="170">
      <sharedItems containsString="0" containsBlank="1" containsNumber="1" minValue="-2.98" maxValue="4.17"/>
    </cacheField>
    <cacheField name="P\L Net" numFmtId="0">
      <sharedItems containsString="0" containsBlank="1" containsNumber="1" minValue="-2.98" maxValue="4.17"/>
    </cacheField>
    <cacheField name="Начальная сумма (Gross)" numFmtId="165">
      <sharedItems containsString="0" containsBlank="1" containsNumber="1" minValue="6.4099999999999966" maxValue="17.599999999999998"/>
    </cacheField>
    <cacheField name="Начальная сумма (Net)" numFmtId="165">
      <sharedItems containsString="0" containsBlank="1" containsNumber="1" minValue="-1.5899999999999967" maxValue="9.6000000000000014"/>
    </cacheField>
    <cacheField name="Конечная сумма (Gross)" numFmtId="165">
      <sharedItems containsString="0" containsBlank="1" containsNumber="1" minValue="6.4099999999999966" maxValue="17.599999999999998"/>
    </cacheField>
    <cacheField name="Конечная сумма (Net)" numFmtId="165">
      <sharedItems containsString="0" containsBlank="1" containsNumber="1" minValue="-1.5899999999999967" maxValue="9.6000000000000014"/>
    </cacheField>
    <cacheField name="День недели" numFmtId="0">
      <sharedItems containsBlank="1" count="7">
        <s v="чт"/>
        <s v="вт"/>
        <s v="пн"/>
        <s v="пт"/>
        <s v="ср"/>
        <s v=""/>
        <m/>
      </sharedItems>
    </cacheField>
    <cacheField name="Часы" numFmtId="0">
      <sharedItems containsBlank="1" count="17">
        <s v="1-2"/>
        <s v="0-1"/>
        <s v="9-10"/>
        <s v="13-14"/>
        <s v="3-4"/>
        <s v="8-9"/>
        <s v="10-11"/>
        <s v="14-15"/>
        <s v="6-7"/>
        <s v="11-12"/>
        <s v="4-5"/>
        <s v="5-6"/>
        <s v="7-8"/>
        <s v="17-18"/>
        <s v="12-13"/>
        <s v=""/>
        <m/>
      </sharedItems>
    </cacheField>
    <cacheField name="Четверть" numFmtId="0">
      <sharedItems containsBlank="1" containsMixedTypes="1" containsNumber="1" containsInteger="1" minValue="1" maxValue="4" count="6">
        <n v="4"/>
        <n v="1"/>
        <n v="2"/>
        <n v="3"/>
        <s v=""/>
        <m/>
      </sharedItems>
    </cacheField>
    <cacheField name="Время в сделке (сек)" numFmtId="0">
      <sharedItems containsString="0" containsBlank="1" containsNumber="1" containsInteger="1" minValue="-10800" maxValue="1234320"/>
    </cacheField>
    <cacheField name="Интрадей" numFmtId="0">
      <sharedItems containsBlank="1" containsMixedTypes="1" containsNumber="1" containsInteger="1" minValue="-180" maxValue="270" count="9">
        <s v="Среднесрок"/>
        <n v="270"/>
        <n v="225"/>
        <n v="195"/>
        <n v="15"/>
        <n v="180"/>
        <n v="-180"/>
        <n v="0"/>
        <m/>
      </sharedItems>
    </cacheField>
    <cacheField name="Среднесрок" numFmtId="0">
      <sharedItems containsBlank="1" containsMixedTypes="1" containsNumber="1" containsInteger="1" minValue="-1" maxValue="11"/>
    </cacheField>
    <cacheField name="Net плюс" numFmtId="165">
      <sharedItems containsString="0" containsBlank="1" containsNumber="1" minValue="0" maxValue="4.17"/>
    </cacheField>
    <cacheField name="Net минус" numFmtId="165">
      <sharedItems containsString="0" containsBlank="1" containsNumber="1" minValue="-2.98" maxValue="0"/>
    </cacheField>
    <cacheField name="Год" numFmtId="0">
      <sharedItems containsBlank="1" containsMixedTypes="1" containsNumber="1" containsInteger="1" minValue="2015" maxValue="2015" count="3">
        <n v="2015"/>
        <s v=""/>
        <m/>
      </sharedItems>
    </cacheField>
    <cacheField name="Месяц" numFmtId="0">
      <sharedItems containsBlank="1" count="4">
        <s v="Июль"/>
        <s v="Август"/>
        <s v=""/>
        <m/>
      </sharedItems>
    </cacheField>
    <cacheField name="Неделя" numFmtId="0">
      <sharedItems containsBlank="1" containsMixedTypes="1" containsNumber="1" containsInteger="1" minValue="27" maxValue="33" count="9">
        <n v="27"/>
        <n v="28"/>
        <n v="29"/>
        <n v="30"/>
        <n v="31"/>
        <n v="32"/>
        <n v="33"/>
        <s v=""/>
        <m/>
      </sharedItems>
    </cacheField>
    <cacheField name="Депозит по дням" numFmtId="165">
      <sharedItems containsString="0" containsBlank="1" containsNumber="1" minValue="0" maxValue="17.599999999999998"/>
    </cacheField>
    <cacheField name="Пополнение депозита" numFmtId="0">
      <sharedItems containsString="0" containsBlank="1" containsNumber="1" containsInteger="1" minValue="8" maxValue="8"/>
    </cacheField>
    <cacheField name="Общая доходность" numFmtId="165">
      <sharedItems containsString="0" containsBlank="1" containsNumber="1" minValue="-19.875000000000043" maxValue="119.99999999999997"/>
    </cacheField>
    <cacheField name="Доходность в сделке" numFmtId="165">
      <sharedItems containsString="0" containsBlank="1" containsNumber="1" minValue="-23.575949367088619" maxValue="43.710691823899374"/>
    </cacheField>
    <cacheField name="Открытие дня" numFmtId="165">
      <sharedItems containsString="0" containsBlank="1" containsNumber="1" minValue="-1.5899999999999967" maxValue="9.6000000000000014"/>
    </cacheField>
    <cacheField name="Закрытие дня" numFmtId="165">
      <sharedItems containsString="0" containsBlank="1" containsNumber="1" minValue="-1.5899999999999967" maxValue="9.6000000000000014"/>
    </cacheField>
    <cacheField name="Диапазон цены" numFmtId="0">
      <sharedItems containsBlank="1" containsMixedTypes="1" containsNumber="1" containsInteger="1" minValue="0" maxValue="0"/>
    </cacheField>
    <cacheField name="МаксМинДней" numFmtId="0">
      <sharedItems containsString="0" containsBlank="1" containsNumber="1" containsInteger="1" minValue="-2" maxValue="6"/>
    </cacheField>
    <cacheField name="Поле1" numFmtId="0" formula="IF('P\L Net'&gt;0,1,-1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Автор" refreshedDate="42229.772940509261" createdVersion="5" refreshedVersion="5" recordCount="1001">
  <cacheSource type="worksheet">
    <worksheetSource ref="B1:AG65537" sheet="Данные" r:id="rId2"/>
  </cacheSource>
  <cacheFields count="32">
    <cacheField name="№" numFmtId="0">
      <sharedItems containsString="0" containsBlank="1" containsNumber="1" containsInteger="1" minValue="1" maxValue="999"/>
    </cacheField>
    <cacheField name="Дата" numFmtId="167">
      <sharedItems containsNonDate="0" containsDate="1" containsString="0" containsBlank="1" minDate="2015-07-02T00:00:00" maxDate="2015-08-14T00:00:00"/>
    </cacheField>
    <cacheField name="Время открытия" numFmtId="0">
      <sharedItems containsNonDate="0" containsDate="1" containsString="0" containsBlank="1" minDate="1899-12-30T00:01:00" maxDate="1899-12-30T17:17:00"/>
    </cacheField>
    <cacheField name="Дата закрытия" numFmtId="167">
      <sharedItems containsNonDate="0" containsDate="1" containsString="0" containsBlank="1" minDate="2015-07-03T00:00:00" maxDate="2015-08-14T00:00:00"/>
    </cacheField>
    <cacheField name="Время закрытия" numFmtId="0">
      <sharedItems containsNonDate="0" containsDate="1" containsString="0" containsBlank="1" minDate="1899-12-30T00:12:00" maxDate="1899-12-30T23:57:00"/>
    </cacheField>
    <cacheField name="Инструмент" numFmtId="0">
      <sharedItems containsBlank="1"/>
    </cacheField>
    <cacheField name="Направление сделки" numFmtId="0">
      <sharedItems containsBlank="1"/>
    </cacheField>
    <cacheField name="Цена открытия" numFmtId="0">
      <sharedItems containsBlank="1"/>
    </cacheField>
    <cacheField name="Цена закрытия" numFmtId="0">
      <sharedItems containsBlank="1"/>
    </cacheField>
    <cacheField name="кол-во" numFmtId="0">
      <sharedItems containsString="0" containsBlank="1" containsNumber="1" minValue="0.01" maxValue="0.02"/>
    </cacheField>
    <cacheField name="Комиссия" numFmtId="0">
      <sharedItems containsNonDate="0" containsString="0" containsBlank="1"/>
    </cacheField>
    <cacheField name="Результат" numFmtId="0">
      <sharedItems containsString="0" containsBlank="1" containsNumber="1" minValue="-2.98" maxValue="4.17"/>
    </cacheField>
    <cacheField name="Способ входа в позицию" numFmtId="0">
      <sharedItems containsBlank="1"/>
    </cacheField>
    <cacheField name="Способ выхода из позиции" numFmtId="0">
      <sharedItems containsBlank="1"/>
    </cacheField>
    <cacheField name="Оценка трейда" numFmtId="0">
      <sharedItems containsString="0" containsBlank="1" containsNumber="1" containsInteger="1" minValue="1" maxValue="5"/>
    </cacheField>
    <cacheField name="Стратегия" numFmtId="0">
      <sharedItems containsBlank="1"/>
    </cacheField>
    <cacheField name="Комментарий" numFmtId="0">
      <sharedItems containsBlank="1"/>
    </cacheField>
    <cacheField name="Изменение депозита" numFmtId="0">
      <sharedItems containsString="0" containsBlank="1" containsNumber="1" containsInteger="1" minValue="8" maxValue="8"/>
    </cacheField>
    <cacheField name="Депозит" numFmtId="165">
      <sharedItems containsString="0" containsBlank="1" containsNumber="1" minValue="6.4099999999999966" maxValue="17.599999999999998"/>
    </cacheField>
    <cacheField name="Комиссия всего" numFmtId="165">
      <sharedItems containsString="0" containsBlank="1" containsNumber="1" containsInteger="1" minValue="0" maxValue="0"/>
    </cacheField>
    <cacheField name="P\L Gross" numFmtId="170">
      <sharedItems containsString="0" containsBlank="1" containsNumber="1" minValue="-2.98" maxValue="4.17"/>
    </cacheField>
    <cacheField name="P\L Net" numFmtId="0">
      <sharedItems containsString="0" containsBlank="1" containsNumber="1" minValue="-2.98" maxValue="4.17"/>
    </cacheField>
    <cacheField name="Начальная сумма (Gross)" numFmtId="165">
      <sharedItems containsString="0" containsBlank="1" containsNumber="1" minValue="6.4099999999999966" maxValue="17.599999999999998"/>
    </cacheField>
    <cacheField name="Начальная сумма (Net)" numFmtId="165">
      <sharedItems containsString="0" containsBlank="1" containsNumber="1" minValue="-1.5899999999999967" maxValue="9.6000000000000014"/>
    </cacheField>
    <cacheField name="Конечная сумма (Gross)" numFmtId="165">
      <sharedItems containsString="0" containsBlank="1" containsNumber="1" minValue="6.4099999999999966" maxValue="17.599999999999998"/>
    </cacheField>
    <cacheField name="Конечная сумма (Net)" numFmtId="165">
      <sharedItems containsString="0" containsBlank="1" containsNumber="1" minValue="-1.5899999999999967" maxValue="9.6000000000000014"/>
    </cacheField>
    <cacheField name="День недели" numFmtId="0">
      <sharedItems containsBlank="1"/>
    </cacheField>
    <cacheField name="Часы" numFmtId="0">
      <sharedItems containsBlank="1"/>
    </cacheField>
    <cacheField name="Четверть" numFmtId="0">
      <sharedItems containsBlank="1" containsMixedTypes="1" containsNumber="1" containsInteger="1" minValue="1" maxValue="4"/>
    </cacheField>
    <cacheField name="Время в сделке (сек)" numFmtId="0">
      <sharedItems containsString="0" containsBlank="1" containsNumber="1" containsInteger="1" minValue="-10800" maxValue="1234320"/>
    </cacheField>
    <cacheField name="Интрадей" numFmtId="0">
      <sharedItems containsBlank="1" containsMixedTypes="1" containsNumber="1" containsInteger="1" minValue="-180" maxValue="270"/>
    </cacheField>
    <cacheField name="Среднесрок" numFmtId="0">
      <sharedItems containsBlank="1" containsMixedTypes="1" containsNumber="1" containsInteger="1" minValue="-30134" maxValue="791" count="19">
        <n v="2"/>
        <s v="интрадей"/>
        <n v="4"/>
        <n v="3"/>
        <n v="7"/>
        <n v="8"/>
        <n v="6"/>
        <n v="11"/>
        <n v="5"/>
        <n v="9"/>
        <n v="-1"/>
        <m/>
        <n v="-30134" u="1"/>
        <n v="63" u="1"/>
        <n v="262" u="1"/>
        <n v="46" u="1"/>
        <n v="19" u="1"/>
        <n v="791" u="1"/>
        <n v="2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1">
  <r>
    <n v="1"/>
    <x v="0"/>
    <d v="1899-12-30T01:46:00"/>
    <d v="2015-07-03T00:00:00"/>
    <d v="1899-12-30T13:11:00"/>
    <x v="0"/>
    <x v="0"/>
    <s v="2.0445"/>
    <s v="2.07604"/>
    <x v="0"/>
    <m/>
    <n v="2.4500000000000002"/>
    <x v="0"/>
    <x v="0"/>
    <x v="0"/>
    <x v="0"/>
    <s v="не вышел бы заработал бы больше"/>
    <n v="8"/>
    <n v="10.45"/>
    <n v="0"/>
    <n v="2.4500000000000002"/>
    <n v="2.4500000000000002"/>
    <n v="8"/>
    <n v="0"/>
    <n v="10.45"/>
    <n v="2.4500000000000002"/>
    <x v="0"/>
    <x v="0"/>
    <x v="0"/>
    <n v="127500"/>
    <x v="0"/>
    <n v="2"/>
    <n v="2.4500000000000002"/>
    <n v="0"/>
    <x v="0"/>
    <x v="0"/>
    <x v="0"/>
    <n v="10.45"/>
    <n v="8"/>
    <n v="30.624999999999993"/>
    <n v="30.624999999999993"/>
    <n v="0"/>
    <n v="2.4500000000000002"/>
    <e v="#VALUE!"/>
    <n v="0"/>
  </r>
  <r>
    <n v="2"/>
    <x v="1"/>
    <d v="1899-12-30T00:58:00"/>
    <d v="2015-07-07T00:00:00"/>
    <d v="1899-12-30T19:10:00"/>
    <x v="1"/>
    <x v="0"/>
    <s v="2.33972"/>
    <s v="2.31445"/>
    <x v="0"/>
    <m/>
    <n v="-1.68"/>
    <x v="0"/>
    <x v="1"/>
    <x v="0"/>
    <x v="0"/>
    <s v="слишком близкий стоп"/>
    <m/>
    <n v="8.77"/>
    <n v="0"/>
    <n v="-1.68"/>
    <n v="-1.68"/>
    <n v="10.45"/>
    <n v="2.4500000000000002"/>
    <n v="8.77"/>
    <n v="0.77000000000000024"/>
    <x v="1"/>
    <x v="1"/>
    <x v="0"/>
    <n v="65520"/>
    <x v="0"/>
    <s v="интрадей"/>
    <n v="0"/>
    <n v="-1.68"/>
    <x v="0"/>
    <x v="0"/>
    <x v="1"/>
    <n v="8.77"/>
    <n v="8"/>
    <n v="9.6249999999999947"/>
    <n v="-16.076555023923444"/>
    <n v="2.4500000000000002"/>
    <n v="0.77000000000000024"/>
    <e v="#VALUE!"/>
    <n v="-1"/>
  </r>
  <r>
    <n v="3"/>
    <x v="2"/>
    <d v="1899-12-30T00:04:00"/>
    <d v="2015-07-06T00:00:00"/>
    <d v="1899-12-30T04:40:00"/>
    <x v="2"/>
    <x v="0"/>
    <s v="189.72300"/>
    <s v="190.80800"/>
    <x v="0"/>
    <m/>
    <n v="0.89"/>
    <x v="1"/>
    <x v="1"/>
    <x v="1"/>
    <x v="0"/>
    <s v="Гэп"/>
    <m/>
    <n v="9.66"/>
    <n v="0"/>
    <n v="0.89"/>
    <n v="0.89"/>
    <n v="8.77"/>
    <n v="0.77000000000000024"/>
    <n v="9.66"/>
    <n v="1.6600000000000001"/>
    <x v="2"/>
    <x v="1"/>
    <x v="1"/>
    <n v="16560"/>
    <x v="1"/>
    <s v="интрадей"/>
    <n v="0.89"/>
    <n v="0"/>
    <x v="0"/>
    <x v="0"/>
    <x v="1"/>
    <n v="9.66"/>
    <n v="8"/>
    <n v="20.75"/>
    <n v="10.148232611174466"/>
    <n v="0.77000000000000024"/>
    <n v="1.6600000000000001"/>
    <e v="#VALUE!"/>
    <n v="1"/>
  </r>
  <r>
    <n v="4"/>
    <x v="3"/>
    <d v="1899-12-30T00:04:00"/>
    <d v="2015-07-10T00:00:00"/>
    <d v="1899-12-30T04:43:00"/>
    <x v="3"/>
    <x v="1"/>
    <s v="121.33100"/>
    <s v="121.94500"/>
    <x v="0"/>
    <m/>
    <n v="-0.22"/>
    <x v="2"/>
    <x v="1"/>
    <x v="1"/>
    <x v="0"/>
    <s v="нелепый вход"/>
    <m/>
    <n v="9.44"/>
    <n v="0"/>
    <n v="-0.22"/>
    <n v="-0.22"/>
    <n v="9.66"/>
    <n v="1.6600000000000001"/>
    <n v="9.44"/>
    <n v="1.4400000000000002"/>
    <x v="3"/>
    <x v="1"/>
    <x v="1"/>
    <n v="16740"/>
    <x v="1"/>
    <s v="интрадей"/>
    <n v="0"/>
    <n v="-0.22"/>
    <x v="0"/>
    <x v="0"/>
    <x v="1"/>
    <n v="9.44"/>
    <n v="8"/>
    <n v="17.999999999999993"/>
    <n v="-2.2774327122153273"/>
    <n v="1.6600000000000001"/>
    <n v="1.4400000000000002"/>
    <e v="#VALUE!"/>
    <n v="-1"/>
  </r>
  <r>
    <n v="5"/>
    <x v="4"/>
    <d v="1899-12-30T09:04:00"/>
    <d v="2015-07-14T00:00:00"/>
    <d v="1899-12-30T12:55:00"/>
    <x v="4"/>
    <x v="1"/>
    <s v="1.54656"/>
    <s v="1.55948"/>
    <x v="0"/>
    <m/>
    <n v="-1.29"/>
    <x v="0"/>
    <x v="1"/>
    <x v="2"/>
    <x v="0"/>
    <s v="Глупо , пин образовался между 8,21 и 100,150 ema"/>
    <m/>
    <n v="8.1499999999999986"/>
    <n v="0"/>
    <n v="-1.29"/>
    <n v="-1.29"/>
    <n v="9.44"/>
    <n v="1.4400000000000002"/>
    <n v="8.1499999999999986"/>
    <n v="0.15000000000000013"/>
    <x v="1"/>
    <x v="2"/>
    <x v="1"/>
    <n v="13860"/>
    <x v="2"/>
    <s v="интрадей"/>
    <n v="0"/>
    <n v="-1.29"/>
    <x v="0"/>
    <x v="0"/>
    <x v="2"/>
    <n v="8.1499999999999986"/>
    <n v="8"/>
    <n v="1.8749999999999822"/>
    <n v="-13.665254237288146"/>
    <n v="1.4400000000000002"/>
    <n v="0.15000000000000013"/>
    <e v="#VALUE!"/>
    <n v="-2"/>
  </r>
  <r>
    <n v="6"/>
    <x v="5"/>
    <d v="1899-12-30T00:16:00"/>
    <d v="2015-07-16T00:00:00"/>
    <d v="1899-12-30T04:37:00"/>
    <x v="5"/>
    <x v="0"/>
    <s v="90.92600"/>
    <s v="91.02600"/>
    <x v="0"/>
    <m/>
    <n v="0.09"/>
    <x v="0"/>
    <x v="2"/>
    <x v="0"/>
    <x v="0"/>
    <s v="недельный пин, ни пути был дин-уровень ema, безубыток"/>
    <m/>
    <n v="8.2399999999999984"/>
    <n v="0"/>
    <n v="0.09"/>
    <n v="0.09"/>
    <n v="8.1499999999999986"/>
    <n v="0.15000000000000013"/>
    <n v="8.2399999999999984"/>
    <n v="0.24000000000000013"/>
    <x v="2"/>
    <x v="1"/>
    <x v="2"/>
    <n v="274860"/>
    <x v="0"/>
    <n v="4"/>
    <n v="0.09"/>
    <n v="0"/>
    <x v="0"/>
    <x v="0"/>
    <x v="2"/>
    <n v="8.2399999999999984"/>
    <n v="8"/>
    <n v="2.9999999999999805"/>
    <n v="1.1042944785276059"/>
    <n v="0.15000000000000013"/>
    <n v="0.24000000000000013"/>
    <e v="#VALUE!"/>
    <n v="1"/>
  </r>
  <r>
    <n v="7"/>
    <x v="4"/>
    <d v="1899-12-30T00:16:00"/>
    <d v="2015-07-16T00:00:00"/>
    <d v="1899-12-30T05:36:00"/>
    <x v="6"/>
    <x v="1"/>
    <s v="135.50500"/>
    <s v="135.40500"/>
    <x v="0"/>
    <m/>
    <n v="0.08"/>
    <x v="0"/>
    <x v="2"/>
    <x v="0"/>
    <x v="0"/>
    <s v="пин от машек, но ни пути недельная ema, запас хода маленький"/>
    <m/>
    <n v="8.3199999999999985"/>
    <n v="0"/>
    <n v="0.08"/>
    <n v="0.08"/>
    <n v="8.2399999999999984"/>
    <n v="0.24000000000000013"/>
    <n v="8.3199999999999985"/>
    <n v="0.32000000000000012"/>
    <x v="1"/>
    <x v="1"/>
    <x v="2"/>
    <n v="192000"/>
    <x v="0"/>
    <n v="3"/>
    <n v="0.08"/>
    <n v="0"/>
    <x v="0"/>
    <x v="0"/>
    <x v="2"/>
    <n v="8.3199999999999985"/>
    <n v="8"/>
    <n v="3.9999999999999813"/>
    <n v="0.970873786407768"/>
    <n v="0.24000000000000013"/>
    <n v="0.32000000000000012"/>
    <e v="#VALUE!"/>
    <n v="2"/>
  </r>
  <r>
    <n v="8"/>
    <x v="3"/>
    <d v="1899-12-30T00:07:00"/>
    <d v="2015-07-20T00:00:00"/>
    <d v="1899-12-30T07:11:00"/>
    <x v="7"/>
    <x v="0"/>
    <s v="1.10556"/>
    <s v="1.12445"/>
    <x v="0"/>
    <m/>
    <n v="1.22"/>
    <x v="0"/>
    <x v="1"/>
    <x v="3"/>
    <x v="0"/>
    <s v="в принципе неплохо,"/>
    <m/>
    <n v="9.5399999999999991"/>
    <n v="0"/>
    <n v="1.22"/>
    <n v="1.22"/>
    <n v="8.3199999999999985"/>
    <n v="0.32000000000000012"/>
    <n v="9.5399999999999991"/>
    <n v="1.54"/>
    <x v="3"/>
    <x v="1"/>
    <x v="1"/>
    <n v="889440"/>
    <x v="0"/>
    <n v="7"/>
    <n v="1.22"/>
    <n v="0"/>
    <x v="0"/>
    <x v="0"/>
    <x v="1"/>
    <n v="0"/>
    <n v="8"/>
    <n v="19.249999999999989"/>
    <n v="14.663461538461547"/>
    <n v="0.32000000000000012"/>
    <n v="0"/>
    <e v="#VALUE!"/>
    <n v="2"/>
  </r>
  <r>
    <n v="9"/>
    <x v="3"/>
    <d v="1899-12-30T13:10:00"/>
    <d v="2015-07-21T00:00:00"/>
    <d v="1899-12-30T04:18:00"/>
    <x v="1"/>
    <x v="0"/>
    <s v="2.29568"/>
    <s v="2.36051"/>
    <x v="0"/>
    <m/>
    <n v="4.17"/>
    <x v="0"/>
    <x v="1"/>
    <x v="0"/>
    <x v="0"/>
    <s v="возможно рано перевел в бу"/>
    <m/>
    <n v="13.709999999999999"/>
    <n v="0"/>
    <n v="4.17"/>
    <n v="4.17"/>
    <n v="9.5399999999999991"/>
    <n v="1.54"/>
    <n v="13.709999999999999"/>
    <n v="5.71"/>
    <x v="3"/>
    <x v="3"/>
    <x v="1"/>
    <n v="918480"/>
    <x v="0"/>
    <n v="8"/>
    <n v="4.17"/>
    <n v="0"/>
    <x v="0"/>
    <x v="0"/>
    <x v="1"/>
    <n v="13.709999999999999"/>
    <n v="8"/>
    <n v="71.374999999999986"/>
    <n v="43.710691823899374"/>
    <n v="0"/>
    <n v="5.71"/>
    <e v="#VALUE!"/>
    <n v="3"/>
  </r>
  <r>
    <n v="10"/>
    <x v="4"/>
    <d v="1899-12-30T03:39:00"/>
    <d v="2015-07-21T00:00:00"/>
    <d v="1899-12-30T05:07:00"/>
    <x v="8"/>
    <x v="1"/>
    <s v="0.66714"/>
    <s v="0.66034"/>
    <x v="0"/>
    <m/>
    <n v="0.61"/>
    <x v="0"/>
    <x v="1"/>
    <x v="4"/>
    <x v="0"/>
    <s v="возможно рано перевел в бу"/>
    <m/>
    <n v="14.319999999999999"/>
    <n v="0"/>
    <n v="0.61"/>
    <n v="0.61"/>
    <n v="13.709999999999999"/>
    <n v="5.71"/>
    <n v="14.319999999999999"/>
    <n v="6.32"/>
    <x v="1"/>
    <x v="4"/>
    <x v="3"/>
    <n v="610080"/>
    <x v="0"/>
    <n v="6"/>
    <n v="0.61"/>
    <n v="0"/>
    <x v="0"/>
    <x v="0"/>
    <x v="2"/>
    <n v="14.319999999999999"/>
    <n v="8"/>
    <n v="78.999999999999986"/>
    <n v="4.4493070751276402"/>
    <n v="5.71"/>
    <n v="6.32"/>
    <e v="#VALUE!"/>
    <n v="4"/>
  </r>
  <r>
    <n v="11"/>
    <x v="5"/>
    <d v="1899-12-30T00:07:00"/>
    <d v="2015-07-21T00:00:00"/>
    <d v="1899-12-30T17:29:00"/>
    <x v="9"/>
    <x v="0"/>
    <s v="189.78600"/>
    <s v="192.95200"/>
    <x v="0"/>
    <m/>
    <n v="2.5499999999999998"/>
    <x v="0"/>
    <x v="1"/>
    <x v="3"/>
    <x v="0"/>
    <s v="недельный пин,уровень "/>
    <m/>
    <n v="16.869999999999997"/>
    <n v="0"/>
    <n v="2.5499999999999998"/>
    <n v="2.5499999999999998"/>
    <n v="14.319999999999999"/>
    <n v="6.32"/>
    <n v="16.869999999999997"/>
    <n v="8.870000000000001"/>
    <x v="2"/>
    <x v="1"/>
    <x v="1"/>
    <n v="753720"/>
    <x v="0"/>
    <n v="7"/>
    <n v="2.5499999999999998"/>
    <n v="0"/>
    <x v="0"/>
    <x v="0"/>
    <x v="2"/>
    <n v="16.869999999999997"/>
    <n v="8"/>
    <n v="110.87499999999997"/>
    <n v="17.807262569832396"/>
    <n v="6.32"/>
    <n v="8.870000000000001"/>
    <e v="#VALUE!"/>
    <n v="5"/>
  </r>
  <r>
    <n v="12"/>
    <x v="4"/>
    <d v="1899-12-30T08:39:00"/>
    <d v="2015-07-16T00:00:00"/>
    <d v="1899-12-30T20:12:00"/>
    <x v="10"/>
    <x v="1"/>
    <s v="129.58500"/>
    <s v="129.53700"/>
    <x v="0"/>
    <m/>
    <n v="0.73"/>
    <x v="0"/>
    <x v="0"/>
    <x v="0"/>
    <x v="0"/>
    <s v="пин но на пути уровень"/>
    <m/>
    <n v="17.599999999999998"/>
    <n v="0"/>
    <n v="0.73"/>
    <n v="0.73"/>
    <n v="16.869999999999997"/>
    <n v="8.870000000000001"/>
    <n v="17.599999999999998"/>
    <n v="9.6000000000000014"/>
    <x v="1"/>
    <x v="5"/>
    <x v="3"/>
    <n v="214380"/>
    <x v="0"/>
    <n v="3"/>
    <n v="0.73"/>
    <n v="0"/>
    <x v="0"/>
    <x v="0"/>
    <x v="2"/>
    <n v="17.599999999999998"/>
    <n v="8"/>
    <n v="119.99999999999997"/>
    <n v="4.327208061647899"/>
    <n v="8.870000000000001"/>
    <n v="9.6000000000000014"/>
    <e v="#VALUE!"/>
    <n v="6"/>
  </r>
  <r>
    <n v="13"/>
    <x v="6"/>
    <d v="1899-12-30T01:45:00"/>
    <d v="2015-07-23T00:00:00"/>
    <d v="1899-12-30T11:25:00"/>
    <x v="11"/>
    <x v="1"/>
    <s v="81.35900"/>
    <s v="82.85900"/>
    <x v="0"/>
    <m/>
    <n v="-1.27"/>
    <x v="3"/>
    <x v="1"/>
    <x v="0"/>
    <x v="0"/>
    <s v="сильный откат, с возможным образованием пинбара"/>
    <m/>
    <n v="16.329999999999998"/>
    <n v="0"/>
    <n v="-1.27"/>
    <n v="-1.27"/>
    <n v="17.599999999999998"/>
    <n v="9.6000000000000014"/>
    <n v="16.329999999999998"/>
    <n v="8.3300000000000018"/>
    <x v="0"/>
    <x v="0"/>
    <x v="0"/>
    <n v="639600"/>
    <x v="0"/>
    <n v="6"/>
    <n v="0"/>
    <n v="-1.27"/>
    <x v="0"/>
    <x v="0"/>
    <x v="2"/>
    <n v="16.329999999999998"/>
    <n v="8"/>
    <n v="104.12499999999997"/>
    <n v="-7.2159090909090891"/>
    <n v="9.6000000000000014"/>
    <n v="8.3300000000000018"/>
    <e v="#VALUE!"/>
    <n v="-1"/>
  </r>
  <r>
    <n v="14"/>
    <x v="7"/>
    <d v="1899-12-30T10:11:00"/>
    <d v="2015-07-24T00:00:00"/>
    <d v="1899-12-30T20:38:00"/>
    <x v="10"/>
    <x v="0"/>
    <s v="129.43600"/>
    <s v="128.41700"/>
    <x v="0"/>
    <m/>
    <n v="-0.82"/>
    <x v="0"/>
    <x v="1"/>
    <x v="1"/>
    <x v="0"/>
    <s v="маленький пин, надо было закрыть после образования встречного пина"/>
    <m/>
    <n v="15.509999999999998"/>
    <n v="0"/>
    <n v="-0.82"/>
    <n v="-0.82"/>
    <n v="16.329999999999998"/>
    <n v="8.3300000000000018"/>
    <n v="15.509999999999998"/>
    <n v="7.5100000000000016"/>
    <x v="0"/>
    <x v="6"/>
    <x v="1"/>
    <n v="124020"/>
    <x v="0"/>
    <n v="2"/>
    <n v="0"/>
    <n v="-0.82"/>
    <x v="0"/>
    <x v="0"/>
    <x v="3"/>
    <n v="15.509999999999998"/>
    <n v="8"/>
    <n v="93.874999999999972"/>
    <n v="-5.0214329454990834"/>
    <n v="8.3300000000000018"/>
    <n v="7.5100000000000016"/>
    <e v="#VALUE!"/>
    <n v="-2"/>
  </r>
  <r>
    <n v="15"/>
    <x v="5"/>
    <d v="1899-12-30T09:52:00"/>
    <d v="2015-07-27T00:00:00"/>
    <d v="1899-12-30T16:44:00"/>
    <x v="3"/>
    <x v="0"/>
    <s v="122.90700"/>
    <s v="123.00700"/>
    <x v="0"/>
    <m/>
    <n v="0.08"/>
    <x v="0"/>
    <x v="2"/>
    <x v="3"/>
    <x v="0"/>
    <s v="Недельный пин, но пошел откат"/>
    <m/>
    <n v="15.589999999999998"/>
    <n v="0"/>
    <n v="0.08"/>
    <n v="0.08"/>
    <n v="15.509999999999998"/>
    <n v="7.5100000000000016"/>
    <n v="15.589999999999998"/>
    <n v="7.5900000000000016"/>
    <x v="2"/>
    <x v="2"/>
    <x v="0"/>
    <n v="1234320"/>
    <x v="0"/>
    <n v="11"/>
    <n v="0.08"/>
    <n v="0"/>
    <x v="0"/>
    <x v="0"/>
    <x v="2"/>
    <n v="15.589999999999998"/>
    <n v="8"/>
    <n v="94.874999999999972"/>
    <n v="0.51579626047711202"/>
    <n v="7.5100000000000016"/>
    <n v="7.5900000000000016"/>
    <e v="#VALUE!"/>
    <n v="1"/>
  </r>
  <r>
    <n v="16"/>
    <x v="8"/>
    <d v="1899-12-30T01:02:00"/>
    <d v="2015-07-28T00:00:00"/>
    <d v="1899-12-30T15:59:00"/>
    <x v="12"/>
    <x v="0"/>
    <s v="1.65228"/>
    <s v="1.65328"/>
    <x v="0"/>
    <m/>
    <n v="0.01"/>
    <x v="0"/>
    <x v="2"/>
    <x v="0"/>
    <x v="0"/>
    <s v="надо было закрывать на старом сильном максимуме"/>
    <m/>
    <n v="15.599999999999998"/>
    <n v="0"/>
    <n v="0.01"/>
    <n v="0.01"/>
    <n v="15.589999999999998"/>
    <n v="7.5900000000000016"/>
    <n v="15.599999999999998"/>
    <n v="7.6000000000000014"/>
    <x v="4"/>
    <x v="0"/>
    <x v="1"/>
    <n v="572220"/>
    <x v="0"/>
    <n v="5"/>
    <n v="0.01"/>
    <n v="0"/>
    <x v="0"/>
    <x v="0"/>
    <x v="3"/>
    <n v="15.599999999999998"/>
    <n v="8"/>
    <n v="94.999999999999972"/>
    <n v="6.4143681847336681E-2"/>
    <n v="7.5900000000000016"/>
    <n v="7.6000000000000014"/>
    <e v="#VALUE!"/>
    <n v="2"/>
  </r>
  <r>
    <n v="17"/>
    <x v="9"/>
    <d v="1899-12-30T14:47:00"/>
    <d v="2015-07-29T00:00:00"/>
    <d v="1899-12-30T00:12:00"/>
    <x v="8"/>
    <x v="1"/>
    <s v="0.65606"/>
    <s v="0.67118"/>
    <x v="0"/>
    <m/>
    <n v="-1.54"/>
    <x v="0"/>
    <x v="1"/>
    <x v="3"/>
    <x v="0"/>
    <s v="пин не отработал"/>
    <m/>
    <n v="14.059999999999999"/>
    <n v="0"/>
    <n v="-1.54"/>
    <n v="-1.54"/>
    <n v="15.599999999999998"/>
    <n v="7.6000000000000014"/>
    <n v="14.059999999999999"/>
    <n v="6.0600000000000014"/>
    <x v="3"/>
    <x v="7"/>
    <x v="0"/>
    <n v="379500"/>
    <x v="0"/>
    <n v="4"/>
    <n v="0"/>
    <n v="-1.54"/>
    <x v="0"/>
    <x v="0"/>
    <x v="3"/>
    <n v="0"/>
    <n v="8"/>
    <n v="75.749999999999986"/>
    <n v="-9.8717948717948669"/>
    <n v="7.6000000000000014"/>
    <n v="0"/>
    <e v="#VALUE!"/>
    <n v="2"/>
  </r>
  <r>
    <n v="18"/>
    <x v="9"/>
    <d v="1899-12-30T06:05:00"/>
    <d v="2015-07-29T00:00:00"/>
    <d v="1899-12-30T00:12:00"/>
    <x v="11"/>
    <x v="1"/>
    <s v="81.39500"/>
    <s v="83.03600"/>
    <x v="0"/>
    <m/>
    <n v="-1.36"/>
    <x v="0"/>
    <x v="1"/>
    <x v="3"/>
    <x v="0"/>
    <s v="хороший пин, но не отработал"/>
    <m/>
    <n v="12.7"/>
    <n v="0"/>
    <n v="-1.36"/>
    <n v="-1.36"/>
    <n v="14.059999999999999"/>
    <n v="6.0600000000000014"/>
    <n v="12.7"/>
    <n v="4.7000000000000011"/>
    <x v="3"/>
    <x v="8"/>
    <x v="1"/>
    <n v="410820"/>
    <x v="0"/>
    <n v="4"/>
    <n v="0"/>
    <n v="-1.36"/>
    <x v="0"/>
    <x v="0"/>
    <x v="3"/>
    <n v="12.7"/>
    <n v="8"/>
    <n v="58.749999999999993"/>
    <n v="-9.6728307254623012"/>
    <n v="0"/>
    <n v="4.7000000000000011"/>
    <e v="#VALUE!"/>
    <n v="-1"/>
  </r>
  <r>
    <n v="19"/>
    <x v="10"/>
    <d v="1899-12-30T11:40:00"/>
    <d v="2015-07-30T00:00:00"/>
    <d v="1899-12-30T23:57:00"/>
    <x v="9"/>
    <x v="0"/>
    <s v="192.61200"/>
    <s v="193.61300"/>
    <x v="0"/>
    <m/>
    <n v="0.81"/>
    <x v="0"/>
    <x v="0"/>
    <x v="3"/>
    <x v="0"/>
    <s v="образовался пин против сделки"/>
    <m/>
    <n v="13.51"/>
    <n v="0"/>
    <n v="0.81"/>
    <n v="0.81"/>
    <n v="12.7"/>
    <n v="4.7000000000000011"/>
    <n v="13.51"/>
    <n v="5.5100000000000016"/>
    <x v="1"/>
    <x v="9"/>
    <x v="3"/>
    <n v="217020"/>
    <x v="0"/>
    <n v="3"/>
    <n v="0.81"/>
    <n v="0"/>
    <x v="0"/>
    <x v="0"/>
    <x v="4"/>
    <n v="13.51"/>
    <n v="8"/>
    <n v="68.875"/>
    <n v="6.3779527559055165"/>
    <n v="4.7000000000000011"/>
    <n v="5.5100000000000016"/>
    <e v="#VALUE!"/>
    <n v="1"/>
  </r>
  <r>
    <n v="20"/>
    <x v="11"/>
    <d v="1899-12-30T09:30:00"/>
    <d v="2015-08-04T00:00:00"/>
    <d v="1899-12-30T08:45:00"/>
    <x v="12"/>
    <x v="0"/>
    <s v="1.65512"/>
    <s v="1.66538"/>
    <x v="0"/>
    <m/>
    <n v="0.64"/>
    <x v="0"/>
    <x v="0"/>
    <x v="0"/>
    <x v="0"/>
    <s v="стоило закрыть на вершине с дивером, но тогда дивер не использовал"/>
    <m/>
    <n v="14.15"/>
    <n v="0"/>
    <n v="0.64"/>
    <n v="0.64"/>
    <n v="13.51"/>
    <n v="5.5100000000000016"/>
    <n v="14.15"/>
    <n v="6.1500000000000012"/>
    <x v="0"/>
    <x v="2"/>
    <x v="3"/>
    <n v="429300"/>
    <x v="0"/>
    <n v="4"/>
    <n v="0.64"/>
    <n v="0"/>
    <x v="0"/>
    <x v="0"/>
    <x v="4"/>
    <n v="0"/>
    <n v="8"/>
    <n v="76.875"/>
    <n v="4.7372316802368655"/>
    <n v="5.5100000000000016"/>
    <n v="0"/>
    <e v="#VALUE!"/>
    <n v="1"/>
  </r>
  <r>
    <n v="21"/>
    <x v="11"/>
    <d v="1899-12-30T09:23:00"/>
    <d v="2015-08-04T00:00:00"/>
    <d v="1899-12-30T15:16:00"/>
    <x v="11"/>
    <x v="1"/>
    <s v="82.21700"/>
    <s v="81.88600"/>
    <x v="0"/>
    <m/>
    <n v="0.24"/>
    <x v="0"/>
    <x v="0"/>
    <x v="0"/>
    <x v="0"/>
    <s v="цена застопорилась, на пути зона спроса"/>
    <m/>
    <n v="14.39"/>
    <n v="0"/>
    <n v="0.24"/>
    <n v="0.24"/>
    <n v="14.15"/>
    <n v="6.1500000000000012"/>
    <n v="14.39"/>
    <n v="6.3900000000000015"/>
    <x v="0"/>
    <x v="2"/>
    <x v="2"/>
    <n v="453180"/>
    <x v="0"/>
    <n v="4"/>
    <n v="0.24"/>
    <n v="0"/>
    <x v="0"/>
    <x v="0"/>
    <x v="4"/>
    <n v="14.39"/>
    <n v="8"/>
    <n v="79.875"/>
    <n v="1.6961130742049484"/>
    <n v="0"/>
    <n v="6.3900000000000015"/>
    <e v="#VALUE!"/>
    <n v="2"/>
  </r>
  <r>
    <n v="22"/>
    <x v="12"/>
    <d v="1899-12-30T04:54:00"/>
    <d v="2015-08-04T00:00:00"/>
    <d v="1899-12-30T17:30:00"/>
    <x v="4"/>
    <x v="0"/>
    <s v="1.55375"/>
    <s v="1.55612"/>
    <x v="0"/>
    <m/>
    <n v="0.23"/>
    <x v="0"/>
    <x v="1"/>
    <x v="3"/>
    <x v="0"/>
    <s v="цена уперлась в уровень, прийти не смогла, начался флет"/>
    <m/>
    <n v="14.620000000000001"/>
    <n v="0"/>
    <n v="0.23"/>
    <n v="0.23"/>
    <n v="14.39"/>
    <n v="6.3900000000000015"/>
    <n v="14.620000000000001"/>
    <n v="6.6200000000000019"/>
    <x v="2"/>
    <x v="10"/>
    <x v="0"/>
    <n v="736560"/>
    <x v="0"/>
    <n v="7"/>
    <n v="0.23"/>
    <n v="0"/>
    <x v="0"/>
    <x v="0"/>
    <x v="4"/>
    <n v="14.620000000000001"/>
    <n v="8"/>
    <n v="82.750000000000014"/>
    <n v="1.5983321751216151"/>
    <n v="6.3900000000000015"/>
    <n v="6.6200000000000019"/>
    <e v="#VALUE!"/>
    <n v="3"/>
  </r>
  <r>
    <n v="23"/>
    <x v="13"/>
    <d v="1899-12-30T03:49:00"/>
    <d v="2015-08-07T00:00:00"/>
    <d v="1899-12-30T10:20:00"/>
    <x v="13"/>
    <x v="1"/>
    <s v="0.69846"/>
    <s v="0.70571"/>
    <x v="0"/>
    <m/>
    <n v="-1.1200000000000001"/>
    <x v="3"/>
    <x v="1"/>
    <x v="1"/>
    <x v="0"/>
    <s v="бар не пробил уровень а я вошел"/>
    <m/>
    <n v="13.5"/>
    <n v="0"/>
    <n v="-1.1200000000000001"/>
    <n v="-1.1200000000000001"/>
    <n v="14.620000000000001"/>
    <n v="6.6200000000000019"/>
    <n v="13.5"/>
    <n v="5.5000000000000018"/>
    <x v="4"/>
    <x v="4"/>
    <x v="0"/>
    <n v="196260"/>
    <x v="0"/>
    <n v="3"/>
    <n v="0"/>
    <n v="-1.1200000000000001"/>
    <x v="0"/>
    <x v="1"/>
    <x v="5"/>
    <n v="13.5"/>
    <n v="8"/>
    <n v="68.75"/>
    <n v="-7.6607387140902938"/>
    <n v="6.6200000000000019"/>
    <n v="5.5000000000000018"/>
    <e v="#VALUE!"/>
    <n v="-1"/>
  </r>
  <r>
    <n v="24"/>
    <x v="11"/>
    <d v="1899-12-30T09:19:00"/>
    <d v="2015-08-07T00:00:00"/>
    <d v="1899-12-30T15:22:00"/>
    <x v="14"/>
    <x v="0"/>
    <s v="1.29782"/>
    <s v="1.30764"/>
    <x v="0"/>
    <m/>
    <n v="0.79"/>
    <x v="0"/>
    <x v="1"/>
    <x v="3"/>
    <x v="0"/>
    <s v="выбило на откате, стоило не подтягивать так близко"/>
    <m/>
    <n v="14.29"/>
    <n v="0"/>
    <n v="0.79"/>
    <n v="0.79"/>
    <n v="13.5"/>
    <n v="5.5000000000000018"/>
    <n v="14.29"/>
    <n v="6.2900000000000018"/>
    <x v="0"/>
    <x v="2"/>
    <x v="2"/>
    <n v="712980"/>
    <x v="0"/>
    <n v="7"/>
    <n v="0.79"/>
    <n v="0"/>
    <x v="0"/>
    <x v="0"/>
    <x v="4"/>
    <n v="14.29"/>
    <n v="8"/>
    <n v="78.624999999999986"/>
    <n v="5.8518518518518459"/>
    <n v="5.5000000000000018"/>
    <n v="6.2900000000000018"/>
    <e v="#VALUE!"/>
    <n v="1"/>
  </r>
  <r>
    <n v="25"/>
    <x v="14"/>
    <d v="1899-12-30T04:35:00"/>
    <d v="2015-08-07T00:00:00"/>
    <d v="1899-12-30T15:23:00"/>
    <x v="0"/>
    <x v="0"/>
    <s v="2.12697"/>
    <s v="2.09839"/>
    <x v="0"/>
    <m/>
    <n v="-2.12"/>
    <x v="2"/>
    <x v="1"/>
    <x v="2"/>
    <x v="0"/>
    <s v="нехер торговать внутренние бары"/>
    <m/>
    <n v="12.169999999999998"/>
    <n v="0"/>
    <n v="-2.12"/>
    <n v="-2.12"/>
    <n v="14.29"/>
    <n v="6.2900000000000018"/>
    <n v="12.169999999999998"/>
    <n v="4.1700000000000017"/>
    <x v="0"/>
    <x v="10"/>
    <x v="3"/>
    <n v="125280"/>
    <x v="0"/>
    <n v="2"/>
    <n v="0"/>
    <n v="-2.12"/>
    <x v="0"/>
    <x v="1"/>
    <x v="5"/>
    <n v="12.169999999999998"/>
    <n v="8"/>
    <n v="52.124999999999979"/>
    <n v="-14.835549335199449"/>
    <n v="6.2900000000000018"/>
    <n v="4.1700000000000017"/>
    <e v="#VALUE!"/>
    <n v="-1"/>
  </r>
  <r>
    <n v="26"/>
    <x v="11"/>
    <d v="1899-12-30T00:54:00"/>
    <d v="2015-08-07T00:00:00"/>
    <d v="1899-12-30T15:24:00"/>
    <x v="1"/>
    <x v="0"/>
    <s v="2.34874"/>
    <s v="2.35801"/>
    <x v="0"/>
    <m/>
    <n v="0.57999999999999996"/>
    <x v="0"/>
    <x v="1"/>
    <x v="3"/>
    <x v="0"/>
    <s v="надо либо закрывать на уровне либо подтягивать под свечку перед уровнем"/>
    <m/>
    <n v="12.749999999999998"/>
    <n v="0"/>
    <n v="0.57999999999999996"/>
    <n v="0.57999999999999996"/>
    <n v="12.169999999999998"/>
    <n v="4.1700000000000017"/>
    <n v="12.749999999999998"/>
    <n v="4.7500000000000018"/>
    <x v="0"/>
    <x v="1"/>
    <x v="0"/>
    <n v="743400"/>
    <x v="0"/>
    <n v="7"/>
    <n v="0.57999999999999996"/>
    <n v="0"/>
    <x v="0"/>
    <x v="0"/>
    <x v="4"/>
    <n v="0"/>
    <n v="8"/>
    <n v="59.374999999999979"/>
    <n v="4.7658175842235018"/>
    <n v="4.1700000000000017"/>
    <n v="0"/>
    <e v="#VALUE!"/>
    <n v="-1"/>
  </r>
  <r>
    <n v="27"/>
    <x v="11"/>
    <d v="1899-12-30T00:57:00"/>
    <d v="2015-08-07T00:00:00"/>
    <d v="1899-12-30T21:51:00"/>
    <x v="8"/>
    <x v="1"/>
    <s v="0.66420"/>
    <s v="0.66320"/>
    <x v="0"/>
    <m/>
    <n v="0.03"/>
    <x v="0"/>
    <x v="1"/>
    <x v="3"/>
    <x v="0"/>
    <s v="выбило на откате, надо было закрыть руками на минимуме"/>
    <m/>
    <n v="12.779999999999998"/>
    <n v="0"/>
    <n v="0.03"/>
    <n v="0.03"/>
    <n v="12.749999999999998"/>
    <n v="4.7500000000000018"/>
    <n v="12.779999999999998"/>
    <n v="4.780000000000002"/>
    <x v="0"/>
    <x v="1"/>
    <x v="0"/>
    <n v="766440"/>
    <x v="0"/>
    <n v="7"/>
    <n v="0.03"/>
    <n v="0"/>
    <x v="0"/>
    <x v="0"/>
    <x v="4"/>
    <n v="12.779999999999998"/>
    <n v="8"/>
    <n v="59.749999999999972"/>
    <n v="0.23529411764705385"/>
    <n v="0"/>
    <n v="4.780000000000002"/>
    <e v="#VALUE!"/>
    <n v="1"/>
  </r>
  <r>
    <n v="28"/>
    <x v="14"/>
    <d v="1899-12-30T05:20:00"/>
    <d v="2015-08-11T00:00:00"/>
    <d v="1899-12-30T03:48:00"/>
    <x v="15"/>
    <x v="1"/>
    <s v="0.73296"/>
    <s v="0.74407"/>
    <x v="0"/>
    <m/>
    <n v="-1.1399999999999999"/>
    <x v="2"/>
    <x v="1"/>
    <x v="1"/>
    <x v="0"/>
    <s v="опять тупанул"/>
    <m/>
    <n v="11.639999999999997"/>
    <n v="0"/>
    <n v="-1.1399999999999999"/>
    <n v="-1.1399999999999999"/>
    <n v="12.779999999999998"/>
    <n v="4.780000000000002"/>
    <n v="11.639999999999997"/>
    <n v="3.6400000000000023"/>
    <x v="0"/>
    <x v="11"/>
    <x v="2"/>
    <n v="426480"/>
    <x v="0"/>
    <n v="4"/>
    <n v="0"/>
    <n v="-1.1399999999999999"/>
    <x v="0"/>
    <x v="1"/>
    <x v="5"/>
    <n v="11.639999999999997"/>
    <n v="8"/>
    <n v="45.499999999999964"/>
    <n v="-8.9201877934272353"/>
    <n v="4.780000000000002"/>
    <n v="3.6400000000000023"/>
    <e v="#VALUE!"/>
    <n v="-1"/>
  </r>
  <r>
    <n v="29"/>
    <x v="15"/>
    <d v="1899-12-30T07:54:00"/>
    <d v="2015-08-11T00:00:00"/>
    <d v="1899-12-30T11:14:00"/>
    <x v="6"/>
    <x v="0"/>
    <s v="136.86400"/>
    <s v="137.86700"/>
    <x v="0"/>
    <m/>
    <n v="0.81"/>
    <x v="4"/>
    <x v="3"/>
    <x v="3"/>
    <x v="1"/>
    <s v="гуд"/>
    <m/>
    <n v="12.449999999999998"/>
    <n v="0"/>
    <n v="0.81"/>
    <n v="0.81"/>
    <n v="11.639999999999997"/>
    <n v="3.6400000000000023"/>
    <n v="12.449999999999998"/>
    <n v="4.4500000000000028"/>
    <x v="1"/>
    <x v="12"/>
    <x v="0"/>
    <n v="12000"/>
    <x v="3"/>
    <s v="интрадей"/>
    <n v="0.81"/>
    <n v="0"/>
    <x v="0"/>
    <x v="1"/>
    <x v="6"/>
    <n v="12.449999999999998"/>
    <n v="8"/>
    <n v="55.624999999999972"/>
    <n v="6.9587628865979445"/>
    <n v="3.6400000000000023"/>
    <n v="4.4500000000000028"/>
    <e v="#VALUE!"/>
    <n v="1"/>
  </r>
  <r>
    <n v="30"/>
    <x v="11"/>
    <d v="1899-12-30T00:57:00"/>
    <d v="2015-08-11T00:00:00"/>
    <d v="1899-12-30T13:01:00"/>
    <x v="16"/>
    <x v="1"/>
    <s v="0.85967"/>
    <s v="0.85596"/>
    <x v="0"/>
    <m/>
    <n v="0.19"/>
    <x v="0"/>
    <x v="0"/>
    <x v="0"/>
    <x v="0"/>
    <s v="флет"/>
    <m/>
    <n v="12.639999999999997"/>
    <n v="0"/>
    <n v="0.19"/>
    <n v="0.19"/>
    <n v="12.449999999999998"/>
    <n v="4.4500000000000028"/>
    <n v="12.639999999999997"/>
    <n v="4.6400000000000032"/>
    <x v="0"/>
    <x v="1"/>
    <x v="0"/>
    <n v="1080240"/>
    <x v="0"/>
    <n v="9"/>
    <n v="0.19"/>
    <n v="0"/>
    <x v="0"/>
    <x v="0"/>
    <x v="4"/>
    <n v="12.639999999999997"/>
    <n v="8"/>
    <n v="57.999999999999964"/>
    <n v="1.5261044176706791"/>
    <n v="4.4500000000000028"/>
    <n v="4.6400000000000032"/>
    <e v="#VALUE!"/>
    <n v="2"/>
  </r>
  <r>
    <n v="31"/>
    <x v="16"/>
    <d v="1899-12-30T00:01:00"/>
    <d v="2015-08-12T00:00:00"/>
    <d v="1899-12-30T04:31:00"/>
    <x v="8"/>
    <x v="0"/>
    <s v="0.66171"/>
    <s v="0.64671"/>
    <x v="1"/>
    <m/>
    <n v="-2.98"/>
    <x v="4"/>
    <x v="1"/>
    <x v="1"/>
    <x v="1"/>
    <m/>
    <m/>
    <n v="9.6599999999999966"/>
    <n v="0"/>
    <n v="-2.98"/>
    <n v="-2.98"/>
    <n v="12.639999999999997"/>
    <n v="4.6400000000000032"/>
    <n v="9.6599999999999966"/>
    <n v="1.6600000000000033"/>
    <x v="2"/>
    <x v="1"/>
    <x v="1"/>
    <n v="189000"/>
    <x v="0"/>
    <n v="3"/>
    <n v="0"/>
    <n v="-2.98"/>
    <x v="0"/>
    <x v="1"/>
    <x v="6"/>
    <n v="9.6599999999999966"/>
    <n v="8"/>
    <n v="20.749999999999957"/>
    <n v="-23.575949367088619"/>
    <n v="4.6400000000000032"/>
    <n v="1.6600000000000033"/>
    <e v="#VALUE!"/>
    <n v="-1"/>
  </r>
  <r>
    <n v="32"/>
    <x v="17"/>
    <d v="1899-12-30T04:08:00"/>
    <d v="2015-08-12T00:00:00"/>
    <d v="1899-12-30T04:31:00"/>
    <x v="15"/>
    <x v="0"/>
    <s v="0.73244"/>
    <s v="0.72307"/>
    <x v="1"/>
    <m/>
    <n v="-1.88"/>
    <x v="4"/>
    <x v="1"/>
    <x v="1"/>
    <x v="1"/>
    <m/>
    <m/>
    <n v="7.7799999999999967"/>
    <n v="0"/>
    <n v="-1.88"/>
    <n v="-1.88"/>
    <n v="9.6599999999999966"/>
    <n v="1.6600000000000033"/>
    <n v="7.7799999999999967"/>
    <n v="-0.21999999999999664"/>
    <x v="4"/>
    <x v="10"/>
    <x v="1"/>
    <n v="1380"/>
    <x v="4"/>
    <s v="интрадей"/>
    <n v="0"/>
    <n v="-1.88"/>
    <x v="0"/>
    <x v="1"/>
    <x v="6"/>
    <n v="7.7799999999999967"/>
    <n v="8"/>
    <n v="-2.7500000000000413"/>
    <n v="-19.461697722567294"/>
    <n v="1.6600000000000033"/>
    <n v="-0.21999999999999664"/>
    <e v="#VALUE!"/>
    <n v="-2"/>
  </r>
  <r>
    <n v="33"/>
    <x v="15"/>
    <d v="1899-12-30T00:02:00"/>
    <d v="2015-08-12T00:00:00"/>
    <d v="1899-12-30T14:52:00"/>
    <x v="17"/>
    <x v="1"/>
    <s v="1.30013"/>
    <s v="1.30001"/>
    <x v="1"/>
    <m/>
    <n v="0.02"/>
    <x v="4"/>
    <x v="0"/>
    <x v="1"/>
    <x v="1"/>
    <m/>
    <m/>
    <n v="7.7999999999999963"/>
    <n v="0"/>
    <n v="0.02"/>
    <n v="0.02"/>
    <n v="7.7799999999999967"/>
    <n v="-0.21999999999999664"/>
    <n v="7.7999999999999963"/>
    <n v="-0.19999999999999665"/>
    <x v="1"/>
    <x v="1"/>
    <x v="1"/>
    <n v="139800"/>
    <x v="0"/>
    <n v="2"/>
    <n v="0.02"/>
    <n v="0"/>
    <x v="0"/>
    <x v="1"/>
    <x v="6"/>
    <n v="7.7999999999999963"/>
    <n v="8"/>
    <n v="-2.5000000000000466"/>
    <n v="0.2570694087403545"/>
    <n v="-0.21999999999999664"/>
    <n v="-0.19999999999999665"/>
    <e v="#VALUE!"/>
    <n v="1"/>
  </r>
  <r>
    <n v="34"/>
    <x v="13"/>
    <d v="1899-12-30T10:17:00"/>
    <d v="2015-08-12T00:00:00"/>
    <d v="1899-12-30T16:53:00"/>
    <x v="18"/>
    <x v="0"/>
    <s v="1.52481"/>
    <s v="1.51582"/>
    <x v="0"/>
    <m/>
    <n v="-0.93"/>
    <x v="4"/>
    <x v="1"/>
    <x v="1"/>
    <x v="1"/>
    <m/>
    <m/>
    <n v="6.8699999999999966"/>
    <n v="0"/>
    <n v="-0.93"/>
    <n v="-0.93"/>
    <n v="7.7999999999999963"/>
    <n v="-0.19999999999999665"/>
    <n v="6.8699999999999966"/>
    <n v="-1.1299999999999968"/>
    <x v="4"/>
    <x v="6"/>
    <x v="2"/>
    <n v="628560"/>
    <x v="0"/>
    <n v="6"/>
    <n v="0"/>
    <n v="-0.93"/>
    <x v="0"/>
    <x v="1"/>
    <x v="5"/>
    <n v="6.8699999999999966"/>
    <n v="8"/>
    <n v="-14.125000000000043"/>
    <n v="-11.923076923076925"/>
    <n v="-0.19999999999999665"/>
    <n v="-1.1299999999999968"/>
    <e v="#VALUE!"/>
    <n v="-1"/>
  </r>
  <r>
    <n v="35"/>
    <x v="17"/>
    <d v="1899-12-30T17:17:00"/>
    <d v="2015-08-12T00:00:00"/>
    <d v="1899-12-30T20:31:00"/>
    <x v="18"/>
    <x v="0"/>
    <s v="1.51836"/>
    <s v="1.51922"/>
    <x v="1"/>
    <m/>
    <n v="0.17"/>
    <x v="5"/>
    <x v="0"/>
    <x v="1"/>
    <x v="2"/>
    <m/>
    <m/>
    <n v="7.0399999999999965"/>
    <n v="0"/>
    <n v="0.17"/>
    <n v="0.17"/>
    <n v="6.8699999999999966"/>
    <n v="-1.1299999999999968"/>
    <n v="7.0399999999999965"/>
    <n v="-0.95999999999999674"/>
    <x v="4"/>
    <x v="13"/>
    <x v="2"/>
    <n v="11640"/>
    <x v="5"/>
    <s v="интрадей"/>
    <n v="0.17"/>
    <n v="0"/>
    <x v="0"/>
    <x v="1"/>
    <x v="6"/>
    <n v="7.0399999999999965"/>
    <n v="8"/>
    <n v="-12.000000000000044"/>
    <n v="2.4745269286754006"/>
    <n v="-1.1299999999999968"/>
    <n v="-0.95999999999999674"/>
    <e v="#VALUE!"/>
    <n v="1"/>
  </r>
  <r>
    <n v="36"/>
    <x v="18"/>
    <d v="1899-12-30T12:54:00"/>
    <d v="2015-08-13T00:00:00"/>
    <d v="1899-12-30T09:54:00"/>
    <x v="11"/>
    <x v="0"/>
    <s v="81.81600"/>
    <s v="82.13800"/>
    <x v="1"/>
    <m/>
    <n v="0.56999999999999995"/>
    <x v="4"/>
    <x v="1"/>
    <x v="1"/>
    <x v="1"/>
    <m/>
    <m/>
    <n v="7.6099999999999968"/>
    <n v="0"/>
    <n v="0.56999999999999995"/>
    <n v="0.56999999999999995"/>
    <n v="7.0399999999999965"/>
    <n v="-0.95999999999999674"/>
    <n v="7.6099999999999968"/>
    <n v="-0.38999999999999679"/>
    <x v="0"/>
    <x v="14"/>
    <x v="0"/>
    <n v="-10800"/>
    <x v="6"/>
    <n v="-1"/>
    <n v="0.56999999999999995"/>
    <n v="0"/>
    <x v="0"/>
    <x v="1"/>
    <x v="6"/>
    <n v="0"/>
    <n v="8"/>
    <n v="-4.8750000000000409"/>
    <n v="8.0965909090909172"/>
    <n v="-0.95999999999999674"/>
    <n v="0"/>
    <e v="#VALUE!"/>
    <n v="1"/>
  </r>
  <r>
    <n v="37"/>
    <x v="18"/>
    <d v="1899-12-30T05:02:00"/>
    <d v="2015-08-13T00:00:00"/>
    <d v="1899-12-30T16:37:00"/>
    <x v="19"/>
    <x v="1"/>
    <s v="1.50802"/>
    <s v="1.51624"/>
    <x v="1"/>
    <m/>
    <n v="-1.2"/>
    <x v="0"/>
    <x v="1"/>
    <x v="0"/>
    <x v="0"/>
    <s v="почему то закрылось гораздо раньше стопа"/>
    <m/>
    <n v="6.4099999999999966"/>
    <n v="0"/>
    <n v="-1.2"/>
    <n v="-1.2"/>
    <n v="7.6099999999999968"/>
    <n v="-0.38999999999999679"/>
    <n v="6.4099999999999966"/>
    <n v="-1.5899999999999967"/>
    <x v="0"/>
    <x v="11"/>
    <x v="1"/>
    <n v="41700"/>
    <x v="0"/>
    <s v="интрадей"/>
    <n v="0"/>
    <n v="-1.2"/>
    <x v="0"/>
    <x v="1"/>
    <x v="6"/>
    <n v="6.4099999999999966"/>
    <n v="8"/>
    <n v="-19.875000000000043"/>
    <n v="-15.768725361366631"/>
    <n v="0"/>
    <n v="-1.5899999999999967"/>
    <e v="#VALUE!"/>
    <n v="-1"/>
  </r>
  <r>
    <n v="38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"/>
    <x v="4"/>
    <n v="0"/>
    <x v="7"/>
    <s v="интрадей"/>
    <n v="0"/>
    <n v="0"/>
    <x v="1"/>
    <x v="2"/>
    <x v="7"/>
    <n v="0"/>
    <n v="8"/>
    <n v="-19.875000000000043"/>
    <n v="0"/>
    <n v="-1.5899999999999967"/>
    <n v="0"/>
    <n v="0"/>
    <n v="-1"/>
  </r>
  <r>
    <n v="3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e v="#REF!"/>
    <n v="-1"/>
  </r>
  <r>
    <n v="4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m/>
    <x v="19"/>
    <m/>
    <m/>
    <m/>
    <x v="20"/>
    <x v="1"/>
    <m/>
    <m/>
    <x v="2"/>
    <m/>
    <m/>
    <x v="6"/>
    <x v="4"/>
    <x v="5"/>
    <x v="3"/>
    <m/>
    <m/>
    <m/>
    <m/>
    <n v="0"/>
    <n v="0"/>
    <m/>
    <m/>
    <m/>
    <m/>
    <x v="6"/>
    <x v="16"/>
    <x v="5"/>
    <m/>
    <x v="8"/>
    <m/>
    <n v="0"/>
    <n v="0"/>
    <x v="2"/>
    <x v="3"/>
    <x v="8"/>
    <m/>
    <m/>
    <m/>
    <m/>
    <m/>
    <m/>
    <n v="0"/>
    <m/>
  </r>
  <r>
    <n v="95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00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01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0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0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04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05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06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07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08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0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10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11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1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1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14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15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16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17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18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19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20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21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2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2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24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25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26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27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28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2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30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31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3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3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34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35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36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37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38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3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40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41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42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4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44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45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46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47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48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49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50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51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52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5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54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55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56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57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58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5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60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61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62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63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64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65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66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67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68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69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70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71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72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73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74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75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76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77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78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79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80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81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8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8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84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85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86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87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88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89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90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91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92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93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94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95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96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97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98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199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00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01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02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03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04"/>
    <x v="19"/>
    <m/>
    <m/>
    <m/>
    <x v="20"/>
    <x v="0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05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06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07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08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09"/>
    <x v="19"/>
    <m/>
    <m/>
    <m/>
    <x v="20"/>
    <x v="1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1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1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1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1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1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1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1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1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1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1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2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2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2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2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2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2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2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2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2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2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3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3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3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3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3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3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3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3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3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3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4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4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4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4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4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4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4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4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4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4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5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5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5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5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5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5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5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5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5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5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6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6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6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6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6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6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6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6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6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6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7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7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7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7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7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7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7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7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7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7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8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8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8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8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8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8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8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8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8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8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9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9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9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9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9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9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9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9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9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29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0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0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0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0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0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0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0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0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0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0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1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1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1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1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1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1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1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1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1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1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2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2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2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2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2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2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2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2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2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2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3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3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3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3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3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3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3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3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3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3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4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4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4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4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4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4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4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4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4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4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5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5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5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5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5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5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5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5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5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5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6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6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6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6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6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6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6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6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6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6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7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7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7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7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7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7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7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7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7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7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8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8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8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8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8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8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8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8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8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8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9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9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9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9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9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9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9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9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9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39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0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1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2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2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2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2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2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2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2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2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2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2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3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4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5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6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7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8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49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0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1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2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3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4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5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6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7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8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59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0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1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2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3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4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5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6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7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8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69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0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1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2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3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4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5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6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7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8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79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0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1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2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3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4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5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6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7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8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89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0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1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2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3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4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5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5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5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5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5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5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5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5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5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5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6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7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8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0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1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2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3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4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5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6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7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8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n v="999"/>
    <x v="19"/>
    <m/>
    <m/>
    <m/>
    <x v="20"/>
    <x v="2"/>
    <m/>
    <m/>
    <x v="2"/>
    <m/>
    <m/>
    <x v="6"/>
    <x v="4"/>
    <x v="5"/>
    <x v="3"/>
    <m/>
    <m/>
    <n v="6.4099999999999966"/>
    <n v="0"/>
    <n v="0"/>
    <n v="0"/>
    <n v="6.4099999999999966"/>
    <n v="-1.5899999999999967"/>
    <n v="6.4099999999999966"/>
    <n v="-1.5899999999999967"/>
    <x v="5"/>
    <x v="15"/>
    <x v="4"/>
    <n v="0"/>
    <x v="7"/>
    <s v="интрадей"/>
    <n v="0"/>
    <n v="0"/>
    <x v="1"/>
    <x v="2"/>
    <x v="7"/>
    <n v="0"/>
    <n v="8"/>
    <n v="-19.875000000000043"/>
    <n v="0"/>
    <n v="0"/>
    <n v="0"/>
    <n v="0"/>
    <n v="-1"/>
  </r>
  <r>
    <m/>
    <x v="19"/>
    <m/>
    <m/>
    <m/>
    <x v="20"/>
    <x v="2"/>
    <m/>
    <m/>
    <x v="2"/>
    <m/>
    <m/>
    <x v="6"/>
    <x v="4"/>
    <x v="5"/>
    <x v="3"/>
    <m/>
    <m/>
    <m/>
    <m/>
    <m/>
    <m/>
    <m/>
    <m/>
    <m/>
    <m/>
    <x v="6"/>
    <x v="16"/>
    <x v="5"/>
    <m/>
    <x v="8"/>
    <m/>
    <m/>
    <m/>
    <x v="2"/>
    <x v="3"/>
    <x v="8"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01">
  <r>
    <n v="1"/>
    <d v="2015-07-02T00:00:00"/>
    <d v="1899-12-30T01:46:00"/>
    <d v="2015-07-03T00:00:00"/>
    <d v="1899-12-30T13:11:00"/>
    <s v="GBPAUD"/>
    <s v="buy"/>
    <s v="2.0445"/>
    <s v="2.07604"/>
    <n v="0.01"/>
    <m/>
    <n v="2.4500000000000002"/>
    <s v="пинбар"/>
    <s v="закрытие в ручную"/>
    <n v="3"/>
    <s v="PA"/>
    <s v="не вышел бы заработал бы больше"/>
    <n v="8"/>
    <n v="10.45"/>
    <n v="0"/>
    <n v="2.4500000000000002"/>
    <n v="2.4500000000000002"/>
    <n v="8"/>
    <n v="0"/>
    <n v="10.45"/>
    <n v="2.4500000000000002"/>
    <s v="чт"/>
    <s v="1-2"/>
    <n v="4"/>
    <n v="127500"/>
    <s v="Среднесрок"/>
    <x v="0"/>
  </r>
  <r>
    <n v="2"/>
    <d v="2015-07-07T00:00:00"/>
    <d v="1899-12-30T00:58:00"/>
    <d v="2015-07-07T00:00:00"/>
    <d v="1899-12-30T19:10:00"/>
    <s v="GBPNZD"/>
    <s v="buy"/>
    <s v="2.33972"/>
    <s v="2.31445"/>
    <n v="0.01"/>
    <m/>
    <n v="-1.68"/>
    <s v="пинбар"/>
    <s v="закрытие по стопу"/>
    <n v="3"/>
    <s v="PA"/>
    <s v="слишком близкий стоп"/>
    <m/>
    <n v="8.77"/>
    <n v="0"/>
    <n v="-1.68"/>
    <n v="-1.68"/>
    <n v="10.45"/>
    <n v="2.4500000000000002"/>
    <n v="8.77"/>
    <n v="0.77000000000000024"/>
    <s v="вт"/>
    <s v="0-1"/>
    <n v="4"/>
    <n v="65520"/>
    <s v="Среднесрок"/>
    <x v="1"/>
  </r>
  <r>
    <n v="3"/>
    <d v="2015-07-06T00:00:00"/>
    <d v="1899-12-30T00:04:00"/>
    <d v="2015-07-06T00:00:00"/>
    <d v="1899-12-30T04:40:00"/>
    <s v="GPBJPY"/>
    <s v="buy"/>
    <s v="189.72300"/>
    <s v="190.80800"/>
    <n v="0.01"/>
    <m/>
    <n v="0.89"/>
    <s v="ГЭП"/>
    <s v="закрытие по стопу"/>
    <n v="2"/>
    <s v="PA"/>
    <s v="Гэп"/>
    <m/>
    <n v="9.66"/>
    <n v="0"/>
    <n v="0.89"/>
    <n v="0.89"/>
    <n v="8.77"/>
    <n v="0.77000000000000024"/>
    <n v="9.66"/>
    <n v="1.6600000000000001"/>
    <s v="пн"/>
    <s v="0-1"/>
    <n v="1"/>
    <n v="16560"/>
    <n v="270"/>
    <x v="1"/>
  </r>
  <r>
    <n v="4"/>
    <d v="2015-07-10T00:00:00"/>
    <d v="1899-12-30T00:04:00"/>
    <d v="2015-07-10T00:00:00"/>
    <d v="1899-12-30T04:43:00"/>
    <s v="USDJPY"/>
    <s v="sell"/>
    <s v="121.33100"/>
    <s v="121.94500"/>
    <n v="0.01"/>
    <m/>
    <n v="-0.22"/>
    <s v="внутренний бар"/>
    <s v="закрытие по стопу"/>
    <n v="2"/>
    <s v="PA"/>
    <s v="нелепый вход"/>
    <m/>
    <n v="9.44"/>
    <n v="0"/>
    <n v="-0.22"/>
    <n v="-0.22"/>
    <n v="9.66"/>
    <n v="1.6600000000000001"/>
    <n v="9.44"/>
    <n v="1.4400000000000002"/>
    <s v="пт"/>
    <s v="0-1"/>
    <n v="1"/>
    <n v="16740"/>
    <n v="270"/>
    <x v="1"/>
  </r>
  <r>
    <n v="5"/>
    <d v="2015-07-14T00:00:00"/>
    <d v="1899-12-30T09:04:00"/>
    <d v="2015-07-14T00:00:00"/>
    <d v="1899-12-30T12:55:00"/>
    <s v="GBPUSD"/>
    <s v="sell"/>
    <s v="1.54656"/>
    <s v="1.55948"/>
    <n v="0.01"/>
    <m/>
    <n v="-1.29"/>
    <s v="пинбар"/>
    <s v="закрытие по стопу"/>
    <n v="1"/>
    <s v="PA"/>
    <s v="Глупо , пин образовался между 8,21 и 100,150 ema"/>
    <m/>
    <n v="8.1499999999999986"/>
    <n v="0"/>
    <n v="-1.29"/>
    <n v="-1.29"/>
    <n v="9.44"/>
    <n v="1.4400000000000002"/>
    <n v="8.1499999999999986"/>
    <n v="0.15000000000000013"/>
    <s v="вт"/>
    <s v="9-10"/>
    <n v="1"/>
    <n v="13860"/>
    <n v="225"/>
    <x v="1"/>
  </r>
  <r>
    <n v="6"/>
    <d v="2015-07-13T00:00:00"/>
    <d v="1899-12-30T00:16:00"/>
    <d v="2015-07-16T00:00:00"/>
    <d v="1899-12-30T04:37:00"/>
    <s v="AUDJPY"/>
    <s v="buy"/>
    <s v="90.92600"/>
    <s v="91.02600"/>
    <n v="0.01"/>
    <m/>
    <n v="0.09"/>
    <s v="пинбар"/>
    <s v="БУ"/>
    <n v="3"/>
    <s v="PA"/>
    <s v="недельный пин, ни пути был дин-уровень ema, безубыток"/>
    <m/>
    <n v="8.2399999999999984"/>
    <n v="0"/>
    <n v="0.09"/>
    <n v="0.09"/>
    <n v="8.1499999999999986"/>
    <n v="0.15000000000000013"/>
    <n v="8.2399999999999984"/>
    <n v="0.24000000000000013"/>
    <s v="пн"/>
    <s v="0-1"/>
    <n v="2"/>
    <n v="274860"/>
    <s v="Среднесрок"/>
    <x v="2"/>
  </r>
  <r>
    <n v="7"/>
    <d v="2015-07-14T00:00:00"/>
    <d v="1899-12-30T00:16:00"/>
    <d v="2015-07-16T00:00:00"/>
    <d v="1899-12-30T05:36:00"/>
    <s v="EURJPY"/>
    <s v="sell"/>
    <s v="135.50500"/>
    <s v="135.40500"/>
    <n v="0.01"/>
    <m/>
    <n v="0.08"/>
    <s v="пинбар"/>
    <s v="БУ"/>
    <n v="3"/>
    <s v="PA"/>
    <s v="пин от машек, но ни пути недельная ema, запас хода маленький"/>
    <m/>
    <n v="8.3199999999999985"/>
    <n v="0"/>
    <n v="0.08"/>
    <n v="0.08"/>
    <n v="8.2399999999999984"/>
    <n v="0.24000000000000013"/>
    <n v="8.3199999999999985"/>
    <n v="0.32000000000000012"/>
    <s v="вт"/>
    <s v="0-1"/>
    <n v="2"/>
    <n v="192000"/>
    <s v="Среднесрок"/>
    <x v="3"/>
  </r>
  <r>
    <n v="8"/>
    <d v="2015-07-10T00:00:00"/>
    <d v="1899-12-30T00:07:00"/>
    <d v="2015-07-20T00:00:00"/>
    <d v="1899-12-30T07:11:00"/>
    <s v="AUDNZD"/>
    <s v="buy"/>
    <s v="1.10556"/>
    <s v="1.12445"/>
    <n v="0.01"/>
    <m/>
    <n v="1.22"/>
    <s v="пинбар"/>
    <s v="закрытие по стопу"/>
    <n v="4"/>
    <s v="PA"/>
    <s v="в принципе неплохо,"/>
    <m/>
    <n v="9.5399999999999991"/>
    <n v="0"/>
    <n v="1.22"/>
    <n v="1.22"/>
    <n v="8.3199999999999985"/>
    <n v="0.32000000000000012"/>
    <n v="9.5399999999999991"/>
    <n v="1.54"/>
    <s v="пт"/>
    <s v="0-1"/>
    <n v="1"/>
    <n v="889440"/>
    <s v="Среднесрок"/>
    <x v="4"/>
  </r>
  <r>
    <n v="9"/>
    <d v="2015-07-10T00:00:00"/>
    <d v="1899-12-30T13:10:00"/>
    <d v="2015-07-21T00:00:00"/>
    <d v="1899-12-30T04:18:00"/>
    <s v="GBPNZD"/>
    <s v="buy"/>
    <s v="2.29568"/>
    <s v="2.36051"/>
    <n v="0.01"/>
    <m/>
    <n v="4.17"/>
    <s v="пинбар"/>
    <s v="закрытие по стопу"/>
    <n v="3"/>
    <s v="PA"/>
    <s v="возможно рано перевел в бу"/>
    <m/>
    <n v="13.709999999999999"/>
    <n v="0"/>
    <n v="4.17"/>
    <n v="4.17"/>
    <n v="9.5399999999999991"/>
    <n v="1.54"/>
    <n v="13.709999999999999"/>
    <n v="5.71"/>
    <s v="пт"/>
    <s v="13-14"/>
    <n v="1"/>
    <n v="918480"/>
    <s v="Среднесрок"/>
    <x v="5"/>
  </r>
  <r>
    <n v="10"/>
    <d v="2015-07-14T00:00:00"/>
    <d v="1899-12-30T03:39:00"/>
    <d v="2015-07-21T00:00:00"/>
    <d v="1899-12-30T05:07:00"/>
    <s v="NZDUSD"/>
    <s v="sell"/>
    <s v="0.66714"/>
    <s v="0.66034"/>
    <n v="0.01"/>
    <m/>
    <n v="0.61"/>
    <s v="пинбар"/>
    <s v="закрытие по стопу"/>
    <n v="5"/>
    <s v="PA"/>
    <s v="возможно рано перевел в бу"/>
    <m/>
    <n v="14.319999999999999"/>
    <n v="0"/>
    <n v="0.61"/>
    <n v="0.61"/>
    <n v="13.709999999999999"/>
    <n v="5.71"/>
    <n v="14.319999999999999"/>
    <n v="6.32"/>
    <s v="вт"/>
    <s v="3-4"/>
    <n v="3"/>
    <n v="610080"/>
    <s v="Среднесрок"/>
    <x v="6"/>
  </r>
  <r>
    <n v="11"/>
    <d v="2015-07-13T00:00:00"/>
    <d v="1899-12-30T00:07:00"/>
    <d v="2015-07-21T00:00:00"/>
    <d v="1899-12-30T17:29:00"/>
    <s v="GBPJPY"/>
    <s v="buy"/>
    <s v="189.78600"/>
    <s v="192.95200"/>
    <n v="0.01"/>
    <m/>
    <n v="2.5499999999999998"/>
    <s v="пинбар"/>
    <s v="закрытие по стопу"/>
    <n v="4"/>
    <s v="PA"/>
    <s v="недельный пин,уровень "/>
    <m/>
    <n v="16.869999999999997"/>
    <n v="0"/>
    <n v="2.5499999999999998"/>
    <n v="2.5499999999999998"/>
    <n v="14.319999999999999"/>
    <n v="6.32"/>
    <n v="16.869999999999997"/>
    <n v="8.870000000000001"/>
    <s v="пн"/>
    <s v="0-1"/>
    <n v="1"/>
    <n v="753720"/>
    <s v="Среднесрок"/>
    <x v="4"/>
  </r>
  <r>
    <n v="12"/>
    <d v="2015-07-14T00:00:00"/>
    <d v="1899-12-30T08:39:00"/>
    <d v="2015-07-16T00:00:00"/>
    <d v="1899-12-30T20:12:00"/>
    <s v="CHFJPY"/>
    <s v="sell"/>
    <s v="129.58500"/>
    <s v="129.53700"/>
    <n v="0.01"/>
    <m/>
    <n v="0.73"/>
    <s v="пинбар"/>
    <s v="закрытие в ручную"/>
    <n v="3"/>
    <s v="PA"/>
    <s v="пин но на пути уровень"/>
    <m/>
    <n v="17.599999999999998"/>
    <n v="0"/>
    <n v="0.73"/>
    <n v="0.73"/>
    <n v="16.869999999999997"/>
    <n v="8.870000000000001"/>
    <n v="17.599999999999998"/>
    <n v="9.6000000000000014"/>
    <s v="вт"/>
    <s v="8-9"/>
    <n v="3"/>
    <n v="214380"/>
    <s v="Среднесрок"/>
    <x v="3"/>
  </r>
  <r>
    <n v="13"/>
    <d v="2015-07-16T00:00:00"/>
    <d v="1899-12-30T01:45:00"/>
    <d v="2015-07-23T00:00:00"/>
    <d v="1899-12-30T11:25:00"/>
    <s v="NZDJPY"/>
    <s v="sell"/>
    <s v="81.35900"/>
    <s v="82.85900"/>
    <n v="0.01"/>
    <m/>
    <n v="-1.27"/>
    <s v="бар поглощения"/>
    <s v="закрытие по стопу"/>
    <n v="3"/>
    <s v="PA"/>
    <s v="сильный откат, с возможным образованием пинбара"/>
    <m/>
    <n v="16.329999999999998"/>
    <n v="0"/>
    <n v="-1.27"/>
    <n v="-1.27"/>
    <n v="17.599999999999998"/>
    <n v="9.6000000000000014"/>
    <n v="16.329999999999998"/>
    <n v="8.3300000000000018"/>
    <s v="чт"/>
    <s v="1-2"/>
    <n v="4"/>
    <n v="639600"/>
    <s v="Среднесрок"/>
    <x v="6"/>
  </r>
  <r>
    <n v="14"/>
    <d v="2015-07-23T00:00:00"/>
    <d v="1899-12-30T10:11:00"/>
    <d v="2015-07-24T00:00:00"/>
    <d v="1899-12-30T20:38:00"/>
    <s v="CHFJPY"/>
    <s v="buy"/>
    <s v="129.43600"/>
    <s v="128.41700"/>
    <n v="0.01"/>
    <m/>
    <n v="-0.82"/>
    <s v="пинбар"/>
    <s v="закрытие по стопу"/>
    <n v="2"/>
    <s v="PA"/>
    <s v="маленький пин, надо было закрыть после образования встречного пина"/>
    <m/>
    <n v="15.509999999999998"/>
    <n v="0"/>
    <n v="-0.82"/>
    <n v="-0.82"/>
    <n v="16.329999999999998"/>
    <n v="8.3300000000000018"/>
    <n v="15.509999999999998"/>
    <n v="7.5100000000000016"/>
    <s v="чт"/>
    <s v="10-11"/>
    <n v="1"/>
    <n v="124020"/>
    <s v="Среднесрок"/>
    <x v="0"/>
  </r>
  <r>
    <n v="15"/>
    <d v="2015-07-13T00:00:00"/>
    <d v="1899-12-30T09:52:00"/>
    <d v="2015-07-27T00:00:00"/>
    <d v="1899-12-30T16:44:00"/>
    <s v="USDJPY"/>
    <s v="buy"/>
    <s v="122.90700"/>
    <s v="123.00700"/>
    <n v="0.01"/>
    <m/>
    <n v="0.08"/>
    <s v="пинбар"/>
    <s v="БУ"/>
    <n v="4"/>
    <s v="PA"/>
    <s v="Недельный пин, но пошел откат"/>
    <m/>
    <n v="15.589999999999998"/>
    <n v="0"/>
    <n v="0.08"/>
    <n v="0.08"/>
    <n v="15.509999999999998"/>
    <n v="7.5100000000000016"/>
    <n v="15.589999999999998"/>
    <n v="7.5900000000000016"/>
    <s v="пн"/>
    <s v="9-10"/>
    <n v="4"/>
    <n v="1234320"/>
    <s v="Среднесрок"/>
    <x v="7"/>
  </r>
  <r>
    <n v="16"/>
    <d v="2015-07-22T00:00:00"/>
    <d v="1899-12-30T01:02:00"/>
    <d v="2015-07-28T00:00:00"/>
    <d v="1899-12-30T15:59:00"/>
    <s v="EURNZD"/>
    <s v="buy"/>
    <s v="1.65228"/>
    <s v="1.65328"/>
    <n v="0.01"/>
    <m/>
    <n v="0.01"/>
    <s v="пинбар"/>
    <s v="БУ"/>
    <n v="3"/>
    <s v="PA"/>
    <s v="надо было закрывать на старом сильном максимуме"/>
    <m/>
    <n v="15.599999999999998"/>
    <n v="0"/>
    <n v="0.01"/>
    <n v="0.01"/>
    <n v="15.589999999999998"/>
    <n v="7.5900000000000016"/>
    <n v="15.599999999999998"/>
    <n v="7.6000000000000014"/>
    <s v="ср"/>
    <s v="1-2"/>
    <n v="1"/>
    <n v="572220"/>
    <s v="Среднесрок"/>
    <x v="8"/>
  </r>
  <r>
    <n v="17"/>
    <d v="2015-07-24T00:00:00"/>
    <d v="1899-12-30T14:47:00"/>
    <d v="2015-07-29T00:00:00"/>
    <d v="1899-12-30T00:12:00"/>
    <s v="NZDUSD"/>
    <s v="sell"/>
    <s v="0.65606"/>
    <s v="0.67118"/>
    <n v="0.01"/>
    <m/>
    <n v="-1.54"/>
    <s v="пинбар"/>
    <s v="закрытие по стопу"/>
    <n v="4"/>
    <s v="PA"/>
    <s v="пин не отработал"/>
    <m/>
    <n v="14.059999999999999"/>
    <n v="0"/>
    <n v="-1.54"/>
    <n v="-1.54"/>
    <n v="15.599999999999998"/>
    <n v="7.6000000000000014"/>
    <n v="14.059999999999999"/>
    <n v="6.0600000000000014"/>
    <s v="пт"/>
    <s v="14-15"/>
    <n v="4"/>
    <n v="379500"/>
    <s v="Среднесрок"/>
    <x v="2"/>
  </r>
  <r>
    <n v="18"/>
    <d v="2015-07-24T00:00:00"/>
    <d v="1899-12-30T06:05:00"/>
    <d v="2015-07-29T00:00:00"/>
    <d v="1899-12-30T00:12:00"/>
    <s v="NZDJPY"/>
    <s v="sell"/>
    <s v="81.39500"/>
    <s v="83.03600"/>
    <n v="0.01"/>
    <m/>
    <n v="-1.36"/>
    <s v="пинбар"/>
    <s v="закрытие по стопу"/>
    <n v="4"/>
    <s v="PA"/>
    <s v="хороший пин, но не отработал"/>
    <m/>
    <n v="12.7"/>
    <n v="0"/>
    <n v="-1.36"/>
    <n v="-1.36"/>
    <n v="14.059999999999999"/>
    <n v="6.0600000000000014"/>
    <n v="12.7"/>
    <n v="4.7000000000000011"/>
    <s v="пт"/>
    <s v="6-7"/>
    <n v="1"/>
    <n v="410820"/>
    <s v="Среднесрок"/>
    <x v="2"/>
  </r>
  <r>
    <n v="19"/>
    <d v="2015-07-28T00:00:00"/>
    <d v="1899-12-30T11:40:00"/>
    <d v="2015-07-30T00:00:00"/>
    <d v="1899-12-30T23:57:00"/>
    <s v="GBPJPY"/>
    <s v="buy"/>
    <s v="192.61200"/>
    <s v="193.61300"/>
    <n v="0.01"/>
    <m/>
    <n v="0.81"/>
    <s v="пинбар"/>
    <s v="закрытие в ручную"/>
    <n v="4"/>
    <s v="PA"/>
    <s v="образовался пин против сделки"/>
    <m/>
    <n v="13.51"/>
    <n v="0"/>
    <n v="0.81"/>
    <n v="0.81"/>
    <n v="12.7"/>
    <n v="4.7000000000000011"/>
    <n v="13.51"/>
    <n v="5.5100000000000016"/>
    <s v="вт"/>
    <s v="11-12"/>
    <n v="3"/>
    <n v="217020"/>
    <s v="Среднесрок"/>
    <x v="3"/>
  </r>
  <r>
    <n v="20"/>
    <d v="2015-07-30T00:00:00"/>
    <d v="1899-12-30T09:30:00"/>
    <d v="2015-08-04T00:00:00"/>
    <d v="1899-12-30T08:45:00"/>
    <s v="EURNZD"/>
    <s v="buy"/>
    <s v="1.65512"/>
    <s v="1.66538"/>
    <n v="0.01"/>
    <m/>
    <n v="0.64"/>
    <s v="пинбар"/>
    <s v="закрытие в ручную"/>
    <n v="3"/>
    <s v="PA"/>
    <s v="стоило закрыть на вершине с дивером, но тогда дивер не использовал"/>
    <m/>
    <n v="14.15"/>
    <n v="0"/>
    <n v="0.64"/>
    <n v="0.64"/>
    <n v="13.51"/>
    <n v="5.5100000000000016"/>
    <n v="14.15"/>
    <n v="6.1500000000000012"/>
    <s v="чт"/>
    <s v="9-10"/>
    <n v="3"/>
    <n v="429300"/>
    <s v="Среднесрок"/>
    <x v="2"/>
  </r>
  <r>
    <n v="21"/>
    <d v="2015-07-30T00:00:00"/>
    <d v="1899-12-30T09:23:00"/>
    <d v="2015-08-04T00:00:00"/>
    <d v="1899-12-30T15:16:00"/>
    <s v="NZDJPY"/>
    <s v="sell"/>
    <s v="82.21700"/>
    <s v="81.88600"/>
    <n v="0.01"/>
    <m/>
    <n v="0.24"/>
    <s v="пинбар"/>
    <s v="закрытие в ручную"/>
    <n v="3"/>
    <s v="PA"/>
    <s v="цена застопорилась, на пути зона спроса"/>
    <m/>
    <n v="14.39"/>
    <n v="0"/>
    <n v="0.24"/>
    <n v="0.24"/>
    <n v="14.15"/>
    <n v="6.1500000000000012"/>
    <n v="14.39"/>
    <n v="6.3900000000000015"/>
    <s v="чт"/>
    <s v="9-10"/>
    <n v="2"/>
    <n v="453180"/>
    <s v="Среднесрок"/>
    <x v="2"/>
  </r>
  <r>
    <n v="22"/>
    <d v="2015-07-27T00:00:00"/>
    <d v="1899-12-30T04:54:00"/>
    <d v="2015-08-04T00:00:00"/>
    <d v="1899-12-30T17:30:00"/>
    <s v="GBPUSD"/>
    <s v="buy"/>
    <s v="1.55375"/>
    <s v="1.55612"/>
    <n v="0.01"/>
    <m/>
    <n v="0.23"/>
    <s v="пинбар"/>
    <s v="закрытие по стопу"/>
    <n v="4"/>
    <s v="PA"/>
    <s v="цена уперлась в уровень, прийти не смогла, начался флет"/>
    <m/>
    <n v="14.620000000000001"/>
    <n v="0"/>
    <n v="0.23"/>
    <n v="0.23"/>
    <n v="14.39"/>
    <n v="6.3900000000000015"/>
    <n v="14.620000000000001"/>
    <n v="6.6200000000000019"/>
    <s v="пн"/>
    <s v="4-5"/>
    <n v="4"/>
    <n v="736560"/>
    <s v="Среднесрок"/>
    <x v="4"/>
  </r>
  <r>
    <n v="23"/>
    <d v="2015-08-05T00:00:00"/>
    <d v="1899-12-30T03:49:00"/>
    <d v="2015-08-07T00:00:00"/>
    <d v="1899-12-30T10:20:00"/>
    <s v="EURGBP"/>
    <s v="sell"/>
    <s v="0.69846"/>
    <s v="0.70571"/>
    <n v="0.01"/>
    <m/>
    <n v="-1.1200000000000001"/>
    <s v="бар поглощения"/>
    <s v="закрытие по стопу"/>
    <n v="2"/>
    <s v="PA"/>
    <s v="бар не пробил уровень а я вошел"/>
    <m/>
    <n v="13.5"/>
    <n v="0"/>
    <n v="-1.1200000000000001"/>
    <n v="-1.1200000000000001"/>
    <n v="14.620000000000001"/>
    <n v="6.6200000000000019"/>
    <n v="13.5"/>
    <n v="5.5000000000000018"/>
    <s v="ср"/>
    <s v="3-4"/>
    <n v="4"/>
    <n v="196260"/>
    <s v="Среднесрок"/>
    <x v="3"/>
  </r>
  <r>
    <n v="24"/>
    <d v="2015-07-30T00:00:00"/>
    <d v="1899-12-30T09:19:00"/>
    <d v="2015-08-07T00:00:00"/>
    <d v="1899-12-30T15:22:00"/>
    <s v="USDCAD"/>
    <s v="buy"/>
    <s v="1.29782"/>
    <s v="1.30764"/>
    <n v="0.01"/>
    <m/>
    <n v="0.79"/>
    <s v="пинбар"/>
    <s v="закрытие по стопу"/>
    <n v="4"/>
    <s v="PA"/>
    <s v="выбило на откате, стоило не подтягивать так близко"/>
    <m/>
    <n v="14.29"/>
    <n v="0"/>
    <n v="0.79"/>
    <n v="0.79"/>
    <n v="13.5"/>
    <n v="5.5000000000000018"/>
    <n v="14.29"/>
    <n v="6.2900000000000018"/>
    <s v="чт"/>
    <s v="9-10"/>
    <n v="2"/>
    <n v="712980"/>
    <s v="Среднесрок"/>
    <x v="4"/>
  </r>
  <r>
    <n v="25"/>
    <d v="2015-08-06T00:00:00"/>
    <d v="1899-12-30T04:35:00"/>
    <d v="2015-08-07T00:00:00"/>
    <d v="1899-12-30T15:23:00"/>
    <s v="GBPAUD"/>
    <s v="buy"/>
    <s v="2.12697"/>
    <s v="2.09839"/>
    <n v="0.01"/>
    <m/>
    <n v="-2.12"/>
    <s v="внутренний бар"/>
    <s v="закрытие по стопу"/>
    <n v="1"/>
    <s v="PA"/>
    <s v="нехер торговать внутренние бары"/>
    <m/>
    <n v="12.169999999999998"/>
    <n v="0"/>
    <n v="-2.12"/>
    <n v="-2.12"/>
    <n v="14.29"/>
    <n v="6.2900000000000018"/>
    <n v="12.169999999999998"/>
    <n v="4.1700000000000017"/>
    <s v="чт"/>
    <s v="4-5"/>
    <n v="3"/>
    <n v="125280"/>
    <s v="Среднесрок"/>
    <x v="0"/>
  </r>
  <r>
    <n v="26"/>
    <d v="2015-07-30T00:00:00"/>
    <d v="1899-12-30T00:54:00"/>
    <d v="2015-08-07T00:00:00"/>
    <d v="1899-12-30T15:24:00"/>
    <s v="GBPNZD"/>
    <s v="buy"/>
    <s v="2.34874"/>
    <s v="2.35801"/>
    <n v="0.01"/>
    <m/>
    <n v="0.57999999999999996"/>
    <s v="пинбар"/>
    <s v="закрытие по стопу"/>
    <n v="4"/>
    <s v="PA"/>
    <s v="надо либо закрывать на уровне либо подтягивать под свечку перед уровнем"/>
    <m/>
    <n v="12.749999999999998"/>
    <n v="0"/>
    <n v="0.57999999999999996"/>
    <n v="0.57999999999999996"/>
    <n v="12.169999999999998"/>
    <n v="4.1700000000000017"/>
    <n v="12.749999999999998"/>
    <n v="4.7500000000000018"/>
    <s v="чт"/>
    <s v="0-1"/>
    <n v="4"/>
    <n v="743400"/>
    <s v="Среднесрок"/>
    <x v="4"/>
  </r>
  <r>
    <n v="27"/>
    <d v="2015-07-30T00:00:00"/>
    <d v="1899-12-30T00:57:00"/>
    <d v="2015-08-07T00:00:00"/>
    <d v="1899-12-30T21:51:00"/>
    <s v="NZDUSD"/>
    <s v="sell"/>
    <s v="0.66420"/>
    <s v="0.66320"/>
    <n v="0.01"/>
    <m/>
    <n v="0.03"/>
    <s v="пинбар"/>
    <s v="закрытие по стопу"/>
    <n v="4"/>
    <s v="PA"/>
    <s v="выбило на откате, надо было закрыть руками на минимуме"/>
    <m/>
    <n v="12.779999999999998"/>
    <n v="0"/>
    <n v="0.03"/>
    <n v="0.03"/>
    <n v="12.749999999999998"/>
    <n v="4.7500000000000018"/>
    <n v="12.779999999999998"/>
    <n v="4.780000000000002"/>
    <s v="чт"/>
    <s v="0-1"/>
    <n v="4"/>
    <n v="766440"/>
    <s v="Среднесрок"/>
    <x v="4"/>
  </r>
  <r>
    <n v="28"/>
    <d v="2015-08-06T00:00:00"/>
    <d v="1899-12-30T05:20:00"/>
    <d v="2015-08-11T00:00:00"/>
    <d v="1899-12-30T03:48:00"/>
    <s v="AUDUSD"/>
    <s v="sell"/>
    <s v="0.73296"/>
    <s v="0.74407"/>
    <n v="0.01"/>
    <m/>
    <n v="-1.1399999999999999"/>
    <s v="внутренний бар"/>
    <s v="закрытие по стопу"/>
    <n v="2"/>
    <s v="PA"/>
    <s v="опять тупанул"/>
    <m/>
    <n v="11.639999999999997"/>
    <n v="0"/>
    <n v="-1.1399999999999999"/>
    <n v="-1.1399999999999999"/>
    <n v="12.779999999999998"/>
    <n v="4.780000000000002"/>
    <n v="11.639999999999997"/>
    <n v="3.6400000000000023"/>
    <s v="чт"/>
    <s v="5-6"/>
    <n v="2"/>
    <n v="426480"/>
    <s v="Среднесрок"/>
    <x v="2"/>
  </r>
  <r>
    <n v="29"/>
    <d v="2015-08-11T00:00:00"/>
    <d v="1899-12-30T07:54:00"/>
    <d v="2015-08-11T00:00:00"/>
    <d v="1899-12-30T11:14:00"/>
    <s v="EURJPY"/>
    <s v="buy"/>
    <s v="136.86400"/>
    <s v="137.86700"/>
    <n v="0.01"/>
    <m/>
    <n v="0.81"/>
    <s v="по правителю"/>
    <s v="часть позиции"/>
    <n v="4"/>
    <s v="Правитель"/>
    <s v="гуд"/>
    <m/>
    <n v="12.449999999999998"/>
    <n v="0"/>
    <n v="0.81"/>
    <n v="0.81"/>
    <n v="11.639999999999997"/>
    <n v="3.6400000000000023"/>
    <n v="12.449999999999998"/>
    <n v="4.4500000000000028"/>
    <s v="вт"/>
    <s v="7-8"/>
    <n v="4"/>
    <n v="12000"/>
    <n v="195"/>
    <x v="1"/>
  </r>
  <r>
    <n v="30"/>
    <d v="2015-07-30T00:00:00"/>
    <d v="1899-12-30T00:57:00"/>
    <d v="2015-08-11T00:00:00"/>
    <d v="1899-12-30T13:01:00"/>
    <s v="NZDCAD"/>
    <s v="sell"/>
    <s v="0.85967"/>
    <s v="0.85596"/>
    <n v="0.01"/>
    <m/>
    <n v="0.19"/>
    <s v="пинбар"/>
    <s v="закрытие в ручную"/>
    <n v="3"/>
    <s v="PA"/>
    <s v="флет"/>
    <m/>
    <n v="12.639999999999997"/>
    <n v="0"/>
    <n v="0.19"/>
    <n v="0.19"/>
    <n v="12.449999999999998"/>
    <n v="4.4500000000000028"/>
    <n v="12.639999999999997"/>
    <n v="4.6400000000000032"/>
    <s v="чт"/>
    <s v="0-1"/>
    <n v="4"/>
    <n v="1080240"/>
    <s v="Среднесрок"/>
    <x v="9"/>
  </r>
  <r>
    <n v="31"/>
    <d v="2015-08-10T00:00:00"/>
    <d v="1899-12-30T00:01:00"/>
    <d v="2015-08-12T00:00:00"/>
    <d v="1899-12-30T04:31:00"/>
    <s v="NZDUSD"/>
    <s v="buy"/>
    <s v="0.66171"/>
    <s v="0.64671"/>
    <n v="0.02"/>
    <m/>
    <n v="-2.98"/>
    <s v="по правителю"/>
    <s v="закрытие по стопу"/>
    <n v="2"/>
    <s v="Правитель"/>
    <m/>
    <m/>
    <n v="9.6599999999999966"/>
    <n v="0"/>
    <n v="-2.98"/>
    <n v="-2.98"/>
    <n v="12.639999999999997"/>
    <n v="4.6400000000000032"/>
    <n v="9.6599999999999966"/>
    <n v="1.6600000000000033"/>
    <s v="пн"/>
    <s v="0-1"/>
    <n v="1"/>
    <n v="189000"/>
    <s v="Среднесрок"/>
    <x v="3"/>
  </r>
  <r>
    <n v="32"/>
    <d v="2015-08-12T00:00:00"/>
    <d v="1899-12-30T04:08:00"/>
    <d v="2015-08-12T00:00:00"/>
    <d v="1899-12-30T04:31:00"/>
    <s v="AUDUSD"/>
    <s v="buy"/>
    <s v="0.73244"/>
    <s v="0.72307"/>
    <n v="0.02"/>
    <m/>
    <n v="-1.88"/>
    <s v="по правителю"/>
    <s v="закрытие по стопу"/>
    <n v="2"/>
    <s v="Правитель"/>
    <m/>
    <m/>
    <n v="7.7799999999999967"/>
    <n v="0"/>
    <n v="-1.88"/>
    <n v="-1.88"/>
    <n v="9.6599999999999966"/>
    <n v="1.6600000000000033"/>
    <n v="7.7799999999999967"/>
    <n v="-0.21999999999999664"/>
    <s v="ср"/>
    <s v="4-5"/>
    <n v="1"/>
    <n v="1380"/>
    <n v="15"/>
    <x v="1"/>
  </r>
  <r>
    <n v="33"/>
    <d v="2015-08-11T00:00:00"/>
    <d v="1899-12-30T00:02:00"/>
    <d v="2015-08-12T00:00:00"/>
    <d v="1899-12-30T14:52:00"/>
    <s v="UISDCAD"/>
    <s v="sell"/>
    <s v="1.30013"/>
    <s v="1.30001"/>
    <n v="0.02"/>
    <m/>
    <n v="0.02"/>
    <s v="по правителю"/>
    <s v="закрытие в ручную"/>
    <n v="2"/>
    <s v="Правитель"/>
    <m/>
    <m/>
    <n v="7.7999999999999963"/>
    <n v="0"/>
    <n v="0.02"/>
    <n v="0.02"/>
    <n v="7.7799999999999967"/>
    <n v="-0.21999999999999664"/>
    <n v="7.7999999999999963"/>
    <n v="-0.19999999999999665"/>
    <s v="вт"/>
    <s v="0-1"/>
    <n v="1"/>
    <n v="139800"/>
    <s v="Среднесрок"/>
    <x v="0"/>
  </r>
  <r>
    <n v="34"/>
    <d v="2015-08-05T00:00:00"/>
    <d v="1899-12-30T10:17:00"/>
    <d v="2015-08-12T00:00:00"/>
    <d v="1899-12-30T16:53:00"/>
    <s v="GBPCHF"/>
    <s v="buy"/>
    <s v="1.52481"/>
    <s v="1.51582"/>
    <n v="0.01"/>
    <m/>
    <n v="-0.93"/>
    <s v="по правителю"/>
    <s v="закрытие по стопу"/>
    <n v="2"/>
    <s v="Правитель"/>
    <m/>
    <m/>
    <n v="6.8699999999999966"/>
    <n v="0"/>
    <n v="-0.93"/>
    <n v="-0.93"/>
    <n v="7.7999999999999963"/>
    <n v="-0.19999999999999665"/>
    <n v="6.8699999999999966"/>
    <n v="-1.1299999999999968"/>
    <s v="ср"/>
    <s v="10-11"/>
    <n v="2"/>
    <n v="628560"/>
    <s v="Среднесрок"/>
    <x v="6"/>
  </r>
  <r>
    <n v="35"/>
    <d v="2015-08-12T00:00:00"/>
    <d v="1899-12-30T17:17:00"/>
    <d v="2015-08-12T00:00:00"/>
    <d v="1899-12-30T20:31:00"/>
    <s v="GBPCHF"/>
    <s v="buy"/>
    <s v="1.51836"/>
    <s v="1.51922"/>
    <n v="0.02"/>
    <m/>
    <n v="0.17"/>
    <s v="бычья свеча 08:00"/>
    <s v="закрытие в ручную"/>
    <n v="2"/>
    <s v="без системы"/>
    <m/>
    <m/>
    <n v="7.0399999999999965"/>
    <n v="0"/>
    <n v="0.17"/>
    <n v="0.17"/>
    <n v="6.8699999999999966"/>
    <n v="-1.1299999999999968"/>
    <n v="7.0399999999999965"/>
    <n v="-0.95999999999999674"/>
    <s v="ср"/>
    <s v="17-18"/>
    <n v="2"/>
    <n v="11640"/>
    <n v="180"/>
    <x v="1"/>
  </r>
  <r>
    <n v="36"/>
    <d v="2015-08-13T00:00:00"/>
    <d v="1899-12-30T12:54:00"/>
    <d v="2015-08-13T00:00:00"/>
    <d v="1899-12-30T09:54:00"/>
    <s v="NZDJPY"/>
    <s v="buy"/>
    <s v="81.81600"/>
    <s v="82.13800"/>
    <n v="0.02"/>
    <m/>
    <n v="0.56999999999999995"/>
    <s v="по правителю"/>
    <s v="закрытие по стопу"/>
    <n v="2"/>
    <s v="Правитель"/>
    <m/>
    <m/>
    <n v="7.6099999999999968"/>
    <n v="0"/>
    <n v="0.56999999999999995"/>
    <n v="0.56999999999999995"/>
    <n v="7.0399999999999965"/>
    <n v="-0.95999999999999674"/>
    <n v="7.6099999999999968"/>
    <n v="-0.38999999999999679"/>
    <s v="чт"/>
    <s v="12-13"/>
    <n v="4"/>
    <n v="-10800"/>
    <n v="-180"/>
    <x v="10"/>
  </r>
  <r>
    <n v="37"/>
    <d v="2015-08-13T00:00:00"/>
    <d v="1899-12-30T05:02:00"/>
    <d v="2015-08-13T00:00:00"/>
    <d v="1899-12-30T16:37:00"/>
    <s v="EURAUD"/>
    <s v="sell"/>
    <s v="1.50802"/>
    <s v="1.51624"/>
    <n v="0.02"/>
    <m/>
    <n v="-1.2"/>
    <s v="пинбар"/>
    <s v="закрытие по стопу"/>
    <n v="3"/>
    <s v="PA"/>
    <s v="почему то закрылось гораздо раньше стопа"/>
    <m/>
    <n v="6.4099999999999966"/>
    <n v="0"/>
    <n v="-1.2"/>
    <n v="-1.2"/>
    <n v="7.6099999999999968"/>
    <n v="-0.38999999999999679"/>
    <n v="6.4099999999999966"/>
    <n v="-1.5899999999999967"/>
    <s v="чт"/>
    <s v="5-6"/>
    <n v="1"/>
    <n v="41700"/>
    <s v="Среднесрок"/>
    <x v="1"/>
  </r>
  <r>
    <n v="38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0-1"/>
    <s v=""/>
    <n v="0"/>
    <n v="0"/>
    <x v="1"/>
  </r>
  <r>
    <n v="3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m/>
    <m/>
    <m/>
    <m/>
    <m/>
    <m/>
    <s v="sell"/>
    <m/>
    <m/>
    <m/>
    <m/>
    <m/>
    <m/>
    <m/>
    <m/>
    <m/>
    <m/>
    <m/>
    <m/>
    <m/>
    <n v="0"/>
    <n v="0"/>
    <m/>
    <m/>
    <m/>
    <m/>
    <m/>
    <m/>
    <m/>
    <m/>
    <m/>
    <x v="11"/>
  </r>
  <r>
    <n v="95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00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01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0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0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04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05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06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07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08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0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10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11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1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1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14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15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16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17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18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19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20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21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2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2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24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25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26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27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28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2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30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31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3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3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34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35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36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37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38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3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40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41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42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4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44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45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46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47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48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49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50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51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52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5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54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55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56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57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58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5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60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61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62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63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64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65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66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67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68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69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70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71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72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73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74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75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76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77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78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79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80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81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8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8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84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85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86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87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88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89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90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91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92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93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94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95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96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97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98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199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00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01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02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03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04"/>
    <m/>
    <m/>
    <m/>
    <m/>
    <m/>
    <s v="buy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05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06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07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08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09"/>
    <m/>
    <m/>
    <m/>
    <m/>
    <m/>
    <s v="sell"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1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1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1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1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1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1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1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1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1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1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2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2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2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2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2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2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2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2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2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2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3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3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3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3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3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3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3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3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3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3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4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4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4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4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4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4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4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4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4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4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5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5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5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5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5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5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5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5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5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5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6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6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6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6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6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6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6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6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6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6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7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7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7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7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7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7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7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7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7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7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8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8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8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8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8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8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8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8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8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8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9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9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9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9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9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9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9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9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9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29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0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0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0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0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0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0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0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0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0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0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1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1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1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1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1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1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1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1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1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1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2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2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2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2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2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2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2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2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2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2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3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3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3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3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3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3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3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3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3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3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4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4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4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4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4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4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4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4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4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4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5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5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5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5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5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5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5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5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5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5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6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6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6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6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6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6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6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6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6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6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7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7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7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7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7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7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7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7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7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7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8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8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8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8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8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8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8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8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8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8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9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9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9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9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9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9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9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9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9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39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0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1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2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3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4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5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6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7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8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49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0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1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2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3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4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5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6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7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8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59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0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1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2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3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4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5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6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7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8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69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0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1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2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3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4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5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6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7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8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79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0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1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2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3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4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5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6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7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8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89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0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1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2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3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4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5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5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5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5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5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5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5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5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5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5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6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7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8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0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1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2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3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4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5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6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7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8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n v="999"/>
    <m/>
    <m/>
    <m/>
    <m/>
    <m/>
    <m/>
    <m/>
    <m/>
    <m/>
    <m/>
    <m/>
    <m/>
    <m/>
    <m/>
    <m/>
    <m/>
    <m/>
    <n v="6.4099999999999966"/>
    <n v="0"/>
    <n v="0"/>
    <n v="0"/>
    <n v="6.4099999999999966"/>
    <n v="-1.5899999999999967"/>
    <n v="6.4099999999999966"/>
    <n v="-1.5899999999999967"/>
    <s v=""/>
    <s v=""/>
    <s v=""/>
    <n v="0"/>
    <n v="0"/>
    <x v="1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5" cacheId="35" applyNumberFormats="0" applyBorderFormats="0" applyFontFormats="0" applyPatternFormats="0" applyAlignmentFormats="0" applyWidthHeightFormats="1" dataCaption="Данные" updatedVersion="5" minRefreshableVersion="3" showMemberPropertyTips="0" rowGrandTotals="0" itemPrintTitles="1" mergeItem="1" createdVersion="3" indent="0" compact="0" compactData="0" gridDropZones="1">
  <location ref="BC8:BE28" firstHeaderRow="1" firstDataRow="2" firstDataCol="1" rowPageCount="3" colPageCount="1"/>
  <pivotFields count="46">
    <pivotField compact="0" outline="0" subtotalTop="0" showAll="0" includeNewItemsInFilter="1" defaultSubtotal="0"/>
    <pivotField axis="axisRow" compact="0" outline="0" subtotalTop="0" showAll="0" includeNewItemsInFilter="1">
      <items count="21">
        <item h="1"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2">
    <i>
      <x/>
    </i>
    <i i="1">
      <x v="1"/>
    </i>
  </colItems>
  <pageFields count="3">
    <pageField fld="34" hier="0"/>
    <pageField fld="35" hier="0"/>
    <pageField fld="36" hier="0"/>
  </pageFields>
  <dataFields count="2">
    <dataField name="Объем" fld="9" baseField="0" baseItem="0" numFmtId="2"/>
    <dataField name="Результат" fld="21" baseField="0" baseItem="0"/>
  </dataFields>
  <formats count="51">
    <format dxfId="2558">
      <pivotArea type="all" dataOnly="0" outline="0" fieldPosition="0"/>
    </format>
    <format dxfId="2557">
      <pivotArea type="all" dataOnly="0" outline="0" fieldPosition="0"/>
    </format>
    <format dxfId="2556">
      <pivotArea outline="0" fieldPosition="0"/>
    </format>
    <format dxfId="2555">
      <pivotArea field="-2" type="button" dataOnly="0" labelOnly="1" outline="0" axis="axisCol" fieldPosition="0"/>
    </format>
    <format dxfId="2554">
      <pivotArea type="topRight" dataOnly="0" labelOnly="1" outline="0" fieldPosition="0"/>
    </format>
    <format dxfId="255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552">
      <pivotArea outline="0" fieldPosition="0"/>
    </format>
    <format dxfId="2551">
      <pivotArea type="origin" dataOnly="0" labelOnly="1" outline="0" fieldPosition="0"/>
    </format>
    <format dxfId="2550">
      <pivotArea field="1" type="button" dataOnly="0" labelOnly="1" outline="0" axis="axisRow" fieldPosition="0"/>
    </format>
    <format dxfId="2549">
      <pivotArea dataOnly="0" labelOnly="1" outline="0" fieldPosition="0">
        <references count="1">
          <reference field="1" count="0"/>
        </references>
      </pivotArea>
    </format>
    <format dxfId="2548">
      <pivotArea dataOnly="0" labelOnly="1" grandRow="1" outline="0" fieldPosition="0"/>
    </format>
    <format dxfId="2547">
      <pivotArea outline="0" fieldPosition="0">
        <references count="1">
          <reference field="4294967294" count="1" selected="0">
            <x v="0"/>
          </reference>
        </references>
      </pivotArea>
    </format>
    <format dxfId="2546">
      <pivotArea field="-2" type="button" dataOnly="0" labelOnly="1" outline="0" axis="axisCol" fieldPosition="0"/>
    </format>
    <format dxfId="254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544">
      <pivotArea type="all" dataOnly="0" outline="0" fieldPosition="0"/>
    </format>
    <format dxfId="2543">
      <pivotArea type="all" dataOnly="0" outline="0" fieldPosition="0"/>
    </format>
    <format dxfId="2542">
      <pivotArea field="34" type="button" dataOnly="0" labelOnly="1" outline="0" axis="axisPage" fieldPosition="0"/>
    </format>
    <format dxfId="2541">
      <pivotArea dataOnly="0" labelOnly="1" outline="0" fieldPosition="0">
        <references count="1">
          <reference field="34" count="0"/>
        </references>
      </pivotArea>
    </format>
    <format dxfId="2540">
      <pivotArea field="35" type="button" dataOnly="0" labelOnly="1" outline="0" axis="axisPage" fieldPosition="1"/>
    </format>
    <format dxfId="2539">
      <pivotArea dataOnly="0" labelOnly="1" outline="0" fieldPosition="0">
        <references count="1">
          <reference field="35" count="0"/>
        </references>
      </pivotArea>
    </format>
    <format dxfId="2538">
      <pivotArea field="36" type="button" dataOnly="0" labelOnly="1" outline="0" axis="axisPage" fieldPosition="2"/>
    </format>
    <format dxfId="2537">
      <pivotArea dataOnly="0" labelOnly="1" outline="0" fieldPosition="0">
        <references count="1">
          <reference field="36" count="0"/>
        </references>
      </pivotArea>
    </format>
    <format dxfId="2536">
      <pivotArea type="all" dataOnly="0" outline="0" fieldPosition="0"/>
    </format>
    <format dxfId="2535">
      <pivotArea type="all" dataOnly="0" outline="0" fieldPosition="0"/>
    </format>
    <format dxfId="2534">
      <pivotArea field="1" type="button" dataOnly="0" labelOnly="1" outline="0" axis="axisRow" fieldPosition="0"/>
    </format>
    <format dxfId="253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532">
      <pivotArea field="34" type="button" dataOnly="0" labelOnly="1" outline="0" axis="axisPage" fieldPosition="0"/>
    </format>
    <format dxfId="2531">
      <pivotArea dataOnly="0" labelOnly="1" outline="0" fieldPosition="0">
        <references count="1">
          <reference field="34" count="0"/>
        </references>
      </pivotArea>
    </format>
    <format dxfId="2530">
      <pivotArea field="35" type="button" dataOnly="0" labelOnly="1" outline="0" axis="axisPage" fieldPosition="1"/>
    </format>
    <format dxfId="2529">
      <pivotArea dataOnly="0" labelOnly="1" outline="0" fieldPosition="0">
        <references count="1">
          <reference field="35" count="0"/>
        </references>
      </pivotArea>
    </format>
    <format dxfId="2528">
      <pivotArea field="36" type="button" dataOnly="0" labelOnly="1" outline="0" axis="axisPage" fieldPosition="2"/>
    </format>
    <format dxfId="2527">
      <pivotArea dataOnly="0" labelOnly="1" outline="0" fieldPosition="0">
        <references count="1">
          <reference field="36" count="0"/>
        </references>
      </pivotArea>
    </format>
    <format dxfId="2526">
      <pivotArea outline="0" fieldPosition="0"/>
    </format>
    <format dxfId="2525">
      <pivotArea field="1" type="button" dataOnly="0" labelOnly="1" outline="0" axis="axisRow" fieldPosition="0"/>
    </format>
    <format dxfId="2524">
      <pivotArea dataOnly="0" labelOnly="1" outline="0" fieldPosition="0">
        <references count="1">
          <reference field="1" count="0"/>
        </references>
      </pivotArea>
    </format>
    <format dxfId="25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522">
      <pivotArea type="all" dataOnly="0" outline="0" fieldPosition="0"/>
    </format>
    <format dxfId="2521">
      <pivotArea type="origin" dataOnly="0" labelOnly="1" outline="0" fieldPosition="0"/>
    </format>
    <format dxfId="2520">
      <pivotArea field="1" type="button" dataOnly="0" labelOnly="1" outline="0" axis="axisRow" fieldPosition="0"/>
    </format>
    <format dxfId="2519">
      <pivotArea field="-2" type="button" dataOnly="0" labelOnly="1" outline="0" axis="axisCol" fieldPosition="0"/>
    </format>
    <format dxfId="2518">
      <pivotArea type="topRight" dataOnly="0" labelOnly="1" outline="0" fieldPosition="0"/>
    </format>
    <format dxfId="251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516">
      <pivotArea outline="0" fieldPosition="0">
        <references count="1">
          <reference field="4294967294" count="1">
            <x v="0"/>
          </reference>
        </references>
      </pivotArea>
    </format>
    <format dxfId="2515">
      <pivotArea type="all" dataOnly="0" outline="0" fieldPosition="0"/>
    </format>
    <format dxfId="2514">
      <pivotArea type="all" dataOnly="0" outline="0" fieldPosition="0"/>
    </format>
    <format dxfId="2513">
      <pivotArea field="34" type="button" dataOnly="0" labelOnly="1" outline="0" axis="axisPage" fieldPosition="0"/>
    </format>
    <format dxfId="2512">
      <pivotArea dataOnly="0" labelOnly="1" outline="0" fieldPosition="0">
        <references count="1">
          <reference field="34" count="0"/>
        </references>
      </pivotArea>
    </format>
    <format dxfId="2511">
      <pivotArea field="35" type="button" dataOnly="0" labelOnly="1" outline="0" axis="axisPage" fieldPosition="1"/>
    </format>
    <format dxfId="2510">
      <pivotArea dataOnly="0" labelOnly="1" outline="0" fieldPosition="0">
        <references count="1">
          <reference field="35" count="0"/>
        </references>
      </pivotArea>
    </format>
    <format dxfId="2509">
      <pivotArea field="36" type="button" dataOnly="0" labelOnly="1" outline="0" axis="axisPage" fieldPosition="2"/>
    </format>
    <format dxfId="2508">
      <pivotArea dataOnly="0" labelOnly="1" outline="0" fieldPosition="0">
        <references count="1">
          <reference field="36" count="0"/>
        </references>
      </pivotArea>
    </format>
  </formats>
  <conditionalFormats count="2">
    <conditionalFormat scope="field" priority="19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18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2.xml><?xml version="1.0" encoding="utf-8"?>
<pivotTableDefinition xmlns="http://schemas.openxmlformats.org/spreadsheetml/2006/main" name="СводнаяТаблица4" cacheId="35" applyNumberFormats="0" applyBorderFormats="0" applyFontFormats="0" applyPatternFormats="0" applyAlignmentFormats="0" applyWidthHeightFormats="1" dataCaption="Данные" updatedVersion="5" minRefreshableVersion="3" showMemberPropertyTips="0" colGrandTotals="0" itemPrintTitles="1" mergeItem="1" createdVersion="3" indent="0" compact="0" compactData="0" gridDropZones="1" chartFormat="1">
  <location ref="I8:L29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 sortType="ascending">
      <items count="21">
        <item x="0"/>
        <item x="2"/>
        <item x="1"/>
        <item x="3"/>
        <item x="5"/>
        <item x="4"/>
        <item x="6"/>
        <item x="8"/>
        <item x="7"/>
        <item x="9"/>
        <item x="12"/>
        <item x="10"/>
        <item x="11"/>
        <item x="13"/>
        <item x="14"/>
        <item x="16"/>
        <item x="15"/>
        <item x="17"/>
        <item x="18"/>
        <item h="1" x="19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name="Комиссия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Net" fld="21" baseField="0" baseItem="0"/>
    <dataField name="Комиссия" fld="19" baseField="0" baseItem="0"/>
    <dataField name="кол. сделок" fld="9" subtotal="count" baseField="0" baseItem="0" numFmtId="1"/>
  </dataFields>
  <formats count="84">
    <format dxfId="2642">
      <pivotArea outline="0" fieldPosition="0"/>
    </format>
    <format dxfId="2641">
      <pivotArea field="-2" type="button" dataOnly="0" labelOnly="1" outline="0" axis="axisCol" fieldPosition="0"/>
    </format>
    <format dxfId="2640">
      <pivotArea type="topRight" dataOnly="0" labelOnly="1" outline="0" fieldPosition="0"/>
    </format>
    <format dxfId="263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638">
      <pivotArea field="1" type="button" dataOnly="0" labelOnly="1" outline="0" axis="axisRow" fieldPosition="0"/>
    </format>
    <format dxfId="2637">
      <pivotArea dataOnly="0" labelOnly="1" grandRow="1" outline="0" fieldPosition="0"/>
    </format>
    <format dxfId="263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635">
      <pivotArea outline="0" fieldPosition="0">
        <references count="1">
          <reference field="4294967294" count="1" selected="0">
            <x v="2"/>
          </reference>
        </references>
      </pivotArea>
    </format>
    <format dxfId="2634">
      <pivotArea type="all" dataOnly="0" outline="0" fieldPosition="0"/>
    </format>
    <format dxfId="2633">
      <pivotArea type="all" dataOnly="0" outline="0" fieldPosition="0"/>
    </format>
    <format dxfId="2632">
      <pivotArea type="all" dataOnly="0" outline="0" fieldPosition="0"/>
    </format>
    <format dxfId="2631">
      <pivotArea type="all" dataOnly="0" outline="0" fieldPosition="0"/>
    </format>
    <format dxfId="2630">
      <pivotArea type="all" dataOnly="0" outline="0" fieldPosition="0"/>
    </format>
    <format dxfId="2629">
      <pivotArea field="34" type="button" dataOnly="0" labelOnly="1" outline="0" axis="axisPage" fieldPosition="0"/>
    </format>
    <format dxfId="2628">
      <pivotArea dataOnly="0" labelOnly="1" outline="0" fieldPosition="0">
        <references count="1">
          <reference field="34" count="0"/>
        </references>
      </pivotArea>
    </format>
    <format dxfId="2627">
      <pivotArea field="35" type="button" dataOnly="0" labelOnly="1" outline="0" axis="axisPage" fieldPosition="1"/>
    </format>
    <format dxfId="2626">
      <pivotArea dataOnly="0" labelOnly="1" outline="0" fieldPosition="0">
        <references count="1">
          <reference field="35" count="0"/>
        </references>
      </pivotArea>
    </format>
    <format dxfId="2625">
      <pivotArea field="36" type="button" dataOnly="0" labelOnly="1" outline="0" axis="axisPage" fieldPosition="2"/>
    </format>
    <format dxfId="2624">
      <pivotArea dataOnly="0" labelOnly="1" outline="0" fieldPosition="0">
        <references count="1">
          <reference field="36" count="0"/>
        </references>
      </pivotArea>
    </format>
    <format dxfId="2623">
      <pivotArea field="34" type="button" dataOnly="0" labelOnly="1" outline="0" axis="axisPage" fieldPosition="0"/>
    </format>
    <format dxfId="2622">
      <pivotArea field="34" type="button" dataOnly="0" labelOnly="1" outline="0" axis="axisPage" fieldPosition="0"/>
    </format>
    <format dxfId="2621">
      <pivotArea dataOnly="0" labelOnly="1" outline="0" fieldPosition="0">
        <references count="1">
          <reference field="34" count="0"/>
        </references>
      </pivotArea>
    </format>
    <format dxfId="2620">
      <pivotArea field="35" type="button" dataOnly="0" labelOnly="1" outline="0" axis="axisPage" fieldPosition="1"/>
    </format>
    <format dxfId="2619">
      <pivotArea dataOnly="0" labelOnly="1" outline="0" fieldPosition="0">
        <references count="1">
          <reference field="35" count="0"/>
        </references>
      </pivotArea>
    </format>
    <format dxfId="2618">
      <pivotArea field="36" type="button" dataOnly="0" labelOnly="1" outline="0" axis="axisPage" fieldPosition="2"/>
    </format>
    <format dxfId="2617">
      <pivotArea dataOnly="0" labelOnly="1" outline="0" fieldPosition="0">
        <references count="1">
          <reference field="36" count="0"/>
        </references>
      </pivotArea>
    </format>
    <format dxfId="2616">
      <pivotArea type="all" dataOnly="0" outline="0" fieldPosition="0"/>
    </format>
    <format dxfId="2615">
      <pivotArea type="origin" dataOnly="0" labelOnly="1" outline="0" fieldPosition="0"/>
    </format>
    <format dxfId="2614">
      <pivotArea field="1" type="button" dataOnly="0" labelOnly="1" outline="0" axis="axisRow" fieldPosition="0"/>
    </format>
    <format dxfId="2613">
      <pivotArea field="-2" type="button" dataOnly="0" labelOnly="1" outline="0" axis="axisCol" fieldPosition="0"/>
    </format>
    <format dxfId="2612">
      <pivotArea type="topRight" dataOnly="0" labelOnly="1" outline="0" fieldPosition="0"/>
    </format>
    <format dxfId="261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10">
      <pivotArea field="34" type="button" dataOnly="0" labelOnly="1" outline="0" axis="axisPage" fieldPosition="0"/>
    </format>
    <format dxfId="2609">
      <pivotArea dataOnly="0" labelOnly="1" outline="0" fieldPosition="0">
        <references count="1">
          <reference field="34" count="0"/>
        </references>
      </pivotArea>
    </format>
    <format dxfId="2608">
      <pivotArea field="35" type="button" dataOnly="0" labelOnly="1" outline="0" axis="axisPage" fieldPosition="1"/>
    </format>
    <format dxfId="2607">
      <pivotArea dataOnly="0" labelOnly="1" outline="0" fieldPosition="0">
        <references count="1">
          <reference field="35" count="0"/>
        </references>
      </pivotArea>
    </format>
    <format dxfId="2606">
      <pivotArea field="36" type="button" dataOnly="0" labelOnly="1" outline="0" axis="axisPage" fieldPosition="2"/>
    </format>
    <format dxfId="2605">
      <pivotArea dataOnly="0" labelOnly="1" outline="0" fieldPosition="0">
        <references count="1">
          <reference field="36" count="0"/>
        </references>
      </pivotArea>
    </format>
    <format dxfId="2604">
      <pivotArea type="all" dataOnly="0" outline="0" fieldPosition="0"/>
    </format>
    <format dxfId="2603">
      <pivotArea field="34" type="button" dataOnly="0" labelOnly="1" outline="0" axis="axisPage" fieldPosition="0"/>
    </format>
    <format dxfId="2602">
      <pivotArea dataOnly="0" labelOnly="1" outline="0" fieldPosition="0">
        <references count="1">
          <reference field="34" count="0"/>
        </references>
      </pivotArea>
    </format>
    <format dxfId="2601">
      <pivotArea field="35" type="button" dataOnly="0" labelOnly="1" outline="0" axis="axisPage" fieldPosition="1"/>
    </format>
    <format dxfId="2600">
      <pivotArea dataOnly="0" labelOnly="1" outline="0" fieldPosition="0">
        <references count="1">
          <reference field="35" count="0"/>
        </references>
      </pivotArea>
    </format>
    <format dxfId="2599">
      <pivotArea field="36" type="button" dataOnly="0" labelOnly="1" outline="0" axis="axisPage" fieldPosition="2"/>
    </format>
    <format dxfId="2598">
      <pivotArea dataOnly="0" labelOnly="1" outline="0" fieldPosition="0">
        <references count="1">
          <reference field="36" count="0"/>
        </references>
      </pivotArea>
    </format>
    <format dxfId="2597">
      <pivotArea type="all" dataOnly="0" outline="0" fieldPosition="0"/>
    </format>
    <format dxfId="2596">
      <pivotArea field="34" type="button" dataOnly="0" labelOnly="1" outline="0" axis="axisPage" fieldPosition="0"/>
    </format>
    <format dxfId="2595">
      <pivotArea dataOnly="0" labelOnly="1" outline="0" fieldPosition="0">
        <references count="1">
          <reference field="34" count="0"/>
        </references>
      </pivotArea>
    </format>
    <format dxfId="2594">
      <pivotArea field="35" type="button" dataOnly="0" labelOnly="1" outline="0" axis="axisPage" fieldPosition="1"/>
    </format>
    <format dxfId="2593">
      <pivotArea dataOnly="0" labelOnly="1" outline="0" fieldPosition="0">
        <references count="1">
          <reference field="35" count="0"/>
        </references>
      </pivotArea>
    </format>
    <format dxfId="2592">
      <pivotArea field="36" type="button" dataOnly="0" labelOnly="1" outline="0" axis="axisPage" fieldPosition="2"/>
    </format>
    <format dxfId="2591">
      <pivotArea dataOnly="0" labelOnly="1" outline="0" fieldPosition="0">
        <references count="1">
          <reference field="36" count="0"/>
        </references>
      </pivotArea>
    </format>
    <format dxfId="2590">
      <pivotArea field="1" type="button" dataOnly="0" labelOnly="1" outline="0" axis="axisRow" fieldPosition="0"/>
    </format>
    <format dxfId="258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588">
      <pivotArea grandRow="1" outline="0" fieldPosition="0"/>
    </format>
    <format dxfId="2587">
      <pivotArea dataOnly="0" labelOnly="1" grandRow="1" outline="0" fieldPosition="0"/>
    </format>
    <format dxfId="2586">
      <pivotArea outline="0" fieldPosition="0"/>
    </format>
    <format dxfId="2585">
      <pivotArea field="1" type="button" dataOnly="0" labelOnly="1" outline="0" axis="axisRow" fieldPosition="0"/>
    </format>
    <format dxfId="2584">
      <pivotArea dataOnly="0" labelOnly="1" outline="0" fieldPosition="0">
        <references count="1">
          <reference field="1" count="0"/>
        </references>
      </pivotArea>
    </format>
    <format dxfId="2583">
      <pivotArea dataOnly="0" labelOnly="1" grandRow="1" outline="0" fieldPosition="0"/>
    </format>
    <format dxfId="258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581">
      <pivotArea type="all" dataOnly="0" outline="0" fieldPosition="0"/>
    </format>
    <format dxfId="2580">
      <pivotArea type="origin" dataOnly="0" labelOnly="1" outline="0" fieldPosition="0"/>
    </format>
    <format dxfId="2579">
      <pivotArea field="1" type="button" dataOnly="0" labelOnly="1" outline="0" axis="axisRow" fieldPosition="0"/>
    </format>
    <format dxfId="2578">
      <pivotArea field="-2" type="button" dataOnly="0" labelOnly="1" outline="0" axis="axisCol" fieldPosition="0"/>
    </format>
    <format dxfId="2577">
      <pivotArea type="topRight" dataOnly="0" labelOnly="1" outline="0" fieldPosition="0"/>
    </format>
    <format dxfId="257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575">
      <pivotArea type="all" dataOnly="0" outline="0" fieldPosition="0"/>
    </format>
    <format dxfId="2574">
      <pivotArea type="all" dataOnly="0" outline="0" fieldPosition="0"/>
    </format>
    <format dxfId="2573">
      <pivotArea type="origin" dataOnly="0" labelOnly="1" outline="0" fieldPosition="0"/>
    </format>
    <format dxfId="2572">
      <pivotArea field="1" type="button" dataOnly="0" labelOnly="1" outline="0" axis="axisRow" fieldPosition="0"/>
    </format>
    <format dxfId="2571">
      <pivotArea field="-2" type="button" dataOnly="0" labelOnly="1" outline="0" axis="axisCol" fieldPosition="0"/>
    </format>
    <format dxfId="2570">
      <pivotArea type="topRight" dataOnly="0" labelOnly="1" outline="0" fieldPosition="0"/>
    </format>
    <format dxfId="256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56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56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566">
      <pivotArea field="-2" type="button" dataOnly="0" labelOnly="1" outline="0" axis="axisCol" fieldPosition="0"/>
    </format>
    <format dxfId="256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564">
      <pivotArea field="34" type="button" dataOnly="0" labelOnly="1" outline="0" axis="axisPage" fieldPosition="0"/>
    </format>
    <format dxfId="2563">
      <pivotArea dataOnly="0" labelOnly="1" outline="0" fieldPosition="0">
        <references count="1">
          <reference field="34" count="0"/>
        </references>
      </pivotArea>
    </format>
    <format dxfId="2562">
      <pivotArea field="35" type="button" dataOnly="0" labelOnly="1" outline="0" axis="axisPage" fieldPosition="1"/>
    </format>
    <format dxfId="2561">
      <pivotArea dataOnly="0" labelOnly="1" outline="0" fieldPosition="0">
        <references count="1">
          <reference field="35" count="0"/>
        </references>
      </pivotArea>
    </format>
    <format dxfId="2560">
      <pivotArea field="36" type="button" dataOnly="0" labelOnly="1" outline="0" axis="axisPage" fieldPosition="2"/>
    </format>
    <format dxfId="2559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67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66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65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" showRowHeaders="1" showColHeaders="1" showRowStripes="1" showColStripes="1" showLastColumn="1"/>
</pivotTableDefinition>
</file>

<file path=xl/pivotTables/pivotTable3.xml><?xml version="1.0" encoding="utf-8"?>
<pivotTableDefinition xmlns="http://schemas.openxmlformats.org/spreadsheetml/2006/main" name="СводнаяТаблица2" cacheId="35" applyNumberFormats="0" applyBorderFormats="0" applyFontFormats="0" applyPatternFormats="0" applyAlignmentFormats="0" applyWidthHeightFormats="1" dataCaption="Данные" updatedVersion="5" minRefreshableVersion="3" showMemberPropertyTips="0" rowGrandTotals="0" itemPrintTitles="1" mergeItem="1" createdVersion="3" indent="0" compact="0" compactData="0" gridDropZones="1">
  <location ref="AT8:AW28" firstHeaderRow="1" firstDataRow="2" firstDataCol="1" rowPageCount="3" colPageCount="1"/>
  <pivotFields count="46">
    <pivotField compact="0" outline="0" subtotalTop="0" showAll="0" includeNewItemsInFilter="1" defaultSubtotal="0"/>
    <pivotField axis="axisRow" dataField="1" compact="0" outline="0" subtotalTop="0" showAll="0" includeNewItemsInFilter="1">
      <items count="21">
        <item h="1"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Кол-во сделок" fld="1" subtotal="count" baseField="0" baseItem="0" numFmtId="1"/>
    <dataField name="Ср. результат" fld="21" subtotal="average" baseField="0" baseItem="0"/>
    <dataField name="Результат" fld="21" baseField="0" baseItem="0"/>
  </dataFields>
  <formats count="46">
    <format dxfId="2688">
      <pivotArea type="all" dataOnly="0" outline="0" fieldPosition="0"/>
    </format>
    <format dxfId="2687">
      <pivotArea outline="0" fieldPosition="0"/>
    </format>
    <format dxfId="2686">
      <pivotArea outline="0" fieldPosition="0">
        <references count="1">
          <reference field="4294967294" count="1" selected="0">
            <x v="0"/>
          </reference>
        </references>
      </pivotArea>
    </format>
    <format dxfId="2685">
      <pivotArea field="-2" type="button" dataOnly="0" labelOnly="1" outline="0" axis="axisCol" fieldPosition="0"/>
    </format>
    <format dxfId="268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683">
      <pivotArea type="all" dataOnly="0" outline="0" fieldPosition="0"/>
    </format>
    <format dxfId="2682">
      <pivotArea type="all" dataOnly="0" outline="0" fieldPosition="0"/>
    </format>
    <format dxfId="2681">
      <pivotArea type="origin" dataOnly="0" labelOnly="1" outline="0" fieldPosition="0"/>
    </format>
    <format dxfId="2680">
      <pivotArea field="1" type="button" dataOnly="0" labelOnly="1" outline="0" axis="axisRow" fieldPosition="0"/>
    </format>
    <format dxfId="2679">
      <pivotArea field="-2" type="button" dataOnly="0" labelOnly="1" outline="0" axis="axisCol" fieldPosition="0"/>
    </format>
    <format dxfId="2678">
      <pivotArea type="topRight" dataOnly="0" labelOnly="1" outline="0" fieldPosition="0"/>
    </format>
    <format dxfId="267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76">
      <pivotArea field="34" type="button" dataOnly="0" labelOnly="1" outline="0" axis="axisPage" fieldPosition="0"/>
    </format>
    <format dxfId="2675">
      <pivotArea dataOnly="0" labelOnly="1" outline="0" fieldPosition="0">
        <references count="1">
          <reference field="34" count="0"/>
        </references>
      </pivotArea>
    </format>
    <format dxfId="2674">
      <pivotArea field="35" type="button" dataOnly="0" labelOnly="1" outline="0" axis="axisPage" fieldPosition="1"/>
    </format>
    <format dxfId="2673">
      <pivotArea dataOnly="0" labelOnly="1" outline="0" fieldPosition="0">
        <references count="1">
          <reference field="35" count="0"/>
        </references>
      </pivotArea>
    </format>
    <format dxfId="2672">
      <pivotArea field="36" type="button" dataOnly="0" labelOnly="1" outline="0" axis="axisPage" fieldPosition="2"/>
    </format>
    <format dxfId="2671">
      <pivotArea dataOnly="0" labelOnly="1" outline="0" fieldPosition="0">
        <references count="1">
          <reference field="36" count="0"/>
        </references>
      </pivotArea>
    </format>
    <format dxfId="2670">
      <pivotArea type="all" dataOnly="0" outline="0" fieldPosition="0"/>
    </format>
    <format dxfId="2669">
      <pivotArea type="all" dataOnly="0" outline="0" fieldPosition="0"/>
    </format>
    <format dxfId="2668">
      <pivotArea field="1" type="button" dataOnly="0" labelOnly="1" outline="0" axis="axisRow" fieldPosition="0"/>
    </format>
    <format dxfId="266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66">
      <pivotArea field="34" type="button" dataOnly="0" labelOnly="1" outline="0" axis="axisPage" fieldPosition="0"/>
    </format>
    <format dxfId="2665">
      <pivotArea dataOnly="0" labelOnly="1" outline="0" fieldPosition="0">
        <references count="1">
          <reference field="34" count="0"/>
        </references>
      </pivotArea>
    </format>
    <format dxfId="2664">
      <pivotArea field="35" type="button" dataOnly="0" labelOnly="1" outline="0" axis="axisPage" fieldPosition="1"/>
    </format>
    <format dxfId="2663">
      <pivotArea dataOnly="0" labelOnly="1" outline="0" fieldPosition="0">
        <references count="1">
          <reference field="35" count="0"/>
        </references>
      </pivotArea>
    </format>
    <format dxfId="2662">
      <pivotArea field="36" type="button" dataOnly="0" labelOnly="1" outline="0" axis="axisPage" fieldPosition="2"/>
    </format>
    <format dxfId="2661">
      <pivotArea dataOnly="0" labelOnly="1" outline="0" fieldPosition="0">
        <references count="1">
          <reference field="36" count="0"/>
        </references>
      </pivotArea>
    </format>
    <format dxfId="2660">
      <pivotArea outline="0" fieldPosition="0"/>
    </format>
    <format dxfId="2659">
      <pivotArea field="1" type="button" dataOnly="0" labelOnly="1" outline="0" axis="axisRow" fieldPosition="0"/>
    </format>
    <format dxfId="2658">
      <pivotArea dataOnly="0" labelOnly="1" outline="0" fieldPosition="0">
        <references count="1">
          <reference field="1" count="0"/>
        </references>
      </pivotArea>
    </format>
    <format dxfId="265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56">
      <pivotArea type="all" dataOnly="0" outline="0" fieldPosition="0"/>
    </format>
    <format dxfId="2655">
      <pivotArea type="origin" dataOnly="0" labelOnly="1" outline="0" fieldPosition="0"/>
    </format>
    <format dxfId="2654">
      <pivotArea field="1" type="button" dataOnly="0" labelOnly="1" outline="0" axis="axisRow" fieldPosition="0"/>
    </format>
    <format dxfId="2653">
      <pivotArea field="-2" type="button" dataOnly="0" labelOnly="1" outline="0" axis="axisCol" fieldPosition="0"/>
    </format>
    <format dxfId="2652">
      <pivotArea type="topRight" dataOnly="0" labelOnly="1" outline="0" fieldPosition="0"/>
    </format>
    <format dxfId="265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50">
      <pivotArea type="all" dataOnly="0" outline="0" fieldPosition="0"/>
    </format>
    <format dxfId="2649">
      <pivotArea type="all" dataOnly="0" outline="0" fieldPosition="0"/>
    </format>
    <format dxfId="2648">
      <pivotArea field="34" type="button" dataOnly="0" labelOnly="1" outline="0" axis="axisPage" fieldPosition="0"/>
    </format>
    <format dxfId="2647">
      <pivotArea dataOnly="0" labelOnly="1" outline="0" fieldPosition="0">
        <references count="1">
          <reference field="34" count="0"/>
        </references>
      </pivotArea>
    </format>
    <format dxfId="2646">
      <pivotArea field="35" type="button" dataOnly="0" labelOnly="1" outline="0" axis="axisPage" fieldPosition="1"/>
    </format>
    <format dxfId="2645">
      <pivotArea dataOnly="0" labelOnly="1" outline="0" fieldPosition="0">
        <references count="1">
          <reference field="35" count="0"/>
        </references>
      </pivotArea>
    </format>
    <format dxfId="2644">
      <pivotArea field="36" type="button" dataOnly="0" labelOnly="1" outline="0" axis="axisPage" fieldPosition="2"/>
    </format>
    <format dxfId="2643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22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2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20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4.xml><?xml version="1.0" encoding="utf-8"?>
<pivotTableDefinition xmlns="http://schemas.openxmlformats.org/spreadsheetml/2006/main" name="СводнаяТаблица3" cacheId="35" applyNumberFormats="0" applyBorderFormats="0" applyFontFormats="0" applyPatternFormats="0" applyAlignmentFormats="0" applyWidthHeightFormats="1" dataCaption="Данные" updatedVersion="5" minRefreshableVersion="3" showMemberPropertyTips="0" useAutoFormatting="1" rowGrandTotals="0" itemPrintTitles="1" createdVersion="3" indent="0" compact="0" compactData="0" gridDropZones="1">
  <location ref="AJ8:AN28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 sortType="ascending">
      <items count="21">
        <item x="0"/>
        <item x="2"/>
        <item x="1"/>
        <item x="3"/>
        <item x="5"/>
        <item x="4"/>
        <item x="6"/>
        <item x="8"/>
        <item x="7"/>
        <item x="9"/>
        <item x="12"/>
        <item x="10"/>
        <item x="11"/>
        <item x="13"/>
        <item x="14"/>
        <item x="16"/>
        <item x="15"/>
        <item x="17"/>
        <item x="18"/>
        <item h="1" x="19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3">
    <pageField fld="34" hier="0"/>
    <pageField fld="35" hier="0"/>
    <pageField fld="36" hier="0"/>
  </pageFields>
  <dataFields count="4">
    <dataField name="Open" fld="41" baseField="0" baseItem="0" numFmtId="165"/>
    <dataField name="Hi" fld="25" subtotal="max" baseField="0" baseItem="0" numFmtId="165"/>
    <dataField name="Low" fld="25" subtotal="min" baseField="0" baseItem="0" numFmtId="165"/>
    <dataField name="Close" fld="42" baseField="0" baseItem="0" numFmtId="165"/>
  </dataFields>
  <formats count="38">
    <format dxfId="2726">
      <pivotArea outline="0" fieldPosition="0"/>
    </format>
    <format dxfId="2725">
      <pivotArea type="all" dataOnly="0" outline="0" fieldPosition="0"/>
    </format>
    <format dxfId="2724">
      <pivotArea type="all" dataOnly="0" outline="0" fieldPosition="0"/>
    </format>
    <format dxfId="2723">
      <pivotArea type="all" dataOnly="0" outline="0" fieldPosition="0"/>
    </format>
    <format dxfId="2722">
      <pivotArea field="34" type="button" dataOnly="0" labelOnly="1" outline="0" axis="axisPage" fieldPosition="0"/>
    </format>
    <format dxfId="2721">
      <pivotArea dataOnly="0" labelOnly="1" outline="0" fieldPosition="0">
        <references count="1">
          <reference field="34" count="0"/>
        </references>
      </pivotArea>
    </format>
    <format dxfId="2720">
      <pivotArea field="35" type="button" dataOnly="0" labelOnly="1" outline="0" axis="axisPage" fieldPosition="1"/>
    </format>
    <format dxfId="2719">
      <pivotArea dataOnly="0" labelOnly="1" outline="0" fieldPosition="0">
        <references count="1">
          <reference field="35" count="0"/>
        </references>
      </pivotArea>
    </format>
    <format dxfId="2718">
      <pivotArea field="36" type="button" dataOnly="0" labelOnly="1" outline="0" axis="axisPage" fieldPosition="2"/>
    </format>
    <format dxfId="2717">
      <pivotArea dataOnly="0" labelOnly="1" outline="0" fieldPosition="0">
        <references count="1">
          <reference field="36" count="0"/>
        </references>
      </pivotArea>
    </format>
    <format dxfId="2716">
      <pivotArea type="all" dataOnly="0" outline="0" fieldPosition="0"/>
    </format>
    <format dxfId="2715">
      <pivotArea type="all" dataOnly="0" outline="0" fieldPosition="0"/>
    </format>
    <format dxfId="2714">
      <pivotArea field="34" type="button" dataOnly="0" labelOnly="1" outline="0" axis="axisPage" fieldPosition="0"/>
    </format>
    <format dxfId="2713">
      <pivotArea dataOnly="0" labelOnly="1" outline="0" fieldPosition="0">
        <references count="1">
          <reference field="34" count="0"/>
        </references>
      </pivotArea>
    </format>
    <format dxfId="2712">
      <pivotArea field="35" type="button" dataOnly="0" labelOnly="1" outline="0" axis="axisPage" fieldPosition="1"/>
    </format>
    <format dxfId="2711">
      <pivotArea dataOnly="0" labelOnly="1" outline="0" fieldPosition="0">
        <references count="1">
          <reference field="35" count="0"/>
        </references>
      </pivotArea>
    </format>
    <format dxfId="2710">
      <pivotArea field="36" type="button" dataOnly="0" labelOnly="1" outline="0" axis="axisPage" fieldPosition="2"/>
    </format>
    <format dxfId="2709">
      <pivotArea dataOnly="0" labelOnly="1" outline="0" fieldPosition="0">
        <references count="1">
          <reference field="36" count="0"/>
        </references>
      </pivotArea>
    </format>
    <format dxfId="2708">
      <pivotArea field="1" type="button" dataOnly="0" labelOnly="1" outline="0" axis="axisRow" fieldPosition="0"/>
    </format>
    <format dxfId="270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706">
      <pivotArea outline="0" fieldPosition="0"/>
    </format>
    <format dxfId="2705">
      <pivotArea field="1" type="button" dataOnly="0" labelOnly="1" outline="0" axis="axisRow" fieldPosition="0"/>
    </format>
    <format dxfId="2704">
      <pivotArea dataOnly="0" labelOnly="1" outline="0" fieldPosition="0">
        <references count="1">
          <reference field="1" count="0"/>
        </references>
      </pivotArea>
    </format>
    <format dxfId="270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702">
      <pivotArea type="all" dataOnly="0" outline="0" fieldPosition="0"/>
    </format>
    <format dxfId="2701">
      <pivotArea type="origin" dataOnly="0" labelOnly="1" outline="0" fieldPosition="0"/>
    </format>
    <format dxfId="2700">
      <pivotArea field="1" type="button" dataOnly="0" labelOnly="1" outline="0" axis="axisRow" fieldPosition="0"/>
    </format>
    <format dxfId="2699">
      <pivotArea field="-2" type="button" dataOnly="0" labelOnly="1" outline="0" axis="axisCol" fieldPosition="0"/>
    </format>
    <format dxfId="2698">
      <pivotArea type="topRight" dataOnly="0" labelOnly="1" outline="0" fieldPosition="0"/>
    </format>
    <format dxfId="269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696">
      <pivotArea type="all" dataOnly="0" outline="0" fieldPosition="0"/>
    </format>
    <format dxfId="2695">
      <pivotArea type="all" dataOnly="0" outline="0" fieldPosition="0"/>
    </format>
    <format dxfId="2694">
      <pivotArea field="34" type="button" dataOnly="0" labelOnly="1" outline="0" axis="axisPage" fieldPosition="0"/>
    </format>
    <format dxfId="2693">
      <pivotArea dataOnly="0" labelOnly="1" outline="0" fieldPosition="0">
        <references count="1">
          <reference field="34" count="0"/>
        </references>
      </pivotArea>
    </format>
    <format dxfId="2692">
      <pivotArea field="35" type="button" dataOnly="0" labelOnly="1" outline="0" axis="axisPage" fieldPosition="1"/>
    </format>
    <format dxfId="2691">
      <pivotArea dataOnly="0" labelOnly="1" outline="0" fieldPosition="0">
        <references count="1">
          <reference field="35" count="0"/>
        </references>
      </pivotArea>
    </format>
    <format dxfId="2690">
      <pivotArea field="36" type="button" dataOnly="0" labelOnly="1" outline="0" axis="axisPage" fieldPosition="2"/>
    </format>
    <format dxfId="2689">
      <pivotArea dataOnly="0" labelOnly="1" outline="0" fieldPosition="0">
        <references count="1">
          <reference field="36" count="0"/>
        </references>
      </pivotArea>
    </format>
  </formats>
  <conditionalFormats count="4">
    <conditionalFormat scope="field" priority="26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25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24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  <conditionalFormat scope="field" priority="23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5.xml><?xml version="1.0" encoding="utf-8"?>
<pivotTableDefinition xmlns="http://schemas.openxmlformats.org/spreadsheetml/2006/main" name="СводнаяТаблица1" cacheId="35" applyNumberFormats="0" applyBorderFormats="0" applyFontFormats="0" applyPatternFormats="0" applyAlignmentFormats="0" applyWidthHeightFormats="1" dataCaption="Данные" updatedVersion="5" minRefreshableVersion="3" showMemberPropertyTips="0" useAutoFormatting="1" rowGrandTotals="0" itemPrintTitles="1" createdVersion="3" indent="0" compact="0" compactData="0" gridDropZones="1" chartFormat="1">
  <location ref="Z8:AD28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 sortType="ascending">
      <items count="21">
        <item x="0"/>
        <item x="2"/>
        <item x="1"/>
        <item x="3"/>
        <item x="5"/>
        <item x="4"/>
        <item x="6"/>
        <item x="8"/>
        <item x="7"/>
        <item x="9"/>
        <item x="12"/>
        <item x="10"/>
        <item x="11"/>
        <item x="13"/>
        <item x="14"/>
        <item x="16"/>
        <item x="15"/>
        <item x="17"/>
        <item x="18"/>
        <item h="1" x="19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3">
    <pageField fld="34" hier="0"/>
    <pageField fld="35" hier="0"/>
    <pageField fld="36" hier="0"/>
  </pageFields>
  <dataFields count="4">
    <dataField name="Изменение" fld="17" showDataAs="runTotal" baseField="1" baseItem="0"/>
    <dataField name=" Депозит по дням" fld="37" baseField="0" baseItem="0"/>
    <dataField name="Доходность за день %" fld="40" baseField="0" baseItem="0"/>
    <dataField name="Общая доходность %" fld="40" showDataAs="runTotal" baseField="1" baseItem="0"/>
  </dataFields>
  <formats count="36">
    <format dxfId="2762">
      <pivotArea outline="0" fieldPosition="0"/>
    </format>
    <format dxfId="2761">
      <pivotArea type="all" dataOnly="0" outline="0" fieldPosition="0"/>
    </format>
    <format dxfId="2760">
      <pivotArea type="all" dataOnly="0" outline="0" fieldPosition="0"/>
    </format>
    <format dxfId="2759">
      <pivotArea type="all" dataOnly="0" outline="0" fieldPosition="0"/>
    </format>
    <format dxfId="2758">
      <pivotArea field="34" type="button" dataOnly="0" labelOnly="1" outline="0" axis="axisPage" fieldPosition="0"/>
    </format>
    <format dxfId="2757">
      <pivotArea dataOnly="0" labelOnly="1" outline="0" fieldPosition="0">
        <references count="1">
          <reference field="34" count="0"/>
        </references>
      </pivotArea>
    </format>
    <format dxfId="2756">
      <pivotArea field="35" type="button" dataOnly="0" labelOnly="1" outline="0" axis="axisPage" fieldPosition="1"/>
    </format>
    <format dxfId="2755">
      <pivotArea dataOnly="0" labelOnly="1" outline="0" fieldPosition="0">
        <references count="1">
          <reference field="35" count="0"/>
        </references>
      </pivotArea>
    </format>
    <format dxfId="2754">
      <pivotArea field="36" type="button" dataOnly="0" labelOnly="1" outline="0" axis="axisPage" fieldPosition="2"/>
    </format>
    <format dxfId="2753">
      <pivotArea dataOnly="0" labelOnly="1" outline="0" fieldPosition="0">
        <references count="1">
          <reference field="36" count="0"/>
        </references>
      </pivotArea>
    </format>
    <format dxfId="2752">
      <pivotArea type="all" dataOnly="0" outline="0" fieldPosition="0"/>
    </format>
    <format dxfId="2751">
      <pivotArea type="all" dataOnly="0" outline="0" fieldPosition="0"/>
    </format>
    <format dxfId="2750">
      <pivotArea field="34" type="button" dataOnly="0" labelOnly="1" outline="0" axis="axisPage" fieldPosition="0"/>
    </format>
    <format dxfId="2749">
      <pivotArea dataOnly="0" labelOnly="1" outline="0" fieldPosition="0">
        <references count="1">
          <reference field="34" count="0"/>
        </references>
      </pivotArea>
    </format>
    <format dxfId="2748">
      <pivotArea field="35" type="button" dataOnly="0" labelOnly="1" outline="0" axis="axisPage" fieldPosition="1"/>
    </format>
    <format dxfId="2747">
      <pivotArea dataOnly="0" labelOnly="1" outline="0" fieldPosition="0">
        <references count="1">
          <reference field="35" count="0"/>
        </references>
      </pivotArea>
    </format>
    <format dxfId="2746">
      <pivotArea field="36" type="button" dataOnly="0" labelOnly="1" outline="0" axis="axisPage" fieldPosition="2"/>
    </format>
    <format dxfId="2745">
      <pivotArea dataOnly="0" labelOnly="1" outline="0" fieldPosition="0">
        <references count="1">
          <reference field="36" count="0"/>
        </references>
      </pivotArea>
    </format>
    <format dxfId="2744">
      <pivotArea field="1" type="button" dataOnly="0" labelOnly="1" outline="0" axis="axisRow" fieldPosition="0"/>
    </format>
    <format dxfId="2743">
      <pivotArea outline="0" fieldPosition="0"/>
    </format>
    <format dxfId="2742">
      <pivotArea field="1" type="button" dataOnly="0" labelOnly="1" outline="0" axis="axisRow" fieldPosition="0"/>
    </format>
    <format dxfId="2741">
      <pivotArea dataOnly="0" labelOnly="1" outline="0" fieldPosition="0">
        <references count="1">
          <reference field="1" count="0"/>
        </references>
      </pivotArea>
    </format>
    <format dxfId="2740">
      <pivotArea type="all" dataOnly="0" outline="0" fieldPosition="0"/>
    </format>
    <format dxfId="2739">
      <pivotArea type="origin" dataOnly="0" labelOnly="1" outline="0" fieldPosition="0"/>
    </format>
    <format dxfId="2738">
      <pivotArea field="-2" type="button" dataOnly="0" labelOnly="1" outline="0" axis="axisCol" fieldPosition="0"/>
    </format>
    <format dxfId="2737">
      <pivotArea type="topRight" dataOnly="0" labelOnly="1" outline="0" fieldPosition="0"/>
    </format>
    <format dxfId="2736">
      <pivotArea type="all" dataOnly="0" outline="0" fieldPosition="0"/>
    </format>
    <format dxfId="2735">
      <pivotArea type="all" dataOnly="0" outline="0" fieldPosition="0"/>
    </format>
    <format dxfId="2734">
      <pivotArea field="34" type="button" dataOnly="0" labelOnly="1" outline="0" axis="axisPage" fieldPosition="0"/>
    </format>
    <format dxfId="2733">
      <pivotArea dataOnly="0" labelOnly="1" outline="0" fieldPosition="0">
        <references count="1">
          <reference field="34" count="0"/>
        </references>
      </pivotArea>
    </format>
    <format dxfId="2732">
      <pivotArea field="35" type="button" dataOnly="0" labelOnly="1" outline="0" axis="axisPage" fieldPosition="1"/>
    </format>
    <format dxfId="2731">
      <pivotArea dataOnly="0" labelOnly="1" outline="0" fieldPosition="0">
        <references count="1">
          <reference field="35" count="0"/>
        </references>
      </pivotArea>
    </format>
    <format dxfId="2730">
      <pivotArea field="36" type="button" dataOnly="0" labelOnly="1" outline="0" axis="axisPage" fieldPosition="2"/>
    </format>
    <format dxfId="2729">
      <pivotArea dataOnly="0" labelOnly="1" outline="0" fieldPosition="0">
        <references count="1">
          <reference field="36" count="0"/>
        </references>
      </pivotArea>
    </format>
    <format dxfId="2728">
      <pivotArea field="1" type="button" dataOnly="0" labelOnly="1" outline="0" axis="axisRow" fieldPosition="0"/>
    </format>
    <format dxfId="272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conditionalFormats count="2"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6.xml><?xml version="1.0" encoding="utf-8"?>
<pivotTableDefinition xmlns="http://schemas.openxmlformats.org/spreadsheetml/2006/main" name="СводнаяТаблица8" cacheId="35" applyNumberFormats="0" applyBorderFormats="0" applyFontFormats="0" applyPatternFormats="0" applyAlignmentFormats="0" applyWidthHeightFormats="1" dataCaption="Данные" updatedVersion="5" minRefreshableVersion="3" showMemberPropertyTips="0" useAutoFormatting="1" rowGrandTotals="0" colGrandTotals="0" itemPrintTitles="1" createdVersion="3" indent="0" compact="0" compactData="0" gridDropZones="1" chartFormat="1" customListSort="0">
  <location ref="R8:T28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>
      <items count="21">
        <item h="1"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2">
    <i>
      <x/>
    </i>
    <i i="1">
      <x v="1"/>
    </i>
  </colItems>
  <pageFields count="3">
    <pageField fld="34" hier="0"/>
    <pageField fld="35" hier="0"/>
    <pageField fld="36" hier="0"/>
  </pageFields>
  <dataFields count="2">
    <dataField name="NET" fld="21" showDataAs="runTotal" baseField="1" baseItem="0" numFmtId="165"/>
    <dataField name="GROSS" fld="20" showDataAs="runTotal" baseField="1" baseItem="0" numFmtId="165"/>
  </dataFields>
  <formats count="42">
    <format dxfId="280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03">
      <pivotArea type="all" dataOnly="0" outline="0" fieldPosition="0"/>
    </format>
    <format dxfId="2802">
      <pivotArea type="all" dataOnly="0" outline="0" fieldPosition="0"/>
    </format>
    <format dxfId="2801">
      <pivotArea type="all" dataOnly="0" outline="0" fieldPosition="0"/>
    </format>
    <format dxfId="2800">
      <pivotArea grandRow="1" outline="0" fieldPosition="0"/>
    </format>
    <format dxfId="2799">
      <pivotArea dataOnly="0" labelOnly="1" grandRow="1" outline="0" fieldPosition="0"/>
    </format>
    <format dxfId="2798">
      <pivotArea type="all" dataOnly="0" outline="0" fieldPosition="0"/>
    </format>
    <format dxfId="2797">
      <pivotArea field="34" type="button" dataOnly="0" labelOnly="1" outline="0" axis="axisPage" fieldPosition="0"/>
    </format>
    <format dxfId="2796">
      <pivotArea dataOnly="0" labelOnly="1" outline="0" fieldPosition="0">
        <references count="1">
          <reference field="34" count="0"/>
        </references>
      </pivotArea>
    </format>
    <format dxfId="2795">
      <pivotArea field="35" type="button" dataOnly="0" labelOnly="1" outline="0" axis="axisPage" fieldPosition="1"/>
    </format>
    <format dxfId="2794">
      <pivotArea dataOnly="0" labelOnly="1" outline="0" fieldPosition="0">
        <references count="1">
          <reference field="35" count="0"/>
        </references>
      </pivotArea>
    </format>
    <format dxfId="2793">
      <pivotArea field="36" type="button" dataOnly="0" labelOnly="1" outline="0" axis="axisPage" fieldPosition="2"/>
    </format>
    <format dxfId="2792">
      <pivotArea dataOnly="0" labelOnly="1" outline="0" fieldPosition="0">
        <references count="1">
          <reference field="36" count="0"/>
        </references>
      </pivotArea>
    </format>
    <format dxfId="2791">
      <pivotArea type="all" dataOnly="0" outline="0" fieldPosition="0"/>
    </format>
    <format dxfId="2790">
      <pivotArea type="all" dataOnly="0" outline="0" fieldPosition="0"/>
    </format>
    <format dxfId="2789">
      <pivotArea field="1" type="button" dataOnly="0" labelOnly="1" outline="0" axis="axisRow" fieldPosition="0"/>
    </format>
    <format dxfId="278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87">
      <pivotArea field="34" type="button" dataOnly="0" labelOnly="1" outline="0" axis="axisPage" fieldPosition="0"/>
    </format>
    <format dxfId="2786">
      <pivotArea dataOnly="0" labelOnly="1" outline="0" fieldPosition="0">
        <references count="1">
          <reference field="34" count="0"/>
        </references>
      </pivotArea>
    </format>
    <format dxfId="2785">
      <pivotArea field="35" type="button" dataOnly="0" labelOnly="1" outline="0" axis="axisPage" fieldPosition="1"/>
    </format>
    <format dxfId="2784">
      <pivotArea dataOnly="0" labelOnly="1" outline="0" fieldPosition="0">
        <references count="1">
          <reference field="35" count="0"/>
        </references>
      </pivotArea>
    </format>
    <format dxfId="2783">
      <pivotArea field="36" type="button" dataOnly="0" labelOnly="1" outline="0" axis="axisPage" fieldPosition="2"/>
    </format>
    <format dxfId="2782">
      <pivotArea dataOnly="0" labelOnly="1" outline="0" fieldPosition="0">
        <references count="1">
          <reference field="36" count="0"/>
        </references>
      </pivotArea>
    </format>
    <format dxfId="2781">
      <pivotArea outline="0" fieldPosition="0"/>
    </format>
    <format dxfId="2780">
      <pivotArea field="1" type="button" dataOnly="0" labelOnly="1" outline="0" axis="axisRow" fieldPosition="0"/>
    </format>
    <format dxfId="2779">
      <pivotArea dataOnly="0" labelOnly="1" outline="0" fieldPosition="0">
        <references count="1">
          <reference field="1" count="0"/>
        </references>
      </pivotArea>
    </format>
    <format dxfId="277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77">
      <pivotArea type="all" dataOnly="0" outline="0" fieldPosition="0"/>
    </format>
    <format dxfId="2776">
      <pivotArea type="origin" dataOnly="0" labelOnly="1" outline="0" fieldPosition="0"/>
    </format>
    <format dxfId="2775">
      <pivotArea field="1" type="button" dataOnly="0" labelOnly="1" outline="0" axis="axisRow" fieldPosition="0"/>
    </format>
    <format dxfId="2774">
      <pivotArea field="-2" type="button" dataOnly="0" labelOnly="1" outline="0" axis="axisCol" fieldPosition="0"/>
    </format>
    <format dxfId="2773">
      <pivotArea type="topRight" dataOnly="0" labelOnly="1" outline="0" fieldPosition="0"/>
    </format>
    <format dxfId="277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71">
      <pivotArea type="all" dataOnly="0" outline="0" fieldPosition="0"/>
    </format>
    <format dxfId="2770">
      <pivotArea type="all" dataOnly="0" outline="0" fieldPosition="0"/>
    </format>
    <format dxfId="276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768">
      <pivotArea field="34" type="button" dataOnly="0" labelOnly="1" outline="0" axis="axisPage" fieldPosition="0"/>
    </format>
    <format dxfId="2767">
      <pivotArea dataOnly="0" labelOnly="1" outline="0" fieldPosition="0">
        <references count="1">
          <reference field="34" count="0"/>
        </references>
      </pivotArea>
    </format>
    <format dxfId="2766">
      <pivotArea field="35" type="button" dataOnly="0" labelOnly="1" outline="0" axis="axisPage" fieldPosition="1"/>
    </format>
    <format dxfId="2765">
      <pivotArea dataOnly="0" labelOnly="1" outline="0" fieldPosition="0">
        <references count="1">
          <reference field="35" count="0"/>
        </references>
      </pivotArea>
    </format>
    <format dxfId="2764">
      <pivotArea field="36" type="button" dataOnly="0" labelOnly="1" outline="0" axis="axisPage" fieldPosition="2"/>
    </format>
    <format dxfId="2763">
      <pivotArea dataOnly="0" labelOnly="1" outline="0" fieldPosition="0">
        <references count="1">
          <reference field="36" count="0"/>
        </references>
      </pivotArea>
    </format>
  </formats>
  <conditionalFormats count="2">
    <conditionalFormat scope="field" priority="28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27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</conditional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Стиль сводной таблицы 1 2" showRowHeaders="1" showColHeaders="1" showRowStripes="1" showColStripes="1" showLastColumn="1"/>
</pivotTableDefinition>
</file>

<file path=xl/pivotTables/pivotTable7.xml><?xml version="1.0" encoding="utf-8"?>
<pivotTableDefinition xmlns="http://schemas.openxmlformats.org/spreadsheetml/2006/main" name="СводнаяТаблица6" cacheId="35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 chartFormat="1">
  <location ref="BK8:BP17" firstHeaderRow="1" firstDataRow="2" firstDataCol="3" rowPageCount="2" colPageCount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name="Комиссия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8">
        <item x="6"/>
        <item x="5"/>
        <item x="0"/>
        <item x="1"/>
        <item x="2"/>
        <item x="3"/>
        <item x="4"/>
        <item t="default"/>
      </items>
    </pivotField>
    <pivotField axis="axisPage" compact="0" outline="0" subtotalTop="0" showAll="0" includeNewItemsInFilter="1">
      <items count="18">
        <item x="16"/>
        <item x="1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3">
        <item x="2"/>
        <item h="1" x="1"/>
        <item x="0"/>
      </items>
    </pivotField>
    <pivotField axis="axisRow" compact="0" outline="0" subtotalTop="0" showAll="0" includeNewItemsInFilter="1" defaultSubtotal="0">
      <items count="4">
        <item x="3"/>
        <item h="1" x="2"/>
        <item x="0"/>
        <item x="1"/>
      </items>
    </pivotField>
    <pivotField axis="axisRow" compact="0" outline="0" subtotalTop="0" showAll="0" includeNewItemsInFilter="1" sortType="ascending" defaultSubtotal="0">
      <items count="9">
        <item x="0"/>
        <item x="1"/>
        <item x="2"/>
        <item x="3"/>
        <item x="4"/>
        <item x="5"/>
        <item x="6"/>
        <item x="7"/>
        <item h="1" x="8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3">
    <field x="34"/>
    <field x="35"/>
    <field x="36"/>
  </rowFields>
  <rowItems count="8">
    <i>
      <x v="2"/>
      <x v="2"/>
      <x/>
    </i>
    <i r="2">
      <x v="1"/>
    </i>
    <i r="2">
      <x v="2"/>
    </i>
    <i r="2">
      <x v="3"/>
    </i>
    <i r="2">
      <x v="4"/>
    </i>
    <i r="1">
      <x v="3"/>
      <x v="5"/>
    </i>
    <i r="2"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6" hier="0"/>
    <pageField fld="27" hier="0"/>
  </pageFields>
  <dataFields count="3">
    <dataField name="Net" fld="21" baseField="0" baseItem="0" numFmtId="165"/>
    <dataField name="Комиссия" fld="19" baseField="0" baseItem="0" numFmtId="165"/>
    <dataField name="Кол. сделок" fld="9" subtotal="count" baseField="0" baseItem="0"/>
  </dataFields>
  <formats count="44">
    <format dxfId="2848">
      <pivotArea type="all" dataOnly="0" outline="0" fieldPosition="0"/>
    </format>
    <format dxfId="2847">
      <pivotArea type="all" dataOnly="0" outline="0" fieldPosition="0"/>
    </format>
    <format dxfId="2846">
      <pivotArea outline="0" fieldPosition="0">
        <references count="2">
          <reference field="4294967294" count="1" selected="0">
            <x v="2"/>
          </reference>
          <reference field="34" count="0" selected="0"/>
        </references>
      </pivotArea>
    </format>
    <format dxfId="2845">
      <pivotArea type="all" dataOnly="0" outline="0" fieldPosition="0"/>
    </format>
    <format dxfId="2844">
      <pivotArea type="all" dataOnly="0" outline="0" fieldPosition="0"/>
    </format>
    <format dxfId="2843">
      <pivotArea field="26" type="button" dataOnly="0" labelOnly="1" outline="0" axis="axisPage" fieldPosition="0"/>
    </format>
    <format dxfId="2842">
      <pivotArea dataOnly="0" labelOnly="1" outline="0" fieldPosition="0">
        <references count="1">
          <reference field="26" count="0"/>
        </references>
      </pivotArea>
    </format>
    <format dxfId="2841">
      <pivotArea field="27" type="button" dataOnly="0" labelOnly="1" outline="0" axis="axisPage" fieldPosition="1"/>
    </format>
    <format dxfId="2840">
      <pivotArea dataOnly="0" labelOnly="1" outline="0" fieldPosition="0">
        <references count="1">
          <reference field="27" count="0"/>
        </references>
      </pivotArea>
    </format>
    <format dxfId="2839">
      <pivotArea type="all" dataOnly="0" outline="0" fieldPosition="0"/>
    </format>
    <format dxfId="2838">
      <pivotArea type="all" dataOnly="0" outline="0" fieldPosition="0"/>
    </format>
    <format dxfId="2837">
      <pivotArea field="26" type="button" dataOnly="0" labelOnly="1" outline="0" axis="axisPage" fieldPosition="0"/>
    </format>
    <format dxfId="2836">
      <pivotArea dataOnly="0" labelOnly="1" outline="0" fieldPosition="0">
        <references count="1">
          <reference field="26" count="0"/>
        </references>
      </pivotArea>
    </format>
    <format dxfId="2835">
      <pivotArea field="27" type="button" dataOnly="0" labelOnly="1" outline="0" axis="axisPage" fieldPosition="1"/>
    </format>
    <format dxfId="2834">
      <pivotArea dataOnly="0" labelOnly="1" outline="0" fieldPosition="0">
        <references count="1">
          <reference field="27" count="0"/>
        </references>
      </pivotArea>
    </format>
    <format dxfId="2833">
      <pivotArea field="34" type="button" dataOnly="0" labelOnly="1" outline="0" axis="axisRow" fieldPosition="0"/>
    </format>
    <format dxfId="2832">
      <pivotArea field="35" type="button" dataOnly="0" labelOnly="1" outline="0" axis="axisRow" fieldPosition="1"/>
    </format>
    <format dxfId="2831">
      <pivotArea field="36" type="button" dataOnly="0" labelOnly="1" outline="0" axis="axisRow" fieldPosition="2"/>
    </format>
    <format dxfId="283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829">
      <pivotArea grandRow="1" outline="0" fieldPosition="0"/>
    </format>
    <format dxfId="2828">
      <pivotArea dataOnly="0" labelOnly="1" grandRow="1" outline="0" fieldPosition="0"/>
    </format>
    <format dxfId="2827">
      <pivotArea outline="0" fieldPosition="0"/>
    </format>
    <format dxfId="2826">
      <pivotArea field="34" type="button" dataOnly="0" labelOnly="1" outline="0" axis="axisRow" fieldPosition="0"/>
    </format>
    <format dxfId="2825">
      <pivotArea field="35" type="button" dataOnly="0" labelOnly="1" outline="0" axis="axisRow" fieldPosition="1"/>
    </format>
    <format dxfId="2824">
      <pivotArea field="36" type="button" dataOnly="0" labelOnly="1" outline="0" axis="axisRow" fieldPosition="2"/>
    </format>
    <format dxfId="2823">
      <pivotArea dataOnly="0" labelOnly="1" outline="0" fieldPosition="0">
        <references count="1">
          <reference field="34" count="0"/>
        </references>
      </pivotArea>
    </format>
    <format dxfId="2822">
      <pivotArea dataOnly="0" labelOnly="1" grandRow="1" outline="0" fieldPosition="0"/>
    </format>
    <format dxfId="282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820">
      <pivotArea type="all" dataOnly="0" outline="0" fieldPosition="0"/>
    </format>
    <format dxfId="2819">
      <pivotArea type="origin" dataOnly="0" labelOnly="1" outline="0" fieldPosition="0"/>
    </format>
    <format dxfId="2818">
      <pivotArea field="34" type="button" dataOnly="0" labelOnly="1" outline="0" axis="axisRow" fieldPosition="0"/>
    </format>
    <format dxfId="2817">
      <pivotArea field="35" type="button" dataOnly="0" labelOnly="1" outline="0" axis="axisRow" fieldPosition="1"/>
    </format>
    <format dxfId="2816">
      <pivotArea field="36" type="button" dataOnly="0" labelOnly="1" outline="0" axis="axisRow" fieldPosition="2"/>
    </format>
    <format dxfId="2815">
      <pivotArea field="-2" type="button" dataOnly="0" labelOnly="1" outline="0" axis="axisCol" fieldPosition="0"/>
    </format>
    <format dxfId="2814">
      <pivotArea type="topRight" dataOnly="0" labelOnly="1" outline="0" fieldPosition="0"/>
    </format>
    <format dxfId="281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812">
      <pivotArea dataOnly="0" labelOnly="1" outline="0" fieldPosition="0">
        <references count="3">
          <reference field="34" count="0" selected="0"/>
          <reference field="35" count="0" selected="0"/>
          <reference field="36" count="0"/>
        </references>
      </pivotArea>
    </format>
    <format dxfId="2811">
      <pivotArea outline="0" fieldPosition="0">
        <references count="4">
          <reference field="4294967294" count="1" selected="0">
            <x v="2"/>
          </reference>
          <reference field="34" count="0" selected="0"/>
          <reference field="35" count="0" selected="0"/>
          <reference field="36" count="0" selected="0"/>
        </references>
      </pivotArea>
    </format>
    <format dxfId="2810">
      <pivotArea type="all" dataOnly="0" outline="0" fieldPosition="0"/>
    </format>
    <format dxfId="2809">
      <pivotArea type="all" dataOnly="0" outline="0" fieldPosition="0"/>
    </format>
    <format dxfId="2808">
      <pivotArea field="26" type="button" dataOnly="0" labelOnly="1" outline="0" axis="axisPage" fieldPosition="0"/>
    </format>
    <format dxfId="2807">
      <pivotArea dataOnly="0" labelOnly="1" outline="0" fieldPosition="0">
        <references count="1">
          <reference field="26" count="0"/>
        </references>
      </pivotArea>
    </format>
    <format dxfId="2806">
      <pivotArea field="27" type="button" dataOnly="0" labelOnly="1" outline="0" axis="axisPage" fieldPosition="1"/>
    </format>
    <format dxfId="2805">
      <pivotArea dataOnly="0" labelOnly="1" outline="0" fieldPosition="0">
        <references count="1">
          <reference field="27" count="0"/>
        </references>
      </pivotArea>
    </format>
  </formats>
  <conditionalFormats count="3">
    <conditionalFormat scope="field" priority="17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36" count="0" selected="0"/>
          </references>
        </pivotArea>
      </pivotAreas>
    </conditionalFormat>
    <conditionalFormat scope="field" priority="16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6" count="0" selected="0"/>
          </references>
        </pivotArea>
      </pivotAreas>
    </conditionalFormat>
    <conditionalFormat scope="field" priority="15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36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" showRowHeaders="1" showColHeaders="1" showRowStripes="1" showColStripes="1" showLastColumn="1"/>
</pivotTableDefinition>
</file>

<file path=xl/pivotTables/pivotTable8.xml><?xml version="1.0" encoding="utf-8"?>
<pivotTableDefinition xmlns="http://schemas.openxmlformats.org/spreadsheetml/2006/main" name="СводнаяТаблица22" cacheId="35" applyNumberFormats="0" applyBorderFormats="0" applyFontFormats="0" applyPatternFormats="0" applyAlignmentFormats="0" applyWidthHeightFormats="1" dataCaption="Данные" updatedVersion="5" minRefreshableVersion="3" showMemberPropertyTips="0" itemPrintTitles="1" mergeItem="1" createdVersion="3" indent="0" compact="0" compactData="0" gridDropZones="1" chartFormat="1">
  <location ref="L8:O16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nonAutoSortDefault="1">
      <items count="8">
        <item x="6"/>
        <item h="1" x="5"/>
        <item x="0"/>
        <item x="1"/>
        <item x="2"/>
        <item x="3"/>
        <item x="4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6"/>
  </rowFields>
  <rowItems count="7">
    <i>
      <x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Плюс" fld="32" baseField="0" baseItem="0"/>
    <dataField name="Минус" fld="33" baseField="0" baseItem="0"/>
    <dataField name="Общий" fld="21" baseField="0" baseItem="0"/>
  </dataFields>
  <formats count="44">
    <format dxfId="2333">
      <pivotArea type="all" dataOnly="0" outline="0" fieldPosition="0"/>
    </format>
    <format dxfId="2332">
      <pivotArea type="all" dataOnly="0" outline="0" fieldPosition="0"/>
    </format>
    <format dxfId="2331">
      <pivotArea outline="0" fieldPosition="0"/>
    </format>
    <format>
      <pivotArea type="all" dataOnly="0" outline="0" fieldPosition="0"/>
    </format>
    <format dxfId="2330">
      <pivotArea outline="0" fieldPosition="0">
        <references count="1">
          <reference field="26" count="0" selected="0"/>
        </references>
      </pivotArea>
    </format>
    <format>
      <pivotArea type="all" dataOnly="0" outline="0" fieldPosition="0"/>
    </format>
    <format dxfId="2329">
      <pivotArea dataOnly="0" labelOnly="1" outline="0" fieldPosition="0">
        <references count="1">
          <reference field="26" count="0"/>
        </references>
      </pivotArea>
    </format>
    <format dxfId="2328">
      <pivotArea type="origin" dataOnly="0" labelOnly="1" outline="0" fieldPosition="0"/>
    </format>
    <format dxfId="2327">
      <pivotArea outline="0" fieldPosition="0"/>
    </format>
    <format dxfId="2326">
      <pivotArea type="all" dataOnly="0" outline="0" fieldPosition="0"/>
    </format>
    <format dxfId="2325">
      <pivotArea type="all" dataOnly="0" outline="0" fieldPosition="0"/>
    </format>
    <format dxfId="2324">
      <pivotArea type="all" dataOnly="0" outline="0" fieldPosition="0"/>
    </format>
    <format dxfId="2323">
      <pivotArea type="all" dataOnly="0" outline="0" fieldPosition="0"/>
    </format>
    <format dxfId="2322">
      <pivotArea type="all" dataOnly="0" outline="0" fieldPosition="0"/>
    </format>
    <format dxfId="2321">
      <pivotArea type="all" dataOnly="0" outline="0" fieldPosition="0"/>
    </format>
    <format dxfId="2320">
      <pivotArea type="all" dataOnly="0" outline="0" fieldPosition="0"/>
    </format>
    <format dxfId="2319">
      <pivotArea type="origin" dataOnly="0" labelOnly="1" outline="0" fieldPosition="0"/>
    </format>
    <format dxfId="2318">
      <pivotArea field="26" type="button" dataOnly="0" labelOnly="1" outline="0" axis="axisRow" fieldPosition="0"/>
    </format>
    <format dxfId="2317">
      <pivotArea field="-2" type="button" dataOnly="0" labelOnly="1" outline="0" axis="axisCol" fieldPosition="0"/>
    </format>
    <format dxfId="2316">
      <pivotArea type="topRight" dataOnly="0" labelOnly="1" outline="0" fieldPosition="0"/>
    </format>
    <format dxfId="231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14">
      <pivotArea type="all" dataOnly="0" outline="0" fieldPosition="0"/>
    </format>
    <format dxfId="2313">
      <pivotArea type="all" dataOnly="0" outline="0" fieldPosition="0"/>
    </format>
    <format dxfId="2312">
      <pivotArea type="all" dataOnly="0" outline="0" fieldPosition="0"/>
    </format>
    <format dxfId="2311">
      <pivotArea field="26" type="button" dataOnly="0" labelOnly="1" outline="0" axis="axisRow" fieldPosition="0"/>
    </format>
    <format dxfId="23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09">
      <pivotArea type="origin" dataOnly="0" labelOnly="1" outline="0" fieldPosition="0"/>
    </format>
    <format dxfId="2308">
      <pivotArea field="-2" type="button" dataOnly="0" labelOnly="1" outline="0" axis="axisCol" fieldPosition="0"/>
    </format>
    <format dxfId="2307">
      <pivotArea type="topRight" dataOnly="0" labelOnly="1" outline="0" fieldPosition="0"/>
    </format>
    <format dxfId="2306">
      <pivotArea grandRow="1" outline="0" collapsedLevelsAreSubtotals="1" fieldPosition="0"/>
    </format>
    <format dxfId="2305">
      <pivotArea dataOnly="0" labelOnly="1" grandRow="1" outline="0" fieldPosition="0"/>
    </format>
    <format dxfId="2304">
      <pivotArea type="origin" dataOnly="0" labelOnly="1" outline="0" fieldPosition="0"/>
    </format>
    <format dxfId="2303">
      <pivotArea field="26" type="button" dataOnly="0" labelOnly="1" outline="0" axis="axisRow" fieldPosition="0"/>
    </format>
    <format dxfId="2302">
      <pivotArea dataOnly="0" labelOnly="1" outline="0" fieldPosition="0">
        <references count="1">
          <reference field="26" count="0"/>
        </references>
      </pivotArea>
    </format>
    <format dxfId="2301">
      <pivotArea dataOnly="0" labelOnly="1" grandRow="1" outline="0" fieldPosition="0"/>
    </format>
    <format dxfId="230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299">
      <pivotArea field="-2" type="button" dataOnly="0" labelOnly="1" outline="0" axis="axisCol" fieldPosition="0"/>
    </format>
    <format dxfId="229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297">
      <pivotArea field="34" type="button" dataOnly="0" labelOnly="1" outline="0" axis="axisPage" fieldPosition="0"/>
    </format>
    <format dxfId="2296">
      <pivotArea dataOnly="0" labelOnly="1" outline="0" fieldPosition="0">
        <references count="1">
          <reference field="34" count="0"/>
        </references>
      </pivotArea>
    </format>
    <format dxfId="2295">
      <pivotArea field="35" type="button" dataOnly="0" labelOnly="1" outline="0" axis="axisPage" fieldPosition="1"/>
    </format>
    <format dxfId="2294">
      <pivotArea dataOnly="0" labelOnly="1" outline="0" fieldPosition="0">
        <references count="1">
          <reference field="35" count="0"/>
        </references>
      </pivotArea>
    </format>
    <format dxfId="2293">
      <pivotArea field="36" type="button" dataOnly="0" labelOnly="1" outline="0" axis="axisPage" fieldPosition="2"/>
    </format>
    <format dxfId="2292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10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26" count="0" selected="0"/>
          </references>
        </pivotArea>
      </pivotAreas>
    </conditionalFormat>
    <conditionalFormat scope="field" priority="1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6" count="0" selected="0"/>
          </references>
        </pivotArea>
      </pivotAreas>
    </conditionalFormat>
    <conditionalFormat scope="field" priority="12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6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3" showRowHeaders="1" showColHeaders="1" showRowStripes="1" showColStripes="1" showLastColumn="1"/>
</pivotTableDefinition>
</file>

<file path=xl/pivotTables/pivotTable9.xml><?xml version="1.0" encoding="utf-8"?>
<pivotTableDefinition xmlns="http://schemas.openxmlformats.org/spreadsheetml/2006/main" name="СводнаяТаблица3" cacheId="38" dataOnRows="1" applyNumberFormats="0" applyBorderFormats="0" applyFontFormats="0" applyPatternFormats="0" applyAlignmentFormats="0" applyWidthHeightFormats="1" dataCaption="Данные" updatedVersion="5" minRefreshableVersion="3" showMemberPropertyTips="0" itemPrintTitles="1" createdVersion="5" indent="0" compact="0" compactData="0" gridDropZones="1" chartFormat="1">
  <location ref="L130:M142" firstHeaderRow="2" firstDataRow="2" firstDataCol="1"/>
  <pivotFields count="32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20">
        <item m="1" x="12"/>
        <item x="10"/>
        <item x="0"/>
        <item x="3"/>
        <item x="2"/>
        <item x="8"/>
        <item x="6"/>
        <item x="4"/>
        <item x="5"/>
        <item x="9"/>
        <item x="7"/>
        <item m="1" x="16"/>
        <item m="1" x="18"/>
        <item m="1" x="15"/>
        <item m="1" x="13"/>
        <item m="1" x="14"/>
        <item m="1" x="17"/>
        <item h="1" x="1"/>
        <item h="1" x="11"/>
        <item t="default"/>
      </items>
    </pivotField>
  </pivotFields>
  <rowFields count="1">
    <field x="31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Сумма по полю P\L Net" fld="21" baseField="0" baseItem="0" numFmtId="165"/>
  </dataFields>
  <formats count="12">
    <format dxfId="2345">
      <pivotArea type="all" dataOnly="0" outline="0" fieldPosition="0"/>
    </format>
    <format dxfId="2344">
      <pivotArea type="all" dataOnly="0" outline="0" fieldPosition="0"/>
    </format>
    <format dxfId="2343">
      <pivotArea type="all" dataOnly="0" outline="0" fieldPosition="0"/>
    </format>
    <format dxfId="2342">
      <pivotArea type="all" dataOnly="0" outline="0" fieldPosition="0"/>
    </format>
    <format dxfId="2341">
      <pivotArea type="all" dataOnly="0" outline="0" fieldPosition="0"/>
    </format>
    <format dxfId="2340">
      <pivotArea type="all" dataOnly="0" outline="0" fieldPosition="0"/>
    </format>
    <format dxfId="2339">
      <pivotArea type="origin" dataOnly="0" labelOnly="1" outline="0" fieldPosition="0"/>
    </format>
    <format dxfId="2338">
      <pivotArea field="31" type="button" dataOnly="0" labelOnly="1" outline="0" axis="axisRow" fieldPosition="0"/>
    </format>
    <format dxfId="2337">
      <pivotArea dataOnly="0" labelOnly="1" outline="0" fieldPosition="0">
        <references count="1">
          <reference field="31" count="0"/>
        </references>
      </pivotArea>
    </format>
    <format dxfId="2336">
      <pivotArea dataOnly="0" labelOnly="1" grandRow="1" outline="0" fieldPosition="0"/>
    </format>
    <format dxfId="2335">
      <pivotArea outline="0" fieldPosition="0"/>
    </format>
    <format dxfId="2334">
      <pivotArea type="topRight" dataOnly="0" labelOnly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СводнаяТаблица2" cacheId="35" applyNumberFormats="0" applyBorderFormats="0" applyFontFormats="0" applyPatternFormats="0" applyAlignmentFormats="0" applyWidthHeightFormats="1" dataCaption="Данные" updatedVersion="5" minRefreshableVersion="3" showMemberPropertyTips="0" itemPrintTitles="1" createdVersion="3" indent="0" compact="0" compactData="0" gridDropZones="1" chartFormat="1">
  <location ref="AE8:AH18" firstHeaderRow="1" firstDataRow="2" firstDataCol="1" rowPageCount="3" colPageCount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sortType="ascending">
      <items count="10">
        <item x="6"/>
        <item x="7"/>
        <item x="4"/>
        <item x="5"/>
        <item x="3"/>
        <item x="2"/>
        <item x="1"/>
        <item x="0"/>
        <item h="1" x="8"/>
        <item t="default"/>
      </items>
    </pivotField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3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Плюс" fld="32" baseField="0" baseItem="0"/>
    <dataField name="Минус" fld="33" baseField="0" baseItem="0" numFmtId="165"/>
    <dataField name="Общий" fld="21" baseField="0" baseItem="0" numFmtId="165"/>
  </dataFields>
  <formats count="39">
    <format dxfId="2384">
      <pivotArea type="all" dataOnly="0" outline="0" fieldPosition="0"/>
    </format>
    <format dxfId="2383">
      <pivotArea type="all" dataOnly="0" outline="0" fieldPosition="0"/>
    </format>
    <format dxfId="2382">
      <pivotArea type="all" dataOnly="0" outline="0" fieldPosition="0"/>
    </format>
    <format dxfId="2381">
      <pivotArea outline="0" fieldPosition="0">
        <references count="1">
          <reference field="30" count="0" selected="0"/>
        </references>
      </pivotArea>
    </format>
    <format dxfId="2380">
      <pivotArea type="all" dataOnly="0" outline="0" fieldPosition="0"/>
    </format>
    <format dxfId="2379">
      <pivotArea type="all" dataOnly="0" outline="0" fieldPosition="0"/>
    </format>
    <format dxfId="2378">
      <pivotArea type="all" dataOnly="0" outline="0" fieldPosition="0"/>
    </format>
    <format dxfId="2377">
      <pivotArea type="origin" dataOnly="0" labelOnly="1" outline="0" fieldPosition="0"/>
    </format>
    <format dxfId="2376">
      <pivotArea field="30" type="button" dataOnly="0" labelOnly="1" outline="0" axis="axisRow" fieldPosition="0"/>
    </format>
    <format dxfId="2375">
      <pivotArea field="-2" type="button" dataOnly="0" labelOnly="1" outline="0" axis="axisCol" fieldPosition="0"/>
    </format>
    <format dxfId="2374">
      <pivotArea type="topRight" dataOnly="0" labelOnly="1" outline="0" fieldPosition="0"/>
    </format>
    <format dxfId="237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72">
      <pivotArea type="all" dataOnly="0" outline="0" fieldPosition="0"/>
    </format>
    <format dxfId="2371">
      <pivotArea type="all" dataOnly="0" outline="0" fieldPosition="0"/>
    </format>
    <format dxfId="2370">
      <pivotArea field="30" type="button" dataOnly="0" labelOnly="1" outline="0" axis="axisRow" fieldPosition="0"/>
    </format>
    <format dxfId="236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68">
      <pivotArea outline="0" collapsedLevelsAreSubtotals="1" fieldPosition="0">
        <references count="1">
          <reference field="30" count="1" selected="0">
            <x v="1"/>
          </reference>
        </references>
      </pivotArea>
    </format>
    <format dxfId="2367">
      <pivotArea dataOnly="0" labelOnly="1" outline="0" fieldPosition="0">
        <references count="1">
          <reference field="30" count="1">
            <x v="1"/>
          </reference>
        </references>
      </pivotArea>
    </format>
    <format dxfId="2366">
      <pivotArea type="origin" dataOnly="0" labelOnly="1" outline="0" fieldPosition="0"/>
    </format>
    <format dxfId="2365">
      <pivotArea field="-2" type="button" dataOnly="0" labelOnly="1" outline="0" axis="axisCol" fieldPosition="0"/>
    </format>
    <format dxfId="2364">
      <pivotArea type="topRight" dataOnly="0" labelOnly="1" outline="0" fieldPosition="0"/>
    </format>
    <format dxfId="2363">
      <pivotArea type="origin" dataOnly="0" labelOnly="1" outline="0" fieldPosition="0"/>
    </format>
    <format dxfId="2362">
      <pivotArea field="30" type="button" dataOnly="0" labelOnly="1" outline="0" axis="axisRow" fieldPosition="0"/>
    </format>
    <format dxfId="2361">
      <pivotArea dataOnly="0" labelOnly="1" outline="0" fieldPosition="0">
        <references count="1">
          <reference field="30" count="0"/>
        </references>
      </pivotArea>
    </format>
    <format dxfId="2360">
      <pivotArea dataOnly="0" labelOnly="1" grandRow="1" outline="0" fieldPosition="0"/>
    </format>
    <format dxfId="235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358">
      <pivotArea field="-2" type="button" dataOnly="0" labelOnly="1" outline="0" axis="axisCol" fieldPosition="0"/>
    </format>
    <format dxfId="235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356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355">
      <pivotArea type="topRight" dataOnly="0" labelOnly="1" outline="0" offset="B1" fieldPosition="0"/>
    </format>
    <format dxfId="235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353">
      <pivotArea grandRow="1" outline="0" collapsedLevelsAreSubtotals="1" fieldPosition="0"/>
    </format>
    <format dxfId="2352">
      <pivotArea dataOnly="0" labelOnly="1" grandRow="1" outline="0" fieldPosition="0"/>
    </format>
    <format dxfId="2351">
      <pivotArea field="34" type="button" dataOnly="0" labelOnly="1" outline="0" axis="axisPage" fieldPosition="0"/>
    </format>
    <format dxfId="2350">
      <pivotArea dataOnly="0" labelOnly="1" outline="0" fieldPosition="0">
        <references count="1">
          <reference field="34" count="0"/>
        </references>
      </pivotArea>
    </format>
    <format dxfId="2349">
      <pivotArea field="35" type="button" dataOnly="0" labelOnly="1" outline="0" axis="axisPage" fieldPosition="1"/>
    </format>
    <format dxfId="2348">
      <pivotArea dataOnly="0" labelOnly="1" outline="0" fieldPosition="0">
        <references count="1">
          <reference field="35" count="0"/>
        </references>
      </pivotArea>
    </format>
    <format dxfId="2347">
      <pivotArea field="36" type="button" dataOnly="0" labelOnly="1" outline="0" axis="axisPage" fieldPosition="2"/>
    </format>
    <format dxfId="2346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4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30" count="0" selected="0"/>
          </references>
        </pivotArea>
      </pivotAreas>
    </conditionalFormat>
    <conditionalFormat scope="field" priority="5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0" count="0" selected="0"/>
          </references>
        </pivotArea>
      </pivotAreas>
    </conditionalFormat>
    <conditionalFormat scope="field" priority="6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30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3" showRowHeaders="1" showColHeaders="1" showRowStripes="1" showColStripes="1" showLastColumn="1"/>
</pivotTableDefinition>
</file>

<file path=xl/pivotTables/pivotTable11.xml><?xml version="1.0" encoding="utf-8"?>
<pivotTableDefinition xmlns="http://schemas.openxmlformats.org/spreadsheetml/2006/main" name="СводнаяТаблица7" cacheId="35" applyNumberFormats="0" applyBorderFormats="0" applyFontFormats="0" applyPatternFormats="0" applyAlignmentFormats="0" applyWidthHeightFormats="1" dataCaption="Данные" updatedVersion="5" minRefreshableVersion="3" showMemberPropertyTips="0" colGrandTotals="0" itemPrintTitles="1" mergeItem="1" createdVersion="3" indent="0" compact="0" compactData="0" gridDropZones="1" chartFormat="1">
  <location ref="U8:X26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defaultSubtotal="0">
      <items count="17">
        <item sd="0" x="15"/>
        <item x="1"/>
        <item x="6"/>
        <item x="9"/>
        <item x="0"/>
        <item x="14"/>
        <item x="3"/>
        <item x="7"/>
        <item x="13"/>
        <item x="4"/>
        <item x="10"/>
        <item x="11"/>
        <item x="8"/>
        <item x="12"/>
        <item x="5"/>
        <item x="2"/>
        <item h="1" sd="0" x="16"/>
      </items>
    </pivotField>
    <pivotField name="Четверть часа" compact="0" outline="0" subtotalTop="0" showAll="0" includeNewItemsInFilter="1" sortType="ascending" defaultSubtotal="0">
      <items count="6">
        <item x="1"/>
        <item x="2"/>
        <item x="3"/>
        <item x="0"/>
        <item x="4"/>
        <item h="1" sd="0" x="5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7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Плюс" fld="32" baseField="0" baseItem="0"/>
    <dataField name="Минус" fld="33" baseField="0" baseItem="0"/>
    <dataField name="Общий" fld="21" baseField="0" baseItem="0" numFmtId="165"/>
  </dataFields>
  <formats count="46">
    <format dxfId="2429">
      <pivotArea type="all" dataOnly="0" outline="0" fieldPosition="0"/>
    </format>
    <format>
      <pivotArea type="all" dataOnly="0" outline="0" fieldPosition="0"/>
    </format>
    <format dxfId="2428">
      <pivotArea outline="0" fieldPosition="0"/>
    </format>
    <format dxfId="2427">
      <pivotArea outline="0" fieldPosition="0"/>
    </format>
    <format dxfId="2426">
      <pivotArea type="all" dataOnly="0" outline="0" fieldPosition="0"/>
    </format>
    <format dxfId="2425">
      <pivotArea type="all" dataOnly="0" outline="0" fieldPosition="0"/>
    </format>
    <format dxfId="2424">
      <pivotArea type="all" dataOnly="0" outline="0" fieldPosition="0"/>
    </format>
    <format dxfId="2423">
      <pivotArea type="all" dataOnly="0" outline="0" fieldPosition="0"/>
    </format>
    <format dxfId="2422">
      <pivotArea type="all" dataOnly="0" outline="0" fieldPosition="0"/>
    </format>
    <format dxfId="2421">
      <pivotArea type="origin" dataOnly="0" labelOnly="1" outline="0" fieldPosition="0"/>
    </format>
    <format dxfId="2420">
      <pivotArea field="27" type="button" dataOnly="0" labelOnly="1" outline="0" axis="axisRow" fieldPosition="0"/>
    </format>
    <format dxfId="2419">
      <pivotArea field="28" type="button" dataOnly="0" labelOnly="1" outline="0"/>
    </format>
    <format dxfId="2418">
      <pivotArea field="-2" type="button" dataOnly="0" labelOnly="1" outline="0" axis="axisCol" fieldPosition="0"/>
    </format>
    <format dxfId="2417">
      <pivotArea type="topRight" dataOnly="0" labelOnly="1" outline="0" fieldPosition="0"/>
    </format>
    <format dxfId="241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15">
      <pivotArea type="all" dataOnly="0" outline="0" fieldPosition="0"/>
    </format>
    <format dxfId="2414">
      <pivotArea type="all" dataOnly="0" outline="0" fieldPosition="0"/>
    </format>
    <format dxfId="2413">
      <pivotArea field="27" type="button" dataOnly="0" labelOnly="1" outline="0" axis="axisRow" fieldPosition="0"/>
    </format>
    <format dxfId="2412">
      <pivotArea field="28" type="button" dataOnly="0" labelOnly="1" outline="0"/>
    </format>
    <format dxfId="241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10">
      <pivotArea type="origin" dataOnly="0" labelOnly="1" outline="0" fieldPosition="0"/>
    </format>
    <format dxfId="2409">
      <pivotArea field="-2" type="button" dataOnly="0" labelOnly="1" outline="0" axis="axisCol" fieldPosition="0"/>
    </format>
    <format dxfId="2408">
      <pivotArea type="topRight" dataOnly="0" labelOnly="1" outline="0" fieldPosition="0"/>
    </format>
    <format dxfId="2407">
      <pivotArea field="28" type="button" dataOnly="0" labelOnly="1" outline="0"/>
    </format>
    <format dxfId="240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405">
      <pivotArea field="-2" type="button" dataOnly="0" labelOnly="1" outline="0" axis="axisCol" fieldPosition="0"/>
    </format>
    <format dxfId="240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403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402">
      <pivotArea type="topRight" dataOnly="0" labelOnly="1" outline="0" offset="B1" fieldPosition="0"/>
    </format>
    <format dxfId="240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400">
      <pivotArea type="origin" dataOnly="0" labelOnly="1" outline="0" fieldPosition="0"/>
    </format>
    <format dxfId="2399">
      <pivotArea field="27" type="button" dataOnly="0" labelOnly="1" outline="0" axis="axisRow" fieldPosition="0"/>
    </format>
    <format dxfId="2398">
      <pivotArea dataOnly="0" labelOnly="1" outline="0" fieldPosition="0">
        <references count="1">
          <reference field="27" count="0"/>
        </references>
      </pivotArea>
    </format>
    <format dxfId="2397">
      <pivotArea field="27" type="button" dataOnly="0" labelOnly="1" outline="0" axis="axisRow" fieldPosition="0"/>
    </format>
    <format dxfId="2396">
      <pivotArea field="28" type="button" dataOnly="0" labelOnly="1" outline="0"/>
    </format>
    <format dxfId="239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94">
      <pivotArea outline="0" collapsedLevelsAreSubtotals="1" fieldPosition="0"/>
    </format>
    <format dxfId="239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392">
      <pivotArea field="-2" type="button" dataOnly="0" labelOnly="1" outline="0" axis="axisCol" fieldPosition="0"/>
    </format>
    <format dxfId="239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390">
      <pivotArea field="34" type="button" dataOnly="0" labelOnly="1" outline="0" axis="axisPage" fieldPosition="0"/>
    </format>
    <format dxfId="2389">
      <pivotArea dataOnly="0" labelOnly="1" outline="0" fieldPosition="0">
        <references count="1">
          <reference field="34" count="0"/>
        </references>
      </pivotArea>
    </format>
    <format dxfId="2388">
      <pivotArea field="35" type="button" dataOnly="0" labelOnly="1" outline="0" axis="axisPage" fieldPosition="1"/>
    </format>
    <format dxfId="2387">
      <pivotArea dataOnly="0" labelOnly="1" outline="0" fieldPosition="0">
        <references count="1">
          <reference field="35" count="0"/>
        </references>
      </pivotArea>
    </format>
    <format dxfId="2386">
      <pivotArea field="36" type="button" dataOnly="0" labelOnly="1" outline="0" axis="axisPage" fieldPosition="2"/>
    </format>
    <format dxfId="2385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7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27" count="0" selected="0"/>
          </references>
        </pivotArea>
      </pivotAreas>
    </conditionalFormat>
    <conditionalFormat scope="field" priority="8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7" count="0" selected="0"/>
          </references>
        </pivotArea>
      </pivotAreas>
    </conditionalFormat>
    <conditionalFormat scope="field" priority="9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7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3" showRowHeaders="1" showColHeaders="1" showRowStripes="1" showColStripes="1" showLastColumn="1"/>
</pivotTableDefinition>
</file>

<file path=xl/pivotTables/pivotTable12.xml><?xml version="1.0" encoding="utf-8"?>
<pivotTableDefinition xmlns="http://schemas.openxmlformats.org/spreadsheetml/2006/main" name="СводнаяТаблица8" cacheId="35" applyNumberFormats="0" applyBorderFormats="0" applyFontFormats="0" applyPatternFormats="0" applyAlignmentFormats="0" applyWidthHeightFormats="1" dataCaption="Данные" updatedVersion="5" minRefreshableVersion="3" showMemberPropertyTips="0" itemPrintTitles="1" createdVersion="3" indent="0" compact="0" compactData="0" gridDropZones="1">
  <location ref="AN8:AQ12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name="объем" axis="axisRow" dataField="1" compact="0" outline="0" subtotalTop="0" showAll="0" includeNewItemsInFilter="1" sortType="ascending">
      <items count="4">
        <item x="0"/>
        <item x="1"/>
        <item h="1" x="2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9"/>
  </rowFields>
  <rowItems count="3">
    <i>
      <x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сколько раз встречался объем" fld="9" subtotal="count" baseField="0" baseItem="0" numFmtId="1"/>
    <dataField name="Средний результат на сделку" fld="21" subtotal="average" baseField="0" baseItem="0" numFmtId="165"/>
    <dataField name="Общий результат" fld="21" baseField="0" baseItem="0" numFmtId="165"/>
  </dataFields>
  <formats count="31">
    <format dxfId="2460">
      <pivotArea outline="0" fieldPosition="0">
        <references count="1">
          <reference field="4294967294" count="2" selected="0">
            <x v="1"/>
            <x v="2"/>
          </reference>
        </references>
      </pivotArea>
    </format>
    <format dxfId="2459">
      <pivotArea outline="0" fieldPosition="0"/>
    </format>
    <format dxfId="2458">
      <pivotArea field="9" type="button" dataOnly="0" labelOnly="1" outline="0" axis="axisRow" fieldPosition="0"/>
    </format>
    <format dxfId="2457">
      <pivotArea dataOnly="0" labelOnly="1" outline="0" fieldPosition="0">
        <references count="1">
          <reference field="9" count="0"/>
        </references>
      </pivotArea>
    </format>
    <format dxfId="2456">
      <pivotArea dataOnly="0" labelOnly="1" grandRow="1" outline="0" fieldPosition="0"/>
    </format>
    <format dxfId="245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54">
      <pivotArea type="all" dataOnly="0" outline="0" fieldPosition="0"/>
    </format>
    <format dxfId="2453">
      <pivotArea type="all" dataOnly="0" outline="0" fieldPosition="0"/>
    </format>
    <format dxfId="2452">
      <pivotArea type="all" dataOnly="0" outline="0" fieldPosition="0"/>
    </format>
    <format dxfId="2451">
      <pivotArea outline="0" fieldPosition="0">
        <references count="1">
          <reference field="4294967294" count="1">
            <x v="0"/>
          </reference>
        </references>
      </pivotArea>
    </format>
    <format dxfId="2450">
      <pivotArea type="all" dataOnly="0" outline="0" fieldPosition="0"/>
    </format>
    <format dxfId="2449">
      <pivotArea type="all" dataOnly="0" outline="0" fieldPosition="0"/>
    </format>
    <format dxfId="2448">
      <pivotArea type="all" dataOnly="0" outline="0" fieldPosition="0"/>
    </format>
    <format dxfId="2447">
      <pivotArea type="origin" dataOnly="0" labelOnly="1" outline="0" fieldPosition="0"/>
    </format>
    <format dxfId="2446">
      <pivotArea field="9" type="button" dataOnly="0" labelOnly="1" outline="0" axis="axisRow" fieldPosition="0"/>
    </format>
    <format dxfId="2445">
      <pivotArea field="-2" type="button" dataOnly="0" labelOnly="1" outline="0" axis="axisCol" fieldPosition="0"/>
    </format>
    <format dxfId="2444">
      <pivotArea type="topRight" dataOnly="0" labelOnly="1" outline="0" fieldPosition="0"/>
    </format>
    <format dxfId="244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42">
      <pivotArea type="all" dataOnly="0" outline="0" fieldPosition="0"/>
    </format>
    <format dxfId="2441">
      <pivotArea type="all" dataOnly="0" outline="0" fieldPosition="0"/>
    </format>
    <format dxfId="2440">
      <pivotArea field="9" type="button" dataOnly="0" labelOnly="1" outline="0" axis="axisRow" fieldPosition="0"/>
    </format>
    <format dxfId="243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38">
      <pivotArea type="origin" dataOnly="0" labelOnly="1" outline="0" fieldPosition="0"/>
    </format>
    <format dxfId="2437">
      <pivotArea field="-2" type="button" dataOnly="0" labelOnly="1" outline="0" axis="axisCol" fieldPosition="0"/>
    </format>
    <format dxfId="2436">
      <pivotArea type="topRight" dataOnly="0" labelOnly="1" outline="0" fieldPosition="0"/>
    </format>
    <format dxfId="2435">
      <pivotArea field="34" type="button" dataOnly="0" labelOnly="1" outline="0" axis="axisPage" fieldPosition="0"/>
    </format>
    <format dxfId="2434">
      <pivotArea dataOnly="0" labelOnly="1" outline="0" fieldPosition="0">
        <references count="1">
          <reference field="34" count="0"/>
        </references>
      </pivotArea>
    </format>
    <format dxfId="2433">
      <pivotArea field="35" type="button" dataOnly="0" labelOnly="1" outline="0" axis="axisPage" fieldPosition="1"/>
    </format>
    <format dxfId="2432">
      <pivotArea dataOnly="0" labelOnly="1" outline="0" fieldPosition="0">
        <references count="1">
          <reference field="35" count="0"/>
        </references>
      </pivotArea>
    </format>
    <format dxfId="2431">
      <pivotArea field="36" type="button" dataOnly="0" labelOnly="1" outline="0" axis="axisPage" fieldPosition="2"/>
    </format>
    <format dxfId="2430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9" count="0" selected="0"/>
          </references>
        </pivotArea>
      </pivotAreas>
    </conditionalFormat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9" count="0" selected="0"/>
          </references>
        </pivotArea>
      </pivotAreas>
    </conditionalFormat>
    <conditionalFormat scope="field" priority="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9" count="0" selected="0"/>
          </references>
        </pivotArea>
      </pivotAreas>
    </conditionalFormat>
  </conditionalFormats>
  <pivotTableStyleInfo name="Стиль сводной таблицы 1 3" showRowHeaders="1" showColHeaders="1" showRowStripes="1" showColStripes="1" showLastColumn="1"/>
</pivotTableDefinition>
</file>

<file path=xl/pivotTables/pivotTable13.xml><?xml version="1.0" encoding="utf-8"?>
<pivotTableDefinition xmlns="http://schemas.openxmlformats.org/spreadsheetml/2006/main" name="СводнаяТаблица24" cacheId="35" dataOnRows="1" applyNumberFormats="0" applyBorderFormats="0" applyFontFormats="0" applyPatternFormats="0" applyAlignmentFormats="0" applyWidthHeightFormats="1" dataCaption="Данные" updatedVersion="5" minRefreshableVersion="3" showMemberPropertyTips="0" itemPrintTitles="1" createdVersion="3" indent="0" compact="0" compactData="0" gridDropZones="1">
  <location ref="B8:H25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8">
        <item x="6"/>
        <item h="1" x="5"/>
        <item x="0"/>
        <item x="1"/>
        <item x="2"/>
        <item x="3"/>
        <item x="4"/>
        <item t="default"/>
      </items>
    </pivotField>
    <pivotField axis="axisRow" compact="0" outline="0" subtotalTop="0" showAll="0" includeNewItemsInFilter="1" sortType="ascending" defaultSubtotal="0">
      <items count="17">
        <item x="15"/>
        <item x="1"/>
        <item x="6"/>
        <item x="9"/>
        <item x="0"/>
        <item x="14"/>
        <item x="3"/>
        <item x="7"/>
        <item x="13"/>
        <item x="4"/>
        <item x="10"/>
        <item x="11"/>
        <item x="8"/>
        <item x="12"/>
        <item x="5"/>
        <item x="2"/>
        <item h="1" x="16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7"/>
  </rowFields>
  <rowItems count="16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26"/>
  </colFields>
  <colItems count="6">
    <i>
      <x v="2"/>
    </i>
    <i>
      <x v="3"/>
    </i>
    <i>
      <x v="4"/>
    </i>
    <i>
      <x v="5"/>
    </i>
    <i>
      <x v="6"/>
    </i>
    <i t="grand">
      <x/>
    </i>
  </colItems>
  <pageFields count="3">
    <pageField fld="34" hier="0"/>
    <pageField fld="35" hier="0"/>
    <pageField fld="36" hier="0"/>
  </pageFields>
  <dataFields count="1">
    <dataField name="Результат" fld="21" baseField="0" baseItem="0"/>
  </dataFields>
  <formats count="48">
    <format dxfId="2507">
      <pivotArea type="all" dataOnly="0" outline="0" fieldPosition="0"/>
    </format>
    <format dxfId="2506">
      <pivotArea type="all" dataOnly="0" outline="0" fieldPosition="0"/>
    </format>
    <format dxfId="2505">
      <pivotArea field="26" type="button" dataOnly="0" labelOnly="1" outline="0" axis="axisCol" fieldPosition="0"/>
    </format>
    <format dxfId="2504">
      <pivotArea dataOnly="0" labelOnly="1" grandCol="1" outline="0" fieldPosition="0"/>
    </format>
    <format dxfId="2503">
      <pivotArea outline="0" fieldPosition="0">
        <references count="1">
          <reference field="26" count="0" selected="0"/>
        </references>
      </pivotArea>
    </format>
    <format>
      <pivotArea type="all" dataOnly="0" outline="0" fieldPosition="0"/>
    </format>
    <format dxfId="2502">
      <pivotArea outline="0" fieldPosition="0">
        <references count="1">
          <reference field="26" count="0" selected="0"/>
        </references>
      </pivotArea>
    </format>
    <format dxfId="2501">
      <pivotArea dataOnly="0" labelOnly="1" outline="0" fieldPosition="0">
        <references count="1">
          <reference field="26" count="0"/>
        </references>
      </pivotArea>
    </format>
    <format dxfId="2500">
      <pivotArea type="origin" dataOnly="0" labelOnly="1" outline="0" fieldPosition="0"/>
    </format>
    <format dxfId="2499">
      <pivotArea outline="0" fieldPosition="0"/>
    </format>
    <format dxfId="2498">
      <pivotArea type="all" dataOnly="0" outline="0" fieldPosition="0"/>
    </format>
    <format dxfId="2497">
      <pivotArea type="all" dataOnly="0" outline="0" fieldPosition="0"/>
    </format>
    <format dxfId="2496">
      <pivotArea type="all" dataOnly="0" outline="0" fieldPosition="0"/>
    </format>
    <format dxfId="2495">
      <pivotArea type="all" dataOnly="0" outline="0" fieldPosition="0"/>
    </format>
    <format dxfId="2494">
      <pivotArea type="all" dataOnly="0" outline="0" fieldPosition="0"/>
    </format>
    <format dxfId="2493">
      <pivotArea type="all" dataOnly="0" outline="0" fieldPosition="0"/>
    </format>
    <format dxfId="2492">
      <pivotArea type="origin" dataOnly="0" labelOnly="1" outline="0" fieldPosition="0"/>
    </format>
    <format dxfId="2491">
      <pivotArea field="27" type="button" dataOnly="0" labelOnly="1" outline="0" axis="axisRow" fieldPosition="0"/>
    </format>
    <format dxfId="2490">
      <pivotArea field="26" type="button" dataOnly="0" labelOnly="1" outline="0" axis="axisCol" fieldPosition="0"/>
    </format>
    <format dxfId="2489">
      <pivotArea type="topRight" dataOnly="0" labelOnly="1" outline="0" fieldPosition="0"/>
    </format>
    <format dxfId="2488">
      <pivotArea dataOnly="0" labelOnly="1" outline="0" fieldPosition="0">
        <references count="1">
          <reference field="26" count="0"/>
        </references>
      </pivotArea>
    </format>
    <format dxfId="2487">
      <pivotArea dataOnly="0" labelOnly="1" grandCol="1" outline="0" fieldPosition="0"/>
    </format>
    <format dxfId="2486">
      <pivotArea type="all" dataOnly="0" outline="0" fieldPosition="0"/>
    </format>
    <format dxfId="2485">
      <pivotArea type="all" dataOnly="0" outline="0" fieldPosition="0"/>
    </format>
    <format dxfId="2484">
      <pivotArea type="all" dataOnly="0" outline="0" fieldPosition="0"/>
    </format>
    <format dxfId="2483">
      <pivotArea type="topRight" dataOnly="0" labelOnly="1" outline="0" offset="C1" fieldPosition="0"/>
    </format>
    <format dxfId="2482">
      <pivotArea grandCol="1" outline="0" collapsedLevelsAreSubtotals="1" fieldPosition="0"/>
    </format>
    <format dxfId="2481">
      <pivotArea type="topRight" dataOnly="0" labelOnly="1" outline="0" offset="D1" fieldPosition="0"/>
    </format>
    <format dxfId="2480">
      <pivotArea dataOnly="0" labelOnly="1" grandCol="1" outline="0" fieldPosition="0"/>
    </format>
    <format dxfId="2479">
      <pivotArea type="topRight" dataOnly="0" labelOnly="1" outline="0" offset="A1" fieldPosition="0"/>
    </format>
    <format dxfId="2478">
      <pivotArea type="origin" dataOnly="0" labelOnly="1" outline="0" fieldPosition="0"/>
    </format>
    <format dxfId="2477">
      <pivotArea field="27" type="button" dataOnly="0" labelOnly="1" outline="0" axis="axisRow" fieldPosition="0"/>
    </format>
    <format dxfId="2476">
      <pivotArea dataOnly="0" labelOnly="1" grandRow="1" outline="0" fieldPosition="0"/>
    </format>
    <format dxfId="2475">
      <pivotArea field="26" type="button" dataOnly="0" labelOnly="1" outline="0" axis="axisCol" fieldPosition="0"/>
    </format>
    <format dxfId="2474">
      <pivotArea field="27" type="button" dataOnly="0" labelOnly="1" outline="0" axis="axisRow" fieldPosition="0"/>
    </format>
    <format dxfId="2473">
      <pivotArea dataOnly="0" labelOnly="1" outline="0" fieldPosition="0">
        <references count="1">
          <reference field="26" count="0"/>
        </references>
      </pivotArea>
    </format>
    <format dxfId="2472">
      <pivotArea dataOnly="0" labelOnly="1" grandCol="1" outline="0" fieldPosition="0"/>
    </format>
    <format dxfId="2471">
      <pivotArea grandRow="1" outline="0" collapsedLevelsAreSubtotals="1" fieldPosition="0"/>
    </format>
    <format dxfId="2470">
      <pivotArea dataOnly="0" labelOnly="1" grandRow="1" outline="0" fieldPosition="0"/>
    </format>
    <format dxfId="2469">
      <pivotArea type="origin" dataOnly="0" labelOnly="1" outline="0" fieldPosition="0"/>
    </format>
    <format dxfId="2468">
      <pivotArea field="26" type="button" dataOnly="0" labelOnly="1" outline="0" axis="axisCol" fieldPosition="0"/>
    </format>
    <format dxfId="2467">
      <pivotArea type="topRight" dataOnly="0" labelOnly="1" outline="0" fieldPosition="0"/>
    </format>
    <format dxfId="2466">
      <pivotArea field="34" type="button" dataOnly="0" labelOnly="1" outline="0" axis="axisPage" fieldPosition="0"/>
    </format>
    <format dxfId="2465">
      <pivotArea dataOnly="0" labelOnly="1" outline="0" fieldPosition="0">
        <references count="1">
          <reference field="34" count="0"/>
        </references>
      </pivotArea>
    </format>
    <format dxfId="2464">
      <pivotArea field="35" type="button" dataOnly="0" labelOnly="1" outline="0" axis="axisPage" fieldPosition="1"/>
    </format>
    <format dxfId="2463">
      <pivotArea dataOnly="0" labelOnly="1" outline="0" fieldPosition="0">
        <references count="1">
          <reference field="35" count="0"/>
        </references>
      </pivotArea>
    </format>
    <format dxfId="2462">
      <pivotArea field="36" type="button" dataOnly="0" labelOnly="1" outline="0" axis="axisPage" fieldPosition="2"/>
    </format>
    <format dxfId="2461">
      <pivotArea dataOnly="0" labelOnly="1" outline="0" fieldPosition="0">
        <references count="1">
          <reference field="36" count="0"/>
        </references>
      </pivotArea>
    </format>
  </formats>
  <conditionalFormats count="1">
    <conditionalFormat scope="field" priority="13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6" count="0" selected="0"/>
            <reference field="27" count="0" selected="0"/>
          </references>
        </pivotArea>
      </pivotAreas>
    </conditionalFormat>
  </conditionalFormats>
  <pivotTableStyleInfo name="Стиль сводной таблицы 1 3" showRowHeaders="1" showColHeaders="1" showRowStripes="1" showColStripes="1" showLastColumn="1"/>
</pivotTableDefinition>
</file>

<file path=xl/pivotTables/pivotTable14.xml><?xml version="1.0" encoding="utf-8"?>
<pivotTableDefinition xmlns="http://schemas.openxmlformats.org/spreadsheetml/2006/main" name="СводнаяТаблица3" cacheId="35" applyNumberFormats="0" applyBorderFormats="0" applyFontFormats="0" applyPatternFormats="0" applyAlignmentFormats="0" applyWidthHeightFormats="1" dataCaption="Значения" updatedVersion="5" minRefreshableVersion="3" showCalcMbrs="0" useAutoFormatting="1" itemPrintTitles="1" createdVersion="3" indent="0" outline="1" outlineData="1" multipleFieldFilters="0" chartFormat="2">
  <location ref="BS10:BV16" firstHeaderRow="1" firstDataRow="2" firstDataCol="1" rowPageCount="4" colPageCount="1"/>
  <pivotFields count="46">
    <pivotField showAll="0"/>
    <pivotField axis="axisPage" showAll="0">
      <items count="21">
        <item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3"/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axis="axisPage" showAll="0">
      <items count="4">
        <item x="1"/>
        <item x="2"/>
        <item x="0"/>
        <item t="default"/>
      </items>
    </pivotField>
    <pivotField axis="axisPage" showAll="0">
      <items count="5">
        <item x="2"/>
        <item x="3"/>
        <item x="0"/>
        <item x="1"/>
        <item t="default"/>
      </items>
    </pivotField>
    <pivotField axis="axisPage" showAll="0">
      <items count="10">
        <item x="7"/>
        <item x="8"/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5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4" hier="-1"/>
    <pageField fld="35" hier="-1"/>
    <pageField fld="36" hier="-1"/>
    <pageField fld="1" hier="-1"/>
  </pageFields>
  <dataFields count="3">
    <dataField name="+" fld="32" baseField="0" baseItem="0" numFmtId="165"/>
    <dataField name="-" fld="33" baseField="0" baseItem="0" numFmtId="165"/>
    <dataField name="Сумма" fld="21" baseField="0" baseItem="0" numFmtId="165"/>
  </dataFields>
  <formats count="20">
    <format dxfId="1913">
      <pivotArea field="15" type="button" dataOnly="0" labelOnly="1" outline="0" axis="axisRow" fieldPosition="0"/>
    </format>
    <format dxfId="19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911">
      <pivotArea field="-2" type="button" dataOnly="0" labelOnly="1" outline="0" axis="axisCol" fieldPosition="0"/>
    </format>
    <format dxfId="191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909">
      <pivotArea field="-2" type="button" dataOnly="0" labelOnly="1" outline="0" axis="axisCol" fieldPosition="0"/>
    </format>
    <format dxfId="190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907">
      <pivotArea type="all" dataOnly="0" outline="0" fieldPosition="0"/>
    </format>
    <format dxfId="1906">
      <pivotArea type="all" dataOnly="0" outline="0" fieldPosition="0"/>
    </format>
    <format dxfId="1905">
      <pivotArea type="origin" dataOnly="0" labelOnly="1" outline="0" fieldPosition="0"/>
    </format>
    <format dxfId="1904">
      <pivotArea field="15" type="button" dataOnly="0" labelOnly="1" outline="0" axis="axisRow" fieldPosition="0"/>
    </format>
    <format dxfId="1903">
      <pivotArea dataOnly="0" labelOnly="1" fieldPosition="0">
        <references count="1">
          <reference field="15" count="0"/>
        </references>
      </pivotArea>
    </format>
    <format dxfId="1902">
      <pivotArea dataOnly="0" labelOnly="1" grandRow="1" outline="0" fieldPosition="0"/>
    </format>
    <format dxfId="1901">
      <pivotArea field="34" type="button" dataOnly="0" labelOnly="1" outline="0" axis="axisPage" fieldPosition="0"/>
    </format>
    <format dxfId="1900">
      <pivotArea dataOnly="0" labelOnly="1" outline="0" fieldPosition="0">
        <references count="1">
          <reference field="34" count="0"/>
        </references>
      </pivotArea>
    </format>
    <format dxfId="1899">
      <pivotArea field="35" type="button" dataOnly="0" labelOnly="1" outline="0" axis="axisPage" fieldPosition="1"/>
    </format>
    <format dxfId="1898">
      <pivotArea dataOnly="0" labelOnly="1" outline="0" fieldPosition="0">
        <references count="1">
          <reference field="35" count="0"/>
        </references>
      </pivotArea>
    </format>
    <format dxfId="1897">
      <pivotArea field="36" type="button" dataOnly="0" labelOnly="1" outline="0" axis="axisPage" fieldPosition="2"/>
    </format>
    <format dxfId="1896">
      <pivotArea dataOnly="0" labelOnly="1" outline="0" fieldPosition="0">
        <references count="1">
          <reference field="36" count="0"/>
        </references>
      </pivotArea>
    </format>
    <format dxfId="1895">
      <pivotArea field="1" type="button" dataOnly="0" labelOnly="1" outline="0" axis="axisPage" fieldPosition="3"/>
    </format>
    <format dxfId="1894">
      <pivotArea dataOnly="0" labelOnly="1" outline="0" fieldPosition="0">
        <references count="1">
          <reference field="1" count="0"/>
        </references>
      </pivotArea>
    </format>
  </formats>
  <conditionalFormats count="3">
    <conditionalFormat scope="field" priority="3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5" count="0" selected="0"/>
          </references>
        </pivotArea>
      </pivotAreas>
    </conditionalFormat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5" count="0" selected="0"/>
          </references>
        </pivotArea>
      </pivotAreas>
    </conditionalFormat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5" count="0" selected="0"/>
          </references>
        </pivotArea>
      </pivotAreas>
    </conditionalFormat>
  </conditionalFormats>
  <chartFormats count="3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15.xml><?xml version="1.0" encoding="utf-8"?>
<pivotTableDefinition xmlns="http://schemas.openxmlformats.org/spreadsheetml/2006/main" name="СводнаяТаблица25" cacheId="35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>
  <location ref="B10:H33" firstHeaderRow="1" firstDataRow="2" firstDataCol="1" rowPageCount="4" colPageCount="1"/>
  <pivotFields count="46">
    <pivotField compact="0" outline="0" subtotalTop="0" showAll="0" includeNewItemsInFilter="1" defaultSubtotal="0"/>
    <pivotField axis="axisPage" compact="0" outline="0" subtotalTop="0" showAll="0" includeNewItemsInFilter="1">
      <items count="21">
        <item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sortType="descending" defaultSubtotal="0">
      <items count="21"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5"/>
  </rowFields>
  <rowItems count="22">
    <i>
      <x v="10"/>
    </i>
    <i>
      <x v="2"/>
    </i>
    <i>
      <x v="8"/>
    </i>
    <i>
      <x v="3"/>
    </i>
    <i>
      <x v="7"/>
    </i>
    <i>
      <x v="15"/>
    </i>
    <i>
      <x v="13"/>
    </i>
    <i>
      <x v="1"/>
    </i>
    <i>
      <x v="17"/>
    </i>
    <i>
      <x v="6"/>
    </i>
    <i>
      <x v="18"/>
    </i>
    <i>
      <x/>
    </i>
    <i>
      <x v="11"/>
    </i>
    <i>
      <x v="4"/>
    </i>
    <i>
      <x v="19"/>
    </i>
    <i>
      <x v="5"/>
    </i>
    <i>
      <x v="14"/>
    </i>
    <i>
      <x v="20"/>
    </i>
    <i>
      <x v="12"/>
    </i>
    <i>
      <x v="16"/>
    </i>
    <i>
      <x v="9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4">
    <pageField fld="34" hier="0"/>
    <pageField fld="35" hier="0"/>
    <pageField fld="36" hier="0"/>
    <pageField fld="1" hier="0"/>
  </pageFields>
  <dataFields count="6">
    <dataField name="Результат по акции" fld="21" baseField="0" baseItem="0"/>
    <dataField name="Ср. рез. на сделку" fld="21" subtotal="average" baseField="0" baseItem="0"/>
    <dataField name="Кол-во сделок" fld="21" subtotal="count" baseField="0" baseItem="0" numFmtId="1"/>
    <dataField name="Объем" fld="9" baseField="0" baseItem="0"/>
    <dataField name="MIN  в сделке" fld="21" subtotal="min" baseField="0" baseItem="0"/>
    <dataField name="MAX в сделке" fld="21" subtotal="max" baseField="0" baseItem="0" numFmtId="165"/>
  </dataFields>
  <formats count="83">
    <format dxfId="1995">
      <pivotArea type="all" dataOnly="0" outline="0" fieldPosition="0"/>
    </format>
    <format dxfId="1994">
      <pivotArea dataOnly="0" labelOnly="1" outline="0" fieldPosition="0">
        <references count="1">
          <reference field="4294967294" count="5">
            <x v="0"/>
            <x v="1"/>
            <x v="2"/>
            <x v="4"/>
            <x v="5"/>
          </reference>
        </references>
      </pivotArea>
    </format>
    <format dxfId="1993">
      <pivotArea outline="0" fieldPosition="0">
        <references count="1">
          <reference field="4294967294" count="1">
            <x v="5"/>
          </reference>
        </references>
      </pivotArea>
    </format>
    <format dxfId="1992">
      <pivotArea outline="0" fieldPosition="0"/>
    </format>
    <format dxfId="1991">
      <pivotArea type="all" dataOnly="0" outline="0" fieldPosition="0"/>
    </format>
    <format dxfId="1990">
      <pivotArea type="origin" dataOnly="0" labelOnly="1" outline="0" fieldPosition="0"/>
    </format>
    <format dxfId="1989">
      <pivotArea field="-2" type="button" dataOnly="0" labelOnly="1" outline="0" axis="axisCol" fieldPosition="0"/>
    </format>
    <format dxfId="1988">
      <pivotArea type="topRight" dataOnly="0" labelOnly="1" outline="0" fieldPosition="0"/>
    </format>
    <format dxfId="1987">
      <pivotArea dataOnly="0" labelOnly="1" outline="0" fieldPosition="0">
        <references count="1">
          <reference field="4294967294" count="5">
            <x v="0"/>
            <x v="1"/>
            <x v="2"/>
            <x v="4"/>
            <x v="5"/>
          </reference>
        </references>
      </pivotArea>
    </format>
    <format dxfId="1986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985">
      <pivotArea type="all" dataOnly="0" outline="0" fieldPosition="0"/>
    </format>
    <format>
      <pivotArea type="all" dataOnly="0" outline="0" fieldPosition="0"/>
    </format>
    <format dxfId="1984">
      <pivotArea outline="0" fieldPosition="0"/>
    </format>
    <format dxfId="1983">
      <pivotArea outline="0" fieldPosition="0">
        <references count="1">
          <reference field="4294967294" count="1" selected="0">
            <x v="2"/>
          </reference>
        </references>
      </pivotArea>
    </format>
    <format dxfId="1982">
      <pivotArea type="all" dataOnly="0" outline="0" fieldPosition="0"/>
    </format>
    <format dxfId="1981">
      <pivotArea type="all" dataOnly="0" outline="0" fieldPosition="0"/>
    </format>
    <format dxfId="1980">
      <pivotArea type="all" dataOnly="0" outline="0" fieldPosition="0"/>
    </format>
    <format dxfId="1979">
      <pivotArea type="all" dataOnly="0" outline="0" fieldPosition="0"/>
    </format>
    <format dxfId="1978">
      <pivotArea field="35" type="button" dataOnly="0" labelOnly="1" outline="0" axis="axisPage" fieldPosition="1"/>
    </format>
    <format dxfId="1977">
      <pivotArea dataOnly="0" labelOnly="1" outline="0" fieldPosition="0">
        <references count="1">
          <reference field="35" count="0"/>
        </references>
      </pivotArea>
    </format>
    <format dxfId="1976">
      <pivotArea field="36" type="button" dataOnly="0" labelOnly="1" outline="0" axis="axisPage" fieldPosition="2"/>
    </format>
    <format dxfId="1975">
      <pivotArea dataOnly="0" labelOnly="1" outline="0" fieldPosition="0">
        <references count="1">
          <reference field="36" count="0"/>
        </references>
      </pivotArea>
    </format>
    <format dxfId="1974">
      <pivotArea field="1" type="button" dataOnly="0" labelOnly="1" outline="0" axis="axisPage" fieldPosition="3"/>
    </format>
    <format dxfId="1973">
      <pivotArea dataOnly="0" labelOnly="1" outline="0" fieldPosition="0">
        <references count="1">
          <reference field="1" count="0"/>
        </references>
      </pivotArea>
    </format>
    <format dxfId="1972">
      <pivotArea type="all" dataOnly="0" outline="0" fieldPosition="0"/>
    </format>
    <format dxfId="1971">
      <pivotArea type="all" dataOnly="0" outline="0" fieldPosition="0"/>
    </format>
    <format dxfId="1970">
      <pivotArea type="all" dataOnly="0" outline="0" fieldPosition="0"/>
    </format>
    <format dxfId="1969">
      <pivotArea field="35" type="button" dataOnly="0" labelOnly="1" outline="0" axis="axisPage" fieldPosition="1"/>
    </format>
    <format dxfId="1968">
      <pivotArea dataOnly="0" labelOnly="1" outline="0" fieldPosition="0">
        <references count="1">
          <reference field="35" count="0"/>
        </references>
      </pivotArea>
    </format>
    <format dxfId="1967">
      <pivotArea field="36" type="button" dataOnly="0" labelOnly="1" outline="0" axis="axisPage" fieldPosition="2"/>
    </format>
    <format dxfId="1966">
      <pivotArea dataOnly="0" labelOnly="1" outline="0" fieldPosition="0">
        <references count="1">
          <reference field="36" count="0"/>
        </references>
      </pivotArea>
    </format>
    <format dxfId="1965">
      <pivotArea field="1" type="button" dataOnly="0" labelOnly="1" outline="0" axis="axisPage" fieldPosition="3"/>
    </format>
    <format dxfId="1964">
      <pivotArea dataOnly="0" labelOnly="1" outline="0" fieldPosition="0">
        <references count="1">
          <reference field="1" count="0"/>
        </references>
      </pivotArea>
    </format>
    <format dxfId="1963">
      <pivotArea type="all" dataOnly="0" outline="0" fieldPosition="0"/>
    </format>
    <format dxfId="1962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961">
      <pivotArea grandRow="1" outline="0" fieldPosition="0"/>
    </format>
    <format dxfId="1960">
      <pivotArea dataOnly="0" labelOnly="1" grandRow="1" outline="0" fieldPosition="0"/>
    </format>
    <format dxfId="1959">
      <pivotArea field="34" type="button" dataOnly="0" labelOnly="1" outline="0" axis="axisPage" fieldPosition="0"/>
    </format>
    <format dxfId="1958">
      <pivotArea dataOnly="0" labelOnly="1" outline="0" fieldPosition="0">
        <references count="1">
          <reference field="34" count="0"/>
        </references>
      </pivotArea>
    </format>
    <format dxfId="1957">
      <pivotArea field="35" type="button" dataOnly="0" labelOnly="1" outline="0" axis="axisPage" fieldPosition="1"/>
    </format>
    <format dxfId="1956">
      <pivotArea dataOnly="0" labelOnly="1" outline="0" fieldPosition="0">
        <references count="1">
          <reference field="35" count="0"/>
        </references>
      </pivotArea>
    </format>
    <format dxfId="1955">
      <pivotArea field="36" type="button" dataOnly="0" labelOnly="1" outline="0" axis="axisPage" fieldPosition="2"/>
    </format>
    <format dxfId="1954">
      <pivotArea dataOnly="0" labelOnly="1" outline="0" fieldPosition="0">
        <references count="1">
          <reference field="36" count="0"/>
        </references>
      </pivotArea>
    </format>
    <format dxfId="1953">
      <pivotArea field="1" type="button" dataOnly="0" labelOnly="1" outline="0" axis="axisPage" fieldPosition="3"/>
    </format>
    <format dxfId="1952">
      <pivotArea dataOnly="0" labelOnly="1" outline="0" fieldPosition="0">
        <references count="1">
          <reference field="1" count="0"/>
        </references>
      </pivotArea>
    </format>
    <format dxfId="1951">
      <pivotArea outline="0" fieldPosition="0">
        <references count="1">
          <reference field="5" count="0" selected="0"/>
        </references>
      </pivotArea>
    </format>
    <format dxfId="1950">
      <pivotArea dataOnly="0" labelOnly="1" outline="0" fieldPosition="0">
        <references count="1">
          <reference field="5" count="1">
            <x v="0"/>
          </reference>
        </references>
      </pivotArea>
    </format>
    <format dxfId="1949">
      <pivotArea outline="0" fieldPosition="0">
        <references count="2">
          <reference field="4294967294" count="1" selected="0">
            <x v="3"/>
          </reference>
          <reference field="5" count="0" selected="0"/>
        </references>
      </pivotArea>
    </format>
    <format dxfId="1948">
      <pivotArea type="all" dataOnly="0" outline="0" fieldPosition="0"/>
    </format>
    <format dxfId="1947">
      <pivotArea type="origin" dataOnly="0" labelOnly="1" outline="0" fieldPosition="0"/>
    </format>
    <format dxfId="1946">
      <pivotArea field="5" type="button" dataOnly="0" labelOnly="1" outline="0" axis="axisRow" fieldPosition="0"/>
    </format>
    <format dxfId="1945">
      <pivotArea field="-2" type="button" dataOnly="0" labelOnly="1" outline="0" axis="axisCol" fieldPosition="0"/>
    </format>
    <format dxfId="1944">
      <pivotArea type="topRight" dataOnly="0" labelOnly="1" outline="0" fieldPosition="0"/>
    </format>
    <format dxfId="1943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942">
      <pivotArea type="all" dataOnly="0" outline="0" fieldPosition="0"/>
    </format>
    <format dxfId="1941">
      <pivotArea type="all" dataOnly="0" outline="0" fieldPosition="0"/>
    </format>
    <format dxfId="1940">
      <pivotArea type="all" dataOnly="0" outline="0" fieldPosition="0"/>
    </format>
    <format dxfId="1939">
      <pivotArea field="34" type="button" dataOnly="0" labelOnly="1" outline="0" axis="axisPage" fieldPosition="0"/>
    </format>
    <format dxfId="1938">
      <pivotArea field="35" type="button" dataOnly="0" labelOnly="1" outline="0" axis="axisPage" fieldPosition="1"/>
    </format>
    <format dxfId="1937">
      <pivotArea field="36" type="button" dataOnly="0" labelOnly="1" outline="0" axis="axisPage" fieldPosition="2"/>
    </format>
    <format dxfId="1936">
      <pivotArea field="1" type="button" dataOnly="0" labelOnly="1" outline="0" axis="axisPage" fieldPosition="3"/>
    </format>
    <format dxfId="1935">
      <pivotArea dataOnly="0" labelOnly="1" outline="0" fieldPosition="0">
        <references count="1">
          <reference field="34" count="0"/>
        </references>
      </pivotArea>
    </format>
    <format dxfId="1934">
      <pivotArea dataOnly="0" labelOnly="1" outline="0" fieldPosition="0">
        <references count="1">
          <reference field="35" count="0"/>
        </references>
      </pivotArea>
    </format>
    <format dxfId="1933">
      <pivotArea dataOnly="0" labelOnly="1" outline="0" fieldPosition="0">
        <references count="1">
          <reference field="36" count="0"/>
        </references>
      </pivotArea>
    </format>
    <format dxfId="1932">
      <pivotArea dataOnly="0" labelOnly="1" outline="0" fieldPosition="0">
        <references count="1">
          <reference field="1" count="0"/>
        </references>
      </pivotArea>
    </format>
    <format dxfId="1931">
      <pivotArea field="34" type="button" dataOnly="0" labelOnly="1" outline="0" axis="axisPage" fieldPosition="0"/>
    </format>
    <format dxfId="1930">
      <pivotArea dataOnly="0" labelOnly="1" outline="0" fieldPosition="0">
        <references count="1">
          <reference field="34" count="0"/>
        </references>
      </pivotArea>
    </format>
    <format dxfId="1929">
      <pivotArea field="35" type="button" dataOnly="0" labelOnly="1" outline="0" axis="axisPage" fieldPosition="1"/>
    </format>
    <format dxfId="1928">
      <pivotArea dataOnly="0" labelOnly="1" outline="0" fieldPosition="0">
        <references count="1">
          <reference field="35" count="0"/>
        </references>
      </pivotArea>
    </format>
    <format dxfId="1927">
      <pivotArea field="36" type="button" dataOnly="0" labelOnly="1" outline="0" axis="axisPage" fieldPosition="2"/>
    </format>
    <format dxfId="1926">
      <pivotArea dataOnly="0" labelOnly="1" outline="0" fieldPosition="0">
        <references count="1">
          <reference field="36" count="0"/>
        </references>
      </pivotArea>
    </format>
    <format dxfId="1925">
      <pivotArea field="1" type="button" dataOnly="0" labelOnly="1" outline="0" axis="axisPage" fieldPosition="3"/>
    </format>
    <format dxfId="1924">
      <pivotArea dataOnly="0" labelOnly="1" outline="0" fieldPosition="0">
        <references count="1">
          <reference field="1" count="0"/>
        </references>
      </pivotArea>
    </format>
    <format dxfId="1923">
      <pivotArea field="34" type="button" dataOnly="0" labelOnly="1" outline="0" axis="axisPage" fieldPosition="0"/>
    </format>
    <format dxfId="1922">
      <pivotArea dataOnly="0" labelOnly="1" outline="0" fieldPosition="0">
        <references count="1">
          <reference field="34" count="0"/>
        </references>
      </pivotArea>
    </format>
    <format dxfId="1921">
      <pivotArea field="35" type="button" dataOnly="0" labelOnly="1" outline="0" axis="axisPage" fieldPosition="1"/>
    </format>
    <format dxfId="1920">
      <pivotArea dataOnly="0" labelOnly="1" outline="0" fieldPosition="0">
        <references count="1">
          <reference field="35" count="0"/>
        </references>
      </pivotArea>
    </format>
    <format dxfId="1919">
      <pivotArea field="36" type="button" dataOnly="0" labelOnly="1" outline="0" axis="axisPage" fieldPosition="2"/>
    </format>
    <format dxfId="1918">
      <pivotArea dataOnly="0" labelOnly="1" outline="0" fieldPosition="0">
        <references count="1">
          <reference field="36" count="0"/>
        </references>
      </pivotArea>
    </format>
    <format dxfId="1917">
      <pivotArea field="1" type="button" dataOnly="0" labelOnly="1" outline="0" axis="axisPage" fieldPosition="3"/>
    </format>
    <format dxfId="1916">
      <pivotArea dataOnly="0" labelOnly="1" outline="0" fieldPosition="0">
        <references count="1">
          <reference field="1" count="0"/>
        </references>
      </pivotArea>
    </format>
    <format dxfId="1915">
      <pivotArea type="all" dataOnly="0" outline="0" fieldPosition="0"/>
    </format>
    <format dxfId="1914">
      <pivotArea type="all" dataOnly="0" outline="0" fieldPosition="0"/>
    </format>
  </formats>
  <conditionalFormats count="6">
    <conditionalFormat scope="field" priority="25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5" count="0" selected="0"/>
          </references>
        </pivotArea>
      </pivotAreas>
    </conditionalFormat>
    <conditionalFormat scope="field" priority="24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5" count="0" selected="0"/>
          </references>
        </pivotArea>
      </pivotAreas>
    </conditionalFormat>
    <conditionalFormat scope="field" priority="23">
      <pivotAreas count="1">
        <pivotArea outline="0" collapsedLevelsAreSubtotals="1" fieldPosition="0">
          <references count="2">
            <reference field="4294967294" count="1" selected="0">
              <x v="4"/>
            </reference>
            <reference field="5" count="0" selected="0"/>
          </references>
        </pivotArea>
      </pivotAreas>
    </conditionalFormat>
    <conditionalFormat scope="field" priority="22">
      <pivotAreas count="1">
        <pivotArea outline="0" collapsedLevelsAreSubtotals="1" fieldPosition="0">
          <references count="2">
            <reference field="4294967294" count="1" selected="0">
              <x v="5"/>
            </reference>
            <reference field="5" count="0" selected="0"/>
          </references>
        </pivotArea>
      </pivotAreas>
    </conditionalFormat>
    <conditionalFormat scope="field" priority="21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5" count="0" selected="0"/>
          </references>
        </pivotArea>
      </pivotAreas>
    </conditionalFormat>
    <conditionalFormat scope="field" priority="20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5" count="0" selected="0"/>
          </references>
        </pivotArea>
      </pivotAreas>
    </conditionalFormat>
  </conditionalFormats>
  <pivotTableStyleInfo name="Стиль сводной таблицы 1 2 2" showRowHeaders="1" showColHeaders="1" showRowStripes="1" showColStripes="1" showLastColumn="1"/>
</pivotTableDefinition>
</file>

<file path=xl/pivotTables/pivotTable16.xml><?xml version="1.0" encoding="utf-8"?>
<pivotTableDefinition xmlns="http://schemas.openxmlformats.org/spreadsheetml/2006/main" name="СводнаяТаблица1" cacheId="35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>
  <location ref="Y10:AE33" firstHeaderRow="1" firstDataRow="3" firstDataCol="1" rowPageCount="3" colPageCount="1"/>
  <pivotFields count="46">
    <pivotField compact="0" outline="0" subtotalTop="0" showAll="0" includeNewItemsInFilter="1" defaultSubtotal="0"/>
    <pivotField axis="axisRow" compact="0" outline="0" subtotalTop="0" showAll="0" includeNewItemsInFilter="1">
      <items count="21">
        <item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axis="axisCol" compact="0" outline="0" subtotalTop="0" showAll="0" includeNewItemsInFilter="1">
      <items count="4">
        <item h="1" x="2"/>
        <item x="1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2">
    <field x="6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3">
    <pageField fld="34" hier="0"/>
    <pageField fld="35" hier="0"/>
    <pageField fld="36" hier="0"/>
  </pageFields>
  <dataFields count="2">
    <dataField name="Количество" fld="21" subtotal="count" baseField="0" baseItem="0"/>
    <dataField name="Сумма" fld="21" baseField="0" baseItem="0"/>
  </dataFields>
  <formats count="53">
    <format dxfId="2048">
      <pivotArea type="all" dataOnly="0" outline="0" fieldPosition="0"/>
    </format>
    <format dxfId="2047">
      <pivotArea type="all" dataOnly="0" outline="0" fieldPosition="0"/>
    </format>
    <format dxfId="2046">
      <pivotArea field="1" type="button" dataOnly="0" labelOnly="1" outline="0" axis="axisRow" fieldPosition="0"/>
    </format>
    <format dxfId="2045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044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043">
      <pivotArea outline="0" fieldPosition="0"/>
    </format>
    <format dxfId="2042">
      <pivotArea outline="0" fieldPosition="0"/>
    </format>
    <format dxfId="2041">
      <pivotArea field="6" grandCol="1" outline="0" axis="axisCol" fieldPosition="0">
        <references count="1">
          <reference field="4294967294" count="1" selected="0">
            <x v="0"/>
          </reference>
        </references>
      </pivotArea>
    </format>
    <format dxfId="2040">
      <pivotArea type="all" dataOnly="0" outline="0" fieldPosition="0"/>
    </format>
    <format dxfId="2039">
      <pivotArea type="all" dataOnly="0" outline="0" fieldPosition="0"/>
    </format>
    <format dxfId="2038">
      <pivotArea type="all" dataOnly="0" outline="0" fieldPosition="0"/>
    </format>
    <format dxfId="2037">
      <pivotArea type="all" dataOnly="0" outline="0" fieldPosition="0"/>
    </format>
    <format dxfId="2036">
      <pivotArea type="all" dataOnly="0" outline="0" fieldPosition="0"/>
    </format>
    <format dxfId="2035">
      <pivotArea type="all" dataOnly="0" outline="0" fieldPosition="0"/>
    </format>
    <format dxfId="2034">
      <pivotArea type="all" dataOnly="0" outline="0" fieldPosition="0"/>
    </format>
    <format dxfId="2033">
      <pivotArea type="all" dataOnly="0" outline="0" fieldPosition="0"/>
    </format>
    <format dxfId="2032">
      <pivotArea type="origin" dataOnly="0" labelOnly="1" outline="0" offset="A2" fieldPosition="0"/>
    </format>
    <format dxfId="2031">
      <pivotArea field="6" dataOnly="0" labelOnly="1" grandCol="1" outline="0" offset="IV1" axis="axisCol" fieldPosition="0">
        <references count="1">
          <reference field="4294967294" count="1" selected="0">
            <x v="0"/>
          </reference>
        </references>
      </pivotArea>
    </format>
    <format dxfId="2030">
      <pivotArea field="6" dataOnly="0" labelOnly="1" grandCol="1" outline="0" offset="IV1" axis="axisCol" fieldPosition="0">
        <references count="1">
          <reference field="4294967294" count="1" selected="0">
            <x v="1"/>
          </reference>
        </references>
      </pivotArea>
    </format>
    <format dxfId="2029">
      <pivotArea field="1" type="button" dataOnly="0" labelOnly="1" outline="0" axis="axisRow" fieldPosition="0"/>
    </format>
    <format dxfId="2028">
      <pivotArea field="6" dataOnly="0" labelOnly="1" grandCol="1" outline="0" offset="IV256" axis="axisCol" fieldPosition="0">
        <references count="1">
          <reference field="4294967294" count="1" selected="0">
            <x v="0"/>
          </reference>
        </references>
      </pivotArea>
    </format>
    <format dxfId="2027">
      <pivotArea field="6" dataOnly="0" labelOnly="1" grandCol="1" outline="0" offset="IV256" axis="axisCol" fieldPosition="0">
        <references count="1">
          <reference field="4294967294" count="1" selected="0">
            <x v="1"/>
          </reference>
        </references>
      </pivotArea>
    </format>
    <format dxfId="2026">
      <pivotArea grandRow="1" outline="0" fieldPosition="0"/>
    </format>
    <format dxfId="2025">
      <pivotArea dataOnly="0" labelOnly="1" grandRow="1" outline="0" fieldPosition="0"/>
    </format>
    <format dxfId="2024">
      <pivotArea dataOnly="0" labelOnly="1" outline="0" fieldPosition="0">
        <references count="1">
          <reference field="6" count="0"/>
        </references>
      </pivotArea>
    </format>
    <format dxfId="2023">
      <pivotArea type="all" dataOnly="0" outline="0" fieldPosition="0"/>
    </format>
    <format dxfId="2022">
      <pivotArea type="origin" dataOnly="0" labelOnly="1" outline="0" fieldPosition="0"/>
    </format>
    <format dxfId="2021">
      <pivotArea field="6" type="button" dataOnly="0" labelOnly="1" outline="0" axis="axisCol" fieldPosition="0"/>
    </format>
    <format dxfId="2020">
      <pivotArea field="-2" type="button" dataOnly="0" labelOnly="1" outline="0" axis="axisCol" fieldPosition="1"/>
    </format>
    <format dxfId="2019">
      <pivotArea type="topRight" dataOnly="0" labelOnly="1" outline="0" fieldPosition="0"/>
    </format>
    <format dxfId="2018">
      <pivotArea dataOnly="0" labelOnly="1" outline="0" fieldPosition="0">
        <references count="1">
          <reference field="6" count="0"/>
        </references>
      </pivotArea>
    </format>
    <format dxfId="2017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016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015">
      <pivotArea type="all" dataOnly="0" outline="0" fieldPosition="0"/>
    </format>
    <format dxfId="2014">
      <pivotArea type="all" dataOnly="0" outline="0" fieldPosition="0"/>
    </format>
    <format dxfId="2013">
      <pivotArea type="all" dataOnly="0" outline="0" fieldPosition="0"/>
    </format>
    <format dxfId="2012">
      <pivotArea field="34" type="button" dataOnly="0" labelOnly="1" outline="0" axis="axisPage" fieldPosition="0"/>
    </format>
    <format dxfId="2011">
      <pivotArea field="35" type="button" dataOnly="0" labelOnly="1" outline="0" axis="axisPage" fieldPosition="1"/>
    </format>
    <format dxfId="2010">
      <pivotArea field="36" type="button" dataOnly="0" labelOnly="1" outline="0" axis="axisPage" fieldPosition="2"/>
    </format>
    <format dxfId="2009">
      <pivotArea field="34" type="button" dataOnly="0" labelOnly="1" outline="0" axis="axisPage" fieldPosition="0"/>
    </format>
    <format dxfId="2008">
      <pivotArea dataOnly="0" labelOnly="1" outline="0" fieldPosition="0">
        <references count="1">
          <reference field="34" count="0"/>
        </references>
      </pivotArea>
    </format>
    <format dxfId="2007">
      <pivotArea field="35" type="button" dataOnly="0" labelOnly="1" outline="0" axis="axisPage" fieldPosition="1"/>
    </format>
    <format dxfId="2006">
      <pivotArea dataOnly="0" labelOnly="1" outline="0" fieldPosition="0">
        <references count="1">
          <reference field="35" count="0"/>
        </references>
      </pivotArea>
    </format>
    <format dxfId="2005">
      <pivotArea field="36" type="button" dataOnly="0" labelOnly="1" outline="0" axis="axisPage" fieldPosition="2"/>
    </format>
    <format dxfId="2004">
      <pivotArea dataOnly="0" labelOnly="1" outline="0" fieldPosition="0">
        <references count="1">
          <reference field="36" count="0"/>
        </references>
      </pivotArea>
    </format>
    <format dxfId="2003">
      <pivotArea field="34" type="button" dataOnly="0" labelOnly="1" outline="0" axis="axisPage" fieldPosition="0"/>
    </format>
    <format dxfId="2002">
      <pivotArea dataOnly="0" labelOnly="1" outline="0" fieldPosition="0">
        <references count="1">
          <reference field="34" count="0"/>
        </references>
      </pivotArea>
    </format>
    <format dxfId="2001">
      <pivotArea field="35" type="button" dataOnly="0" labelOnly="1" outline="0" axis="axisPage" fieldPosition="1"/>
    </format>
    <format dxfId="2000">
      <pivotArea dataOnly="0" labelOnly="1" outline="0" fieldPosition="0">
        <references count="1">
          <reference field="35" count="0"/>
        </references>
      </pivotArea>
    </format>
    <format dxfId="1999">
      <pivotArea field="36" type="button" dataOnly="0" labelOnly="1" outline="0" axis="axisPage" fieldPosition="2"/>
    </format>
    <format dxfId="1998">
      <pivotArea dataOnly="0" labelOnly="1" outline="0" fieldPosition="0">
        <references count="1">
          <reference field="36" count="0"/>
        </references>
      </pivotArea>
    </format>
    <format dxfId="1997">
      <pivotArea type="all" dataOnly="0" outline="0" fieldPosition="0"/>
    </format>
    <format dxfId="1996">
      <pivotArea type="all" dataOnly="0" outline="0" fieldPosition="0"/>
    </format>
  </formats>
  <conditionalFormats count="3">
    <conditionalFormat scope="field" priority="16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6" count="0" selected="0"/>
          </references>
        </pivotArea>
      </pivotAreas>
    </conditionalFormat>
    <conditionalFormat scope="field" priority="15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1" count="0" selected="0"/>
            <reference field="6" count="0" selected="0"/>
          </references>
        </pivotArea>
      </pivotAreas>
    </conditionalFormat>
    <conditionalFormat scope="field" priority="14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1" count="0" selected="0"/>
            <reference field="6" count="0" selected="0"/>
          </references>
        </pivotArea>
      </pivotAreas>
    </conditionalFormat>
  </conditionalFormats>
  <pivotTableStyleInfo name="Стиль сводной таблицы 1 2 2" showRowHeaders="1" showColHeaders="1" showRowStripes="1" showColStripes="1" showLastColumn="1"/>
</pivotTableDefinition>
</file>

<file path=xl/pivotTables/pivotTable17.xml><?xml version="1.0" encoding="utf-8"?>
<pivotTableDefinition xmlns="http://schemas.openxmlformats.org/spreadsheetml/2006/main" name="СводнаяТаблица5" cacheId="35" dataOnRows="1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 chartFormat="1">
  <location ref="BK10:BL18" firstHeaderRow="2" firstDataRow="2" firstDataCol="1" rowPageCount="3" colPageCount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name="Оценка" axis="axisRow" compact="0" outline="0" subtotalTop="0" showAll="0" includeNewItemsInFilter="1" sortType="descending">
      <items count="7">
        <item x="5"/>
        <item x="4"/>
        <item x="3"/>
        <item x="0"/>
        <item x="1"/>
        <item x="2"/>
        <item t="default"/>
      </items>
    </pivotField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3">
    <pageField fld="34" hier="0"/>
    <pageField fld="35" hier="0"/>
    <pageField fld="36" hier="0"/>
  </pageFields>
  <dataFields count="1">
    <dataField name="Net" fld="21" baseField="0" baseItem="0" numFmtId="165"/>
  </dataFields>
  <formats count="27">
    <format dxfId="2075">
      <pivotArea type="all" dataOnly="0" outline="0" fieldPosition="0"/>
    </format>
    <format dxfId="2074">
      <pivotArea type="all" dataOnly="0" outline="0" fieldPosition="0"/>
    </format>
    <format dxfId="2073">
      <pivotArea type="all" dataOnly="0" outline="0" fieldPosition="0"/>
    </format>
    <format dxfId="2072">
      <pivotArea type="all" dataOnly="0" outline="0" fieldPosition="0"/>
    </format>
    <format dxfId="2071">
      <pivotArea type="all" dataOnly="0" outline="0" fieldPosition="0"/>
    </format>
    <format dxfId="2070">
      <pivotArea type="all" dataOnly="0" outline="0" fieldPosition="0"/>
    </format>
    <format dxfId="2069">
      <pivotArea type="all" dataOnly="0" outline="0" fieldPosition="0"/>
    </format>
    <format dxfId="2068">
      <pivotArea type="origin" dataOnly="0" labelOnly="1" outline="0" fieldPosition="0"/>
    </format>
    <format dxfId="2067">
      <pivotArea field="14" type="button" dataOnly="0" labelOnly="1" outline="0" axis="axisRow" fieldPosition="0"/>
    </format>
    <format dxfId="2066">
      <pivotArea type="topRight" dataOnly="0" labelOnly="1" outline="0" fieldPosition="0"/>
    </format>
    <format dxfId="2065">
      <pivotArea type="all" dataOnly="0" outline="0" fieldPosition="0"/>
    </format>
    <format dxfId="2064">
      <pivotArea type="all" dataOnly="0" outline="0" fieldPosition="0"/>
    </format>
    <format dxfId="2063">
      <pivotArea type="all" dataOnly="0" outline="0" fieldPosition="0"/>
    </format>
    <format dxfId="2062">
      <pivotArea field="34" type="button" dataOnly="0" labelOnly="1" outline="0" axis="axisPage" fieldPosition="0"/>
    </format>
    <format dxfId="2061">
      <pivotArea dataOnly="0" labelOnly="1" outline="0" fieldPosition="0">
        <references count="1">
          <reference field="34" count="0"/>
        </references>
      </pivotArea>
    </format>
    <format dxfId="2060">
      <pivotArea field="35" type="button" dataOnly="0" labelOnly="1" outline="0" axis="axisPage" fieldPosition="1"/>
    </format>
    <format dxfId="2059">
      <pivotArea dataOnly="0" labelOnly="1" outline="0" fieldPosition="0">
        <references count="1">
          <reference field="35" count="0"/>
        </references>
      </pivotArea>
    </format>
    <format dxfId="2058">
      <pivotArea field="36" type="button" dataOnly="0" labelOnly="1" outline="0" axis="axisPage" fieldPosition="2"/>
    </format>
    <format dxfId="2057">
      <pivotArea dataOnly="0" labelOnly="1" outline="0" fieldPosition="0">
        <references count="1">
          <reference field="36" count="0"/>
        </references>
      </pivotArea>
    </format>
    <format dxfId="2056">
      <pivotArea field="34" type="button" dataOnly="0" labelOnly="1" outline="0" axis="axisPage" fieldPosition="0"/>
    </format>
    <format dxfId="2055">
      <pivotArea dataOnly="0" labelOnly="1" outline="0" fieldPosition="0">
        <references count="1">
          <reference field="34" count="0"/>
        </references>
      </pivotArea>
    </format>
    <format dxfId="2054">
      <pivotArea field="35" type="button" dataOnly="0" labelOnly="1" outline="0" axis="axisPage" fieldPosition="1"/>
    </format>
    <format dxfId="2053">
      <pivotArea dataOnly="0" labelOnly="1" outline="0" fieldPosition="0">
        <references count="1">
          <reference field="35" count="0"/>
        </references>
      </pivotArea>
    </format>
    <format dxfId="2052">
      <pivotArea field="36" type="button" dataOnly="0" labelOnly="1" outline="0" axis="axisPage" fieldPosition="2"/>
    </format>
    <format dxfId="2051">
      <pivotArea dataOnly="0" labelOnly="1" outline="0" fieldPosition="0">
        <references count="1">
          <reference field="36" count="0"/>
        </references>
      </pivotArea>
    </format>
    <format dxfId="2050">
      <pivotArea type="all" dataOnly="0" outline="0" fieldPosition="0"/>
    </format>
    <format dxfId="2049">
      <pivotArea type="all" dataOnly="0" outline="0" fieldPosition="0"/>
    </format>
  </formats>
  <conditionalFormats count="1">
    <conditionalFormat scope="field" priority="4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4" count="0" selected="0"/>
          </references>
        </pivotArea>
      </pivotAreas>
    </conditionalFormat>
  </conditional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18.xml><?xml version="1.0" encoding="utf-8"?>
<pivotTableDefinition xmlns="http://schemas.openxmlformats.org/spreadsheetml/2006/main" name="СводнаяТаблица7" cacheId="35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 chartFormat="1">
  <location ref="AZ10:BC17" firstHeaderRow="1" firstDataRow="2" firstDataCol="1" rowPageCount="4" colPageCount="1"/>
  <pivotFields count="46">
    <pivotField compact="0" outline="0" subtotalTop="0" showAll="0" includeNewItemsInFilter="1"/>
    <pivotField axis="axisPage" compact="0" outline="0" subtotalTop="0" showAll="0" includeNewItemsInFilter="1">
      <items count="21">
        <item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>
      <items count="21"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5">
        <item x="4"/>
        <item x="0"/>
        <item x="1"/>
        <item x="2"/>
        <item x="3"/>
      </items>
    </pivotField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4">
        <item x="2"/>
        <item x="1"/>
        <item x="0"/>
        <item t="default"/>
      </items>
    </pivotField>
    <pivotField axis="axisPage" compact="0" outline="0" subtotalTop="0" showAll="0" includeNewItemsInFilter="1">
      <items count="5">
        <item x="3"/>
        <item x="2"/>
        <item x="0"/>
        <item x="1"/>
        <item t="default"/>
      </items>
    </pivotField>
    <pivotField axis="axisPage" compact="0" outline="0" subtotalTop="0" showAll="0" includeNewItemsInFilter="1">
      <items count="10">
        <item x="8"/>
        <item x="7"/>
        <item x="0"/>
        <item x="1"/>
        <item x="2"/>
        <item x="3"/>
        <item x="4"/>
        <item x="5"/>
        <item x="6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4" hier="0"/>
    <pageField fld="35" hier="0"/>
    <pageField fld="36" hier="0"/>
    <pageField fld="1" hier="0"/>
  </pageFields>
  <dataFields count="3">
    <dataField name="Количество" fld="21" subtotal="count" baseField="0" baseItem="0"/>
    <dataField name="Сумма" fld="21" baseField="0" baseItem="0" numFmtId="40"/>
    <dataField name="Среднее" fld="21" subtotal="average" baseField="0" baseItem="0" numFmtId="40"/>
  </dataFields>
  <formats count="74">
    <format dxfId="2149">
      <pivotArea outline="0" fieldPosition="0">
        <references count="1">
          <reference field="4294967294" count="1">
            <x v="1"/>
          </reference>
        </references>
      </pivotArea>
    </format>
    <format dxfId="2148">
      <pivotArea outline="0" fieldPosition="0">
        <references count="1">
          <reference field="4294967294" count="1">
            <x v="2"/>
          </reference>
        </references>
      </pivotArea>
    </format>
    <format dxfId="2147">
      <pivotArea outline="0" fieldPosition="0"/>
    </format>
    <format dxfId="2146">
      <pivotArea type="all" dataOnly="0" outline="0" fieldPosition="0"/>
    </format>
    <format dxfId="2145">
      <pivotArea outline="0" fieldPosition="0">
        <references count="2">
          <reference field="4294967294" count="1" selected="0">
            <x v="0"/>
          </reference>
          <reference field="13" count="0" selected="0"/>
        </references>
      </pivotArea>
    </format>
    <format dxfId="2144">
      <pivotArea type="all" dataOnly="0" outline="0" fieldPosition="0"/>
    </format>
    <format dxfId="2143">
      <pivotArea type="all" dataOnly="0" outline="0" fieldPosition="0"/>
    </format>
    <format dxfId="2142">
      <pivotArea type="all" dataOnly="0" outline="0" fieldPosition="0"/>
    </format>
    <format dxfId="2141">
      <pivotArea field="35" type="button" dataOnly="0" labelOnly="1" outline="0" axis="axisPage" fieldPosition="1"/>
    </format>
    <format dxfId="2140">
      <pivotArea dataOnly="0" labelOnly="1" outline="0" fieldPosition="0">
        <references count="1">
          <reference field="35" count="0"/>
        </references>
      </pivotArea>
    </format>
    <format dxfId="2139">
      <pivotArea field="36" type="button" dataOnly="0" labelOnly="1" outline="0" axis="axisPage" fieldPosition="2"/>
    </format>
    <format dxfId="2138">
      <pivotArea dataOnly="0" labelOnly="1" outline="0" fieldPosition="0">
        <references count="1">
          <reference field="36" count="0"/>
        </references>
      </pivotArea>
    </format>
    <format dxfId="2137">
      <pivotArea field="1" type="button" dataOnly="0" labelOnly="1" outline="0" axis="axisPage" fieldPosition="3"/>
    </format>
    <format dxfId="2136">
      <pivotArea dataOnly="0" labelOnly="1" outline="0" fieldPosition="0">
        <references count="1">
          <reference field="1" count="0"/>
        </references>
      </pivotArea>
    </format>
    <format dxfId="2135">
      <pivotArea type="all" dataOnly="0" outline="0" fieldPosition="0"/>
    </format>
    <format dxfId="2134">
      <pivotArea field="13" type="button" dataOnly="0" labelOnly="1" outline="0" axis="axisRow" fieldPosition="0"/>
    </format>
    <format dxfId="21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132">
      <pivotArea field="13" type="button" dataOnly="0" labelOnly="1" outline="0" axis="axisRow" fieldPosition="0"/>
    </format>
    <format dxfId="21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130">
      <pivotArea field="13" type="button" dataOnly="0" labelOnly="1" outline="0" axis="axisRow" fieldPosition="0"/>
    </format>
    <format dxfId="21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128">
      <pivotArea grandRow="1" outline="0" fieldPosition="0"/>
    </format>
    <format dxfId="2127">
      <pivotArea dataOnly="0" labelOnly="1" grandRow="1" outline="0" fieldPosition="0"/>
    </format>
    <format dxfId="2126">
      <pivotArea field="34" type="button" dataOnly="0" labelOnly="1" outline="0" axis="axisPage" fieldPosition="0"/>
    </format>
    <format dxfId="2125">
      <pivotArea dataOnly="0" labelOnly="1" outline="0" fieldPosition="0">
        <references count="1">
          <reference field="34" count="0"/>
        </references>
      </pivotArea>
    </format>
    <format dxfId="2124">
      <pivotArea field="35" type="button" dataOnly="0" labelOnly="1" outline="0" axis="axisPage" fieldPosition="1"/>
    </format>
    <format dxfId="2123">
      <pivotArea dataOnly="0" labelOnly="1" outline="0" fieldPosition="0">
        <references count="1">
          <reference field="35" count="0"/>
        </references>
      </pivotArea>
    </format>
    <format dxfId="2122">
      <pivotArea field="36" type="button" dataOnly="0" labelOnly="1" outline="0" axis="axisPage" fieldPosition="2"/>
    </format>
    <format dxfId="2121">
      <pivotArea dataOnly="0" labelOnly="1" outline="0" fieldPosition="0">
        <references count="1">
          <reference field="36" count="0"/>
        </references>
      </pivotArea>
    </format>
    <format dxfId="2120">
      <pivotArea field="1" type="button" dataOnly="0" labelOnly="1" outline="0" axis="axisPage" fieldPosition="3"/>
    </format>
    <format dxfId="2119">
      <pivotArea dataOnly="0" labelOnly="1" outline="0" fieldPosition="0">
        <references count="1">
          <reference field="1" count="0"/>
        </references>
      </pivotArea>
    </format>
    <format dxfId="2118">
      <pivotArea outline="0" fieldPosition="0">
        <references count="1">
          <reference field="13" count="0" selected="0"/>
        </references>
      </pivotArea>
    </format>
    <format dxfId="2117">
      <pivotArea dataOnly="0" labelOnly="1" outline="0" fieldPosition="0">
        <references count="1">
          <reference field="13" count="0"/>
        </references>
      </pivotArea>
    </format>
    <format dxfId="2116">
      <pivotArea field="5" type="button" dataOnly="0" labelOnly="1" outline="0"/>
    </format>
    <format dxfId="2115">
      <pivotArea type="all" dataOnly="0" outline="0" fieldPosition="0"/>
    </format>
    <format dxfId="2114">
      <pivotArea type="origin" dataOnly="0" labelOnly="1" outline="0" fieldPosition="0"/>
    </format>
    <format dxfId="2113">
      <pivotArea field="13" type="button" dataOnly="0" labelOnly="1" outline="0" axis="axisRow" fieldPosition="0"/>
    </format>
    <format dxfId="2112">
      <pivotArea field="5" type="button" dataOnly="0" labelOnly="1" outline="0"/>
    </format>
    <format dxfId="2111">
      <pivotArea field="-2" type="button" dataOnly="0" labelOnly="1" outline="0" axis="axisCol" fieldPosition="0"/>
    </format>
    <format dxfId="2110">
      <pivotArea type="topRight" dataOnly="0" labelOnly="1" outline="0" fieldPosition="0"/>
    </format>
    <format dxfId="210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108">
      <pivotArea type="all" dataOnly="0" outline="0" fieldPosition="0"/>
    </format>
    <format dxfId="2107">
      <pivotArea type="all" dataOnly="0" outline="0" fieldPosition="0"/>
    </format>
    <format dxfId="2106">
      <pivotArea type="all" dataOnly="0" outline="0" fieldPosition="0"/>
    </format>
    <format dxfId="2105">
      <pivotArea field="34" type="button" dataOnly="0" labelOnly="1" outline="0" axis="axisPage" fieldPosition="0"/>
    </format>
    <format dxfId="2104">
      <pivotArea field="35" type="button" dataOnly="0" labelOnly="1" outline="0" axis="axisPage" fieldPosition="1"/>
    </format>
    <format dxfId="2103">
      <pivotArea field="36" type="button" dataOnly="0" labelOnly="1" outline="0" axis="axisPage" fieldPosition="2"/>
    </format>
    <format dxfId="2102">
      <pivotArea field="1" type="button" dataOnly="0" labelOnly="1" outline="0" axis="axisPage" fieldPosition="3"/>
    </format>
    <format dxfId="2101">
      <pivotArea dataOnly="0" labelOnly="1" outline="0" fieldPosition="0">
        <references count="1">
          <reference field="34" count="0"/>
        </references>
      </pivotArea>
    </format>
    <format dxfId="2100">
      <pivotArea dataOnly="0" labelOnly="1" outline="0" fieldPosition="0">
        <references count="1">
          <reference field="35" count="0"/>
        </references>
      </pivotArea>
    </format>
    <format dxfId="2099">
      <pivotArea dataOnly="0" labelOnly="1" outline="0" fieldPosition="0">
        <references count="1">
          <reference field="36" count="0"/>
        </references>
      </pivotArea>
    </format>
    <format dxfId="2098">
      <pivotArea dataOnly="0" labelOnly="1" outline="0" fieldPosition="0">
        <references count="1">
          <reference field="1" count="0"/>
        </references>
      </pivotArea>
    </format>
    <format dxfId="2097">
      <pivotArea dataOnly="0" labelOnly="1" outline="0" fieldPosition="0">
        <references count="1">
          <reference field="34" count="0"/>
        </references>
      </pivotArea>
    </format>
    <format dxfId="2096">
      <pivotArea dataOnly="0" labelOnly="1" outline="0" fieldPosition="0">
        <references count="1">
          <reference field="35" count="0"/>
        </references>
      </pivotArea>
    </format>
    <format dxfId="2095">
      <pivotArea dataOnly="0" labelOnly="1" outline="0" fieldPosition="0">
        <references count="1">
          <reference field="36" count="0"/>
        </references>
      </pivotArea>
    </format>
    <format dxfId="2094">
      <pivotArea dataOnly="0" labelOnly="1" outline="0" fieldPosition="0">
        <references count="1">
          <reference field="1" count="0"/>
        </references>
      </pivotArea>
    </format>
    <format dxfId="2093">
      <pivotArea field="34" type="button" dataOnly="0" labelOnly="1" outline="0" axis="axisPage" fieldPosition="0"/>
    </format>
    <format dxfId="2092">
      <pivotArea field="35" type="button" dataOnly="0" labelOnly="1" outline="0" axis="axisPage" fieldPosition="1"/>
    </format>
    <format dxfId="2091">
      <pivotArea field="36" type="button" dataOnly="0" labelOnly="1" outline="0" axis="axisPage" fieldPosition="2"/>
    </format>
    <format dxfId="2090">
      <pivotArea field="1" type="button" dataOnly="0" labelOnly="1" outline="0" axis="axisPage" fieldPosition="3"/>
    </format>
    <format dxfId="2089">
      <pivotArea dataOnly="0" labelOnly="1" outline="0" fieldPosition="0">
        <references count="1">
          <reference field="34" count="0"/>
        </references>
      </pivotArea>
    </format>
    <format dxfId="2088">
      <pivotArea dataOnly="0" labelOnly="1" outline="0" fieldPosition="0">
        <references count="1">
          <reference field="35" count="0"/>
        </references>
      </pivotArea>
    </format>
    <format dxfId="2087">
      <pivotArea dataOnly="0" labelOnly="1" outline="0" fieldPosition="0">
        <references count="1">
          <reference field="36" count="0"/>
        </references>
      </pivotArea>
    </format>
    <format dxfId="2086">
      <pivotArea dataOnly="0" labelOnly="1" outline="0" fieldPosition="0">
        <references count="1">
          <reference field="1" count="0"/>
        </references>
      </pivotArea>
    </format>
    <format dxfId="2085">
      <pivotArea field="34" type="button" dataOnly="0" labelOnly="1" outline="0" axis="axisPage" fieldPosition="0"/>
    </format>
    <format dxfId="2084">
      <pivotArea dataOnly="0" labelOnly="1" outline="0" fieldPosition="0">
        <references count="1">
          <reference field="34" count="0"/>
        </references>
      </pivotArea>
    </format>
    <format dxfId="2083">
      <pivotArea field="35" type="button" dataOnly="0" labelOnly="1" outline="0" axis="axisPage" fieldPosition="1"/>
    </format>
    <format dxfId="2082">
      <pivotArea dataOnly="0" labelOnly="1" outline="0" fieldPosition="0">
        <references count="1">
          <reference field="35" count="0"/>
        </references>
      </pivotArea>
    </format>
    <format dxfId="2081">
      <pivotArea field="36" type="button" dataOnly="0" labelOnly="1" outline="0" axis="axisPage" fieldPosition="2"/>
    </format>
    <format dxfId="2080">
      <pivotArea dataOnly="0" labelOnly="1" outline="0" fieldPosition="0">
        <references count="1">
          <reference field="36" count="0"/>
        </references>
      </pivotArea>
    </format>
    <format dxfId="2079">
      <pivotArea field="1" type="button" dataOnly="0" labelOnly="1" outline="0" axis="axisPage" fieldPosition="3"/>
    </format>
    <format dxfId="2078">
      <pivotArea dataOnly="0" labelOnly="1" outline="0" fieldPosition="0">
        <references count="1">
          <reference field="1" count="0"/>
        </references>
      </pivotArea>
    </format>
    <format dxfId="2077">
      <pivotArea type="all" dataOnly="0" outline="0" fieldPosition="0"/>
    </format>
    <format dxfId="2076">
      <pivotArea type="all" dataOnly="0" outline="0" fieldPosition="0"/>
    </format>
  </formats>
  <conditionalFormats count="3">
    <conditionalFormat scope="field" priority="1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3" count="0" selected="0"/>
          </references>
        </pivotArea>
      </pivotAreas>
    </conditionalFormat>
    <conditionalFormat scope="field" priority="1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3" count="0" selected="0"/>
          </references>
        </pivotArea>
      </pivotAreas>
    </conditionalFormat>
    <conditionalFormat scope="field" priority="1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3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19.xml><?xml version="1.0" encoding="utf-8"?>
<pivotTableDefinition xmlns="http://schemas.openxmlformats.org/spreadsheetml/2006/main" name="СводнаяТаблица26" cacheId="35" dataOnRows="1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>
  <location ref="O10:R33" firstHeaderRow="1" firstDataRow="2" firstDataCol="1" rowPageCount="4" colPageCount="1"/>
  <pivotFields count="46">
    <pivotField compact="0" outline="0" subtotalTop="0" showAll="0" includeNewItemsInFilter="1" defaultSubtotal="0"/>
    <pivotField axis="axisPage" compact="0" outline="0" subtotalTop="0" showAll="0" includeNewItemsInFilter="1">
      <items count="21">
        <item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21"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Col" compact="0" outline="0" subtotalTop="0" showAll="0" includeNewItemsInFilter="1">
      <items count="4">
        <item h="1" x="2"/>
        <item x="1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5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1">
    <field x="6"/>
  </colFields>
  <colItems count="3">
    <i>
      <x v="1"/>
    </i>
    <i>
      <x v="2"/>
    </i>
    <i t="grand">
      <x/>
    </i>
  </colItems>
  <pageFields count="4">
    <pageField fld="34" hier="0"/>
    <pageField fld="35" hier="0"/>
    <pageField fld="36" hier="0"/>
    <pageField fld="1" hier="0"/>
  </pageFields>
  <dataFields count="1">
    <dataField name="Результат" fld="21" baseField="12" baseItem="0" numFmtId="165"/>
  </dataFields>
  <formats count="65">
    <format dxfId="2213">
      <pivotArea type="all" dataOnly="0" outline="0" fieldPosition="0"/>
    </format>
    <format dxfId="2212">
      <pivotArea type="all" dataOnly="0" outline="0" fieldPosition="0"/>
    </format>
    <format dxfId="2211">
      <pivotArea outline="0" fieldPosition="0"/>
    </format>
    <format dxfId="2210">
      <pivotArea dataOnly="0" labelOnly="1" outline="0" fieldPosition="0">
        <references count="1">
          <reference field="1" count="0"/>
        </references>
      </pivotArea>
    </format>
    <format dxfId="2209">
      <pivotArea field="6" type="button" dataOnly="0" labelOnly="1" outline="0" axis="axisCol" fieldPosition="0"/>
    </format>
    <format dxfId="2208">
      <pivotArea type="topRight" dataOnly="0" labelOnly="1" outline="0" fieldPosition="0"/>
    </format>
    <format dxfId="2207">
      <pivotArea dataOnly="0" labelOnly="1" outline="0" fieldPosition="0">
        <references count="1">
          <reference field="6" count="0"/>
        </references>
      </pivotArea>
    </format>
    <format dxfId="2206">
      <pivotArea dataOnly="0" labelOnly="1" grandCol="1" outline="0" fieldPosition="0"/>
    </format>
    <format dxfId="2205">
      <pivotArea field="6" type="button" dataOnly="0" labelOnly="1" outline="0" axis="axisCol" fieldPosition="0"/>
    </format>
    <format dxfId="2204">
      <pivotArea dataOnly="0" labelOnly="1" outline="0" fieldPosition="0">
        <references count="1">
          <reference field="6" count="0"/>
        </references>
      </pivotArea>
    </format>
    <format dxfId="2203">
      <pivotArea dataOnly="0" labelOnly="1" grandCol="1" outline="0" fieldPosition="0"/>
    </format>
    <format dxfId="2202">
      <pivotArea dataOnly="0" labelOnly="1" outline="0" fieldPosition="0">
        <references count="1">
          <reference field="6" count="0"/>
        </references>
      </pivotArea>
    </format>
    <format>
      <pivotArea type="all" dataOnly="0" outline="0" fieldPosition="0"/>
    </format>
    <format dxfId="2201">
      <pivotArea dataOnly="0" labelOnly="1" outline="0" fieldPosition="0">
        <references count="1">
          <reference field="6" count="0"/>
        </references>
      </pivotArea>
    </format>
    <format dxfId="2200">
      <pivotArea dataOnly="0" labelOnly="1" grandCol="1" outline="0" fieldPosition="0"/>
    </format>
    <format dxfId="2199">
      <pivotArea type="all" dataOnly="0" outline="0" fieldPosition="0"/>
    </format>
    <format dxfId="2198">
      <pivotArea type="all" dataOnly="0" outline="0" fieldPosition="0"/>
    </format>
    <format dxfId="2197">
      <pivotArea type="all" dataOnly="0" outline="0" fieldPosition="0"/>
    </format>
    <format dxfId="2196">
      <pivotArea dataOnly="0" labelOnly="1" outline="0" fieldPosition="0">
        <references count="1">
          <reference field="1" count="0"/>
        </references>
      </pivotArea>
    </format>
    <format dxfId="2195">
      <pivotArea type="all" dataOnly="0" outline="0" fieldPosition="0"/>
    </format>
    <format dxfId="2194">
      <pivotArea type="all" dataOnly="0" outline="0" fieldPosition="0"/>
    </format>
    <format dxfId="2193">
      <pivotArea type="all" dataOnly="0" outline="0" fieldPosition="0"/>
    </format>
    <format dxfId="2192">
      <pivotArea type="all" dataOnly="0" outline="0" fieldPosition="0"/>
    </format>
    <format dxfId="2191">
      <pivotArea type="all" dataOnly="0" outline="0" fieldPosition="0"/>
    </format>
    <format dxfId="2190">
      <pivotArea type="all" dataOnly="0" outline="0" fieldPosition="0"/>
    </format>
    <format dxfId="2189">
      <pivotArea dataOnly="0" labelOnly="1" grandCol="1" outline="0" fieldPosition="0"/>
    </format>
    <format dxfId="2188">
      <pivotArea grandRow="1" outline="0" fieldPosition="0"/>
    </format>
    <format dxfId="2187">
      <pivotArea dataOnly="0" labelOnly="1" grandRow="1" outline="0" fieldPosition="0"/>
    </format>
    <format dxfId="2186">
      <pivotArea dataOnly="0" labelOnly="1" outline="0" fieldPosition="0">
        <references count="1">
          <reference field="6" count="0"/>
        </references>
      </pivotArea>
    </format>
    <format dxfId="2185">
      <pivotArea type="all" dataOnly="0" outline="0" fieldPosition="0"/>
    </format>
    <format dxfId="2184">
      <pivotArea type="origin" dataOnly="0" labelOnly="1" outline="0" fieldPosition="0"/>
    </format>
    <format dxfId="2183">
      <pivotArea field="5" type="button" dataOnly="0" labelOnly="1" outline="0" axis="axisRow" fieldPosition="0"/>
    </format>
    <format dxfId="2182">
      <pivotArea field="6" type="button" dataOnly="0" labelOnly="1" outline="0" axis="axisCol" fieldPosition="0"/>
    </format>
    <format dxfId="2181">
      <pivotArea type="topRight" dataOnly="0" labelOnly="1" outline="0" fieldPosition="0"/>
    </format>
    <format dxfId="2180">
      <pivotArea dataOnly="0" labelOnly="1" outline="0" fieldPosition="0">
        <references count="1">
          <reference field="6" count="0"/>
        </references>
      </pivotArea>
    </format>
    <format dxfId="2179">
      <pivotArea dataOnly="0" labelOnly="1" grandCol="1" outline="0" fieldPosition="0"/>
    </format>
    <format dxfId="2178">
      <pivotArea type="all" dataOnly="0" outline="0" fieldPosition="0"/>
    </format>
    <format dxfId="2177">
      <pivotArea type="all" dataOnly="0" outline="0" fieldPosition="0"/>
    </format>
    <format dxfId="2176">
      <pivotArea type="all" dataOnly="0" outline="0" fieldPosition="0"/>
    </format>
    <format dxfId="2175">
      <pivotArea field="34" type="button" dataOnly="0" labelOnly="1" outline="0" axis="axisPage" fieldPosition="0"/>
    </format>
    <format dxfId="2174">
      <pivotArea field="35" type="button" dataOnly="0" labelOnly="1" outline="0" axis="axisPage" fieldPosition="1"/>
    </format>
    <format dxfId="2173">
      <pivotArea field="36" type="button" dataOnly="0" labelOnly="1" outline="0" axis="axisPage" fieldPosition="2"/>
    </format>
    <format dxfId="2172">
      <pivotArea field="1" type="button" dataOnly="0" labelOnly="1" outline="0" axis="axisPage" fieldPosition="3"/>
    </format>
    <format dxfId="2171">
      <pivotArea dataOnly="0" labelOnly="1" outline="0" fieldPosition="0">
        <references count="1">
          <reference field="34" count="0"/>
        </references>
      </pivotArea>
    </format>
    <format dxfId="2170">
      <pivotArea dataOnly="0" labelOnly="1" outline="0" fieldPosition="0">
        <references count="1">
          <reference field="35" count="0"/>
        </references>
      </pivotArea>
    </format>
    <format dxfId="2169">
      <pivotArea dataOnly="0" labelOnly="1" outline="0" fieldPosition="0">
        <references count="1">
          <reference field="36" count="0"/>
        </references>
      </pivotArea>
    </format>
    <format dxfId="2168">
      <pivotArea dataOnly="0" labelOnly="1" outline="0" fieldPosition="0">
        <references count="1">
          <reference field="1" count="0"/>
        </references>
      </pivotArea>
    </format>
    <format dxfId="2167">
      <pivotArea field="34" type="button" dataOnly="0" labelOnly="1" outline="0" axis="axisPage" fieldPosition="0"/>
    </format>
    <format dxfId="2166">
      <pivotArea dataOnly="0" labelOnly="1" outline="0" fieldPosition="0">
        <references count="1">
          <reference field="34" count="0"/>
        </references>
      </pivotArea>
    </format>
    <format dxfId="2165">
      <pivotArea field="35" type="button" dataOnly="0" labelOnly="1" outline="0" axis="axisPage" fieldPosition="1"/>
    </format>
    <format dxfId="2164">
      <pivotArea dataOnly="0" labelOnly="1" outline="0" fieldPosition="0">
        <references count="1">
          <reference field="35" count="0"/>
        </references>
      </pivotArea>
    </format>
    <format dxfId="2163">
      <pivotArea field="36" type="button" dataOnly="0" labelOnly="1" outline="0" axis="axisPage" fieldPosition="2"/>
    </format>
    <format dxfId="2162">
      <pivotArea dataOnly="0" labelOnly="1" outline="0" fieldPosition="0">
        <references count="1">
          <reference field="36" count="0"/>
        </references>
      </pivotArea>
    </format>
    <format dxfId="2161">
      <pivotArea field="1" type="button" dataOnly="0" labelOnly="1" outline="0" axis="axisPage" fieldPosition="3"/>
    </format>
    <format dxfId="2160">
      <pivotArea dataOnly="0" labelOnly="1" outline="0" fieldPosition="0">
        <references count="1">
          <reference field="1" count="0"/>
        </references>
      </pivotArea>
    </format>
    <format dxfId="2159">
      <pivotArea field="34" type="button" dataOnly="0" labelOnly="1" outline="0" axis="axisPage" fieldPosition="0"/>
    </format>
    <format dxfId="2158">
      <pivotArea dataOnly="0" labelOnly="1" outline="0" fieldPosition="0">
        <references count="1">
          <reference field="34" count="0"/>
        </references>
      </pivotArea>
    </format>
    <format dxfId="2157">
      <pivotArea field="35" type="button" dataOnly="0" labelOnly="1" outline="0" axis="axisPage" fieldPosition="1"/>
    </format>
    <format dxfId="2156">
      <pivotArea dataOnly="0" labelOnly="1" outline="0" fieldPosition="0">
        <references count="1">
          <reference field="35" count="0"/>
        </references>
      </pivotArea>
    </format>
    <format dxfId="2155">
      <pivotArea field="36" type="button" dataOnly="0" labelOnly="1" outline="0" axis="axisPage" fieldPosition="2"/>
    </format>
    <format dxfId="2154">
      <pivotArea dataOnly="0" labelOnly="1" outline="0" fieldPosition="0">
        <references count="1">
          <reference field="36" count="0"/>
        </references>
      </pivotArea>
    </format>
    <format dxfId="2153">
      <pivotArea field="1" type="button" dataOnly="0" labelOnly="1" outline="0" axis="axisPage" fieldPosition="3"/>
    </format>
    <format dxfId="2152">
      <pivotArea dataOnly="0" labelOnly="1" outline="0" fieldPosition="0">
        <references count="1">
          <reference field="1" count="0"/>
        </references>
      </pivotArea>
    </format>
    <format dxfId="2151">
      <pivotArea type="all" dataOnly="0" outline="0" fieldPosition="0"/>
    </format>
    <format dxfId="2150">
      <pivotArea type="all" dataOnly="0" outline="0" fieldPosition="0"/>
    </format>
  </formats>
  <conditionalFormats count="3">
    <conditionalFormat scope="field" priority="19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  <conditionalFormat scope="field" priority="18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  <conditionalFormat scope="field" priority="17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</conditionalFormats>
  <pivotTableStyleInfo name="Стиль сводной таблицы 1 2 2" showRowHeaders="1" showColHeaders="1" showRowStripes="1" showColStripes="0" showLastColumn="1"/>
</pivotTableDefinition>
</file>

<file path=xl/pivotTables/pivotTable20.xml><?xml version="1.0" encoding="utf-8"?>
<pivotTableDefinition xmlns="http://schemas.openxmlformats.org/spreadsheetml/2006/main" name="СводнаяТаблица4" cacheId="35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 chartFormat="1">
  <location ref="AO10:AR18" firstHeaderRow="1" firstDataRow="2" firstDataCol="1" rowPageCount="4" colPageCount="1"/>
  <pivotFields count="46">
    <pivotField compact="0" outline="0" subtotalTop="0" showAll="0" includeNewItemsInFilter="1"/>
    <pivotField axis="axisPage" compact="0" outline="0" subtotalTop="0" showAll="0" includeNewItemsInFilter="1">
      <items count="21">
        <item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>
      <items count="21"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axis="axisRow" compact="0" outline="0" subtotalTop="0" showAll="0" includeNewItemsInFilter="1" defaultSubtotal="0">
      <items count="7">
        <item h="1" sd="0" x="6"/>
        <item x="0"/>
        <item x="1"/>
        <item x="2"/>
        <item x="3"/>
        <item x="4"/>
        <item x="5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2"/>
        <item x="1"/>
        <item x="0"/>
      </items>
    </pivotField>
    <pivotField axis="axisPage" compact="0" outline="0" subtotalTop="0" showAll="0" includeNewItemsInFilter="1" defaultSubtotal="0">
      <items count="4">
        <item x="3"/>
        <item x="2"/>
        <item x="0"/>
        <item x="1"/>
      </items>
    </pivotField>
    <pivotField axis="axisPage" compact="0" outline="0" subtotalTop="0" showAll="0" includeNewItemsInFilter="1" defaultSubtotal="0">
      <items count="9">
        <item x="8"/>
        <item x="7"/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2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4" hier="0"/>
    <pageField fld="35" hier="0"/>
    <pageField fld="36" hier="0"/>
    <pageField fld="1" hier="0"/>
  </pageFields>
  <dataFields count="3">
    <dataField name="Сделок" fld="21" subtotal="count" baseField="0" baseItem="0" numFmtId="1"/>
    <dataField name="результат" fld="21" baseField="0" baseItem="0" numFmtId="165"/>
    <dataField name="средняя сделка" fld="21" subtotal="average" baseField="0" baseItem="0"/>
  </dataFields>
  <formats count="76">
    <format dxfId="2289">
      <pivotArea outline="0" fieldPosition="0"/>
    </format>
    <format dxfId="2288">
      <pivotArea dataOnly="0" labelOnly="1" outline="0" fieldPosition="0">
        <references count="1">
          <reference field="12" count="0"/>
        </references>
      </pivotArea>
    </format>
    <format dxfId="2287">
      <pivotArea dataOnly="0" labelOnly="1" grandCol="1" outline="0" fieldPosition="0"/>
    </format>
    <format dxfId="2286">
      <pivotArea type="origin" dataOnly="0" labelOnly="1" outline="0" fieldPosition="0"/>
    </format>
    <format dxfId="2285">
      <pivotArea dataOnly="0" labelOnly="1" grandRow="1" outline="0" fieldPosition="0"/>
    </format>
    <format dxfId="2284">
      <pivotArea field="12" type="button" dataOnly="0" labelOnly="1" outline="0" axis="axisRow" fieldPosition="0"/>
    </format>
    <format dxfId="2283">
      <pivotArea outline="0" fieldPosition="0">
        <references count="1">
          <reference field="4294967294" count="1" selected="0">
            <x v="0"/>
          </reference>
        </references>
      </pivotArea>
    </format>
    <format dxfId="2282">
      <pivotArea field="-2" type="button" dataOnly="0" labelOnly="1" outline="0" axis="axisCol" fieldPosition="0"/>
    </format>
    <format dxfId="228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280">
      <pivotArea outline="0" fieldPosition="0">
        <references count="1">
          <reference field="4294967294" count="1" selected="0">
            <x v="1"/>
          </reference>
        </references>
      </pivotArea>
    </format>
    <format dxfId="2279">
      <pivotArea type="topRight" dataOnly="0" labelOnly="1" outline="0" fieldPosition="0"/>
    </format>
    <format dxfId="227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277">
      <pivotArea type="all" dataOnly="0" outline="0" fieldPosition="0"/>
    </format>
    <format dxfId="2276">
      <pivotArea type="all" dataOnly="0" outline="0" fieldPosition="0"/>
    </format>
    <format dxfId="2275">
      <pivotArea type="all" dataOnly="0" outline="0" fieldPosition="0"/>
    </format>
    <format dxfId="2274">
      <pivotArea type="all" dataOnly="0" outline="0" fieldPosition="0"/>
    </format>
    <format dxfId="2273">
      <pivotArea type="all" dataOnly="0" outline="0" fieldPosition="0"/>
    </format>
    <format dxfId="2272">
      <pivotArea type="all" dataOnly="0" outline="0" fieldPosition="0"/>
    </format>
    <format dxfId="2271">
      <pivotArea type="all" dataOnly="0" outline="0" fieldPosition="0"/>
    </format>
    <format dxfId="2270">
      <pivotArea type="all" dataOnly="0" outline="0" fieldPosition="0"/>
    </format>
    <format dxfId="2269">
      <pivotArea field="34" type="button" dataOnly="0" labelOnly="1" outline="0" axis="axisPage" fieldPosition="0"/>
    </format>
    <format dxfId="2268">
      <pivotArea dataOnly="0" labelOnly="1" outline="0" fieldPosition="0">
        <references count="1">
          <reference field="34" count="0"/>
        </references>
      </pivotArea>
    </format>
    <format dxfId="2267">
      <pivotArea field="35" type="button" dataOnly="0" labelOnly="1" outline="0" axis="axisPage" fieldPosition="1"/>
    </format>
    <format dxfId="2266">
      <pivotArea dataOnly="0" labelOnly="1" outline="0" fieldPosition="0">
        <references count="1">
          <reference field="35" count="0"/>
        </references>
      </pivotArea>
    </format>
    <format dxfId="2265">
      <pivotArea field="36" type="button" dataOnly="0" labelOnly="1" outline="0" axis="axisPage" fieldPosition="2"/>
    </format>
    <format dxfId="2264">
      <pivotArea dataOnly="0" labelOnly="1" outline="0" fieldPosition="0">
        <references count="1">
          <reference field="36" count="0"/>
        </references>
      </pivotArea>
    </format>
    <format dxfId="2263">
      <pivotArea field="1" type="button" dataOnly="0" labelOnly="1" outline="0" axis="axisPage" fieldPosition="3"/>
    </format>
    <format dxfId="2262">
      <pivotArea dataOnly="0" labelOnly="1" outline="0" fieldPosition="0">
        <references count="1">
          <reference field="1" count="0"/>
        </references>
      </pivotArea>
    </format>
    <format dxfId="2261">
      <pivotArea type="all" dataOnly="0" outline="0" fieldPosition="0"/>
    </format>
    <format dxfId="2260">
      <pivotArea field="12" type="button" dataOnly="0" labelOnly="1" outline="0" axis="axisRow" fieldPosition="0"/>
    </format>
    <format dxfId="225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58">
      <pivotArea field="12" type="button" dataOnly="0" labelOnly="1" outline="0" axis="axisRow" fieldPosition="0"/>
    </format>
    <format dxfId="225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56">
      <pivotArea field="12" type="button" dataOnly="0" labelOnly="1" outline="0" axis="axisRow" fieldPosition="0"/>
    </format>
    <format dxfId="225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54">
      <pivotArea grandRow="1" outline="0" fieldPosition="0"/>
    </format>
    <format dxfId="2253">
      <pivotArea dataOnly="0" labelOnly="1" grandRow="1" outline="0" fieldPosition="0"/>
    </format>
    <format dxfId="2252">
      <pivotArea field="34" type="button" dataOnly="0" labelOnly="1" outline="0" axis="axisPage" fieldPosition="0"/>
    </format>
    <format dxfId="2251">
      <pivotArea dataOnly="0" labelOnly="1" outline="0" fieldPosition="0">
        <references count="1">
          <reference field="34" count="0"/>
        </references>
      </pivotArea>
    </format>
    <format dxfId="2250">
      <pivotArea field="35" type="button" dataOnly="0" labelOnly="1" outline="0" axis="axisPage" fieldPosition="1"/>
    </format>
    <format dxfId="2249">
      <pivotArea dataOnly="0" labelOnly="1" outline="0" fieldPosition="0">
        <references count="1">
          <reference field="35" count="0"/>
        </references>
      </pivotArea>
    </format>
    <format dxfId="2248">
      <pivotArea field="36" type="button" dataOnly="0" labelOnly="1" outline="0" axis="axisPage" fieldPosition="2"/>
    </format>
    <format dxfId="2247">
      <pivotArea dataOnly="0" labelOnly="1" outline="0" fieldPosition="0">
        <references count="1">
          <reference field="36" count="0"/>
        </references>
      </pivotArea>
    </format>
    <format dxfId="2246">
      <pivotArea field="1" type="button" dataOnly="0" labelOnly="1" outline="0" axis="axisPage" fieldPosition="3"/>
    </format>
    <format dxfId="2245">
      <pivotArea dataOnly="0" labelOnly="1" outline="0" fieldPosition="0">
        <references count="1">
          <reference field="1" count="0"/>
        </references>
      </pivotArea>
    </format>
    <format dxfId="2244">
      <pivotArea outline="0" fieldPosition="0">
        <references count="1">
          <reference field="12" count="0" selected="0"/>
        </references>
      </pivotArea>
    </format>
    <format dxfId="2243">
      <pivotArea dataOnly="0" labelOnly="1" outline="0" fieldPosition="0">
        <references count="1">
          <reference field="12" count="0"/>
        </references>
      </pivotArea>
    </format>
    <format dxfId="2242">
      <pivotArea field="5" type="button" dataOnly="0" labelOnly="1" outline="0"/>
    </format>
    <format dxfId="2241">
      <pivotArea type="all" dataOnly="0" outline="0" fieldPosition="0"/>
    </format>
    <format dxfId="2240">
      <pivotArea type="origin" dataOnly="0" labelOnly="1" outline="0" fieldPosition="0"/>
    </format>
    <format dxfId="2239">
      <pivotArea field="12" type="button" dataOnly="0" labelOnly="1" outline="0" axis="axisRow" fieldPosition="0"/>
    </format>
    <format dxfId="2238">
      <pivotArea field="5" type="button" dataOnly="0" labelOnly="1" outline="0"/>
    </format>
    <format dxfId="2237">
      <pivotArea field="-2" type="button" dataOnly="0" labelOnly="1" outline="0" axis="axisCol" fieldPosition="0"/>
    </format>
    <format dxfId="2236">
      <pivotArea type="topRight" dataOnly="0" labelOnly="1" outline="0" fieldPosition="0"/>
    </format>
    <format dxfId="223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34">
      <pivotArea type="all" dataOnly="0" outline="0" fieldPosition="0"/>
    </format>
    <format dxfId="2233">
      <pivotArea type="all" dataOnly="0" outline="0" fieldPosition="0"/>
    </format>
    <format dxfId="2232">
      <pivotArea type="all" dataOnly="0" outline="0" fieldPosition="0"/>
    </format>
    <format dxfId="2231">
      <pivotArea field="34" type="button" dataOnly="0" labelOnly="1" outline="0" axis="axisPage" fieldPosition="0"/>
    </format>
    <format dxfId="2230">
      <pivotArea field="35" type="button" dataOnly="0" labelOnly="1" outline="0" axis="axisPage" fieldPosition="1"/>
    </format>
    <format dxfId="2229">
      <pivotArea field="36" type="button" dataOnly="0" labelOnly="1" outline="0" axis="axisPage" fieldPosition="2"/>
    </format>
    <format dxfId="2228">
      <pivotArea field="1" type="button" dataOnly="0" labelOnly="1" outline="0" axis="axisPage" fieldPosition="3"/>
    </format>
    <format dxfId="2227">
      <pivotArea dataOnly="0" labelOnly="1" outline="0" fieldPosition="0">
        <references count="1">
          <reference field="34" count="0"/>
        </references>
      </pivotArea>
    </format>
    <format dxfId="2226">
      <pivotArea dataOnly="0" labelOnly="1" outline="0" fieldPosition="0">
        <references count="1">
          <reference field="35" count="0"/>
        </references>
      </pivotArea>
    </format>
    <format dxfId="2225">
      <pivotArea dataOnly="0" labelOnly="1" outline="0" fieldPosition="0">
        <references count="1">
          <reference field="36" count="0"/>
        </references>
      </pivotArea>
    </format>
    <format dxfId="2224">
      <pivotArea dataOnly="0" labelOnly="1" outline="0" fieldPosition="0">
        <references count="1">
          <reference field="1" count="0"/>
        </references>
      </pivotArea>
    </format>
    <format dxfId="2223">
      <pivotArea field="34" type="button" dataOnly="0" labelOnly="1" outline="0" axis="axisPage" fieldPosition="0"/>
    </format>
    <format dxfId="2222">
      <pivotArea dataOnly="0" labelOnly="1" outline="0" fieldPosition="0">
        <references count="1">
          <reference field="34" count="0"/>
        </references>
      </pivotArea>
    </format>
    <format dxfId="2221">
      <pivotArea field="35" type="button" dataOnly="0" labelOnly="1" outline="0" axis="axisPage" fieldPosition="1"/>
    </format>
    <format dxfId="2220">
      <pivotArea dataOnly="0" labelOnly="1" outline="0" fieldPosition="0">
        <references count="1">
          <reference field="35" count="0"/>
        </references>
      </pivotArea>
    </format>
    <format dxfId="2219">
      <pivotArea field="36" type="button" dataOnly="0" labelOnly="1" outline="0" axis="axisPage" fieldPosition="2"/>
    </format>
    <format dxfId="2218">
      <pivotArea dataOnly="0" labelOnly="1" outline="0" fieldPosition="0">
        <references count="1">
          <reference field="36" count="0"/>
        </references>
      </pivotArea>
    </format>
    <format dxfId="2217">
      <pivotArea field="1" type="button" dataOnly="0" labelOnly="1" outline="0" axis="axisPage" fieldPosition="3"/>
    </format>
    <format dxfId="2216">
      <pivotArea dataOnly="0" labelOnly="1" outline="0" fieldPosition="0">
        <references count="1">
          <reference field="1" count="0"/>
        </references>
      </pivotArea>
    </format>
    <format dxfId="2215">
      <pivotArea type="all" dataOnly="0" outline="0" fieldPosition="0"/>
    </format>
    <format dxfId="2214">
      <pivotArea type="all" dataOnly="0" outline="0" fieldPosition="0"/>
    </format>
  </formats>
  <conditionalFormats count="3">
    <conditionalFormat scope="field" priority="10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2" count="0" selected="0"/>
          </references>
        </pivotArea>
      </pivotAreas>
    </conditionalFormat>
    <conditionalFormat scope="field" priority="6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2" count="0" selected="0"/>
          </references>
        </pivotArea>
      </pivotAreas>
    </conditionalFormat>
    <conditionalFormat scope="field" priority="5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2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21.xml><?xml version="1.0" encoding="utf-8"?>
<pivotTableDefinition xmlns="http://schemas.openxmlformats.org/spreadsheetml/2006/main" name="СводнаяТаблица1" cacheId="35" dataOnRows="1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 chartFormat="1">
  <location ref="J14:K37" firstHeaderRow="2" firstDataRow="2" firstDataCol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22"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dragToRow="0" dragToCol="0" dragToPage="0" showAll="0" includeNewItemsInFilter="1" defaultSubtotal="0"/>
  </pivotFields>
  <rowFields count="1">
    <field x="5"/>
  </rowFields>
  <rowItems count="22">
    <i>
      <x v="9"/>
    </i>
    <i>
      <x v="16"/>
    </i>
    <i>
      <x v="12"/>
    </i>
    <i>
      <x v="20"/>
    </i>
    <i>
      <x v="14"/>
    </i>
    <i>
      <x v="5"/>
    </i>
    <i>
      <x v="19"/>
    </i>
    <i>
      <x v="4"/>
    </i>
    <i>
      <x v="11"/>
    </i>
    <i>
      <x/>
    </i>
    <i>
      <x v="18"/>
    </i>
    <i>
      <x v="6"/>
    </i>
    <i>
      <x v="17"/>
    </i>
    <i>
      <x v="1"/>
    </i>
    <i>
      <x v="13"/>
    </i>
    <i>
      <x v="15"/>
    </i>
    <i>
      <x v="7"/>
    </i>
    <i>
      <x v="3"/>
    </i>
    <i>
      <x v="8"/>
    </i>
    <i>
      <x v="2"/>
    </i>
    <i>
      <x v="10"/>
    </i>
    <i t="grand">
      <x/>
    </i>
  </rowItems>
  <colItems count="1">
    <i/>
  </colItems>
  <dataFields count="1">
    <dataField name="Сумма по полю P\L Net" fld="21" baseField="0" baseItem="0" numFmtId="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2.xml><?xml version="1.0" encoding="utf-8"?>
<pivotTableDefinition xmlns="http://schemas.openxmlformats.org/spreadsheetml/2006/main" name="СводнаяТаблица2" cacheId="35" applyNumberFormats="0" applyBorderFormats="0" applyFontFormats="0" applyPatternFormats="0" applyAlignmentFormats="0" applyWidthHeightFormats="1" dataCaption="Значения" updatedVersion="5" minRefreshableVersion="3" showCalcMbrs="0" useAutoFormatting="1" itemPrintTitles="1" createdVersion="3" indent="0" outline="1" outlineData="1" multipleFieldFilters="0" chartFormat="2">
  <location ref="O5:P26" firstHeaderRow="1" firstDataRow="1" firstDataCol="1"/>
  <pivotFields count="46">
    <pivotField showAll="0"/>
    <pivotField axis="axisRow" showAll="0">
      <items count="21">
        <item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Сумма по полю Доходность в сделке" fld="40" showDataAs="runTotal" baseField="1" baseItem="0" numFmtId="165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 2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0.xml"/><Relationship Id="rId7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Relationship Id="rId6" Type="http://schemas.openxmlformats.org/officeDocument/2006/relationships/pivotTable" Target="../pivotTables/pivotTable13.xml"/><Relationship Id="rId5" Type="http://schemas.openxmlformats.org/officeDocument/2006/relationships/pivotTable" Target="../pivotTables/pivotTable12.xml"/><Relationship Id="rId4" Type="http://schemas.openxmlformats.org/officeDocument/2006/relationships/pivotTable" Target="../pivotTables/pivotTable1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pivotTable" Target="../pivotTables/pivotTable16.xml"/><Relationship Id="rId7" Type="http://schemas.openxmlformats.org/officeDocument/2006/relationships/pivotTable" Target="../pivotTables/pivotTable20.xml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Relationship Id="rId6" Type="http://schemas.openxmlformats.org/officeDocument/2006/relationships/pivotTable" Target="../pivotTables/pivotTable19.xml"/><Relationship Id="rId5" Type="http://schemas.openxmlformats.org/officeDocument/2006/relationships/pivotTable" Target="../pivotTables/pivotTable18.xml"/><Relationship Id="rId4" Type="http://schemas.openxmlformats.org/officeDocument/2006/relationships/pivotTable" Target="../pivotTables/pivotTable1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marketstat.ru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2.xml"/><Relationship Id="rId1" Type="http://schemas.openxmlformats.org/officeDocument/2006/relationships/pivotTable" Target="../pivotTables/pivot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V1001"/>
  <sheetViews>
    <sheetView tabSelected="1" topLeftCell="C1" workbookViewId="0">
      <pane ySplit="1" topLeftCell="A14" activePane="bottomLeft" state="frozenSplit"/>
      <selection pane="bottomLeft" activeCell="S38" sqref="S38"/>
    </sheetView>
  </sheetViews>
  <sheetFormatPr defaultColWidth="9.109375" defaultRowHeight="14.4" outlineLevelCol="1" x14ac:dyDescent="0.3"/>
  <cols>
    <col min="1" max="1" width="1.109375" style="14" customWidth="1"/>
    <col min="2" max="2" width="6.109375" style="134" customWidth="1"/>
    <col min="3" max="3" width="10.44140625" style="160" customWidth="1"/>
    <col min="4" max="4" width="9.109375" style="102" customWidth="1"/>
    <col min="5" max="5" width="9.6640625" style="88" customWidth="1"/>
    <col min="6" max="6" width="10" style="102" customWidth="1"/>
    <col min="7" max="7" width="11.33203125" style="102" customWidth="1"/>
    <col min="8" max="8" width="8" style="102" customWidth="1"/>
    <col min="9" max="9" width="12.109375" style="89" customWidth="1"/>
    <col min="10" max="10" width="11" style="89" customWidth="1"/>
    <col min="11" max="11" width="7.109375" style="102" customWidth="1"/>
    <col min="12" max="12" width="4.77734375" style="102" customWidth="1"/>
    <col min="13" max="13" width="6.109375" style="90" customWidth="1"/>
    <col min="14" max="14" width="19.21875" style="137" customWidth="1"/>
    <col min="15" max="15" width="17.109375" style="91" customWidth="1"/>
    <col min="16" max="16" width="6.33203125" style="102" customWidth="1"/>
    <col min="17" max="17" width="10.109375" style="92" customWidth="1"/>
    <col min="18" max="18" width="30.6640625" style="102" customWidth="1"/>
    <col min="19" max="19" width="8.88671875" style="102" customWidth="1"/>
    <col min="20" max="20" width="13.109375" style="139" customWidth="1"/>
    <col min="21" max="21" width="8.88671875" style="130" customWidth="1"/>
    <col min="22" max="22" width="11.5546875" style="131" customWidth="1"/>
    <col min="23" max="23" width="13.109375" style="132" customWidth="1"/>
    <col min="24" max="26" width="10.5546875" style="130" customWidth="1"/>
    <col min="27" max="27" width="10.5546875" style="141" customWidth="1"/>
    <col min="28" max="28" width="7.88671875" style="142" customWidth="1" outlineLevel="1"/>
    <col min="29" max="30" width="7.6640625" style="125" customWidth="1" outlineLevel="1"/>
    <col min="31" max="32" width="16.5546875" style="125" customWidth="1" outlineLevel="1"/>
    <col min="33" max="33" width="22.5546875" style="125" customWidth="1" outlineLevel="1"/>
    <col min="34" max="34" width="11.44140625" style="128" customWidth="1" outlineLevel="1"/>
    <col min="35" max="35" width="11.5546875" style="128" customWidth="1" outlineLevel="1"/>
    <col min="36" max="38" width="11.5546875" style="125" customWidth="1" outlineLevel="1"/>
    <col min="39" max="39" width="11.5546875" style="128" customWidth="1" outlineLevel="1"/>
    <col min="40" max="40" width="12.44140625" style="125" customWidth="1" outlineLevel="1"/>
    <col min="41" max="41" width="12.33203125" style="129" customWidth="1" outlineLevel="1"/>
    <col min="42" max="42" width="13.6640625" style="129" customWidth="1" outlineLevel="1"/>
    <col min="43" max="44" width="17.33203125" style="128" customWidth="1" outlineLevel="1"/>
    <col min="45" max="45" width="17.33203125" style="125" customWidth="1" outlineLevel="1"/>
    <col min="46" max="46" width="17.33203125" style="144" customWidth="1" outlineLevel="1"/>
    <col min="47" max="47" width="9.109375" style="146"/>
    <col min="48" max="48" width="9.109375" style="14"/>
    <col min="49" max="16384" width="9.109375" style="102"/>
  </cols>
  <sheetData>
    <row r="1" spans="2:47" s="118" customFormat="1" ht="30.6" x14ac:dyDescent="0.3">
      <c r="B1" s="112" t="s">
        <v>60</v>
      </c>
      <c r="C1" s="76" t="s">
        <v>4</v>
      </c>
      <c r="D1" s="77" t="s">
        <v>14</v>
      </c>
      <c r="E1" s="76" t="s">
        <v>76</v>
      </c>
      <c r="F1" s="77" t="s">
        <v>15</v>
      </c>
      <c r="G1" s="77" t="s">
        <v>136</v>
      </c>
      <c r="H1" s="77" t="s">
        <v>41</v>
      </c>
      <c r="I1" s="78" t="s">
        <v>16</v>
      </c>
      <c r="J1" s="78" t="s">
        <v>17</v>
      </c>
      <c r="K1" s="77" t="s">
        <v>0</v>
      </c>
      <c r="L1" s="77" t="s">
        <v>72</v>
      </c>
      <c r="M1" s="79" t="s">
        <v>43</v>
      </c>
      <c r="N1" s="109" t="s">
        <v>68</v>
      </c>
      <c r="O1" s="109" t="s">
        <v>115</v>
      </c>
      <c r="P1" s="109" t="s">
        <v>75</v>
      </c>
      <c r="Q1" s="109" t="s">
        <v>221</v>
      </c>
      <c r="R1" s="109" t="s">
        <v>3</v>
      </c>
      <c r="S1" s="109" t="s">
        <v>223</v>
      </c>
      <c r="T1" s="111" t="s">
        <v>222</v>
      </c>
      <c r="U1" s="111" t="s">
        <v>73</v>
      </c>
      <c r="V1" s="80" t="s">
        <v>1</v>
      </c>
      <c r="W1" s="110" t="s">
        <v>2</v>
      </c>
      <c r="X1" s="111" t="s">
        <v>20</v>
      </c>
      <c r="Y1" s="111" t="s">
        <v>18</v>
      </c>
      <c r="Z1" s="111" t="s">
        <v>21</v>
      </c>
      <c r="AA1" s="111" t="s">
        <v>19</v>
      </c>
      <c r="AB1" s="113" t="s">
        <v>23</v>
      </c>
      <c r="AC1" s="113" t="s">
        <v>51</v>
      </c>
      <c r="AD1" s="113" t="s">
        <v>131</v>
      </c>
      <c r="AE1" s="113" t="s">
        <v>80</v>
      </c>
      <c r="AF1" s="113" t="s">
        <v>79</v>
      </c>
      <c r="AG1" s="113" t="s">
        <v>78</v>
      </c>
      <c r="AH1" s="113" t="s">
        <v>91</v>
      </c>
      <c r="AI1" s="113" t="s">
        <v>92</v>
      </c>
      <c r="AJ1" s="113" t="s">
        <v>104</v>
      </c>
      <c r="AK1" s="113" t="s">
        <v>106</v>
      </c>
      <c r="AL1" s="113" t="s">
        <v>105</v>
      </c>
      <c r="AM1" s="113" t="s">
        <v>224</v>
      </c>
      <c r="AN1" s="113" t="s">
        <v>225</v>
      </c>
      <c r="AO1" s="113" t="s">
        <v>226</v>
      </c>
      <c r="AP1" s="113" t="s">
        <v>227</v>
      </c>
      <c r="AQ1" s="113" t="s">
        <v>81</v>
      </c>
      <c r="AR1" s="113" t="s">
        <v>82</v>
      </c>
      <c r="AS1" s="113" t="s">
        <v>99</v>
      </c>
      <c r="AT1" s="113" t="s">
        <v>121</v>
      </c>
      <c r="AU1" s="145"/>
    </row>
    <row r="2" spans="2:47" s="102" customFormat="1" ht="12.75" customHeight="1" x14ac:dyDescent="0.2">
      <c r="B2" s="133">
        <v>1</v>
      </c>
      <c r="C2" s="159">
        <v>42187</v>
      </c>
      <c r="D2" s="82">
        <v>7.3611111111111113E-2</v>
      </c>
      <c r="E2" s="81">
        <v>42188</v>
      </c>
      <c r="F2" s="82">
        <v>0.5493055555555556</v>
      </c>
      <c r="G2" s="83" t="s">
        <v>180</v>
      </c>
      <c r="H2" s="162" t="s">
        <v>248</v>
      </c>
      <c r="I2" s="170" t="s">
        <v>267</v>
      </c>
      <c r="J2" s="170" t="s">
        <v>272</v>
      </c>
      <c r="K2" s="84">
        <v>0.01</v>
      </c>
      <c r="L2" s="86"/>
      <c r="M2" s="87">
        <v>2.4500000000000002</v>
      </c>
      <c r="N2" s="135" t="s">
        <v>263</v>
      </c>
      <c r="O2" s="119" t="s">
        <v>249</v>
      </c>
      <c r="P2" s="120">
        <v>3</v>
      </c>
      <c r="Q2" s="121" t="s">
        <v>268</v>
      </c>
      <c r="R2" s="86" t="s">
        <v>276</v>
      </c>
      <c r="S2" s="86">
        <v>8</v>
      </c>
      <c r="T2" s="147">
        <f>S2+W2</f>
        <v>10.45</v>
      </c>
      <c r="U2" s="148">
        <f>L2</f>
        <v>0</v>
      </c>
      <c r="V2" s="149">
        <f>M2</f>
        <v>2.4500000000000002</v>
      </c>
      <c r="W2" s="148">
        <f t="shared" ref="W2:W65" si="0">V2+L2</f>
        <v>2.4500000000000002</v>
      </c>
      <c r="X2" s="150">
        <v>8</v>
      </c>
      <c r="Y2" s="150">
        <v>0</v>
      </c>
      <c r="Z2" s="150">
        <f>X2+V2</f>
        <v>10.45</v>
      </c>
      <c r="AA2" s="151">
        <f>Y2+W2</f>
        <v>2.4500000000000002</v>
      </c>
      <c r="AB2" s="152" t="str">
        <f>IF(G2&lt;&gt;"",VLOOKUP(WEEKDAY(C2,2),Служебный!G$4:H$10,2),"")</f>
        <v>чт</v>
      </c>
      <c r="AC2" s="153" t="str">
        <f>IF(G2 &lt;&gt; "",TEXT((HOUR(D2)),0)&amp;"-"&amp;TEXT(HOUR(D2)+1,0),"")</f>
        <v>1-2</v>
      </c>
      <c r="AD2" s="154">
        <f>IF(G2&lt;&gt;"",FLOOR((IF(TEXT(D2,"mm") = "mm",TEXT(D2,"мм"),TEXT(D2,"mm"))),15)/15+1,"")</f>
        <v>4</v>
      </c>
      <c r="AE2" s="155">
        <f>ROUND(((E2+F2)-(C2+D2))*86400,0)</f>
        <v>127500</v>
      </c>
      <c r="AF2" s="155" t="str">
        <f>IF(FLOOR((AE2/60),15)&gt;400,"Среднесрок",FLOOR((AE2/60),15))</f>
        <v>Среднесрок</v>
      </c>
      <c r="AG2" s="155">
        <f t="shared" ref="AG2:AG65" si="1">IFERROR(IF(FLOOR((AE2/86400),1)=0,"интрадей",(FLOOR((AE2/86400),1))-(FLOOR((AE2/86400),1))-NETWORKDAYS(E2,C2)),IF(FLOOR((AE2/86400),1)=0,"интрадей",(FLOOR((AE2/86400),1))))</f>
        <v>2</v>
      </c>
      <c r="AH2" s="156">
        <f>IF(W2&gt;0,W2,0)</f>
        <v>2.4500000000000002</v>
      </c>
      <c r="AI2" s="156">
        <f>IF(W2&lt;0,W2,0)</f>
        <v>0</v>
      </c>
      <c r="AJ2" s="153">
        <f>IF(G2&lt;&gt;"",YEAR(C2),"")</f>
        <v>2015</v>
      </c>
      <c r="AK2" s="153" t="str">
        <f>IF(G2&lt;&gt;"",(IF(TEXT(C2,"MMMM") = "MMMM",TEXT(C2,"ММММ"),TEXT(C2,"MMMM"))),"")</f>
        <v>Июль</v>
      </c>
      <c r="AL2" s="154">
        <f>IF(G2&lt;&gt;"",CEILING((C2-DATE(YEAR(C2),1,1)+WEEKDAY(DATE(YEAR(C2),1,1),2))/7,1),"")</f>
        <v>27</v>
      </c>
      <c r="AM2" s="156">
        <f>IF(AR2&lt;&gt;0,T2,0)</f>
        <v>10.45</v>
      </c>
      <c r="AN2" s="157">
        <f>S2</f>
        <v>8</v>
      </c>
      <c r="AO2" s="157">
        <f>IFERROR(100*(T2-AN2)/AN2,"Заполните депозит")</f>
        <v>30.624999999999993</v>
      </c>
      <c r="AP2" s="157">
        <f>IFERROR(100*(T2-S2)/S2,"Заполните депозит")</f>
        <v>30.624999999999993</v>
      </c>
      <c r="AQ2" s="156">
        <f t="shared" ref="AQ2:AQ65" si="2">IF(C2&lt;&gt;C1,Y2,0)</f>
        <v>0</v>
      </c>
      <c r="AR2" s="156">
        <f t="shared" ref="AR2:AR65" si="3">IF(C2&lt;&gt;C3,AA2,0)</f>
        <v>2.4500000000000002</v>
      </c>
      <c r="AS2" s="153" t="e">
        <f>CEILING(I2,5)</f>
        <v>#VALUE!</v>
      </c>
      <c r="AT2" s="158">
        <v>0</v>
      </c>
      <c r="AU2" s="137"/>
    </row>
    <row r="3" spans="2:47" s="102" customFormat="1" ht="10.199999999999999" x14ac:dyDescent="0.2">
      <c r="B3" s="133">
        <v>2</v>
      </c>
      <c r="C3" s="159">
        <v>42192</v>
      </c>
      <c r="D3" s="82">
        <v>4.027777777777778E-2</v>
      </c>
      <c r="E3" s="159">
        <v>42192</v>
      </c>
      <c r="F3" s="82">
        <v>0.79861111111111116</v>
      </c>
      <c r="G3" s="83" t="s">
        <v>273</v>
      </c>
      <c r="H3" s="162" t="s">
        <v>248</v>
      </c>
      <c r="I3" s="170" t="s">
        <v>274</v>
      </c>
      <c r="J3" s="170" t="s">
        <v>275</v>
      </c>
      <c r="K3" s="84">
        <v>0.01</v>
      </c>
      <c r="L3" s="86"/>
      <c r="M3" s="174">
        <v>-1.68</v>
      </c>
      <c r="N3" s="135" t="s">
        <v>263</v>
      </c>
      <c r="O3" s="119" t="s">
        <v>262</v>
      </c>
      <c r="P3" s="120">
        <v>3</v>
      </c>
      <c r="Q3" s="121" t="s">
        <v>268</v>
      </c>
      <c r="R3" s="86" t="s">
        <v>277</v>
      </c>
      <c r="S3" s="86"/>
      <c r="T3" s="138">
        <f>T2+S3+W3</f>
        <v>8.77</v>
      </c>
      <c r="U3" s="122">
        <f>L3</f>
        <v>0</v>
      </c>
      <c r="V3" s="123">
        <f>M3</f>
        <v>-1.68</v>
      </c>
      <c r="W3" s="122">
        <f t="shared" si="0"/>
        <v>-1.68</v>
      </c>
      <c r="X3" s="124">
        <f>X2+V2</f>
        <v>10.45</v>
      </c>
      <c r="Y3" s="124">
        <f>Y2+W2</f>
        <v>2.4500000000000002</v>
      </c>
      <c r="Z3" s="124">
        <f>X3+V3</f>
        <v>8.77</v>
      </c>
      <c r="AA3" s="140">
        <f>Y3+W3</f>
        <v>0.77000000000000024</v>
      </c>
      <c r="AB3" s="142" t="str">
        <f>IF(G3&lt;&gt;"",VLOOKUP(WEEKDAY(C3,2),Служебный!G$4:H$10,2),"")</f>
        <v>вт</v>
      </c>
      <c r="AC3" s="125" t="str">
        <f>IF(G2 &lt;&gt; "",TEXT((HOUR(D3)),0)&amp;"-"&amp;TEXT(HOUR(D3)+1,0),"")</f>
        <v>0-1</v>
      </c>
      <c r="AD3" s="126">
        <f>IF(G3&lt;&gt;"",FLOOR((IF(TEXT(D3,"mm") = "mm",TEXT(D3,"мм"),TEXT(D3,"mm"))),15)/15+1,"")</f>
        <v>4</v>
      </c>
      <c r="AE3" s="127">
        <f>ROUND(((E3+F3)-(C3+D3))*86400,0)</f>
        <v>65520</v>
      </c>
      <c r="AF3" s="127" t="str">
        <f>IF(FLOOR((AE3/60),15)&gt;400,"Среднесрок",FLOOR((AE3/60),15))</f>
        <v>Среднесрок</v>
      </c>
      <c r="AG3" s="127" t="str">
        <f t="shared" si="1"/>
        <v>интрадей</v>
      </c>
      <c r="AH3" s="128">
        <f>IF(W3&gt;0,W3,0)</f>
        <v>0</v>
      </c>
      <c r="AI3" s="128">
        <f>IF(W3&lt;0,W3,0)</f>
        <v>-1.68</v>
      </c>
      <c r="AJ3" s="125">
        <f>IF(G3&lt;&gt;"",YEAR(C3),"")</f>
        <v>2015</v>
      </c>
      <c r="AK3" s="125" t="str">
        <f>IF(G3&lt;&gt;"",(IF(TEXT(C3,"MMMM") = "MMMM",TEXT(C3,"ММММ"),TEXT(C3,"MMMM"))),"")</f>
        <v>Июль</v>
      </c>
      <c r="AL3" s="126">
        <f>IF(G3&lt;&gt;"",CEILING((C3-DATE(YEAR(C3),1,1)+WEEKDAY(DATE(YEAR(C3),1,1),2))/7,1),"")</f>
        <v>28</v>
      </c>
      <c r="AM3" s="128">
        <f t="shared" ref="AM3:AM66" si="4">IF(AR3&lt;&gt;0,T3,0)</f>
        <v>8.77</v>
      </c>
      <c r="AN3" s="129">
        <f>S3+AN2</f>
        <v>8</v>
      </c>
      <c r="AO3" s="129">
        <f t="shared" ref="AO3:AO66" si="5">IFERROR(100*(T3-AN3)/AN3,"Заполните депозит")</f>
        <v>9.6249999999999947</v>
      </c>
      <c r="AP3" s="129">
        <f>IFERROR(100*(T3-T2-S3)/(T2+S3),"Заполните депозит")</f>
        <v>-16.076555023923444</v>
      </c>
      <c r="AQ3" s="128">
        <f t="shared" si="2"/>
        <v>2.4500000000000002</v>
      </c>
      <c r="AR3" s="128">
        <f t="shared" si="3"/>
        <v>0.77000000000000024</v>
      </c>
      <c r="AS3" s="125" t="e">
        <f>CEILING(I3,5)</f>
        <v>#VALUE!</v>
      </c>
      <c r="AT3" s="143">
        <f t="shared" ref="AT3:AT18" si="6">IF(AR3=0,AT2,IF(W3&lt;0,IF(AT2&lt;0,AT2-1,-1),IF(AT2&gt;0,AT2+1,1)))</f>
        <v>-1</v>
      </c>
      <c r="AU3" s="137"/>
    </row>
    <row r="4" spans="2:47" s="102" customFormat="1" ht="10.199999999999999" x14ac:dyDescent="0.2">
      <c r="B4" s="133">
        <v>3</v>
      </c>
      <c r="C4" s="159">
        <v>42191</v>
      </c>
      <c r="D4" s="82">
        <v>2.7777777777777779E-3</v>
      </c>
      <c r="E4" s="159">
        <v>42191</v>
      </c>
      <c r="F4" s="82">
        <v>0.19444444444444445</v>
      </c>
      <c r="G4" s="84" t="s">
        <v>278</v>
      </c>
      <c r="H4" s="162" t="s">
        <v>248</v>
      </c>
      <c r="I4" s="170" t="s">
        <v>279</v>
      </c>
      <c r="J4" s="170" t="s">
        <v>280</v>
      </c>
      <c r="K4" s="84">
        <v>0.01</v>
      </c>
      <c r="L4" s="86"/>
      <c r="M4" s="87">
        <v>0.89</v>
      </c>
      <c r="N4" s="135" t="s">
        <v>284</v>
      </c>
      <c r="O4" s="119" t="s">
        <v>262</v>
      </c>
      <c r="P4" s="120">
        <v>2</v>
      </c>
      <c r="Q4" s="121" t="s">
        <v>268</v>
      </c>
      <c r="R4" s="86" t="s">
        <v>283</v>
      </c>
      <c r="S4" s="86"/>
      <c r="T4" s="138">
        <f t="shared" ref="T4:T67" si="7">T3+S4+W4</f>
        <v>9.66</v>
      </c>
      <c r="U4" s="122">
        <f t="shared" ref="U4:U18" si="8">L4</f>
        <v>0</v>
      </c>
      <c r="V4" s="123">
        <f t="shared" ref="V4:V18" si="9">M4</f>
        <v>0.89</v>
      </c>
      <c r="W4" s="122">
        <f t="shared" si="0"/>
        <v>0.89</v>
      </c>
      <c r="X4" s="124">
        <f t="shared" ref="X4:X18" si="10">X3+V3</f>
        <v>8.77</v>
      </c>
      <c r="Y4" s="124">
        <f t="shared" ref="Y4:Y18" si="11">Y3+W3</f>
        <v>0.77000000000000024</v>
      </c>
      <c r="Z4" s="124">
        <f t="shared" ref="Z4:Z18" si="12">X4+V4</f>
        <v>9.66</v>
      </c>
      <c r="AA4" s="140">
        <f t="shared" ref="AA4:AA18" si="13">Y4+W4</f>
        <v>1.6600000000000001</v>
      </c>
      <c r="AB4" s="142" t="str">
        <f>IF(G4&lt;&gt;"",VLOOKUP(WEEKDAY(C4,2),Служебный!G$4:H$10,2),"")</f>
        <v>пн</v>
      </c>
      <c r="AC4" s="125" t="str">
        <f t="shared" ref="AC4:AC67" si="14">IF(G3 &lt;&gt; "",TEXT((HOUR(D4)),0)&amp;"-"&amp;TEXT(HOUR(D4)+1,0),"")</f>
        <v>0-1</v>
      </c>
      <c r="AD4" s="126">
        <f t="shared" ref="AD4:AD67" si="15">IF(G4&lt;&gt;"",FLOOR((IF(TEXT(D4,"mm") = "mm",TEXT(D4,"мм"),TEXT(D4,"mm"))),15)/15+1,"")</f>
        <v>1</v>
      </c>
      <c r="AE4" s="127">
        <f t="shared" ref="AE4:AE18" si="16">ROUND(((E4+F4)-(C4+D4))*86400,0)</f>
        <v>16560</v>
      </c>
      <c r="AF4" s="127">
        <f t="shared" ref="AF4:AF18" si="17">IF(FLOOR((AE4/60),15)&gt;400,"Среднесрок",FLOOR((AE4/60),15))</f>
        <v>270</v>
      </c>
      <c r="AG4" s="127" t="str">
        <f t="shared" si="1"/>
        <v>интрадей</v>
      </c>
      <c r="AH4" s="128">
        <f t="shared" ref="AH4:AH18" si="18">IF(W4&gt;0,W4,0)</f>
        <v>0.89</v>
      </c>
      <c r="AI4" s="128">
        <f t="shared" ref="AI4:AI18" si="19">IF(W4&lt;0,W4,0)</f>
        <v>0</v>
      </c>
      <c r="AJ4" s="125">
        <f t="shared" ref="AJ4:AJ67" si="20">IF(G4&lt;&gt;"",YEAR(C4),"")</f>
        <v>2015</v>
      </c>
      <c r="AK4" s="125" t="str">
        <f t="shared" ref="AK4:AK67" si="21">IF(G4&lt;&gt;"",(IF(TEXT(C4,"MMMM") = "MMMM",TEXT(C4,"ММММ"),TEXT(C4,"MMMM"))),"")</f>
        <v>Июль</v>
      </c>
      <c r="AL4" s="126">
        <f t="shared" ref="AL4:AL67" si="22">IF(G4&lt;&gt;"",CEILING((C4-DATE(YEAR(C4),1,1)+WEEKDAY(DATE(YEAR(C4),1,1),2))/7,1),"")</f>
        <v>28</v>
      </c>
      <c r="AM4" s="128">
        <f t="shared" si="4"/>
        <v>9.66</v>
      </c>
      <c r="AN4" s="129">
        <f t="shared" ref="AN4:AN67" si="23">S4+AN3</f>
        <v>8</v>
      </c>
      <c r="AO4" s="129">
        <f t="shared" si="5"/>
        <v>20.75</v>
      </c>
      <c r="AP4" s="129">
        <f t="shared" ref="AP4:AP67" si="24">IFERROR(100*(T4-T3-S4)/(T3+S4),"Заполните депозит")</f>
        <v>10.148232611174466</v>
      </c>
      <c r="AQ4" s="128">
        <f t="shared" si="2"/>
        <v>0.77000000000000024</v>
      </c>
      <c r="AR4" s="128">
        <f t="shared" si="3"/>
        <v>1.6600000000000001</v>
      </c>
      <c r="AS4" s="125" t="e">
        <f t="shared" ref="AS4:AS18" si="25">CEILING(I4,5)</f>
        <v>#VALUE!</v>
      </c>
      <c r="AT4" s="143">
        <f t="shared" si="6"/>
        <v>1</v>
      </c>
      <c r="AU4" s="137"/>
    </row>
    <row r="5" spans="2:47" s="102" customFormat="1" ht="10.199999999999999" x14ac:dyDescent="0.2">
      <c r="B5" s="133">
        <v>4</v>
      </c>
      <c r="C5" s="159">
        <v>42195</v>
      </c>
      <c r="D5" s="82">
        <v>2.7777777777777779E-3</v>
      </c>
      <c r="E5" s="159">
        <v>42195</v>
      </c>
      <c r="F5" s="82">
        <v>0.19652777777777777</v>
      </c>
      <c r="G5" s="84" t="s">
        <v>139</v>
      </c>
      <c r="H5" s="161" t="s">
        <v>247</v>
      </c>
      <c r="I5" s="170" t="s">
        <v>281</v>
      </c>
      <c r="J5" s="170" t="s">
        <v>282</v>
      </c>
      <c r="K5" s="84">
        <v>0.01</v>
      </c>
      <c r="L5" s="86"/>
      <c r="M5" s="87">
        <v>-0.22</v>
      </c>
      <c r="N5" s="135" t="s">
        <v>265</v>
      </c>
      <c r="O5" s="119" t="s">
        <v>262</v>
      </c>
      <c r="P5" s="120">
        <v>2</v>
      </c>
      <c r="Q5" s="121" t="s">
        <v>268</v>
      </c>
      <c r="R5" s="86" t="s">
        <v>285</v>
      </c>
      <c r="S5" s="86"/>
      <c r="T5" s="138">
        <f t="shared" si="7"/>
        <v>9.44</v>
      </c>
      <c r="U5" s="122">
        <f t="shared" si="8"/>
        <v>0</v>
      </c>
      <c r="V5" s="123">
        <f t="shared" si="9"/>
        <v>-0.22</v>
      </c>
      <c r="W5" s="122">
        <f t="shared" si="0"/>
        <v>-0.22</v>
      </c>
      <c r="X5" s="124">
        <f t="shared" si="10"/>
        <v>9.66</v>
      </c>
      <c r="Y5" s="124">
        <f t="shared" si="11"/>
        <v>1.6600000000000001</v>
      </c>
      <c r="Z5" s="124">
        <f t="shared" si="12"/>
        <v>9.44</v>
      </c>
      <c r="AA5" s="140">
        <f t="shared" si="13"/>
        <v>1.4400000000000002</v>
      </c>
      <c r="AB5" s="142" t="str">
        <f>IF(G5&lt;&gt;"",VLOOKUP(WEEKDAY(C5,2),Служебный!G$4:H$10,2),"")</f>
        <v>пт</v>
      </c>
      <c r="AC5" s="125" t="str">
        <f t="shared" si="14"/>
        <v>0-1</v>
      </c>
      <c r="AD5" s="126">
        <f t="shared" si="15"/>
        <v>1</v>
      </c>
      <c r="AE5" s="127">
        <f t="shared" si="16"/>
        <v>16740</v>
      </c>
      <c r="AF5" s="127">
        <f t="shared" si="17"/>
        <v>270</v>
      </c>
      <c r="AG5" s="127" t="str">
        <f t="shared" si="1"/>
        <v>интрадей</v>
      </c>
      <c r="AH5" s="128">
        <f t="shared" si="18"/>
        <v>0</v>
      </c>
      <c r="AI5" s="128">
        <f t="shared" si="19"/>
        <v>-0.22</v>
      </c>
      <c r="AJ5" s="125">
        <f t="shared" si="20"/>
        <v>2015</v>
      </c>
      <c r="AK5" s="125" t="str">
        <f t="shared" si="21"/>
        <v>Июль</v>
      </c>
      <c r="AL5" s="126">
        <f t="shared" si="22"/>
        <v>28</v>
      </c>
      <c r="AM5" s="128">
        <f t="shared" si="4"/>
        <v>9.44</v>
      </c>
      <c r="AN5" s="129">
        <f t="shared" si="23"/>
        <v>8</v>
      </c>
      <c r="AO5" s="129">
        <f t="shared" si="5"/>
        <v>17.999999999999993</v>
      </c>
      <c r="AP5" s="129">
        <f t="shared" si="24"/>
        <v>-2.2774327122153273</v>
      </c>
      <c r="AQ5" s="128">
        <f t="shared" si="2"/>
        <v>1.6600000000000001</v>
      </c>
      <c r="AR5" s="128">
        <f t="shared" si="3"/>
        <v>1.4400000000000002</v>
      </c>
      <c r="AS5" s="125" t="e">
        <f t="shared" si="25"/>
        <v>#VALUE!</v>
      </c>
      <c r="AT5" s="143">
        <f t="shared" si="6"/>
        <v>-1</v>
      </c>
      <c r="AU5" s="137"/>
    </row>
    <row r="6" spans="2:47" s="102" customFormat="1" ht="20.399999999999999" x14ac:dyDescent="0.2">
      <c r="B6" s="133">
        <v>5</v>
      </c>
      <c r="C6" s="159">
        <v>42199</v>
      </c>
      <c r="D6" s="82">
        <v>0.37777777777777777</v>
      </c>
      <c r="E6" s="81">
        <v>42199</v>
      </c>
      <c r="F6" s="82">
        <v>0.53819444444444442</v>
      </c>
      <c r="G6" s="83" t="s">
        <v>138</v>
      </c>
      <c r="H6" s="161" t="s">
        <v>247</v>
      </c>
      <c r="I6" s="170" t="s">
        <v>286</v>
      </c>
      <c r="J6" s="170" t="s">
        <v>287</v>
      </c>
      <c r="K6" s="84">
        <v>0.01</v>
      </c>
      <c r="L6" s="86"/>
      <c r="M6" s="87">
        <v>-1.29</v>
      </c>
      <c r="N6" s="135" t="s">
        <v>263</v>
      </c>
      <c r="O6" s="119" t="s">
        <v>262</v>
      </c>
      <c r="P6" s="120">
        <v>1</v>
      </c>
      <c r="Q6" s="121" t="s">
        <v>268</v>
      </c>
      <c r="R6" s="86" t="s">
        <v>288</v>
      </c>
      <c r="S6" s="86"/>
      <c r="T6" s="138">
        <f t="shared" si="7"/>
        <v>8.1499999999999986</v>
      </c>
      <c r="U6" s="122">
        <f t="shared" si="8"/>
        <v>0</v>
      </c>
      <c r="V6" s="123">
        <f t="shared" si="9"/>
        <v>-1.29</v>
      </c>
      <c r="W6" s="122">
        <f t="shared" si="0"/>
        <v>-1.29</v>
      </c>
      <c r="X6" s="124">
        <f t="shared" si="10"/>
        <v>9.44</v>
      </c>
      <c r="Y6" s="124">
        <f t="shared" si="11"/>
        <v>1.4400000000000002</v>
      </c>
      <c r="Z6" s="124">
        <f t="shared" si="12"/>
        <v>8.1499999999999986</v>
      </c>
      <c r="AA6" s="140">
        <f t="shared" si="13"/>
        <v>0.15000000000000013</v>
      </c>
      <c r="AB6" s="142" t="str">
        <f>IF(G6&lt;&gt;"",VLOOKUP(WEEKDAY(C6,2),Служебный!G$4:H$10,2),"")</f>
        <v>вт</v>
      </c>
      <c r="AC6" s="125" t="str">
        <f t="shared" si="14"/>
        <v>9-10</v>
      </c>
      <c r="AD6" s="126">
        <f t="shared" si="15"/>
        <v>1</v>
      </c>
      <c r="AE6" s="127">
        <f t="shared" si="16"/>
        <v>13860</v>
      </c>
      <c r="AF6" s="127">
        <f t="shared" si="17"/>
        <v>225</v>
      </c>
      <c r="AG6" s="127" t="str">
        <f t="shared" si="1"/>
        <v>интрадей</v>
      </c>
      <c r="AH6" s="128">
        <f t="shared" si="18"/>
        <v>0</v>
      </c>
      <c r="AI6" s="128">
        <f t="shared" si="19"/>
        <v>-1.29</v>
      </c>
      <c r="AJ6" s="125">
        <f t="shared" si="20"/>
        <v>2015</v>
      </c>
      <c r="AK6" s="125" t="str">
        <f t="shared" si="21"/>
        <v>Июль</v>
      </c>
      <c r="AL6" s="126">
        <f t="shared" si="22"/>
        <v>29</v>
      </c>
      <c r="AM6" s="128">
        <f t="shared" si="4"/>
        <v>8.1499999999999986</v>
      </c>
      <c r="AN6" s="129">
        <f t="shared" si="23"/>
        <v>8</v>
      </c>
      <c r="AO6" s="129">
        <f t="shared" si="5"/>
        <v>1.8749999999999822</v>
      </c>
      <c r="AP6" s="129">
        <f t="shared" si="24"/>
        <v>-13.665254237288146</v>
      </c>
      <c r="AQ6" s="128">
        <f t="shared" si="2"/>
        <v>1.4400000000000002</v>
      </c>
      <c r="AR6" s="128">
        <f t="shared" si="3"/>
        <v>0.15000000000000013</v>
      </c>
      <c r="AS6" s="125" t="e">
        <f t="shared" si="25"/>
        <v>#VALUE!</v>
      </c>
      <c r="AT6" s="143">
        <f t="shared" si="6"/>
        <v>-2</v>
      </c>
      <c r="AU6" s="137"/>
    </row>
    <row r="7" spans="2:47" s="102" customFormat="1" ht="20.399999999999999" x14ac:dyDescent="0.2">
      <c r="B7" s="133">
        <v>6</v>
      </c>
      <c r="C7" s="159">
        <v>42198</v>
      </c>
      <c r="D7" s="82">
        <v>1.1111111111111112E-2</v>
      </c>
      <c r="E7" s="81">
        <v>42201</v>
      </c>
      <c r="F7" s="82">
        <v>0.19236111111111112</v>
      </c>
      <c r="G7" s="83" t="s">
        <v>152</v>
      </c>
      <c r="H7" s="162" t="s">
        <v>248</v>
      </c>
      <c r="I7" s="170" t="s">
        <v>290</v>
      </c>
      <c r="J7" s="170" t="s">
        <v>291</v>
      </c>
      <c r="K7" s="84">
        <v>0.01</v>
      </c>
      <c r="L7" s="86"/>
      <c r="M7" s="87">
        <v>0.09</v>
      </c>
      <c r="N7" s="135" t="s">
        <v>263</v>
      </c>
      <c r="O7" s="119" t="s">
        <v>292</v>
      </c>
      <c r="P7" s="120">
        <v>3</v>
      </c>
      <c r="Q7" s="121" t="s">
        <v>268</v>
      </c>
      <c r="R7" s="86" t="s">
        <v>293</v>
      </c>
      <c r="S7" s="86"/>
      <c r="T7" s="138">
        <f t="shared" si="7"/>
        <v>8.2399999999999984</v>
      </c>
      <c r="U7" s="122">
        <f t="shared" si="8"/>
        <v>0</v>
      </c>
      <c r="V7" s="123">
        <f t="shared" si="9"/>
        <v>0.09</v>
      </c>
      <c r="W7" s="122">
        <f t="shared" si="0"/>
        <v>0.09</v>
      </c>
      <c r="X7" s="124">
        <f t="shared" si="10"/>
        <v>8.1499999999999986</v>
      </c>
      <c r="Y7" s="124">
        <f t="shared" si="11"/>
        <v>0.15000000000000013</v>
      </c>
      <c r="Z7" s="124">
        <f t="shared" si="12"/>
        <v>8.2399999999999984</v>
      </c>
      <c r="AA7" s="140">
        <f t="shared" si="13"/>
        <v>0.24000000000000013</v>
      </c>
      <c r="AB7" s="142" t="str">
        <f>IF(G7&lt;&gt;"",VLOOKUP(WEEKDAY(C7,2),Служебный!G$4:H$10,2),"")</f>
        <v>пн</v>
      </c>
      <c r="AC7" s="125" t="str">
        <f t="shared" si="14"/>
        <v>0-1</v>
      </c>
      <c r="AD7" s="126">
        <f t="shared" si="15"/>
        <v>2</v>
      </c>
      <c r="AE7" s="127">
        <f t="shared" si="16"/>
        <v>274860</v>
      </c>
      <c r="AF7" s="127" t="str">
        <f t="shared" si="17"/>
        <v>Среднесрок</v>
      </c>
      <c r="AG7" s="127">
        <f t="shared" si="1"/>
        <v>4</v>
      </c>
      <c r="AH7" s="128">
        <f t="shared" si="18"/>
        <v>0.09</v>
      </c>
      <c r="AI7" s="128">
        <f t="shared" si="19"/>
        <v>0</v>
      </c>
      <c r="AJ7" s="125">
        <f t="shared" si="20"/>
        <v>2015</v>
      </c>
      <c r="AK7" s="125" t="str">
        <f t="shared" si="21"/>
        <v>Июль</v>
      </c>
      <c r="AL7" s="126">
        <f t="shared" si="22"/>
        <v>29</v>
      </c>
      <c r="AM7" s="128">
        <f t="shared" si="4"/>
        <v>8.2399999999999984</v>
      </c>
      <c r="AN7" s="129">
        <f t="shared" si="23"/>
        <v>8</v>
      </c>
      <c r="AO7" s="129">
        <f t="shared" si="5"/>
        <v>2.9999999999999805</v>
      </c>
      <c r="AP7" s="129">
        <f t="shared" si="24"/>
        <v>1.1042944785276059</v>
      </c>
      <c r="AQ7" s="128">
        <f t="shared" si="2"/>
        <v>0.15000000000000013</v>
      </c>
      <c r="AR7" s="128">
        <f t="shared" si="3"/>
        <v>0.24000000000000013</v>
      </c>
      <c r="AS7" s="125" t="e">
        <f t="shared" si="25"/>
        <v>#VALUE!</v>
      </c>
      <c r="AT7" s="143">
        <f t="shared" si="6"/>
        <v>1</v>
      </c>
      <c r="AU7" s="137"/>
    </row>
    <row r="8" spans="2:47" s="102" customFormat="1" ht="20.399999999999999" x14ac:dyDescent="0.2">
      <c r="B8" s="133">
        <v>7</v>
      </c>
      <c r="C8" s="159">
        <v>42199</v>
      </c>
      <c r="D8" s="82">
        <v>1.1111111111111112E-2</v>
      </c>
      <c r="E8" s="81">
        <v>42201</v>
      </c>
      <c r="F8" s="82">
        <v>0.23333333333333331</v>
      </c>
      <c r="G8" s="84" t="s">
        <v>149</v>
      </c>
      <c r="H8" s="161" t="s">
        <v>247</v>
      </c>
      <c r="I8" s="170" t="s">
        <v>294</v>
      </c>
      <c r="J8" s="170" t="s">
        <v>295</v>
      </c>
      <c r="K8" s="84">
        <v>0.01</v>
      </c>
      <c r="L8" s="86"/>
      <c r="M8" s="87">
        <v>0.08</v>
      </c>
      <c r="N8" s="135" t="s">
        <v>263</v>
      </c>
      <c r="O8" s="119" t="s">
        <v>292</v>
      </c>
      <c r="P8" s="120">
        <v>3</v>
      </c>
      <c r="Q8" s="121" t="s">
        <v>268</v>
      </c>
      <c r="R8" s="86" t="s">
        <v>296</v>
      </c>
      <c r="S8" s="86"/>
      <c r="T8" s="138">
        <f t="shared" si="7"/>
        <v>8.3199999999999985</v>
      </c>
      <c r="U8" s="122">
        <f t="shared" si="8"/>
        <v>0</v>
      </c>
      <c r="V8" s="123">
        <f t="shared" si="9"/>
        <v>0.08</v>
      </c>
      <c r="W8" s="122">
        <f t="shared" si="0"/>
        <v>0.08</v>
      </c>
      <c r="X8" s="124">
        <f t="shared" si="10"/>
        <v>8.2399999999999984</v>
      </c>
      <c r="Y8" s="124">
        <f t="shared" si="11"/>
        <v>0.24000000000000013</v>
      </c>
      <c r="Z8" s="124">
        <f t="shared" si="12"/>
        <v>8.3199999999999985</v>
      </c>
      <c r="AA8" s="140">
        <f t="shared" si="13"/>
        <v>0.32000000000000012</v>
      </c>
      <c r="AB8" s="142" t="str">
        <f>IF(G8&lt;&gt;"",VLOOKUP(WEEKDAY(C8,2),Служебный!G$4:H$10,2),"")</f>
        <v>вт</v>
      </c>
      <c r="AC8" s="125" t="str">
        <f t="shared" si="14"/>
        <v>0-1</v>
      </c>
      <c r="AD8" s="126">
        <f t="shared" si="15"/>
        <v>2</v>
      </c>
      <c r="AE8" s="127">
        <f t="shared" si="16"/>
        <v>192000</v>
      </c>
      <c r="AF8" s="127" t="str">
        <f t="shared" si="17"/>
        <v>Среднесрок</v>
      </c>
      <c r="AG8" s="127">
        <f t="shared" si="1"/>
        <v>3</v>
      </c>
      <c r="AH8" s="128">
        <f t="shared" si="18"/>
        <v>0.08</v>
      </c>
      <c r="AI8" s="128">
        <f t="shared" si="19"/>
        <v>0</v>
      </c>
      <c r="AJ8" s="125">
        <f t="shared" si="20"/>
        <v>2015</v>
      </c>
      <c r="AK8" s="125" t="str">
        <f t="shared" si="21"/>
        <v>Июль</v>
      </c>
      <c r="AL8" s="126">
        <f t="shared" si="22"/>
        <v>29</v>
      </c>
      <c r="AM8" s="128">
        <f t="shared" si="4"/>
        <v>8.3199999999999985</v>
      </c>
      <c r="AN8" s="129">
        <f t="shared" si="23"/>
        <v>8</v>
      </c>
      <c r="AO8" s="129">
        <f t="shared" si="5"/>
        <v>3.9999999999999813</v>
      </c>
      <c r="AP8" s="129">
        <f t="shared" si="24"/>
        <v>0.970873786407768</v>
      </c>
      <c r="AQ8" s="128">
        <f t="shared" si="2"/>
        <v>0.24000000000000013</v>
      </c>
      <c r="AR8" s="128">
        <f t="shared" si="3"/>
        <v>0.32000000000000012</v>
      </c>
      <c r="AS8" s="125" t="e">
        <f t="shared" si="25"/>
        <v>#VALUE!</v>
      </c>
      <c r="AT8" s="143">
        <f t="shared" si="6"/>
        <v>2</v>
      </c>
      <c r="AU8" s="137"/>
    </row>
    <row r="9" spans="2:47" s="102" customFormat="1" ht="10.199999999999999" x14ac:dyDescent="0.2">
      <c r="B9" s="133">
        <v>8</v>
      </c>
      <c r="C9" s="159">
        <v>42195</v>
      </c>
      <c r="D9" s="82">
        <v>4.8611111111111112E-3</v>
      </c>
      <c r="E9" s="81">
        <v>42205</v>
      </c>
      <c r="F9" s="82">
        <v>0.29930555555555555</v>
      </c>
      <c r="G9" s="84" t="s">
        <v>156</v>
      </c>
      <c r="H9" s="162" t="s">
        <v>248</v>
      </c>
      <c r="I9" s="170" t="s">
        <v>297</v>
      </c>
      <c r="J9" s="170" t="s">
        <v>298</v>
      </c>
      <c r="K9" s="84">
        <v>0.01</v>
      </c>
      <c r="L9" s="86"/>
      <c r="M9" s="87">
        <v>1.22</v>
      </c>
      <c r="N9" s="135" t="s">
        <v>263</v>
      </c>
      <c r="O9" s="119" t="s">
        <v>262</v>
      </c>
      <c r="P9" s="120">
        <v>4</v>
      </c>
      <c r="Q9" s="121" t="s">
        <v>268</v>
      </c>
      <c r="R9" s="86" t="s">
        <v>299</v>
      </c>
      <c r="S9" s="86"/>
      <c r="T9" s="138">
        <f t="shared" si="7"/>
        <v>9.5399999999999991</v>
      </c>
      <c r="U9" s="122">
        <f t="shared" si="8"/>
        <v>0</v>
      </c>
      <c r="V9" s="123">
        <f t="shared" si="9"/>
        <v>1.22</v>
      </c>
      <c r="W9" s="122">
        <f t="shared" si="0"/>
        <v>1.22</v>
      </c>
      <c r="X9" s="124">
        <f t="shared" si="10"/>
        <v>8.3199999999999985</v>
      </c>
      <c r="Y9" s="124">
        <f t="shared" si="11"/>
        <v>0.32000000000000012</v>
      </c>
      <c r="Z9" s="124">
        <f t="shared" si="12"/>
        <v>9.5399999999999991</v>
      </c>
      <c r="AA9" s="140">
        <f t="shared" si="13"/>
        <v>1.54</v>
      </c>
      <c r="AB9" s="142" t="str">
        <f>IF(G9&lt;&gt;"",VLOOKUP(WEEKDAY(C9,2),Служебный!G$4:H$10,2),"")</f>
        <v>пт</v>
      </c>
      <c r="AC9" s="125" t="str">
        <f t="shared" si="14"/>
        <v>0-1</v>
      </c>
      <c r="AD9" s="126">
        <f t="shared" si="15"/>
        <v>1</v>
      </c>
      <c r="AE9" s="127">
        <f t="shared" si="16"/>
        <v>889440</v>
      </c>
      <c r="AF9" s="127" t="str">
        <f t="shared" si="17"/>
        <v>Среднесрок</v>
      </c>
      <c r="AG9" s="127">
        <f t="shared" si="1"/>
        <v>7</v>
      </c>
      <c r="AH9" s="128">
        <f t="shared" si="18"/>
        <v>1.22</v>
      </c>
      <c r="AI9" s="128">
        <f t="shared" si="19"/>
        <v>0</v>
      </c>
      <c r="AJ9" s="125">
        <f t="shared" si="20"/>
        <v>2015</v>
      </c>
      <c r="AK9" s="125" t="str">
        <f t="shared" si="21"/>
        <v>Июль</v>
      </c>
      <c r="AL9" s="126">
        <f t="shared" si="22"/>
        <v>28</v>
      </c>
      <c r="AM9" s="128">
        <f t="shared" si="4"/>
        <v>0</v>
      </c>
      <c r="AN9" s="129">
        <f t="shared" si="23"/>
        <v>8</v>
      </c>
      <c r="AO9" s="129">
        <f t="shared" si="5"/>
        <v>19.249999999999989</v>
      </c>
      <c r="AP9" s="129">
        <f t="shared" si="24"/>
        <v>14.663461538461547</v>
      </c>
      <c r="AQ9" s="128">
        <f t="shared" si="2"/>
        <v>0.32000000000000012</v>
      </c>
      <c r="AR9" s="128">
        <f t="shared" si="3"/>
        <v>0</v>
      </c>
      <c r="AS9" s="125" t="e">
        <f t="shared" si="25"/>
        <v>#VALUE!</v>
      </c>
      <c r="AT9" s="143">
        <f t="shared" si="6"/>
        <v>2</v>
      </c>
      <c r="AU9" s="137"/>
    </row>
    <row r="10" spans="2:47" s="102" customFormat="1" ht="10.199999999999999" x14ac:dyDescent="0.2">
      <c r="B10" s="133">
        <v>9</v>
      </c>
      <c r="C10" s="159">
        <v>42195</v>
      </c>
      <c r="D10" s="82">
        <v>0.54861111111111105</v>
      </c>
      <c r="E10" s="81">
        <v>42206</v>
      </c>
      <c r="F10" s="82">
        <v>0.17916666666666667</v>
      </c>
      <c r="G10" s="84" t="s">
        <v>273</v>
      </c>
      <c r="H10" s="162" t="s">
        <v>248</v>
      </c>
      <c r="I10" s="170" t="s">
        <v>300</v>
      </c>
      <c r="J10" s="170" t="s">
        <v>301</v>
      </c>
      <c r="K10" s="84">
        <v>0.01</v>
      </c>
      <c r="L10" s="86"/>
      <c r="M10" s="87">
        <v>4.17</v>
      </c>
      <c r="N10" s="135" t="s">
        <v>263</v>
      </c>
      <c r="O10" s="119" t="s">
        <v>262</v>
      </c>
      <c r="P10" s="120">
        <v>3</v>
      </c>
      <c r="Q10" s="121" t="s">
        <v>268</v>
      </c>
      <c r="R10" s="86" t="s">
        <v>304</v>
      </c>
      <c r="S10" s="86"/>
      <c r="T10" s="138">
        <f t="shared" si="7"/>
        <v>13.709999999999999</v>
      </c>
      <c r="U10" s="122">
        <f t="shared" si="8"/>
        <v>0</v>
      </c>
      <c r="V10" s="123">
        <f t="shared" si="9"/>
        <v>4.17</v>
      </c>
      <c r="W10" s="122">
        <f t="shared" si="0"/>
        <v>4.17</v>
      </c>
      <c r="X10" s="124">
        <f t="shared" si="10"/>
        <v>9.5399999999999991</v>
      </c>
      <c r="Y10" s="124">
        <f t="shared" si="11"/>
        <v>1.54</v>
      </c>
      <c r="Z10" s="124">
        <f t="shared" si="12"/>
        <v>13.709999999999999</v>
      </c>
      <c r="AA10" s="140">
        <f t="shared" si="13"/>
        <v>5.71</v>
      </c>
      <c r="AB10" s="142" t="str">
        <f>IF(G10&lt;&gt;"",VLOOKUP(WEEKDAY(C10,2),Служебный!G$4:H$10,2),"")</f>
        <v>пт</v>
      </c>
      <c r="AC10" s="125" t="str">
        <f t="shared" si="14"/>
        <v>13-14</v>
      </c>
      <c r="AD10" s="126">
        <f t="shared" si="15"/>
        <v>1</v>
      </c>
      <c r="AE10" s="127">
        <f t="shared" si="16"/>
        <v>918480</v>
      </c>
      <c r="AF10" s="127" t="str">
        <f t="shared" si="17"/>
        <v>Среднесрок</v>
      </c>
      <c r="AG10" s="127">
        <f t="shared" si="1"/>
        <v>8</v>
      </c>
      <c r="AH10" s="128">
        <f t="shared" si="18"/>
        <v>4.17</v>
      </c>
      <c r="AI10" s="128">
        <f t="shared" si="19"/>
        <v>0</v>
      </c>
      <c r="AJ10" s="125">
        <f t="shared" si="20"/>
        <v>2015</v>
      </c>
      <c r="AK10" s="125" t="str">
        <f t="shared" si="21"/>
        <v>Июль</v>
      </c>
      <c r="AL10" s="126">
        <f t="shared" si="22"/>
        <v>28</v>
      </c>
      <c r="AM10" s="128">
        <f t="shared" si="4"/>
        <v>13.709999999999999</v>
      </c>
      <c r="AN10" s="129">
        <f t="shared" si="23"/>
        <v>8</v>
      </c>
      <c r="AO10" s="129">
        <f t="shared" si="5"/>
        <v>71.374999999999986</v>
      </c>
      <c r="AP10" s="129">
        <f t="shared" si="24"/>
        <v>43.710691823899374</v>
      </c>
      <c r="AQ10" s="128">
        <f t="shared" si="2"/>
        <v>0</v>
      </c>
      <c r="AR10" s="128">
        <f t="shared" si="3"/>
        <v>5.71</v>
      </c>
      <c r="AS10" s="125" t="e">
        <f t="shared" si="25"/>
        <v>#VALUE!</v>
      </c>
      <c r="AT10" s="143">
        <f t="shared" si="6"/>
        <v>3</v>
      </c>
      <c r="AU10" s="137"/>
    </row>
    <row r="11" spans="2:47" s="102" customFormat="1" ht="10.199999999999999" x14ac:dyDescent="0.2">
      <c r="B11" s="133">
        <v>10</v>
      </c>
      <c r="C11" s="159">
        <v>42199</v>
      </c>
      <c r="D11" s="82">
        <v>0.15208333333333332</v>
      </c>
      <c r="E11" s="81">
        <v>42206</v>
      </c>
      <c r="F11" s="82">
        <v>0.21319444444444444</v>
      </c>
      <c r="G11" s="83" t="s">
        <v>143</v>
      </c>
      <c r="H11" s="161" t="s">
        <v>247</v>
      </c>
      <c r="I11" s="170" t="s">
        <v>302</v>
      </c>
      <c r="J11" s="170" t="s">
        <v>303</v>
      </c>
      <c r="K11" s="84">
        <v>0.01</v>
      </c>
      <c r="L11" s="86"/>
      <c r="M11" s="87">
        <v>0.61</v>
      </c>
      <c r="N11" s="135" t="s">
        <v>263</v>
      </c>
      <c r="O11" s="119" t="s">
        <v>262</v>
      </c>
      <c r="P11" s="120">
        <v>5</v>
      </c>
      <c r="Q11" s="121" t="s">
        <v>268</v>
      </c>
      <c r="R11" s="86" t="s">
        <v>304</v>
      </c>
      <c r="S11" s="86"/>
      <c r="T11" s="138">
        <f t="shared" si="7"/>
        <v>14.319999999999999</v>
      </c>
      <c r="U11" s="122">
        <f t="shared" si="8"/>
        <v>0</v>
      </c>
      <c r="V11" s="123">
        <f t="shared" si="9"/>
        <v>0.61</v>
      </c>
      <c r="W11" s="122">
        <f t="shared" si="0"/>
        <v>0.61</v>
      </c>
      <c r="X11" s="124">
        <f t="shared" si="10"/>
        <v>13.709999999999999</v>
      </c>
      <c r="Y11" s="124">
        <f t="shared" si="11"/>
        <v>5.71</v>
      </c>
      <c r="Z11" s="124">
        <f t="shared" si="12"/>
        <v>14.319999999999999</v>
      </c>
      <c r="AA11" s="140">
        <f t="shared" si="13"/>
        <v>6.32</v>
      </c>
      <c r="AB11" s="142" t="str">
        <f>IF(G11&lt;&gt;"",VLOOKUP(WEEKDAY(C11,2),Служебный!G$4:H$10,2),"")</f>
        <v>вт</v>
      </c>
      <c r="AC11" s="125" t="str">
        <f t="shared" si="14"/>
        <v>3-4</v>
      </c>
      <c r="AD11" s="126">
        <f t="shared" si="15"/>
        <v>3</v>
      </c>
      <c r="AE11" s="127">
        <f t="shared" si="16"/>
        <v>610080</v>
      </c>
      <c r="AF11" s="127" t="str">
        <f t="shared" si="17"/>
        <v>Среднесрок</v>
      </c>
      <c r="AG11" s="127">
        <f t="shared" si="1"/>
        <v>6</v>
      </c>
      <c r="AH11" s="128">
        <f t="shared" si="18"/>
        <v>0.61</v>
      </c>
      <c r="AI11" s="128">
        <f t="shared" si="19"/>
        <v>0</v>
      </c>
      <c r="AJ11" s="125">
        <f t="shared" si="20"/>
        <v>2015</v>
      </c>
      <c r="AK11" s="125" t="str">
        <f t="shared" si="21"/>
        <v>Июль</v>
      </c>
      <c r="AL11" s="126">
        <f t="shared" si="22"/>
        <v>29</v>
      </c>
      <c r="AM11" s="128">
        <f t="shared" si="4"/>
        <v>14.319999999999999</v>
      </c>
      <c r="AN11" s="129">
        <f t="shared" si="23"/>
        <v>8</v>
      </c>
      <c r="AO11" s="129">
        <f t="shared" si="5"/>
        <v>78.999999999999986</v>
      </c>
      <c r="AP11" s="129">
        <f t="shared" si="24"/>
        <v>4.4493070751276402</v>
      </c>
      <c r="AQ11" s="128">
        <f t="shared" si="2"/>
        <v>5.71</v>
      </c>
      <c r="AR11" s="128">
        <f t="shared" si="3"/>
        <v>6.32</v>
      </c>
      <c r="AS11" s="125" t="e">
        <f t="shared" si="25"/>
        <v>#VALUE!</v>
      </c>
      <c r="AT11" s="143">
        <f t="shared" si="6"/>
        <v>4</v>
      </c>
      <c r="AU11" s="137"/>
    </row>
    <row r="12" spans="2:47" s="102" customFormat="1" ht="10.199999999999999" x14ac:dyDescent="0.2">
      <c r="B12" s="133">
        <v>11</v>
      </c>
      <c r="C12" s="159">
        <v>42198</v>
      </c>
      <c r="D12" s="82">
        <v>4.8611111111111112E-3</v>
      </c>
      <c r="E12" s="81">
        <v>42206</v>
      </c>
      <c r="F12" s="82">
        <v>0.7284722222222223</v>
      </c>
      <c r="G12" s="83" t="s">
        <v>146</v>
      </c>
      <c r="H12" s="162" t="s">
        <v>248</v>
      </c>
      <c r="I12" s="170" t="s">
        <v>305</v>
      </c>
      <c r="J12" s="170" t="s">
        <v>306</v>
      </c>
      <c r="K12" s="84">
        <v>0.01</v>
      </c>
      <c r="L12" s="86"/>
      <c r="M12" s="87">
        <v>2.5499999999999998</v>
      </c>
      <c r="N12" s="135" t="s">
        <v>263</v>
      </c>
      <c r="O12" s="119" t="s">
        <v>262</v>
      </c>
      <c r="P12" s="120">
        <v>4</v>
      </c>
      <c r="Q12" s="121" t="s">
        <v>268</v>
      </c>
      <c r="R12" s="86" t="s">
        <v>307</v>
      </c>
      <c r="S12" s="86"/>
      <c r="T12" s="138">
        <f t="shared" si="7"/>
        <v>16.869999999999997</v>
      </c>
      <c r="U12" s="122">
        <f t="shared" si="8"/>
        <v>0</v>
      </c>
      <c r="V12" s="123">
        <f t="shared" si="9"/>
        <v>2.5499999999999998</v>
      </c>
      <c r="W12" s="122">
        <f t="shared" si="0"/>
        <v>2.5499999999999998</v>
      </c>
      <c r="X12" s="124">
        <f t="shared" si="10"/>
        <v>14.319999999999999</v>
      </c>
      <c r="Y12" s="124">
        <f t="shared" si="11"/>
        <v>6.32</v>
      </c>
      <c r="Z12" s="124">
        <f t="shared" si="12"/>
        <v>16.869999999999997</v>
      </c>
      <c r="AA12" s="140">
        <f t="shared" si="13"/>
        <v>8.870000000000001</v>
      </c>
      <c r="AB12" s="142" t="str">
        <f>IF(G12&lt;&gt;"",VLOOKUP(WEEKDAY(C12,2),Служебный!G$4:H$10,2),"")</f>
        <v>пн</v>
      </c>
      <c r="AC12" s="125" t="str">
        <f t="shared" si="14"/>
        <v>0-1</v>
      </c>
      <c r="AD12" s="126">
        <f t="shared" si="15"/>
        <v>1</v>
      </c>
      <c r="AE12" s="127">
        <f t="shared" si="16"/>
        <v>753720</v>
      </c>
      <c r="AF12" s="127" t="str">
        <f t="shared" si="17"/>
        <v>Среднесрок</v>
      </c>
      <c r="AG12" s="127">
        <f t="shared" si="1"/>
        <v>7</v>
      </c>
      <c r="AH12" s="128">
        <f t="shared" si="18"/>
        <v>2.5499999999999998</v>
      </c>
      <c r="AI12" s="128">
        <f t="shared" si="19"/>
        <v>0</v>
      </c>
      <c r="AJ12" s="125">
        <f t="shared" si="20"/>
        <v>2015</v>
      </c>
      <c r="AK12" s="125" t="str">
        <f t="shared" si="21"/>
        <v>Июль</v>
      </c>
      <c r="AL12" s="126">
        <f t="shared" si="22"/>
        <v>29</v>
      </c>
      <c r="AM12" s="128">
        <f t="shared" si="4"/>
        <v>16.869999999999997</v>
      </c>
      <c r="AN12" s="129">
        <f t="shared" si="23"/>
        <v>8</v>
      </c>
      <c r="AO12" s="129">
        <f t="shared" si="5"/>
        <v>110.87499999999997</v>
      </c>
      <c r="AP12" s="129">
        <f t="shared" si="24"/>
        <v>17.807262569832396</v>
      </c>
      <c r="AQ12" s="128">
        <f t="shared" si="2"/>
        <v>6.32</v>
      </c>
      <c r="AR12" s="128">
        <f t="shared" si="3"/>
        <v>8.870000000000001</v>
      </c>
      <c r="AS12" s="125" t="e">
        <f t="shared" si="25"/>
        <v>#VALUE!</v>
      </c>
      <c r="AT12" s="143">
        <f t="shared" si="6"/>
        <v>5</v>
      </c>
      <c r="AU12" s="137"/>
    </row>
    <row r="13" spans="2:47" s="102" customFormat="1" ht="10.199999999999999" x14ac:dyDescent="0.2">
      <c r="B13" s="133">
        <v>12</v>
      </c>
      <c r="C13" s="159">
        <v>42199</v>
      </c>
      <c r="D13" s="82">
        <v>0.36041666666666666</v>
      </c>
      <c r="E13" s="81">
        <v>42201</v>
      </c>
      <c r="F13" s="82">
        <v>0.84166666666666667</v>
      </c>
      <c r="G13" s="84" t="s">
        <v>144</v>
      </c>
      <c r="H13" s="161" t="s">
        <v>247</v>
      </c>
      <c r="I13" s="170" t="s">
        <v>308</v>
      </c>
      <c r="J13" s="170" t="s">
        <v>309</v>
      </c>
      <c r="K13" s="84">
        <v>0.01</v>
      </c>
      <c r="L13" s="86"/>
      <c r="M13" s="87">
        <v>0.73</v>
      </c>
      <c r="N13" s="135" t="s">
        <v>263</v>
      </c>
      <c r="O13" s="119" t="s">
        <v>249</v>
      </c>
      <c r="P13" s="120">
        <v>3</v>
      </c>
      <c r="Q13" s="121" t="s">
        <v>268</v>
      </c>
      <c r="R13" s="86" t="s">
        <v>310</v>
      </c>
      <c r="S13" s="86"/>
      <c r="T13" s="138">
        <f t="shared" si="7"/>
        <v>17.599999999999998</v>
      </c>
      <c r="U13" s="122">
        <f t="shared" si="8"/>
        <v>0</v>
      </c>
      <c r="V13" s="123">
        <f t="shared" si="9"/>
        <v>0.73</v>
      </c>
      <c r="W13" s="122">
        <f t="shared" si="0"/>
        <v>0.73</v>
      </c>
      <c r="X13" s="124">
        <f t="shared" si="10"/>
        <v>16.869999999999997</v>
      </c>
      <c r="Y13" s="124">
        <f t="shared" si="11"/>
        <v>8.870000000000001</v>
      </c>
      <c r="Z13" s="124">
        <f t="shared" si="12"/>
        <v>17.599999999999998</v>
      </c>
      <c r="AA13" s="140">
        <f t="shared" si="13"/>
        <v>9.6000000000000014</v>
      </c>
      <c r="AB13" s="142" t="str">
        <f>IF(G13&lt;&gt;"",VLOOKUP(WEEKDAY(C13,2),Служебный!G$4:H$10,2),"")</f>
        <v>вт</v>
      </c>
      <c r="AC13" s="125" t="str">
        <f t="shared" si="14"/>
        <v>8-9</v>
      </c>
      <c r="AD13" s="126">
        <f t="shared" si="15"/>
        <v>3</v>
      </c>
      <c r="AE13" s="127">
        <f t="shared" si="16"/>
        <v>214380</v>
      </c>
      <c r="AF13" s="127" t="str">
        <f t="shared" si="17"/>
        <v>Среднесрок</v>
      </c>
      <c r="AG13" s="127">
        <f t="shared" si="1"/>
        <v>3</v>
      </c>
      <c r="AH13" s="128">
        <f t="shared" si="18"/>
        <v>0.73</v>
      </c>
      <c r="AI13" s="128">
        <f t="shared" si="19"/>
        <v>0</v>
      </c>
      <c r="AJ13" s="125">
        <f t="shared" si="20"/>
        <v>2015</v>
      </c>
      <c r="AK13" s="125" t="str">
        <f t="shared" si="21"/>
        <v>Июль</v>
      </c>
      <c r="AL13" s="126">
        <f t="shared" si="22"/>
        <v>29</v>
      </c>
      <c r="AM13" s="128">
        <f t="shared" si="4"/>
        <v>17.599999999999998</v>
      </c>
      <c r="AN13" s="129">
        <f t="shared" si="23"/>
        <v>8</v>
      </c>
      <c r="AO13" s="129">
        <f t="shared" si="5"/>
        <v>119.99999999999997</v>
      </c>
      <c r="AP13" s="129">
        <f t="shared" si="24"/>
        <v>4.327208061647899</v>
      </c>
      <c r="AQ13" s="128">
        <f t="shared" si="2"/>
        <v>8.870000000000001</v>
      </c>
      <c r="AR13" s="128">
        <f t="shared" si="3"/>
        <v>9.6000000000000014</v>
      </c>
      <c r="AS13" s="125" t="e">
        <f t="shared" si="25"/>
        <v>#VALUE!</v>
      </c>
      <c r="AT13" s="143">
        <f t="shared" si="6"/>
        <v>6</v>
      </c>
      <c r="AU13" s="137"/>
    </row>
    <row r="14" spans="2:47" s="102" customFormat="1" ht="20.399999999999999" x14ac:dyDescent="0.2">
      <c r="B14" s="133">
        <v>13</v>
      </c>
      <c r="C14" s="159">
        <v>42201</v>
      </c>
      <c r="D14" s="82">
        <v>7.2916666666666671E-2</v>
      </c>
      <c r="E14" s="81">
        <v>42208</v>
      </c>
      <c r="F14" s="82">
        <v>0.47569444444444442</v>
      </c>
      <c r="G14" s="84" t="s">
        <v>191</v>
      </c>
      <c r="H14" s="161" t="s">
        <v>247</v>
      </c>
      <c r="I14" s="170" t="s">
        <v>314</v>
      </c>
      <c r="J14" s="170" t="s">
        <v>315</v>
      </c>
      <c r="K14" s="84">
        <v>0.01</v>
      </c>
      <c r="L14" s="86"/>
      <c r="M14" s="87">
        <v>-1.27</v>
      </c>
      <c r="N14" s="135" t="s">
        <v>264</v>
      </c>
      <c r="O14" s="119" t="s">
        <v>262</v>
      </c>
      <c r="P14" s="120">
        <v>3</v>
      </c>
      <c r="Q14" s="121" t="s">
        <v>268</v>
      </c>
      <c r="R14" s="86" t="s">
        <v>316</v>
      </c>
      <c r="S14" s="86"/>
      <c r="T14" s="138">
        <f t="shared" si="7"/>
        <v>16.329999999999998</v>
      </c>
      <c r="U14" s="122">
        <f t="shared" si="8"/>
        <v>0</v>
      </c>
      <c r="V14" s="123">
        <f t="shared" si="9"/>
        <v>-1.27</v>
      </c>
      <c r="W14" s="122">
        <f t="shared" si="0"/>
        <v>-1.27</v>
      </c>
      <c r="X14" s="124">
        <f t="shared" si="10"/>
        <v>17.599999999999998</v>
      </c>
      <c r="Y14" s="124">
        <f t="shared" si="11"/>
        <v>9.6000000000000014</v>
      </c>
      <c r="Z14" s="124">
        <f t="shared" si="12"/>
        <v>16.329999999999998</v>
      </c>
      <c r="AA14" s="140">
        <f t="shared" si="13"/>
        <v>8.3300000000000018</v>
      </c>
      <c r="AB14" s="142" t="str">
        <f>IF(G14&lt;&gt;"",VLOOKUP(WEEKDAY(C14,2),Служебный!G$4:H$10,2),"")</f>
        <v>чт</v>
      </c>
      <c r="AC14" s="125" t="str">
        <f t="shared" si="14"/>
        <v>1-2</v>
      </c>
      <c r="AD14" s="126">
        <f t="shared" si="15"/>
        <v>4</v>
      </c>
      <c r="AE14" s="127">
        <f t="shared" si="16"/>
        <v>639600</v>
      </c>
      <c r="AF14" s="127" t="str">
        <f t="shared" si="17"/>
        <v>Среднесрок</v>
      </c>
      <c r="AG14" s="127">
        <f t="shared" si="1"/>
        <v>6</v>
      </c>
      <c r="AH14" s="128">
        <f t="shared" si="18"/>
        <v>0</v>
      </c>
      <c r="AI14" s="128">
        <f t="shared" si="19"/>
        <v>-1.27</v>
      </c>
      <c r="AJ14" s="125">
        <f t="shared" si="20"/>
        <v>2015</v>
      </c>
      <c r="AK14" s="125" t="str">
        <f t="shared" si="21"/>
        <v>Июль</v>
      </c>
      <c r="AL14" s="126">
        <f t="shared" si="22"/>
        <v>29</v>
      </c>
      <c r="AM14" s="128">
        <f t="shared" si="4"/>
        <v>16.329999999999998</v>
      </c>
      <c r="AN14" s="129">
        <f t="shared" si="23"/>
        <v>8</v>
      </c>
      <c r="AO14" s="129">
        <f t="shared" si="5"/>
        <v>104.12499999999997</v>
      </c>
      <c r="AP14" s="129">
        <f t="shared" si="24"/>
        <v>-7.2159090909090891</v>
      </c>
      <c r="AQ14" s="128">
        <f t="shared" si="2"/>
        <v>9.6000000000000014</v>
      </c>
      <c r="AR14" s="128">
        <f t="shared" si="3"/>
        <v>8.3300000000000018</v>
      </c>
      <c r="AS14" s="125" t="e">
        <f t="shared" si="25"/>
        <v>#VALUE!</v>
      </c>
      <c r="AT14" s="143">
        <f t="shared" si="6"/>
        <v>-1</v>
      </c>
      <c r="AU14" s="137"/>
    </row>
    <row r="15" spans="2:47" s="102" customFormat="1" ht="20.399999999999999" x14ac:dyDescent="0.2">
      <c r="B15" s="133">
        <v>14</v>
      </c>
      <c r="C15" s="159">
        <v>42208</v>
      </c>
      <c r="D15" s="82">
        <v>0.42430555555555555</v>
      </c>
      <c r="E15" s="81">
        <v>42209</v>
      </c>
      <c r="F15" s="82">
        <v>0.85972222222222217</v>
      </c>
      <c r="G15" s="84" t="s">
        <v>144</v>
      </c>
      <c r="H15" s="162" t="s">
        <v>248</v>
      </c>
      <c r="I15" s="170" t="s">
        <v>317</v>
      </c>
      <c r="J15" s="170" t="s">
        <v>318</v>
      </c>
      <c r="K15" s="84">
        <v>0.01</v>
      </c>
      <c r="L15" s="86"/>
      <c r="M15" s="87">
        <v>-0.82</v>
      </c>
      <c r="N15" s="135" t="s">
        <v>263</v>
      </c>
      <c r="O15" s="119" t="s">
        <v>262</v>
      </c>
      <c r="P15" s="120">
        <v>2</v>
      </c>
      <c r="Q15" s="121" t="s">
        <v>268</v>
      </c>
      <c r="R15" s="86" t="s">
        <v>319</v>
      </c>
      <c r="S15" s="86"/>
      <c r="T15" s="138">
        <f t="shared" si="7"/>
        <v>15.509999999999998</v>
      </c>
      <c r="U15" s="122">
        <f t="shared" si="8"/>
        <v>0</v>
      </c>
      <c r="V15" s="123">
        <f t="shared" si="9"/>
        <v>-0.82</v>
      </c>
      <c r="W15" s="122">
        <f t="shared" si="0"/>
        <v>-0.82</v>
      </c>
      <c r="X15" s="124">
        <f t="shared" si="10"/>
        <v>16.329999999999998</v>
      </c>
      <c r="Y15" s="124">
        <f t="shared" si="11"/>
        <v>8.3300000000000018</v>
      </c>
      <c r="Z15" s="124">
        <f t="shared" si="12"/>
        <v>15.509999999999998</v>
      </c>
      <c r="AA15" s="140">
        <f t="shared" si="13"/>
        <v>7.5100000000000016</v>
      </c>
      <c r="AB15" s="142" t="str">
        <f>IF(G15&lt;&gt;"",VLOOKUP(WEEKDAY(C15,2),Служебный!G$4:H$10,2),"")</f>
        <v>чт</v>
      </c>
      <c r="AC15" s="125" t="str">
        <f t="shared" si="14"/>
        <v>10-11</v>
      </c>
      <c r="AD15" s="126">
        <f t="shared" si="15"/>
        <v>1</v>
      </c>
      <c r="AE15" s="127">
        <f t="shared" si="16"/>
        <v>124020</v>
      </c>
      <c r="AF15" s="127" t="str">
        <f t="shared" si="17"/>
        <v>Среднесрок</v>
      </c>
      <c r="AG15" s="127">
        <f t="shared" si="1"/>
        <v>2</v>
      </c>
      <c r="AH15" s="128">
        <f t="shared" si="18"/>
        <v>0</v>
      </c>
      <c r="AI15" s="128">
        <f t="shared" si="19"/>
        <v>-0.82</v>
      </c>
      <c r="AJ15" s="125">
        <f t="shared" si="20"/>
        <v>2015</v>
      </c>
      <c r="AK15" s="125" t="str">
        <f t="shared" si="21"/>
        <v>Июль</v>
      </c>
      <c r="AL15" s="126">
        <f t="shared" si="22"/>
        <v>30</v>
      </c>
      <c r="AM15" s="128">
        <f t="shared" si="4"/>
        <v>15.509999999999998</v>
      </c>
      <c r="AN15" s="129">
        <f t="shared" si="23"/>
        <v>8</v>
      </c>
      <c r="AO15" s="129">
        <f t="shared" si="5"/>
        <v>93.874999999999972</v>
      </c>
      <c r="AP15" s="129">
        <f t="shared" si="24"/>
        <v>-5.0214329454990834</v>
      </c>
      <c r="AQ15" s="128">
        <f t="shared" si="2"/>
        <v>8.3300000000000018</v>
      </c>
      <c r="AR15" s="128">
        <f t="shared" si="3"/>
        <v>7.5100000000000016</v>
      </c>
      <c r="AS15" s="125" t="e">
        <f t="shared" si="25"/>
        <v>#VALUE!</v>
      </c>
      <c r="AT15" s="143">
        <f t="shared" si="6"/>
        <v>-2</v>
      </c>
      <c r="AU15" s="137"/>
    </row>
    <row r="16" spans="2:47" s="102" customFormat="1" ht="10.199999999999999" x14ac:dyDescent="0.2">
      <c r="B16" s="133">
        <v>15</v>
      </c>
      <c r="C16" s="159">
        <v>42198</v>
      </c>
      <c r="D16" s="82">
        <v>0.41111111111111115</v>
      </c>
      <c r="E16" s="81">
        <v>42212</v>
      </c>
      <c r="F16" s="82">
        <v>0.6972222222222223</v>
      </c>
      <c r="G16" s="83" t="s">
        <v>139</v>
      </c>
      <c r="H16" s="162" t="s">
        <v>248</v>
      </c>
      <c r="I16" s="170" t="s">
        <v>321</v>
      </c>
      <c r="J16" s="170" t="s">
        <v>322</v>
      </c>
      <c r="K16" s="84">
        <v>0.01</v>
      </c>
      <c r="L16" s="86"/>
      <c r="M16" s="87">
        <v>0.08</v>
      </c>
      <c r="N16" s="135" t="s">
        <v>263</v>
      </c>
      <c r="O16" s="119" t="s">
        <v>292</v>
      </c>
      <c r="P16" s="120">
        <v>4</v>
      </c>
      <c r="Q16" s="121" t="s">
        <v>268</v>
      </c>
      <c r="R16" s="86" t="s">
        <v>323</v>
      </c>
      <c r="S16" s="86"/>
      <c r="T16" s="138">
        <f t="shared" si="7"/>
        <v>15.589999999999998</v>
      </c>
      <c r="U16" s="122">
        <f t="shared" si="8"/>
        <v>0</v>
      </c>
      <c r="V16" s="123">
        <f t="shared" si="9"/>
        <v>0.08</v>
      </c>
      <c r="W16" s="122">
        <f t="shared" si="0"/>
        <v>0.08</v>
      </c>
      <c r="X16" s="124">
        <f t="shared" si="10"/>
        <v>15.509999999999998</v>
      </c>
      <c r="Y16" s="124">
        <f t="shared" si="11"/>
        <v>7.5100000000000016</v>
      </c>
      <c r="Z16" s="124">
        <f t="shared" si="12"/>
        <v>15.589999999999998</v>
      </c>
      <c r="AA16" s="140">
        <f t="shared" si="13"/>
        <v>7.5900000000000016</v>
      </c>
      <c r="AB16" s="142" t="str">
        <f>IF(G16&lt;&gt;"",VLOOKUP(WEEKDAY(C16,2),Служебный!G$4:H$10,2),"")</f>
        <v>пн</v>
      </c>
      <c r="AC16" s="125" t="str">
        <f t="shared" si="14"/>
        <v>9-10</v>
      </c>
      <c r="AD16" s="126">
        <f t="shared" si="15"/>
        <v>4</v>
      </c>
      <c r="AE16" s="127">
        <f t="shared" si="16"/>
        <v>1234320</v>
      </c>
      <c r="AF16" s="127" t="str">
        <f t="shared" si="17"/>
        <v>Среднесрок</v>
      </c>
      <c r="AG16" s="127">
        <f t="shared" si="1"/>
        <v>11</v>
      </c>
      <c r="AH16" s="128">
        <f t="shared" si="18"/>
        <v>0.08</v>
      </c>
      <c r="AI16" s="128">
        <f t="shared" si="19"/>
        <v>0</v>
      </c>
      <c r="AJ16" s="125">
        <f t="shared" si="20"/>
        <v>2015</v>
      </c>
      <c r="AK16" s="125" t="str">
        <f t="shared" si="21"/>
        <v>Июль</v>
      </c>
      <c r="AL16" s="126">
        <f t="shared" si="22"/>
        <v>29</v>
      </c>
      <c r="AM16" s="128">
        <f t="shared" si="4"/>
        <v>15.589999999999998</v>
      </c>
      <c r="AN16" s="129">
        <f t="shared" si="23"/>
        <v>8</v>
      </c>
      <c r="AO16" s="129">
        <f t="shared" si="5"/>
        <v>94.874999999999972</v>
      </c>
      <c r="AP16" s="129">
        <f t="shared" si="24"/>
        <v>0.51579626047711202</v>
      </c>
      <c r="AQ16" s="128">
        <f t="shared" si="2"/>
        <v>7.5100000000000016</v>
      </c>
      <c r="AR16" s="128">
        <f t="shared" si="3"/>
        <v>7.5900000000000016</v>
      </c>
      <c r="AS16" s="125" t="e">
        <f t="shared" si="25"/>
        <v>#VALUE!</v>
      </c>
      <c r="AT16" s="143">
        <f t="shared" si="6"/>
        <v>1</v>
      </c>
      <c r="AU16" s="137"/>
    </row>
    <row r="17" spans="2:47" s="102" customFormat="1" ht="20.399999999999999" x14ac:dyDescent="0.2">
      <c r="B17" s="133">
        <v>16</v>
      </c>
      <c r="C17" s="159">
        <v>42207</v>
      </c>
      <c r="D17" s="82">
        <v>4.3055555555555562E-2</v>
      </c>
      <c r="E17" s="81">
        <v>42213</v>
      </c>
      <c r="F17" s="82">
        <v>0.66597222222222219</v>
      </c>
      <c r="G17" s="83" t="s">
        <v>175</v>
      </c>
      <c r="H17" s="162" t="s">
        <v>248</v>
      </c>
      <c r="I17" s="170" t="s">
        <v>324</v>
      </c>
      <c r="J17" s="170" t="s">
        <v>325</v>
      </c>
      <c r="K17" s="84">
        <v>0.01</v>
      </c>
      <c r="L17" s="86"/>
      <c r="M17" s="87">
        <v>0.01</v>
      </c>
      <c r="N17" s="135" t="s">
        <v>263</v>
      </c>
      <c r="O17" s="119" t="s">
        <v>292</v>
      </c>
      <c r="P17" s="120">
        <v>3</v>
      </c>
      <c r="Q17" s="121" t="s">
        <v>268</v>
      </c>
      <c r="R17" s="86" t="s">
        <v>326</v>
      </c>
      <c r="S17" s="86"/>
      <c r="T17" s="138">
        <f t="shared" si="7"/>
        <v>15.599999999999998</v>
      </c>
      <c r="U17" s="122">
        <f t="shared" si="8"/>
        <v>0</v>
      </c>
      <c r="V17" s="123">
        <f t="shared" si="9"/>
        <v>0.01</v>
      </c>
      <c r="W17" s="122">
        <f t="shared" si="0"/>
        <v>0.01</v>
      </c>
      <c r="X17" s="124">
        <f t="shared" si="10"/>
        <v>15.589999999999998</v>
      </c>
      <c r="Y17" s="124">
        <f t="shared" si="11"/>
        <v>7.5900000000000016</v>
      </c>
      <c r="Z17" s="124">
        <f t="shared" si="12"/>
        <v>15.599999999999998</v>
      </c>
      <c r="AA17" s="140">
        <f t="shared" si="13"/>
        <v>7.6000000000000014</v>
      </c>
      <c r="AB17" s="142" t="str">
        <f>IF(G17&lt;&gt;"",VLOOKUP(WEEKDAY(C17,2),Служебный!G$4:H$10,2),"")</f>
        <v>ср</v>
      </c>
      <c r="AC17" s="125" t="str">
        <f t="shared" si="14"/>
        <v>1-2</v>
      </c>
      <c r="AD17" s="126">
        <f t="shared" si="15"/>
        <v>1</v>
      </c>
      <c r="AE17" s="127">
        <f t="shared" si="16"/>
        <v>572220</v>
      </c>
      <c r="AF17" s="127" t="str">
        <f t="shared" si="17"/>
        <v>Среднесрок</v>
      </c>
      <c r="AG17" s="127">
        <f t="shared" si="1"/>
        <v>5</v>
      </c>
      <c r="AH17" s="128">
        <f t="shared" si="18"/>
        <v>0.01</v>
      </c>
      <c r="AI17" s="128">
        <f t="shared" si="19"/>
        <v>0</v>
      </c>
      <c r="AJ17" s="125">
        <f t="shared" si="20"/>
        <v>2015</v>
      </c>
      <c r="AK17" s="125" t="str">
        <f t="shared" si="21"/>
        <v>Июль</v>
      </c>
      <c r="AL17" s="126">
        <f t="shared" si="22"/>
        <v>30</v>
      </c>
      <c r="AM17" s="128">
        <f t="shared" si="4"/>
        <v>15.599999999999998</v>
      </c>
      <c r="AN17" s="129">
        <f t="shared" si="23"/>
        <v>8</v>
      </c>
      <c r="AO17" s="129">
        <f t="shared" si="5"/>
        <v>94.999999999999972</v>
      </c>
      <c r="AP17" s="129">
        <f t="shared" si="24"/>
        <v>6.4143681847336681E-2</v>
      </c>
      <c r="AQ17" s="128">
        <f t="shared" si="2"/>
        <v>7.5900000000000016</v>
      </c>
      <c r="AR17" s="128">
        <f t="shared" si="3"/>
        <v>7.6000000000000014</v>
      </c>
      <c r="AS17" s="125" t="e">
        <f t="shared" si="25"/>
        <v>#VALUE!</v>
      </c>
      <c r="AT17" s="143">
        <f t="shared" si="6"/>
        <v>2</v>
      </c>
      <c r="AU17" s="137"/>
    </row>
    <row r="18" spans="2:47" s="102" customFormat="1" ht="10.199999999999999" x14ac:dyDescent="0.2">
      <c r="B18" s="133">
        <v>17</v>
      </c>
      <c r="C18" s="159">
        <v>42209</v>
      </c>
      <c r="D18" s="82">
        <v>0.61597222222222225</v>
      </c>
      <c r="E18" s="81">
        <v>42214</v>
      </c>
      <c r="F18" s="82">
        <v>8.3333333333333332E-3</v>
      </c>
      <c r="G18" s="84" t="s">
        <v>143</v>
      </c>
      <c r="H18" s="161" t="s">
        <v>247</v>
      </c>
      <c r="I18" s="170" t="s">
        <v>327</v>
      </c>
      <c r="J18" s="170" t="s">
        <v>328</v>
      </c>
      <c r="K18" s="84">
        <v>0.01</v>
      </c>
      <c r="L18" s="86"/>
      <c r="M18" s="87">
        <v>-1.54</v>
      </c>
      <c r="N18" s="135" t="s">
        <v>263</v>
      </c>
      <c r="O18" s="119" t="s">
        <v>262</v>
      </c>
      <c r="P18" s="120">
        <v>4</v>
      </c>
      <c r="Q18" s="121" t="s">
        <v>268</v>
      </c>
      <c r="R18" s="86" t="s">
        <v>329</v>
      </c>
      <c r="S18" s="86"/>
      <c r="T18" s="138">
        <f t="shared" si="7"/>
        <v>14.059999999999999</v>
      </c>
      <c r="U18" s="122">
        <f t="shared" si="8"/>
        <v>0</v>
      </c>
      <c r="V18" s="123">
        <f t="shared" si="9"/>
        <v>-1.54</v>
      </c>
      <c r="W18" s="122">
        <f t="shared" si="0"/>
        <v>-1.54</v>
      </c>
      <c r="X18" s="124">
        <f t="shared" si="10"/>
        <v>15.599999999999998</v>
      </c>
      <c r="Y18" s="124">
        <f t="shared" si="11"/>
        <v>7.6000000000000014</v>
      </c>
      <c r="Z18" s="124">
        <f t="shared" si="12"/>
        <v>14.059999999999999</v>
      </c>
      <c r="AA18" s="140">
        <f t="shared" si="13"/>
        <v>6.0600000000000014</v>
      </c>
      <c r="AB18" s="142" t="str">
        <f>IF(G18&lt;&gt;"",VLOOKUP(WEEKDAY(C18,2),Служебный!G$4:H$10,2),"")</f>
        <v>пт</v>
      </c>
      <c r="AC18" s="125" t="str">
        <f t="shared" si="14"/>
        <v>14-15</v>
      </c>
      <c r="AD18" s="126">
        <f t="shared" si="15"/>
        <v>4</v>
      </c>
      <c r="AE18" s="127">
        <f t="shared" si="16"/>
        <v>379500</v>
      </c>
      <c r="AF18" s="127" t="str">
        <f t="shared" si="17"/>
        <v>Среднесрок</v>
      </c>
      <c r="AG18" s="127">
        <f t="shared" si="1"/>
        <v>4</v>
      </c>
      <c r="AH18" s="128">
        <f t="shared" si="18"/>
        <v>0</v>
      </c>
      <c r="AI18" s="128">
        <f t="shared" si="19"/>
        <v>-1.54</v>
      </c>
      <c r="AJ18" s="125">
        <f t="shared" si="20"/>
        <v>2015</v>
      </c>
      <c r="AK18" s="125" t="str">
        <f t="shared" si="21"/>
        <v>Июль</v>
      </c>
      <c r="AL18" s="126">
        <f t="shared" si="22"/>
        <v>30</v>
      </c>
      <c r="AM18" s="128">
        <f t="shared" si="4"/>
        <v>0</v>
      </c>
      <c r="AN18" s="129">
        <f t="shared" si="23"/>
        <v>8</v>
      </c>
      <c r="AO18" s="129">
        <f t="shared" si="5"/>
        <v>75.749999999999986</v>
      </c>
      <c r="AP18" s="129">
        <f t="shared" si="24"/>
        <v>-9.8717948717948669</v>
      </c>
      <c r="AQ18" s="128">
        <f t="shared" si="2"/>
        <v>7.6000000000000014</v>
      </c>
      <c r="AR18" s="128">
        <f t="shared" si="3"/>
        <v>0</v>
      </c>
      <c r="AS18" s="125" t="e">
        <f t="shared" si="25"/>
        <v>#VALUE!</v>
      </c>
      <c r="AT18" s="143">
        <f t="shared" si="6"/>
        <v>2</v>
      </c>
      <c r="AU18" s="137"/>
    </row>
    <row r="19" spans="2:47" s="102" customFormat="1" ht="10.199999999999999" x14ac:dyDescent="0.2">
      <c r="B19" s="133">
        <v>18</v>
      </c>
      <c r="C19" s="159">
        <v>42209</v>
      </c>
      <c r="D19" s="82">
        <v>0.25347222222222221</v>
      </c>
      <c r="E19" s="81">
        <v>42214</v>
      </c>
      <c r="F19" s="82">
        <v>8.3333333333333332E-3</v>
      </c>
      <c r="G19" s="84" t="s">
        <v>191</v>
      </c>
      <c r="H19" s="161" t="s">
        <v>247</v>
      </c>
      <c r="I19" s="170" t="s">
        <v>330</v>
      </c>
      <c r="J19" s="170" t="s">
        <v>331</v>
      </c>
      <c r="K19" s="84">
        <v>0.01</v>
      </c>
      <c r="L19" s="86"/>
      <c r="M19" s="87">
        <v>-1.36</v>
      </c>
      <c r="N19" s="135" t="s">
        <v>263</v>
      </c>
      <c r="O19" s="119" t="s">
        <v>262</v>
      </c>
      <c r="P19" s="120">
        <v>4</v>
      </c>
      <c r="Q19" s="121" t="s">
        <v>268</v>
      </c>
      <c r="R19" s="86" t="s">
        <v>332</v>
      </c>
      <c r="S19" s="86"/>
      <c r="T19" s="138">
        <f t="shared" si="7"/>
        <v>12.7</v>
      </c>
      <c r="U19" s="122">
        <f t="shared" ref="U19:U82" si="26">L19</f>
        <v>0</v>
      </c>
      <c r="V19" s="123">
        <f t="shared" ref="V19:V82" si="27">M19</f>
        <v>-1.36</v>
      </c>
      <c r="W19" s="122">
        <f t="shared" si="0"/>
        <v>-1.36</v>
      </c>
      <c r="X19" s="124">
        <f t="shared" ref="X19:X82" si="28">X18+V18</f>
        <v>14.059999999999999</v>
      </c>
      <c r="Y19" s="124">
        <f t="shared" ref="Y19:Y82" si="29">Y18+W18</f>
        <v>6.0600000000000014</v>
      </c>
      <c r="Z19" s="124">
        <f t="shared" ref="Z19:Z82" si="30">X19+V19</f>
        <v>12.7</v>
      </c>
      <c r="AA19" s="140">
        <f t="shared" ref="AA19:AA82" si="31">Y19+W19</f>
        <v>4.7000000000000011</v>
      </c>
      <c r="AB19" s="142" t="str">
        <f>IF(G19&lt;&gt;"",VLOOKUP(WEEKDAY(C19,2),Служебный!G$4:H$10,2),"")</f>
        <v>пт</v>
      </c>
      <c r="AC19" s="125" t="str">
        <f t="shared" si="14"/>
        <v>6-7</v>
      </c>
      <c r="AD19" s="126">
        <f t="shared" si="15"/>
        <v>1</v>
      </c>
      <c r="AE19" s="127">
        <f t="shared" ref="AE19:AE82" si="32">ROUND(((E19+F19)-(C19+D19))*86400,0)</f>
        <v>410820</v>
      </c>
      <c r="AF19" s="127" t="str">
        <f t="shared" ref="AF19:AF82" si="33">IF(FLOOR((AE19/60),15)&gt;400,"Среднесрок",FLOOR((AE19/60),15))</f>
        <v>Среднесрок</v>
      </c>
      <c r="AG19" s="127">
        <f t="shared" si="1"/>
        <v>4</v>
      </c>
      <c r="AH19" s="128">
        <f t="shared" ref="AH19:AH82" si="34">IF(W19&gt;0,W19,0)</f>
        <v>0</v>
      </c>
      <c r="AI19" s="128">
        <f t="shared" ref="AI19:AI82" si="35">IF(W19&lt;0,W19,0)</f>
        <v>-1.36</v>
      </c>
      <c r="AJ19" s="125">
        <f t="shared" si="20"/>
        <v>2015</v>
      </c>
      <c r="AK19" s="125" t="str">
        <f t="shared" si="21"/>
        <v>Июль</v>
      </c>
      <c r="AL19" s="126">
        <f t="shared" si="22"/>
        <v>30</v>
      </c>
      <c r="AM19" s="128">
        <f t="shared" si="4"/>
        <v>12.7</v>
      </c>
      <c r="AN19" s="129">
        <f t="shared" si="23"/>
        <v>8</v>
      </c>
      <c r="AO19" s="129">
        <f t="shared" si="5"/>
        <v>58.749999999999993</v>
      </c>
      <c r="AP19" s="129">
        <f t="shared" si="24"/>
        <v>-9.6728307254623012</v>
      </c>
      <c r="AQ19" s="128">
        <f t="shared" si="2"/>
        <v>0</v>
      </c>
      <c r="AR19" s="128">
        <f t="shared" si="3"/>
        <v>4.7000000000000011</v>
      </c>
      <c r="AS19" s="125" t="e">
        <f t="shared" ref="AS19:AS82" si="36">CEILING(I19,5)</f>
        <v>#VALUE!</v>
      </c>
      <c r="AT19" s="143">
        <f t="shared" ref="AT19:AT82" si="37">IF(AR19=0,AT18,IF(W19&lt;0,IF(AT18&lt;0,AT18-1,-1),IF(AT18&gt;0,AT18+1,1)))</f>
        <v>-1</v>
      </c>
      <c r="AU19" s="137"/>
    </row>
    <row r="20" spans="2:47" s="102" customFormat="1" ht="10.199999999999999" x14ac:dyDescent="0.2">
      <c r="B20" s="133">
        <v>19</v>
      </c>
      <c r="C20" s="159">
        <v>42213</v>
      </c>
      <c r="D20" s="82">
        <v>0.4861111111111111</v>
      </c>
      <c r="E20" s="81">
        <v>42215</v>
      </c>
      <c r="F20" s="82">
        <v>0.99791666666666667</v>
      </c>
      <c r="G20" s="83" t="s">
        <v>146</v>
      </c>
      <c r="H20" s="162" t="s">
        <v>248</v>
      </c>
      <c r="I20" s="170" t="s">
        <v>335</v>
      </c>
      <c r="J20" s="170" t="s">
        <v>336</v>
      </c>
      <c r="K20" s="84">
        <v>0.01</v>
      </c>
      <c r="L20" s="86"/>
      <c r="M20" s="87">
        <v>0.81</v>
      </c>
      <c r="N20" s="135" t="s">
        <v>263</v>
      </c>
      <c r="O20" s="119" t="s">
        <v>249</v>
      </c>
      <c r="P20" s="120">
        <v>4</v>
      </c>
      <c r="Q20" s="121" t="s">
        <v>268</v>
      </c>
      <c r="R20" s="86" t="s">
        <v>337</v>
      </c>
      <c r="S20" s="86"/>
      <c r="T20" s="138">
        <f t="shared" si="7"/>
        <v>13.51</v>
      </c>
      <c r="U20" s="122">
        <f t="shared" si="26"/>
        <v>0</v>
      </c>
      <c r="V20" s="123">
        <f t="shared" si="27"/>
        <v>0.81</v>
      </c>
      <c r="W20" s="122">
        <f t="shared" si="0"/>
        <v>0.81</v>
      </c>
      <c r="X20" s="124">
        <f t="shared" si="28"/>
        <v>12.7</v>
      </c>
      <c r="Y20" s="124">
        <f t="shared" si="29"/>
        <v>4.7000000000000011</v>
      </c>
      <c r="Z20" s="124">
        <f t="shared" si="30"/>
        <v>13.51</v>
      </c>
      <c r="AA20" s="140">
        <f t="shared" si="31"/>
        <v>5.5100000000000016</v>
      </c>
      <c r="AB20" s="142" t="str">
        <f>IF(G20&lt;&gt;"",VLOOKUP(WEEKDAY(C20,2),Служебный!G$4:H$10,2),"")</f>
        <v>вт</v>
      </c>
      <c r="AC20" s="125" t="str">
        <f t="shared" si="14"/>
        <v>11-12</v>
      </c>
      <c r="AD20" s="126">
        <f t="shared" si="15"/>
        <v>3</v>
      </c>
      <c r="AE20" s="127">
        <f t="shared" si="32"/>
        <v>217020</v>
      </c>
      <c r="AF20" s="127" t="str">
        <f t="shared" si="33"/>
        <v>Среднесрок</v>
      </c>
      <c r="AG20" s="127">
        <f t="shared" si="1"/>
        <v>3</v>
      </c>
      <c r="AH20" s="128">
        <f t="shared" si="34"/>
        <v>0.81</v>
      </c>
      <c r="AI20" s="128">
        <f t="shared" si="35"/>
        <v>0</v>
      </c>
      <c r="AJ20" s="125">
        <f t="shared" si="20"/>
        <v>2015</v>
      </c>
      <c r="AK20" s="125" t="str">
        <f t="shared" si="21"/>
        <v>Июль</v>
      </c>
      <c r="AL20" s="126">
        <f t="shared" si="22"/>
        <v>31</v>
      </c>
      <c r="AM20" s="128">
        <f t="shared" si="4"/>
        <v>13.51</v>
      </c>
      <c r="AN20" s="129">
        <f t="shared" si="23"/>
        <v>8</v>
      </c>
      <c r="AO20" s="129">
        <f t="shared" si="5"/>
        <v>68.875</v>
      </c>
      <c r="AP20" s="129">
        <f t="shared" si="24"/>
        <v>6.3779527559055165</v>
      </c>
      <c r="AQ20" s="128">
        <f t="shared" si="2"/>
        <v>4.7000000000000011</v>
      </c>
      <c r="AR20" s="128">
        <f t="shared" si="3"/>
        <v>5.5100000000000016</v>
      </c>
      <c r="AS20" s="125" t="e">
        <f t="shared" si="36"/>
        <v>#VALUE!</v>
      </c>
      <c r="AT20" s="143">
        <f t="shared" si="37"/>
        <v>1</v>
      </c>
      <c r="AU20" s="137"/>
    </row>
    <row r="21" spans="2:47" s="102" customFormat="1" ht="20.399999999999999" x14ac:dyDescent="0.2">
      <c r="B21" s="133">
        <v>20</v>
      </c>
      <c r="C21" s="159">
        <v>42215</v>
      </c>
      <c r="D21" s="82">
        <v>0.39583333333333331</v>
      </c>
      <c r="E21" s="81">
        <v>42220</v>
      </c>
      <c r="F21" s="82">
        <v>0.36458333333333331</v>
      </c>
      <c r="G21" s="83" t="s">
        <v>175</v>
      </c>
      <c r="H21" s="162" t="s">
        <v>248</v>
      </c>
      <c r="I21" s="175" t="s">
        <v>339</v>
      </c>
      <c r="J21" s="175" t="s">
        <v>340</v>
      </c>
      <c r="K21" s="84">
        <v>0.01</v>
      </c>
      <c r="L21" s="86"/>
      <c r="M21" s="87">
        <v>0.64</v>
      </c>
      <c r="N21" s="135" t="s">
        <v>263</v>
      </c>
      <c r="O21" s="119" t="s">
        <v>249</v>
      </c>
      <c r="P21" s="120">
        <v>3</v>
      </c>
      <c r="Q21" s="121" t="s">
        <v>268</v>
      </c>
      <c r="R21" s="86" t="s">
        <v>341</v>
      </c>
      <c r="S21" s="86"/>
      <c r="T21" s="138">
        <f t="shared" si="7"/>
        <v>14.15</v>
      </c>
      <c r="U21" s="122">
        <f>L21</f>
        <v>0</v>
      </c>
      <c r="V21" s="123">
        <f t="shared" si="27"/>
        <v>0.64</v>
      </c>
      <c r="W21" s="122">
        <f>V21+L21</f>
        <v>0.64</v>
      </c>
      <c r="X21" s="124">
        <f t="shared" si="28"/>
        <v>13.51</v>
      </c>
      <c r="Y21" s="124">
        <f t="shared" si="29"/>
        <v>5.5100000000000016</v>
      </c>
      <c r="Z21" s="124">
        <f t="shared" si="30"/>
        <v>14.15</v>
      </c>
      <c r="AA21" s="140">
        <f t="shared" si="31"/>
        <v>6.1500000000000012</v>
      </c>
      <c r="AB21" s="142" t="str">
        <f>IF(G21&lt;&gt;"",VLOOKUP(WEEKDAY(C21,2),Служебный!G$4:H$10,2),"")</f>
        <v>чт</v>
      </c>
      <c r="AC21" s="125" t="str">
        <f t="shared" si="14"/>
        <v>9-10</v>
      </c>
      <c r="AD21" s="126">
        <f t="shared" si="15"/>
        <v>3</v>
      </c>
      <c r="AE21" s="127">
        <f t="shared" si="32"/>
        <v>429300</v>
      </c>
      <c r="AF21" s="127" t="str">
        <f t="shared" si="33"/>
        <v>Среднесрок</v>
      </c>
      <c r="AG21" s="127">
        <f t="shared" si="1"/>
        <v>4</v>
      </c>
      <c r="AH21" s="128">
        <f t="shared" si="34"/>
        <v>0.64</v>
      </c>
      <c r="AI21" s="128">
        <f t="shared" si="35"/>
        <v>0</v>
      </c>
      <c r="AJ21" s="125">
        <f t="shared" si="20"/>
        <v>2015</v>
      </c>
      <c r="AK21" s="125" t="str">
        <f t="shared" si="21"/>
        <v>Июль</v>
      </c>
      <c r="AL21" s="126">
        <f t="shared" si="22"/>
        <v>31</v>
      </c>
      <c r="AM21" s="128">
        <f t="shared" si="4"/>
        <v>0</v>
      </c>
      <c r="AN21" s="129">
        <f t="shared" si="23"/>
        <v>8</v>
      </c>
      <c r="AO21" s="129">
        <f t="shared" si="5"/>
        <v>76.875</v>
      </c>
      <c r="AP21" s="129">
        <f t="shared" si="24"/>
        <v>4.7372316802368655</v>
      </c>
      <c r="AQ21" s="128">
        <f t="shared" si="2"/>
        <v>5.5100000000000016</v>
      </c>
      <c r="AR21" s="128">
        <f t="shared" si="3"/>
        <v>0</v>
      </c>
      <c r="AS21" s="125" t="e">
        <f t="shared" si="36"/>
        <v>#VALUE!</v>
      </c>
      <c r="AT21" s="143">
        <f t="shared" si="37"/>
        <v>1</v>
      </c>
      <c r="AU21" s="137"/>
    </row>
    <row r="22" spans="2:47" s="102" customFormat="1" ht="10.199999999999999" x14ac:dyDescent="0.2">
      <c r="B22" s="133">
        <v>21</v>
      </c>
      <c r="C22" s="159">
        <v>42215</v>
      </c>
      <c r="D22" s="82">
        <v>0.39097222222222222</v>
      </c>
      <c r="E22" s="81">
        <v>42220</v>
      </c>
      <c r="F22" s="82">
        <v>0.63611111111111118</v>
      </c>
      <c r="G22" s="84" t="s">
        <v>191</v>
      </c>
      <c r="H22" s="161" t="s">
        <v>247</v>
      </c>
      <c r="I22" s="175" t="s">
        <v>342</v>
      </c>
      <c r="J22" s="175" t="s">
        <v>343</v>
      </c>
      <c r="K22" s="84">
        <v>0.01</v>
      </c>
      <c r="L22" s="86"/>
      <c r="M22" s="87">
        <v>0.24</v>
      </c>
      <c r="N22" s="135" t="s">
        <v>263</v>
      </c>
      <c r="O22" s="119" t="s">
        <v>249</v>
      </c>
      <c r="P22" s="120">
        <v>3</v>
      </c>
      <c r="Q22" s="121" t="s">
        <v>268</v>
      </c>
      <c r="R22" s="86" t="s">
        <v>344</v>
      </c>
      <c r="S22" s="86"/>
      <c r="T22" s="138">
        <f t="shared" si="7"/>
        <v>14.39</v>
      </c>
      <c r="U22" s="122">
        <f>L22</f>
        <v>0</v>
      </c>
      <c r="V22" s="123">
        <f>M22</f>
        <v>0.24</v>
      </c>
      <c r="W22" s="122">
        <f>V22+L22</f>
        <v>0.24</v>
      </c>
      <c r="X22" s="124">
        <f t="shared" si="28"/>
        <v>14.15</v>
      </c>
      <c r="Y22" s="124">
        <f t="shared" si="29"/>
        <v>6.1500000000000012</v>
      </c>
      <c r="Z22" s="124">
        <f t="shared" si="30"/>
        <v>14.39</v>
      </c>
      <c r="AA22" s="140">
        <f t="shared" si="31"/>
        <v>6.3900000000000015</v>
      </c>
      <c r="AB22" s="142" t="str">
        <f>IF(G22&lt;&gt;"",VLOOKUP(WEEKDAY(C22,2),Служебный!G$4:H$10,2),"")</f>
        <v>чт</v>
      </c>
      <c r="AC22" s="125" t="str">
        <f t="shared" si="14"/>
        <v>9-10</v>
      </c>
      <c r="AD22" s="126">
        <f t="shared" si="15"/>
        <v>2</v>
      </c>
      <c r="AE22" s="127">
        <f t="shared" si="32"/>
        <v>453180</v>
      </c>
      <c r="AF22" s="127" t="str">
        <f t="shared" si="33"/>
        <v>Среднесрок</v>
      </c>
      <c r="AG22" s="127">
        <f t="shared" si="1"/>
        <v>4</v>
      </c>
      <c r="AH22" s="128">
        <f t="shared" si="34"/>
        <v>0.24</v>
      </c>
      <c r="AI22" s="128">
        <f t="shared" si="35"/>
        <v>0</v>
      </c>
      <c r="AJ22" s="125">
        <f t="shared" si="20"/>
        <v>2015</v>
      </c>
      <c r="AK22" s="125" t="str">
        <f t="shared" si="21"/>
        <v>Июль</v>
      </c>
      <c r="AL22" s="126">
        <f t="shared" si="22"/>
        <v>31</v>
      </c>
      <c r="AM22" s="128">
        <f t="shared" si="4"/>
        <v>14.39</v>
      </c>
      <c r="AN22" s="129">
        <f t="shared" si="23"/>
        <v>8</v>
      </c>
      <c r="AO22" s="129">
        <f t="shared" si="5"/>
        <v>79.875</v>
      </c>
      <c r="AP22" s="129">
        <f t="shared" si="24"/>
        <v>1.6961130742049484</v>
      </c>
      <c r="AQ22" s="128">
        <f t="shared" si="2"/>
        <v>0</v>
      </c>
      <c r="AR22" s="128">
        <f t="shared" si="3"/>
        <v>6.3900000000000015</v>
      </c>
      <c r="AS22" s="125" t="e">
        <f t="shared" si="36"/>
        <v>#VALUE!</v>
      </c>
      <c r="AT22" s="143">
        <f t="shared" si="37"/>
        <v>2</v>
      </c>
      <c r="AU22" s="137"/>
    </row>
    <row r="23" spans="2:47" s="102" customFormat="1" ht="20.399999999999999" x14ac:dyDescent="0.2">
      <c r="B23" s="133">
        <v>22</v>
      </c>
      <c r="C23" s="159">
        <v>42212</v>
      </c>
      <c r="D23" s="82">
        <v>0.20416666666666669</v>
      </c>
      <c r="E23" s="81">
        <v>42220</v>
      </c>
      <c r="F23" s="82">
        <v>0.72916666666666663</v>
      </c>
      <c r="G23" s="84" t="s">
        <v>138</v>
      </c>
      <c r="H23" s="162" t="s">
        <v>248</v>
      </c>
      <c r="I23" s="175" t="s">
        <v>345</v>
      </c>
      <c r="J23" s="175" t="s">
        <v>346</v>
      </c>
      <c r="K23" s="84">
        <v>0.01</v>
      </c>
      <c r="L23" s="86"/>
      <c r="M23" s="87">
        <v>0.23</v>
      </c>
      <c r="N23" s="135" t="s">
        <v>263</v>
      </c>
      <c r="O23" s="119" t="s">
        <v>262</v>
      </c>
      <c r="P23" s="120">
        <v>4</v>
      </c>
      <c r="Q23" s="121" t="s">
        <v>268</v>
      </c>
      <c r="R23" s="86" t="s">
        <v>347</v>
      </c>
      <c r="S23" s="86"/>
      <c r="T23" s="138">
        <f t="shared" si="7"/>
        <v>14.620000000000001</v>
      </c>
      <c r="U23" s="122">
        <f t="shared" si="26"/>
        <v>0</v>
      </c>
      <c r="V23" s="123">
        <f t="shared" si="27"/>
        <v>0.23</v>
      </c>
      <c r="W23" s="122">
        <f t="shared" si="0"/>
        <v>0.23</v>
      </c>
      <c r="X23" s="124">
        <f t="shared" si="28"/>
        <v>14.39</v>
      </c>
      <c r="Y23" s="124">
        <f t="shared" si="29"/>
        <v>6.3900000000000015</v>
      </c>
      <c r="Z23" s="124">
        <f t="shared" si="30"/>
        <v>14.620000000000001</v>
      </c>
      <c r="AA23" s="140">
        <f t="shared" si="31"/>
        <v>6.6200000000000019</v>
      </c>
      <c r="AB23" s="142" t="str">
        <f>IF(G23&lt;&gt;"",VLOOKUP(WEEKDAY(C23,2),Служебный!G$4:H$10,2),"")</f>
        <v>пн</v>
      </c>
      <c r="AC23" s="125" t="str">
        <f t="shared" si="14"/>
        <v>4-5</v>
      </c>
      <c r="AD23" s="126">
        <f t="shared" si="15"/>
        <v>4</v>
      </c>
      <c r="AE23" s="127">
        <f t="shared" si="32"/>
        <v>736560</v>
      </c>
      <c r="AF23" s="127" t="str">
        <f t="shared" si="33"/>
        <v>Среднесрок</v>
      </c>
      <c r="AG23" s="127">
        <f t="shared" si="1"/>
        <v>7</v>
      </c>
      <c r="AH23" s="128">
        <f t="shared" si="34"/>
        <v>0.23</v>
      </c>
      <c r="AI23" s="128">
        <f t="shared" si="35"/>
        <v>0</v>
      </c>
      <c r="AJ23" s="125">
        <f t="shared" si="20"/>
        <v>2015</v>
      </c>
      <c r="AK23" s="125" t="str">
        <f t="shared" si="21"/>
        <v>Июль</v>
      </c>
      <c r="AL23" s="126">
        <f t="shared" si="22"/>
        <v>31</v>
      </c>
      <c r="AM23" s="128">
        <f t="shared" si="4"/>
        <v>14.620000000000001</v>
      </c>
      <c r="AN23" s="129">
        <f t="shared" si="23"/>
        <v>8</v>
      </c>
      <c r="AO23" s="129">
        <f t="shared" si="5"/>
        <v>82.750000000000014</v>
      </c>
      <c r="AP23" s="129">
        <f t="shared" si="24"/>
        <v>1.5983321751216151</v>
      </c>
      <c r="AQ23" s="128">
        <f t="shared" si="2"/>
        <v>6.3900000000000015</v>
      </c>
      <c r="AR23" s="128">
        <f t="shared" si="3"/>
        <v>6.6200000000000019</v>
      </c>
      <c r="AS23" s="125" t="e">
        <f t="shared" si="36"/>
        <v>#VALUE!</v>
      </c>
      <c r="AT23" s="143">
        <f t="shared" si="37"/>
        <v>3</v>
      </c>
      <c r="AU23" s="137"/>
    </row>
    <row r="24" spans="2:47" s="102" customFormat="1" ht="10.199999999999999" x14ac:dyDescent="0.2">
      <c r="B24" s="133">
        <v>23</v>
      </c>
      <c r="C24" s="159">
        <v>42221</v>
      </c>
      <c r="D24" s="82">
        <v>0.15902777777777777</v>
      </c>
      <c r="E24" s="81">
        <v>42223</v>
      </c>
      <c r="F24" s="82">
        <v>0.43055555555555558</v>
      </c>
      <c r="G24" s="84" t="s">
        <v>148</v>
      </c>
      <c r="H24" s="161" t="s">
        <v>247</v>
      </c>
      <c r="I24" s="175" t="s">
        <v>349</v>
      </c>
      <c r="J24" s="175" t="s">
        <v>350</v>
      </c>
      <c r="K24" s="84">
        <v>0.01</v>
      </c>
      <c r="L24" s="86"/>
      <c r="M24" s="87">
        <v>-1.1200000000000001</v>
      </c>
      <c r="N24" s="135" t="s">
        <v>264</v>
      </c>
      <c r="O24" s="119" t="s">
        <v>262</v>
      </c>
      <c r="P24" s="120">
        <v>2</v>
      </c>
      <c r="Q24" s="121" t="s">
        <v>268</v>
      </c>
      <c r="R24" s="86" t="s">
        <v>351</v>
      </c>
      <c r="S24" s="86"/>
      <c r="T24" s="138">
        <f t="shared" si="7"/>
        <v>13.5</v>
      </c>
      <c r="U24" s="122">
        <f t="shared" si="26"/>
        <v>0</v>
      </c>
      <c r="V24" s="123">
        <f t="shared" si="27"/>
        <v>-1.1200000000000001</v>
      </c>
      <c r="W24" s="122">
        <f t="shared" si="0"/>
        <v>-1.1200000000000001</v>
      </c>
      <c r="X24" s="124">
        <f t="shared" si="28"/>
        <v>14.620000000000001</v>
      </c>
      <c r="Y24" s="124">
        <f t="shared" si="29"/>
        <v>6.6200000000000019</v>
      </c>
      <c r="Z24" s="124">
        <f t="shared" si="30"/>
        <v>13.5</v>
      </c>
      <c r="AA24" s="140">
        <f t="shared" si="31"/>
        <v>5.5000000000000018</v>
      </c>
      <c r="AB24" s="142" t="str">
        <f>IF(G24&lt;&gt;"",VLOOKUP(WEEKDAY(C24,2),Служебный!G$4:H$10,2),"")</f>
        <v>ср</v>
      </c>
      <c r="AC24" s="125" t="str">
        <f t="shared" si="14"/>
        <v>3-4</v>
      </c>
      <c r="AD24" s="126">
        <f t="shared" si="15"/>
        <v>4</v>
      </c>
      <c r="AE24" s="127">
        <f t="shared" si="32"/>
        <v>196260</v>
      </c>
      <c r="AF24" s="127" t="str">
        <f t="shared" si="33"/>
        <v>Среднесрок</v>
      </c>
      <c r="AG24" s="127">
        <f t="shared" si="1"/>
        <v>3</v>
      </c>
      <c r="AH24" s="128">
        <f t="shared" si="34"/>
        <v>0</v>
      </c>
      <c r="AI24" s="128">
        <f t="shared" si="35"/>
        <v>-1.1200000000000001</v>
      </c>
      <c r="AJ24" s="125">
        <f t="shared" si="20"/>
        <v>2015</v>
      </c>
      <c r="AK24" s="125" t="str">
        <f t="shared" si="21"/>
        <v>Август</v>
      </c>
      <c r="AL24" s="126">
        <f t="shared" si="22"/>
        <v>32</v>
      </c>
      <c r="AM24" s="128">
        <f t="shared" si="4"/>
        <v>13.5</v>
      </c>
      <c r="AN24" s="129">
        <f t="shared" si="23"/>
        <v>8</v>
      </c>
      <c r="AO24" s="129">
        <f t="shared" si="5"/>
        <v>68.75</v>
      </c>
      <c r="AP24" s="129">
        <f t="shared" si="24"/>
        <v>-7.6607387140902938</v>
      </c>
      <c r="AQ24" s="128">
        <f t="shared" si="2"/>
        <v>6.6200000000000019</v>
      </c>
      <c r="AR24" s="128">
        <f t="shared" si="3"/>
        <v>5.5000000000000018</v>
      </c>
      <c r="AS24" s="125" t="e">
        <f t="shared" si="36"/>
        <v>#VALUE!</v>
      </c>
      <c r="AT24" s="143">
        <f t="shared" si="37"/>
        <v>-1</v>
      </c>
      <c r="AU24" s="137"/>
    </row>
    <row r="25" spans="2:47" s="102" customFormat="1" ht="20.399999999999999" x14ac:dyDescent="0.2">
      <c r="B25" s="133">
        <v>24</v>
      </c>
      <c r="C25" s="159">
        <v>42215</v>
      </c>
      <c r="D25" s="82">
        <v>0.38819444444444445</v>
      </c>
      <c r="E25" s="81">
        <v>42223</v>
      </c>
      <c r="F25" s="82">
        <v>0.64027777777777783</v>
      </c>
      <c r="G25" s="83" t="s">
        <v>141</v>
      </c>
      <c r="H25" s="162" t="s">
        <v>248</v>
      </c>
      <c r="I25" s="175" t="s">
        <v>353</v>
      </c>
      <c r="J25" s="175" t="s">
        <v>354</v>
      </c>
      <c r="K25" s="84">
        <v>0.01</v>
      </c>
      <c r="L25" s="86"/>
      <c r="M25" s="87">
        <v>0.79</v>
      </c>
      <c r="N25" s="136" t="s">
        <v>263</v>
      </c>
      <c r="O25" s="119" t="s">
        <v>262</v>
      </c>
      <c r="P25" s="120">
        <v>4</v>
      </c>
      <c r="Q25" s="121" t="s">
        <v>268</v>
      </c>
      <c r="R25" s="86" t="s">
        <v>355</v>
      </c>
      <c r="S25" s="86"/>
      <c r="T25" s="138">
        <f t="shared" si="7"/>
        <v>14.29</v>
      </c>
      <c r="U25" s="122">
        <f>L25</f>
        <v>0</v>
      </c>
      <c r="V25" s="123">
        <f t="shared" si="27"/>
        <v>0.79</v>
      </c>
      <c r="W25" s="122">
        <f>V25+L25</f>
        <v>0.79</v>
      </c>
      <c r="X25" s="124">
        <f t="shared" si="28"/>
        <v>13.5</v>
      </c>
      <c r="Y25" s="124">
        <f t="shared" si="29"/>
        <v>5.5000000000000018</v>
      </c>
      <c r="Z25" s="124">
        <f t="shared" si="30"/>
        <v>14.29</v>
      </c>
      <c r="AA25" s="140">
        <f t="shared" si="31"/>
        <v>6.2900000000000018</v>
      </c>
      <c r="AB25" s="142" t="str">
        <f>IF(G25&lt;&gt;"",VLOOKUP(WEEKDAY(C25,2),Служебный!G$4:H$10,2),"")</f>
        <v>чт</v>
      </c>
      <c r="AC25" s="125" t="str">
        <f t="shared" si="14"/>
        <v>9-10</v>
      </c>
      <c r="AD25" s="126">
        <f t="shared" si="15"/>
        <v>2</v>
      </c>
      <c r="AE25" s="127">
        <f t="shared" si="32"/>
        <v>712980</v>
      </c>
      <c r="AF25" s="127" t="str">
        <f t="shared" si="33"/>
        <v>Среднесрок</v>
      </c>
      <c r="AG25" s="127">
        <f t="shared" si="1"/>
        <v>7</v>
      </c>
      <c r="AH25" s="128">
        <f t="shared" si="34"/>
        <v>0.79</v>
      </c>
      <c r="AI25" s="128">
        <f t="shared" si="35"/>
        <v>0</v>
      </c>
      <c r="AJ25" s="125">
        <f t="shared" si="20"/>
        <v>2015</v>
      </c>
      <c r="AK25" s="125" t="str">
        <f t="shared" si="21"/>
        <v>Июль</v>
      </c>
      <c r="AL25" s="126">
        <f t="shared" si="22"/>
        <v>31</v>
      </c>
      <c r="AM25" s="128">
        <f t="shared" si="4"/>
        <v>14.29</v>
      </c>
      <c r="AN25" s="129">
        <f t="shared" si="23"/>
        <v>8</v>
      </c>
      <c r="AO25" s="129">
        <f t="shared" si="5"/>
        <v>78.624999999999986</v>
      </c>
      <c r="AP25" s="129">
        <f t="shared" si="24"/>
        <v>5.8518518518518459</v>
      </c>
      <c r="AQ25" s="128">
        <f t="shared" si="2"/>
        <v>5.5000000000000018</v>
      </c>
      <c r="AR25" s="128">
        <f t="shared" si="3"/>
        <v>6.2900000000000018</v>
      </c>
      <c r="AS25" s="125" t="e">
        <f t="shared" si="36"/>
        <v>#VALUE!</v>
      </c>
      <c r="AT25" s="143">
        <f t="shared" si="37"/>
        <v>1</v>
      </c>
      <c r="AU25" s="137"/>
    </row>
    <row r="26" spans="2:47" s="102" customFormat="1" ht="10.199999999999999" x14ac:dyDescent="0.2">
      <c r="B26" s="133">
        <v>25</v>
      </c>
      <c r="C26" s="159">
        <v>42222</v>
      </c>
      <c r="D26" s="82">
        <v>0.19097222222222221</v>
      </c>
      <c r="E26" s="81">
        <v>42223</v>
      </c>
      <c r="F26" s="82">
        <v>0.64097222222222217</v>
      </c>
      <c r="G26" s="83" t="s">
        <v>180</v>
      </c>
      <c r="H26" s="162" t="s">
        <v>248</v>
      </c>
      <c r="I26" s="175" t="s">
        <v>356</v>
      </c>
      <c r="J26" s="175" t="s">
        <v>357</v>
      </c>
      <c r="K26" s="84">
        <v>0.01</v>
      </c>
      <c r="L26" s="86"/>
      <c r="M26" s="87">
        <v>-2.12</v>
      </c>
      <c r="N26" s="136" t="s">
        <v>265</v>
      </c>
      <c r="O26" s="119" t="s">
        <v>262</v>
      </c>
      <c r="P26" s="120">
        <v>1</v>
      </c>
      <c r="Q26" s="121" t="s">
        <v>268</v>
      </c>
      <c r="R26" s="86" t="s">
        <v>358</v>
      </c>
      <c r="S26" s="86"/>
      <c r="T26" s="138">
        <f t="shared" si="7"/>
        <v>12.169999999999998</v>
      </c>
      <c r="U26" s="122">
        <f>L26</f>
        <v>0</v>
      </c>
      <c r="V26" s="123">
        <f t="shared" si="27"/>
        <v>-2.12</v>
      </c>
      <c r="W26" s="122">
        <f>V26+L26</f>
        <v>-2.12</v>
      </c>
      <c r="X26" s="124">
        <f t="shared" si="28"/>
        <v>14.29</v>
      </c>
      <c r="Y26" s="124">
        <f t="shared" si="29"/>
        <v>6.2900000000000018</v>
      </c>
      <c r="Z26" s="124">
        <f t="shared" si="30"/>
        <v>12.169999999999998</v>
      </c>
      <c r="AA26" s="140">
        <f t="shared" si="31"/>
        <v>4.1700000000000017</v>
      </c>
      <c r="AB26" s="142" t="str">
        <f>IF(G26&lt;&gt;"",VLOOKUP(WEEKDAY(C26,2),Служебный!G$4:H$10,2),"")</f>
        <v>чт</v>
      </c>
      <c r="AC26" s="125" t="str">
        <f t="shared" si="14"/>
        <v>4-5</v>
      </c>
      <c r="AD26" s="126">
        <f t="shared" si="15"/>
        <v>3</v>
      </c>
      <c r="AE26" s="127">
        <f t="shared" si="32"/>
        <v>125280</v>
      </c>
      <c r="AF26" s="127" t="str">
        <f t="shared" si="33"/>
        <v>Среднесрок</v>
      </c>
      <c r="AG26" s="127">
        <f t="shared" si="1"/>
        <v>2</v>
      </c>
      <c r="AH26" s="128">
        <f t="shared" si="34"/>
        <v>0</v>
      </c>
      <c r="AI26" s="128">
        <f t="shared" si="35"/>
        <v>-2.12</v>
      </c>
      <c r="AJ26" s="125">
        <f t="shared" si="20"/>
        <v>2015</v>
      </c>
      <c r="AK26" s="125" t="str">
        <f t="shared" si="21"/>
        <v>Август</v>
      </c>
      <c r="AL26" s="126">
        <f t="shared" si="22"/>
        <v>32</v>
      </c>
      <c r="AM26" s="128">
        <f t="shared" si="4"/>
        <v>12.169999999999998</v>
      </c>
      <c r="AN26" s="129">
        <f t="shared" si="23"/>
        <v>8</v>
      </c>
      <c r="AO26" s="129">
        <f t="shared" si="5"/>
        <v>52.124999999999979</v>
      </c>
      <c r="AP26" s="129">
        <f t="shared" si="24"/>
        <v>-14.835549335199449</v>
      </c>
      <c r="AQ26" s="128">
        <f t="shared" si="2"/>
        <v>6.2900000000000018</v>
      </c>
      <c r="AR26" s="128">
        <f t="shared" si="3"/>
        <v>4.1700000000000017</v>
      </c>
      <c r="AS26" s="125" t="e">
        <f t="shared" si="36"/>
        <v>#VALUE!</v>
      </c>
      <c r="AT26" s="143">
        <f t="shared" si="37"/>
        <v>-1</v>
      </c>
      <c r="AU26" s="137"/>
    </row>
    <row r="27" spans="2:47" s="102" customFormat="1" ht="20.399999999999999" x14ac:dyDescent="0.2">
      <c r="B27" s="133">
        <v>26</v>
      </c>
      <c r="C27" s="159">
        <v>42215</v>
      </c>
      <c r="D27" s="82">
        <v>3.7499999999999999E-2</v>
      </c>
      <c r="E27" s="81">
        <v>42223</v>
      </c>
      <c r="F27" s="82">
        <v>0.64166666666666672</v>
      </c>
      <c r="G27" s="84" t="s">
        <v>273</v>
      </c>
      <c r="H27" s="162" t="s">
        <v>248</v>
      </c>
      <c r="I27" s="175" t="s">
        <v>359</v>
      </c>
      <c r="J27" s="175" t="s">
        <v>360</v>
      </c>
      <c r="K27" s="84">
        <v>0.01</v>
      </c>
      <c r="L27" s="86"/>
      <c r="M27" s="87">
        <v>0.57999999999999996</v>
      </c>
      <c r="N27" s="136" t="s">
        <v>263</v>
      </c>
      <c r="O27" s="119" t="s">
        <v>262</v>
      </c>
      <c r="P27" s="120">
        <v>4</v>
      </c>
      <c r="Q27" s="121" t="s">
        <v>268</v>
      </c>
      <c r="R27" s="86" t="s">
        <v>361</v>
      </c>
      <c r="S27" s="86"/>
      <c r="T27" s="138">
        <f t="shared" si="7"/>
        <v>12.749999999999998</v>
      </c>
      <c r="U27" s="122">
        <f t="shared" si="26"/>
        <v>0</v>
      </c>
      <c r="V27" s="123">
        <f t="shared" si="27"/>
        <v>0.57999999999999996</v>
      </c>
      <c r="W27" s="122">
        <f t="shared" si="0"/>
        <v>0.57999999999999996</v>
      </c>
      <c r="X27" s="124">
        <f t="shared" si="28"/>
        <v>12.169999999999998</v>
      </c>
      <c r="Y27" s="124">
        <f t="shared" si="29"/>
        <v>4.1700000000000017</v>
      </c>
      <c r="Z27" s="124">
        <f t="shared" si="30"/>
        <v>12.749999999999998</v>
      </c>
      <c r="AA27" s="140">
        <f t="shared" si="31"/>
        <v>4.7500000000000018</v>
      </c>
      <c r="AB27" s="142" t="str">
        <f>IF(G27&lt;&gt;"",VLOOKUP(WEEKDAY(C27,2),Служебный!G$4:H$10,2),"")</f>
        <v>чт</v>
      </c>
      <c r="AC27" s="125" t="str">
        <f t="shared" si="14"/>
        <v>0-1</v>
      </c>
      <c r="AD27" s="126">
        <f t="shared" si="15"/>
        <v>4</v>
      </c>
      <c r="AE27" s="127">
        <f t="shared" si="32"/>
        <v>743400</v>
      </c>
      <c r="AF27" s="127" t="str">
        <f t="shared" si="33"/>
        <v>Среднесрок</v>
      </c>
      <c r="AG27" s="127">
        <f t="shared" si="1"/>
        <v>7</v>
      </c>
      <c r="AH27" s="128">
        <f t="shared" si="34"/>
        <v>0.57999999999999996</v>
      </c>
      <c r="AI27" s="128">
        <f t="shared" si="35"/>
        <v>0</v>
      </c>
      <c r="AJ27" s="125">
        <f t="shared" si="20"/>
        <v>2015</v>
      </c>
      <c r="AK27" s="125" t="str">
        <f t="shared" si="21"/>
        <v>Июль</v>
      </c>
      <c r="AL27" s="126">
        <f t="shared" si="22"/>
        <v>31</v>
      </c>
      <c r="AM27" s="128">
        <f t="shared" si="4"/>
        <v>0</v>
      </c>
      <c r="AN27" s="129">
        <f t="shared" si="23"/>
        <v>8</v>
      </c>
      <c r="AO27" s="129">
        <f t="shared" si="5"/>
        <v>59.374999999999979</v>
      </c>
      <c r="AP27" s="129">
        <f t="shared" si="24"/>
        <v>4.7658175842235018</v>
      </c>
      <c r="AQ27" s="128">
        <f t="shared" si="2"/>
        <v>4.1700000000000017</v>
      </c>
      <c r="AR27" s="128">
        <f t="shared" si="3"/>
        <v>0</v>
      </c>
      <c r="AS27" s="125" t="e">
        <f t="shared" si="36"/>
        <v>#VALUE!</v>
      </c>
      <c r="AT27" s="143">
        <f t="shared" si="37"/>
        <v>-1</v>
      </c>
      <c r="AU27" s="137"/>
    </row>
    <row r="28" spans="2:47" s="102" customFormat="1" ht="20.399999999999999" x14ac:dyDescent="0.2">
      <c r="B28" s="133">
        <v>27</v>
      </c>
      <c r="C28" s="159">
        <v>42215</v>
      </c>
      <c r="D28" s="82">
        <v>3.9583333333333331E-2</v>
      </c>
      <c r="E28" s="81">
        <v>42223</v>
      </c>
      <c r="F28" s="82">
        <v>0.91041666666666676</v>
      </c>
      <c r="G28" s="84" t="s">
        <v>143</v>
      </c>
      <c r="H28" s="161" t="s">
        <v>247</v>
      </c>
      <c r="I28" s="175" t="s">
        <v>362</v>
      </c>
      <c r="J28" s="175" t="s">
        <v>363</v>
      </c>
      <c r="K28" s="84">
        <v>0.01</v>
      </c>
      <c r="L28" s="86"/>
      <c r="M28" s="87">
        <v>0.03</v>
      </c>
      <c r="N28" s="136" t="s">
        <v>263</v>
      </c>
      <c r="O28" s="119" t="s">
        <v>262</v>
      </c>
      <c r="P28" s="120">
        <v>4</v>
      </c>
      <c r="Q28" s="121" t="s">
        <v>268</v>
      </c>
      <c r="R28" s="86" t="s">
        <v>364</v>
      </c>
      <c r="S28" s="86"/>
      <c r="T28" s="138">
        <f t="shared" si="7"/>
        <v>12.779999999999998</v>
      </c>
      <c r="U28" s="122">
        <f t="shared" si="26"/>
        <v>0</v>
      </c>
      <c r="V28" s="123">
        <f t="shared" si="27"/>
        <v>0.03</v>
      </c>
      <c r="W28" s="122">
        <f t="shared" si="0"/>
        <v>0.03</v>
      </c>
      <c r="X28" s="124">
        <f t="shared" si="28"/>
        <v>12.749999999999998</v>
      </c>
      <c r="Y28" s="124">
        <f t="shared" si="29"/>
        <v>4.7500000000000018</v>
      </c>
      <c r="Z28" s="124">
        <f t="shared" si="30"/>
        <v>12.779999999999998</v>
      </c>
      <c r="AA28" s="140">
        <f t="shared" si="31"/>
        <v>4.780000000000002</v>
      </c>
      <c r="AB28" s="142" t="str">
        <f>IF(G28&lt;&gt;"",VLOOKUP(WEEKDAY(C28,2),Служебный!G$4:H$10,2),"")</f>
        <v>чт</v>
      </c>
      <c r="AC28" s="125" t="str">
        <f t="shared" si="14"/>
        <v>0-1</v>
      </c>
      <c r="AD28" s="126">
        <f t="shared" si="15"/>
        <v>4</v>
      </c>
      <c r="AE28" s="127">
        <f t="shared" si="32"/>
        <v>766440</v>
      </c>
      <c r="AF28" s="127" t="str">
        <f t="shared" si="33"/>
        <v>Среднесрок</v>
      </c>
      <c r="AG28" s="127">
        <f t="shared" si="1"/>
        <v>7</v>
      </c>
      <c r="AH28" s="128">
        <f t="shared" si="34"/>
        <v>0.03</v>
      </c>
      <c r="AI28" s="128">
        <f t="shared" si="35"/>
        <v>0</v>
      </c>
      <c r="AJ28" s="125">
        <f t="shared" si="20"/>
        <v>2015</v>
      </c>
      <c r="AK28" s="125" t="str">
        <f t="shared" si="21"/>
        <v>Июль</v>
      </c>
      <c r="AL28" s="126">
        <f t="shared" si="22"/>
        <v>31</v>
      </c>
      <c r="AM28" s="128">
        <f t="shared" si="4"/>
        <v>12.779999999999998</v>
      </c>
      <c r="AN28" s="129">
        <f t="shared" si="23"/>
        <v>8</v>
      </c>
      <c r="AO28" s="129">
        <f t="shared" si="5"/>
        <v>59.749999999999972</v>
      </c>
      <c r="AP28" s="129">
        <f t="shared" si="24"/>
        <v>0.23529411764705385</v>
      </c>
      <c r="AQ28" s="128">
        <f t="shared" si="2"/>
        <v>0</v>
      </c>
      <c r="AR28" s="128">
        <f t="shared" si="3"/>
        <v>4.780000000000002</v>
      </c>
      <c r="AS28" s="125" t="e">
        <f t="shared" si="36"/>
        <v>#VALUE!</v>
      </c>
      <c r="AT28" s="143">
        <f t="shared" si="37"/>
        <v>1</v>
      </c>
      <c r="AU28" s="137"/>
    </row>
    <row r="29" spans="2:47" s="102" customFormat="1" ht="10.199999999999999" x14ac:dyDescent="0.2">
      <c r="B29" s="133">
        <v>28</v>
      </c>
      <c r="C29" s="159">
        <v>42222</v>
      </c>
      <c r="D29" s="82">
        <v>0.22222222222222221</v>
      </c>
      <c r="E29" s="81">
        <v>42227</v>
      </c>
      <c r="F29" s="82">
        <v>0.15833333333333333</v>
      </c>
      <c r="G29" s="84" t="s">
        <v>142</v>
      </c>
      <c r="H29" s="161" t="s">
        <v>247</v>
      </c>
      <c r="I29" s="175" t="s">
        <v>365</v>
      </c>
      <c r="J29" s="175" t="s">
        <v>366</v>
      </c>
      <c r="K29" s="84">
        <v>0.01</v>
      </c>
      <c r="L29" s="86"/>
      <c r="M29" s="87">
        <v>-1.1399999999999999</v>
      </c>
      <c r="N29" s="136" t="s">
        <v>265</v>
      </c>
      <c r="O29" s="119" t="s">
        <v>262</v>
      </c>
      <c r="P29" s="120">
        <v>2</v>
      </c>
      <c r="Q29" s="121" t="s">
        <v>268</v>
      </c>
      <c r="R29" s="86" t="s">
        <v>367</v>
      </c>
      <c r="S29" s="86"/>
      <c r="T29" s="138">
        <f t="shared" si="7"/>
        <v>11.639999999999997</v>
      </c>
      <c r="U29" s="122">
        <f t="shared" si="26"/>
        <v>0</v>
      </c>
      <c r="V29" s="123">
        <f t="shared" si="27"/>
        <v>-1.1399999999999999</v>
      </c>
      <c r="W29" s="122">
        <f t="shared" si="0"/>
        <v>-1.1399999999999999</v>
      </c>
      <c r="X29" s="124">
        <f t="shared" si="28"/>
        <v>12.779999999999998</v>
      </c>
      <c r="Y29" s="124">
        <f t="shared" si="29"/>
        <v>4.780000000000002</v>
      </c>
      <c r="Z29" s="124">
        <f t="shared" si="30"/>
        <v>11.639999999999997</v>
      </c>
      <c r="AA29" s="140">
        <f t="shared" si="31"/>
        <v>3.6400000000000023</v>
      </c>
      <c r="AB29" s="142" t="str">
        <f>IF(G29&lt;&gt;"",VLOOKUP(WEEKDAY(C29,2),Служебный!G$4:H$10,2),"")</f>
        <v>чт</v>
      </c>
      <c r="AC29" s="125" t="str">
        <f t="shared" si="14"/>
        <v>5-6</v>
      </c>
      <c r="AD29" s="126">
        <f t="shared" si="15"/>
        <v>2</v>
      </c>
      <c r="AE29" s="127">
        <f t="shared" si="32"/>
        <v>426480</v>
      </c>
      <c r="AF29" s="127" t="str">
        <f t="shared" si="33"/>
        <v>Среднесрок</v>
      </c>
      <c r="AG29" s="127">
        <f t="shared" si="1"/>
        <v>4</v>
      </c>
      <c r="AH29" s="128">
        <f t="shared" si="34"/>
        <v>0</v>
      </c>
      <c r="AI29" s="128">
        <f t="shared" si="35"/>
        <v>-1.1399999999999999</v>
      </c>
      <c r="AJ29" s="125">
        <f t="shared" si="20"/>
        <v>2015</v>
      </c>
      <c r="AK29" s="125" t="str">
        <f t="shared" si="21"/>
        <v>Август</v>
      </c>
      <c r="AL29" s="126">
        <f t="shared" si="22"/>
        <v>32</v>
      </c>
      <c r="AM29" s="128">
        <f t="shared" si="4"/>
        <v>11.639999999999997</v>
      </c>
      <c r="AN29" s="129">
        <f t="shared" si="23"/>
        <v>8</v>
      </c>
      <c r="AO29" s="129">
        <f t="shared" si="5"/>
        <v>45.499999999999964</v>
      </c>
      <c r="AP29" s="129">
        <f t="shared" si="24"/>
        <v>-8.9201877934272353</v>
      </c>
      <c r="AQ29" s="128">
        <f t="shared" si="2"/>
        <v>4.780000000000002</v>
      </c>
      <c r="AR29" s="128">
        <f t="shared" si="3"/>
        <v>3.6400000000000023</v>
      </c>
      <c r="AS29" s="125" t="e">
        <f t="shared" si="36"/>
        <v>#VALUE!</v>
      </c>
      <c r="AT29" s="143">
        <f t="shared" si="37"/>
        <v>-1</v>
      </c>
      <c r="AU29" s="137"/>
    </row>
    <row r="30" spans="2:47" s="102" customFormat="1" ht="10.199999999999999" x14ac:dyDescent="0.2">
      <c r="B30" s="133">
        <v>29</v>
      </c>
      <c r="C30" s="159">
        <v>42227</v>
      </c>
      <c r="D30" s="82">
        <v>0.32916666666666666</v>
      </c>
      <c r="E30" s="159">
        <v>42227</v>
      </c>
      <c r="F30" s="82">
        <v>0.4680555555555555</v>
      </c>
      <c r="G30" s="83" t="s">
        <v>149</v>
      </c>
      <c r="H30" s="162" t="s">
        <v>248</v>
      </c>
      <c r="I30" s="175" t="s">
        <v>368</v>
      </c>
      <c r="J30" s="175" t="s">
        <v>369</v>
      </c>
      <c r="K30" s="84">
        <v>0.01</v>
      </c>
      <c r="L30" s="86"/>
      <c r="M30" s="87">
        <v>0.81</v>
      </c>
      <c r="N30" s="135" t="s">
        <v>371</v>
      </c>
      <c r="O30" s="119" t="s">
        <v>370</v>
      </c>
      <c r="P30" s="120">
        <v>4</v>
      </c>
      <c r="Q30" s="121" t="s">
        <v>372</v>
      </c>
      <c r="R30" s="86" t="s">
        <v>373</v>
      </c>
      <c r="S30" s="86"/>
      <c r="T30" s="138">
        <f t="shared" si="7"/>
        <v>12.449999999999998</v>
      </c>
      <c r="U30" s="122">
        <f t="shared" si="26"/>
        <v>0</v>
      </c>
      <c r="V30" s="123">
        <f t="shared" si="27"/>
        <v>0.81</v>
      </c>
      <c r="W30" s="122">
        <f t="shared" si="0"/>
        <v>0.81</v>
      </c>
      <c r="X30" s="124">
        <f t="shared" si="28"/>
        <v>11.639999999999997</v>
      </c>
      <c r="Y30" s="124">
        <f t="shared" si="29"/>
        <v>3.6400000000000023</v>
      </c>
      <c r="Z30" s="124">
        <f t="shared" si="30"/>
        <v>12.449999999999998</v>
      </c>
      <c r="AA30" s="140">
        <f t="shared" si="31"/>
        <v>4.4500000000000028</v>
      </c>
      <c r="AB30" s="142" t="str">
        <f>IF(G30&lt;&gt;"",VLOOKUP(WEEKDAY(C30,2),Служебный!G$4:H$10,2),"")</f>
        <v>вт</v>
      </c>
      <c r="AC30" s="125" t="str">
        <f t="shared" si="14"/>
        <v>7-8</v>
      </c>
      <c r="AD30" s="126">
        <f t="shared" si="15"/>
        <v>4</v>
      </c>
      <c r="AE30" s="127">
        <f t="shared" si="32"/>
        <v>12000</v>
      </c>
      <c r="AF30" s="127">
        <f t="shared" si="33"/>
        <v>195</v>
      </c>
      <c r="AG30" s="127" t="str">
        <f t="shared" si="1"/>
        <v>интрадей</v>
      </c>
      <c r="AH30" s="128">
        <f t="shared" si="34"/>
        <v>0.81</v>
      </c>
      <c r="AI30" s="128">
        <f t="shared" si="35"/>
        <v>0</v>
      </c>
      <c r="AJ30" s="125">
        <f t="shared" si="20"/>
        <v>2015</v>
      </c>
      <c r="AK30" s="125" t="str">
        <f t="shared" si="21"/>
        <v>Август</v>
      </c>
      <c r="AL30" s="126">
        <f t="shared" si="22"/>
        <v>33</v>
      </c>
      <c r="AM30" s="128">
        <f t="shared" si="4"/>
        <v>12.449999999999998</v>
      </c>
      <c r="AN30" s="129">
        <f t="shared" si="23"/>
        <v>8</v>
      </c>
      <c r="AO30" s="129">
        <f t="shared" si="5"/>
        <v>55.624999999999972</v>
      </c>
      <c r="AP30" s="129">
        <f t="shared" si="24"/>
        <v>6.9587628865979445</v>
      </c>
      <c r="AQ30" s="128">
        <f t="shared" si="2"/>
        <v>3.6400000000000023</v>
      </c>
      <c r="AR30" s="128">
        <f t="shared" si="3"/>
        <v>4.4500000000000028</v>
      </c>
      <c r="AS30" s="125" t="e">
        <f t="shared" si="36"/>
        <v>#VALUE!</v>
      </c>
      <c r="AT30" s="143">
        <f t="shared" si="37"/>
        <v>1</v>
      </c>
      <c r="AU30" s="137"/>
    </row>
    <row r="31" spans="2:47" s="102" customFormat="1" ht="10.199999999999999" x14ac:dyDescent="0.2">
      <c r="B31" s="133">
        <v>30</v>
      </c>
      <c r="C31" s="159">
        <v>42215</v>
      </c>
      <c r="D31" s="82">
        <v>3.9583333333333331E-2</v>
      </c>
      <c r="E31" s="159">
        <v>42227</v>
      </c>
      <c r="F31" s="82">
        <v>0.54236111111111118</v>
      </c>
      <c r="G31" s="83" t="s">
        <v>376</v>
      </c>
      <c r="H31" s="161" t="s">
        <v>247</v>
      </c>
      <c r="I31" s="175" t="s">
        <v>377</v>
      </c>
      <c r="J31" s="175" t="s">
        <v>379</v>
      </c>
      <c r="K31" s="84">
        <v>0.01</v>
      </c>
      <c r="L31" s="86"/>
      <c r="M31" s="87">
        <v>0.19</v>
      </c>
      <c r="N31" s="135" t="s">
        <v>263</v>
      </c>
      <c r="O31" s="119" t="s">
        <v>249</v>
      </c>
      <c r="P31" s="120">
        <v>3</v>
      </c>
      <c r="Q31" s="121" t="s">
        <v>268</v>
      </c>
      <c r="R31" s="86" t="s">
        <v>378</v>
      </c>
      <c r="S31" s="86"/>
      <c r="T31" s="138">
        <f t="shared" si="7"/>
        <v>12.639999999999997</v>
      </c>
      <c r="U31" s="122">
        <f t="shared" si="26"/>
        <v>0</v>
      </c>
      <c r="V31" s="123">
        <f t="shared" si="27"/>
        <v>0.19</v>
      </c>
      <c r="W31" s="122">
        <f t="shared" si="0"/>
        <v>0.19</v>
      </c>
      <c r="X31" s="124">
        <f t="shared" si="28"/>
        <v>12.449999999999998</v>
      </c>
      <c r="Y31" s="124">
        <f t="shared" si="29"/>
        <v>4.4500000000000028</v>
      </c>
      <c r="Z31" s="124">
        <f t="shared" si="30"/>
        <v>12.639999999999997</v>
      </c>
      <c r="AA31" s="140">
        <f t="shared" si="31"/>
        <v>4.6400000000000032</v>
      </c>
      <c r="AB31" s="142" t="str">
        <f>IF(G31&lt;&gt;"",VLOOKUP(WEEKDAY(C31,2),Служебный!G$4:H$10,2),"")</f>
        <v>чт</v>
      </c>
      <c r="AC31" s="125" t="str">
        <f t="shared" si="14"/>
        <v>0-1</v>
      </c>
      <c r="AD31" s="126">
        <f t="shared" si="15"/>
        <v>4</v>
      </c>
      <c r="AE31" s="127">
        <f t="shared" si="32"/>
        <v>1080240</v>
      </c>
      <c r="AF31" s="127" t="str">
        <f t="shared" si="33"/>
        <v>Среднесрок</v>
      </c>
      <c r="AG31" s="127">
        <f t="shared" si="1"/>
        <v>9</v>
      </c>
      <c r="AH31" s="128">
        <f t="shared" si="34"/>
        <v>0.19</v>
      </c>
      <c r="AI31" s="128">
        <f t="shared" si="35"/>
        <v>0</v>
      </c>
      <c r="AJ31" s="125">
        <f t="shared" si="20"/>
        <v>2015</v>
      </c>
      <c r="AK31" s="125" t="str">
        <f t="shared" si="21"/>
        <v>Июль</v>
      </c>
      <c r="AL31" s="126">
        <f t="shared" si="22"/>
        <v>31</v>
      </c>
      <c r="AM31" s="128">
        <f t="shared" si="4"/>
        <v>12.639999999999997</v>
      </c>
      <c r="AN31" s="129">
        <f t="shared" si="23"/>
        <v>8</v>
      </c>
      <c r="AO31" s="129">
        <f t="shared" si="5"/>
        <v>57.999999999999964</v>
      </c>
      <c r="AP31" s="129">
        <f t="shared" si="24"/>
        <v>1.5261044176706791</v>
      </c>
      <c r="AQ31" s="128">
        <f t="shared" si="2"/>
        <v>4.4500000000000028</v>
      </c>
      <c r="AR31" s="128">
        <f t="shared" si="3"/>
        <v>4.6400000000000032</v>
      </c>
      <c r="AS31" s="125" t="e">
        <f t="shared" si="36"/>
        <v>#VALUE!</v>
      </c>
      <c r="AT31" s="143">
        <f t="shared" si="37"/>
        <v>2</v>
      </c>
      <c r="AU31" s="137"/>
    </row>
    <row r="32" spans="2:47" s="102" customFormat="1" ht="10.199999999999999" x14ac:dyDescent="0.2">
      <c r="B32" s="133">
        <v>31</v>
      </c>
      <c r="C32" s="159">
        <v>42226</v>
      </c>
      <c r="D32" s="82">
        <v>6.9444444444444447E-4</v>
      </c>
      <c r="E32" s="159">
        <v>42228</v>
      </c>
      <c r="F32" s="82">
        <v>0.18819444444444444</v>
      </c>
      <c r="G32" s="84" t="s">
        <v>143</v>
      </c>
      <c r="H32" s="162" t="s">
        <v>248</v>
      </c>
      <c r="I32" s="175" t="s">
        <v>380</v>
      </c>
      <c r="J32" s="175" t="s">
        <v>381</v>
      </c>
      <c r="K32" s="84">
        <v>0.02</v>
      </c>
      <c r="L32" s="86"/>
      <c r="M32" s="87">
        <v>-2.98</v>
      </c>
      <c r="N32" s="135" t="s">
        <v>371</v>
      </c>
      <c r="O32" s="119" t="s">
        <v>262</v>
      </c>
      <c r="P32" s="120">
        <v>2</v>
      </c>
      <c r="Q32" s="121" t="s">
        <v>372</v>
      </c>
      <c r="R32" s="86"/>
      <c r="S32" s="86"/>
      <c r="T32" s="138">
        <f t="shared" si="7"/>
        <v>9.6599999999999966</v>
      </c>
      <c r="U32" s="122">
        <f t="shared" si="26"/>
        <v>0</v>
      </c>
      <c r="V32" s="123">
        <f t="shared" si="27"/>
        <v>-2.98</v>
      </c>
      <c r="W32" s="122">
        <f t="shared" si="0"/>
        <v>-2.98</v>
      </c>
      <c r="X32" s="124">
        <f t="shared" si="28"/>
        <v>12.639999999999997</v>
      </c>
      <c r="Y32" s="124">
        <f t="shared" si="29"/>
        <v>4.6400000000000032</v>
      </c>
      <c r="Z32" s="124">
        <f t="shared" si="30"/>
        <v>9.6599999999999966</v>
      </c>
      <c r="AA32" s="140">
        <f t="shared" si="31"/>
        <v>1.6600000000000033</v>
      </c>
      <c r="AB32" s="142" t="str">
        <f>IF(G32&lt;&gt;"",VLOOKUP(WEEKDAY(C32,2),Служебный!G$4:H$10,2),"")</f>
        <v>пн</v>
      </c>
      <c r="AC32" s="125" t="str">
        <f t="shared" si="14"/>
        <v>0-1</v>
      </c>
      <c r="AD32" s="126">
        <f t="shared" si="15"/>
        <v>1</v>
      </c>
      <c r="AE32" s="127">
        <f t="shared" si="32"/>
        <v>189000</v>
      </c>
      <c r="AF32" s="127" t="str">
        <f t="shared" si="33"/>
        <v>Среднесрок</v>
      </c>
      <c r="AG32" s="127">
        <f t="shared" si="1"/>
        <v>3</v>
      </c>
      <c r="AH32" s="128">
        <f t="shared" si="34"/>
        <v>0</v>
      </c>
      <c r="AI32" s="128">
        <f t="shared" si="35"/>
        <v>-2.98</v>
      </c>
      <c r="AJ32" s="125">
        <f t="shared" si="20"/>
        <v>2015</v>
      </c>
      <c r="AK32" s="125" t="str">
        <f t="shared" si="21"/>
        <v>Август</v>
      </c>
      <c r="AL32" s="126">
        <f t="shared" si="22"/>
        <v>33</v>
      </c>
      <c r="AM32" s="128">
        <f t="shared" si="4"/>
        <v>9.6599999999999966</v>
      </c>
      <c r="AN32" s="129">
        <f t="shared" si="23"/>
        <v>8</v>
      </c>
      <c r="AO32" s="129">
        <f t="shared" si="5"/>
        <v>20.749999999999957</v>
      </c>
      <c r="AP32" s="129">
        <f t="shared" si="24"/>
        <v>-23.575949367088619</v>
      </c>
      <c r="AQ32" s="128">
        <f t="shared" si="2"/>
        <v>4.6400000000000032</v>
      </c>
      <c r="AR32" s="128">
        <f t="shared" si="3"/>
        <v>1.6600000000000033</v>
      </c>
      <c r="AS32" s="125" t="e">
        <f t="shared" si="36"/>
        <v>#VALUE!</v>
      </c>
      <c r="AT32" s="143">
        <f t="shared" si="37"/>
        <v>-1</v>
      </c>
      <c r="AU32" s="137"/>
    </row>
    <row r="33" spans="2:47" s="102" customFormat="1" ht="10.199999999999999" x14ac:dyDescent="0.2">
      <c r="B33" s="133">
        <v>32</v>
      </c>
      <c r="C33" s="159">
        <v>42228</v>
      </c>
      <c r="D33" s="82">
        <v>0.17222222222222225</v>
      </c>
      <c r="E33" s="159">
        <v>42228</v>
      </c>
      <c r="F33" s="82">
        <v>0.18819444444444444</v>
      </c>
      <c r="G33" s="84" t="s">
        <v>142</v>
      </c>
      <c r="H33" s="162" t="s">
        <v>248</v>
      </c>
      <c r="I33" s="175" t="s">
        <v>382</v>
      </c>
      <c r="J33" s="175" t="s">
        <v>383</v>
      </c>
      <c r="K33" s="84">
        <v>0.02</v>
      </c>
      <c r="L33" s="86"/>
      <c r="M33" s="87">
        <v>-1.88</v>
      </c>
      <c r="N33" s="135" t="s">
        <v>371</v>
      </c>
      <c r="O33" s="119" t="s">
        <v>262</v>
      </c>
      <c r="P33" s="120">
        <v>2</v>
      </c>
      <c r="Q33" s="121" t="s">
        <v>372</v>
      </c>
      <c r="R33" s="86"/>
      <c r="S33" s="86"/>
      <c r="T33" s="138">
        <f t="shared" si="7"/>
        <v>7.7799999999999967</v>
      </c>
      <c r="U33" s="122">
        <f t="shared" si="26"/>
        <v>0</v>
      </c>
      <c r="V33" s="123">
        <f t="shared" si="27"/>
        <v>-1.88</v>
      </c>
      <c r="W33" s="122">
        <f t="shared" si="0"/>
        <v>-1.88</v>
      </c>
      <c r="X33" s="124">
        <f t="shared" si="28"/>
        <v>9.6599999999999966</v>
      </c>
      <c r="Y33" s="124">
        <f t="shared" si="29"/>
        <v>1.6600000000000033</v>
      </c>
      <c r="Z33" s="124">
        <f t="shared" si="30"/>
        <v>7.7799999999999967</v>
      </c>
      <c r="AA33" s="140">
        <f t="shared" si="31"/>
        <v>-0.21999999999999664</v>
      </c>
      <c r="AB33" s="142" t="str">
        <f>IF(G33&lt;&gt;"",VLOOKUP(WEEKDAY(C33,2),Служебный!G$4:H$10,2),"")</f>
        <v>ср</v>
      </c>
      <c r="AC33" s="125" t="str">
        <f t="shared" si="14"/>
        <v>4-5</v>
      </c>
      <c r="AD33" s="126">
        <f t="shared" si="15"/>
        <v>1</v>
      </c>
      <c r="AE33" s="127">
        <f t="shared" si="32"/>
        <v>1380</v>
      </c>
      <c r="AF33" s="127">
        <f t="shared" si="33"/>
        <v>15</v>
      </c>
      <c r="AG33" s="127" t="str">
        <f t="shared" si="1"/>
        <v>интрадей</v>
      </c>
      <c r="AH33" s="128">
        <f t="shared" si="34"/>
        <v>0</v>
      </c>
      <c r="AI33" s="128">
        <f t="shared" si="35"/>
        <v>-1.88</v>
      </c>
      <c r="AJ33" s="125">
        <f t="shared" si="20"/>
        <v>2015</v>
      </c>
      <c r="AK33" s="125" t="str">
        <f t="shared" si="21"/>
        <v>Август</v>
      </c>
      <c r="AL33" s="126">
        <f t="shared" si="22"/>
        <v>33</v>
      </c>
      <c r="AM33" s="128">
        <f t="shared" si="4"/>
        <v>7.7799999999999967</v>
      </c>
      <c r="AN33" s="129">
        <f t="shared" si="23"/>
        <v>8</v>
      </c>
      <c r="AO33" s="129">
        <f t="shared" si="5"/>
        <v>-2.7500000000000413</v>
      </c>
      <c r="AP33" s="129">
        <f t="shared" si="24"/>
        <v>-19.461697722567294</v>
      </c>
      <c r="AQ33" s="128">
        <f t="shared" si="2"/>
        <v>1.6600000000000033</v>
      </c>
      <c r="AR33" s="128">
        <f t="shared" si="3"/>
        <v>-0.21999999999999664</v>
      </c>
      <c r="AS33" s="125" t="e">
        <f t="shared" si="36"/>
        <v>#VALUE!</v>
      </c>
      <c r="AT33" s="143">
        <f t="shared" si="37"/>
        <v>-2</v>
      </c>
      <c r="AU33" s="137"/>
    </row>
    <row r="34" spans="2:47" s="102" customFormat="1" ht="10.199999999999999" x14ac:dyDescent="0.2">
      <c r="B34" s="133">
        <v>33</v>
      </c>
      <c r="C34" s="159">
        <v>42227</v>
      </c>
      <c r="D34" s="82">
        <v>1.3888888888888889E-3</v>
      </c>
      <c r="E34" s="159">
        <v>42228</v>
      </c>
      <c r="F34" s="82">
        <v>0.61944444444444446</v>
      </c>
      <c r="G34" s="84" t="s">
        <v>384</v>
      </c>
      <c r="H34" s="161" t="s">
        <v>247</v>
      </c>
      <c r="I34" s="175" t="s">
        <v>385</v>
      </c>
      <c r="J34" s="175" t="s">
        <v>386</v>
      </c>
      <c r="K34" s="84">
        <v>0.02</v>
      </c>
      <c r="L34" s="86"/>
      <c r="M34" s="87">
        <v>0.02</v>
      </c>
      <c r="N34" s="135" t="s">
        <v>371</v>
      </c>
      <c r="O34" s="119" t="s">
        <v>249</v>
      </c>
      <c r="P34" s="120">
        <v>2</v>
      </c>
      <c r="Q34" s="121" t="s">
        <v>372</v>
      </c>
      <c r="R34" s="86"/>
      <c r="S34" s="86"/>
      <c r="T34" s="138">
        <f t="shared" si="7"/>
        <v>7.7999999999999963</v>
      </c>
      <c r="U34" s="122">
        <f t="shared" si="26"/>
        <v>0</v>
      </c>
      <c r="V34" s="123">
        <f t="shared" si="27"/>
        <v>0.02</v>
      </c>
      <c r="W34" s="122">
        <f t="shared" si="0"/>
        <v>0.02</v>
      </c>
      <c r="X34" s="124">
        <f t="shared" si="28"/>
        <v>7.7799999999999967</v>
      </c>
      <c r="Y34" s="124">
        <f t="shared" si="29"/>
        <v>-0.21999999999999664</v>
      </c>
      <c r="Z34" s="124">
        <f t="shared" si="30"/>
        <v>7.7999999999999963</v>
      </c>
      <c r="AA34" s="140">
        <f t="shared" si="31"/>
        <v>-0.19999999999999665</v>
      </c>
      <c r="AB34" s="142" t="str">
        <f>IF(G34&lt;&gt;"",VLOOKUP(WEEKDAY(C34,2),Служебный!G$4:H$10,2),"")</f>
        <v>вт</v>
      </c>
      <c r="AC34" s="125" t="str">
        <f t="shared" si="14"/>
        <v>0-1</v>
      </c>
      <c r="AD34" s="126">
        <f t="shared" si="15"/>
        <v>1</v>
      </c>
      <c r="AE34" s="127">
        <f t="shared" si="32"/>
        <v>139800</v>
      </c>
      <c r="AF34" s="127" t="str">
        <f t="shared" si="33"/>
        <v>Среднесрок</v>
      </c>
      <c r="AG34" s="127">
        <f t="shared" si="1"/>
        <v>2</v>
      </c>
      <c r="AH34" s="128">
        <f t="shared" si="34"/>
        <v>0.02</v>
      </c>
      <c r="AI34" s="128">
        <f t="shared" si="35"/>
        <v>0</v>
      </c>
      <c r="AJ34" s="125">
        <f t="shared" si="20"/>
        <v>2015</v>
      </c>
      <c r="AK34" s="125" t="str">
        <f t="shared" si="21"/>
        <v>Август</v>
      </c>
      <c r="AL34" s="126">
        <f t="shared" si="22"/>
        <v>33</v>
      </c>
      <c r="AM34" s="128">
        <f t="shared" si="4"/>
        <v>7.7999999999999963</v>
      </c>
      <c r="AN34" s="129">
        <f t="shared" si="23"/>
        <v>8</v>
      </c>
      <c r="AO34" s="129">
        <f t="shared" si="5"/>
        <v>-2.5000000000000466</v>
      </c>
      <c r="AP34" s="129">
        <f t="shared" si="24"/>
        <v>0.2570694087403545</v>
      </c>
      <c r="AQ34" s="128">
        <f t="shared" si="2"/>
        <v>-0.21999999999999664</v>
      </c>
      <c r="AR34" s="128">
        <f t="shared" si="3"/>
        <v>-0.19999999999999665</v>
      </c>
      <c r="AS34" s="125" t="e">
        <f t="shared" si="36"/>
        <v>#VALUE!</v>
      </c>
      <c r="AT34" s="143">
        <f t="shared" si="37"/>
        <v>1</v>
      </c>
      <c r="AU34" s="137"/>
    </row>
    <row r="35" spans="2:47" s="102" customFormat="1" ht="10.199999999999999" x14ac:dyDescent="0.2">
      <c r="B35" s="133">
        <v>34</v>
      </c>
      <c r="C35" s="159">
        <v>42221</v>
      </c>
      <c r="D35" s="82">
        <v>0.4284722222222222</v>
      </c>
      <c r="E35" s="159">
        <v>42228</v>
      </c>
      <c r="F35" s="82">
        <v>0.70347222222222217</v>
      </c>
      <c r="G35" s="83" t="s">
        <v>145</v>
      </c>
      <c r="H35" s="162" t="s">
        <v>248</v>
      </c>
      <c r="I35" s="175" t="s">
        <v>387</v>
      </c>
      <c r="J35" s="175" t="s">
        <v>388</v>
      </c>
      <c r="K35" s="84">
        <v>0.01</v>
      </c>
      <c r="L35" s="86"/>
      <c r="M35" s="87">
        <v>-0.93</v>
      </c>
      <c r="N35" s="135" t="s">
        <v>371</v>
      </c>
      <c r="O35" s="119" t="s">
        <v>262</v>
      </c>
      <c r="P35" s="120">
        <v>2</v>
      </c>
      <c r="Q35" s="121" t="s">
        <v>372</v>
      </c>
      <c r="R35" s="86"/>
      <c r="S35" s="86"/>
      <c r="T35" s="138">
        <f t="shared" si="7"/>
        <v>6.8699999999999966</v>
      </c>
      <c r="U35" s="122">
        <f t="shared" si="26"/>
        <v>0</v>
      </c>
      <c r="V35" s="123">
        <f t="shared" si="27"/>
        <v>-0.93</v>
      </c>
      <c r="W35" s="122">
        <f t="shared" si="0"/>
        <v>-0.93</v>
      </c>
      <c r="X35" s="124">
        <f t="shared" si="28"/>
        <v>7.7999999999999963</v>
      </c>
      <c r="Y35" s="124">
        <f t="shared" si="29"/>
        <v>-0.19999999999999665</v>
      </c>
      <c r="Z35" s="124">
        <f t="shared" si="30"/>
        <v>6.8699999999999966</v>
      </c>
      <c r="AA35" s="140">
        <f t="shared" si="31"/>
        <v>-1.1299999999999968</v>
      </c>
      <c r="AB35" s="142" t="str">
        <f>IF(G35&lt;&gt;"",VLOOKUP(WEEKDAY(C35,2),Служебный!G$4:H$10,2),"")</f>
        <v>ср</v>
      </c>
      <c r="AC35" s="125" t="str">
        <f t="shared" si="14"/>
        <v>10-11</v>
      </c>
      <c r="AD35" s="126">
        <f t="shared" si="15"/>
        <v>2</v>
      </c>
      <c r="AE35" s="127">
        <f t="shared" si="32"/>
        <v>628560</v>
      </c>
      <c r="AF35" s="127" t="str">
        <f t="shared" si="33"/>
        <v>Среднесрок</v>
      </c>
      <c r="AG35" s="127">
        <f t="shared" si="1"/>
        <v>6</v>
      </c>
      <c r="AH35" s="128">
        <f t="shared" si="34"/>
        <v>0</v>
      </c>
      <c r="AI35" s="128">
        <f t="shared" si="35"/>
        <v>-0.93</v>
      </c>
      <c r="AJ35" s="125">
        <f t="shared" si="20"/>
        <v>2015</v>
      </c>
      <c r="AK35" s="125" t="str">
        <f t="shared" si="21"/>
        <v>Август</v>
      </c>
      <c r="AL35" s="126">
        <f t="shared" si="22"/>
        <v>32</v>
      </c>
      <c r="AM35" s="128">
        <f t="shared" si="4"/>
        <v>6.8699999999999966</v>
      </c>
      <c r="AN35" s="129">
        <f t="shared" si="23"/>
        <v>8</v>
      </c>
      <c r="AO35" s="129">
        <f t="shared" si="5"/>
        <v>-14.125000000000043</v>
      </c>
      <c r="AP35" s="129">
        <f t="shared" si="24"/>
        <v>-11.923076923076925</v>
      </c>
      <c r="AQ35" s="128">
        <f t="shared" si="2"/>
        <v>-0.19999999999999665</v>
      </c>
      <c r="AR35" s="128">
        <f t="shared" si="3"/>
        <v>-1.1299999999999968</v>
      </c>
      <c r="AS35" s="125" t="e">
        <f t="shared" si="36"/>
        <v>#VALUE!</v>
      </c>
      <c r="AT35" s="143">
        <f t="shared" si="37"/>
        <v>-1</v>
      </c>
      <c r="AU35" s="137"/>
    </row>
    <row r="36" spans="2:47" s="102" customFormat="1" ht="20.399999999999999" x14ac:dyDescent="0.2">
      <c r="B36" s="133">
        <v>35</v>
      </c>
      <c r="C36" s="159">
        <v>42228</v>
      </c>
      <c r="D36" s="82">
        <v>0.72013888888888899</v>
      </c>
      <c r="E36" s="159">
        <v>42228</v>
      </c>
      <c r="F36" s="82">
        <v>0.85486111111111107</v>
      </c>
      <c r="G36" s="83" t="s">
        <v>145</v>
      </c>
      <c r="H36" s="162" t="s">
        <v>248</v>
      </c>
      <c r="I36" s="175" t="s">
        <v>389</v>
      </c>
      <c r="J36" s="175" t="s">
        <v>390</v>
      </c>
      <c r="K36" s="84">
        <v>0.02</v>
      </c>
      <c r="L36" s="86"/>
      <c r="M36" s="87">
        <v>0.17</v>
      </c>
      <c r="N36" s="135" t="s">
        <v>250</v>
      </c>
      <c r="O36" s="119" t="s">
        <v>249</v>
      </c>
      <c r="P36" s="120">
        <v>2</v>
      </c>
      <c r="Q36" s="121" t="s">
        <v>391</v>
      </c>
      <c r="R36" s="86"/>
      <c r="S36" s="86"/>
      <c r="T36" s="138">
        <f t="shared" si="7"/>
        <v>7.0399999999999965</v>
      </c>
      <c r="U36" s="122">
        <f t="shared" si="26"/>
        <v>0</v>
      </c>
      <c r="V36" s="123">
        <f t="shared" si="27"/>
        <v>0.17</v>
      </c>
      <c r="W36" s="122">
        <f t="shared" si="0"/>
        <v>0.17</v>
      </c>
      <c r="X36" s="124">
        <f t="shared" si="28"/>
        <v>6.8699999999999966</v>
      </c>
      <c r="Y36" s="124">
        <f t="shared" si="29"/>
        <v>-1.1299999999999968</v>
      </c>
      <c r="Z36" s="124">
        <f t="shared" si="30"/>
        <v>7.0399999999999965</v>
      </c>
      <c r="AA36" s="140">
        <f t="shared" si="31"/>
        <v>-0.95999999999999674</v>
      </c>
      <c r="AB36" s="142" t="str">
        <f>IF(G36&lt;&gt;"",VLOOKUP(WEEKDAY(C36,2),Служебный!G$4:H$10,2),"")</f>
        <v>ср</v>
      </c>
      <c r="AC36" s="125" t="str">
        <f t="shared" si="14"/>
        <v>17-18</v>
      </c>
      <c r="AD36" s="126">
        <f t="shared" si="15"/>
        <v>2</v>
      </c>
      <c r="AE36" s="127">
        <f t="shared" si="32"/>
        <v>11640</v>
      </c>
      <c r="AF36" s="127">
        <f t="shared" si="33"/>
        <v>180</v>
      </c>
      <c r="AG36" s="127" t="str">
        <f t="shared" si="1"/>
        <v>интрадей</v>
      </c>
      <c r="AH36" s="128">
        <f t="shared" si="34"/>
        <v>0.17</v>
      </c>
      <c r="AI36" s="128">
        <f t="shared" si="35"/>
        <v>0</v>
      </c>
      <c r="AJ36" s="125">
        <f t="shared" si="20"/>
        <v>2015</v>
      </c>
      <c r="AK36" s="125" t="str">
        <f t="shared" si="21"/>
        <v>Август</v>
      </c>
      <c r="AL36" s="126">
        <f t="shared" si="22"/>
        <v>33</v>
      </c>
      <c r="AM36" s="128">
        <f t="shared" si="4"/>
        <v>7.0399999999999965</v>
      </c>
      <c r="AN36" s="129">
        <f t="shared" si="23"/>
        <v>8</v>
      </c>
      <c r="AO36" s="129">
        <f t="shared" si="5"/>
        <v>-12.000000000000044</v>
      </c>
      <c r="AP36" s="129">
        <f t="shared" si="24"/>
        <v>2.4745269286754006</v>
      </c>
      <c r="AQ36" s="128">
        <f t="shared" si="2"/>
        <v>-1.1299999999999968</v>
      </c>
      <c r="AR36" s="128">
        <f t="shared" si="3"/>
        <v>-0.95999999999999674</v>
      </c>
      <c r="AS36" s="125" t="e">
        <f t="shared" si="36"/>
        <v>#VALUE!</v>
      </c>
      <c r="AT36" s="143">
        <f t="shared" si="37"/>
        <v>1</v>
      </c>
      <c r="AU36" s="137"/>
    </row>
    <row r="37" spans="2:47" s="102" customFormat="1" ht="10.199999999999999" x14ac:dyDescent="0.2">
      <c r="B37" s="133">
        <v>36</v>
      </c>
      <c r="C37" s="159">
        <v>42229</v>
      </c>
      <c r="D37" s="82">
        <v>0.53749999999999998</v>
      </c>
      <c r="E37" s="159">
        <v>42229</v>
      </c>
      <c r="F37" s="82">
        <v>0.41250000000000003</v>
      </c>
      <c r="G37" s="84" t="s">
        <v>191</v>
      </c>
      <c r="H37" s="162" t="s">
        <v>248</v>
      </c>
      <c r="I37" s="175" t="s">
        <v>393</v>
      </c>
      <c r="J37" s="175" t="s">
        <v>394</v>
      </c>
      <c r="K37" s="84">
        <v>0.02</v>
      </c>
      <c r="L37" s="86"/>
      <c r="M37" s="87">
        <v>0.56999999999999995</v>
      </c>
      <c r="N37" s="135" t="s">
        <v>371</v>
      </c>
      <c r="O37" s="119" t="s">
        <v>262</v>
      </c>
      <c r="P37" s="120">
        <v>2</v>
      </c>
      <c r="Q37" s="121" t="s">
        <v>372</v>
      </c>
      <c r="R37" s="86"/>
      <c r="S37" s="86"/>
      <c r="T37" s="138">
        <f t="shared" si="7"/>
        <v>7.6099999999999968</v>
      </c>
      <c r="U37" s="122">
        <f t="shared" si="26"/>
        <v>0</v>
      </c>
      <c r="V37" s="123">
        <f t="shared" si="27"/>
        <v>0.56999999999999995</v>
      </c>
      <c r="W37" s="122">
        <f t="shared" si="0"/>
        <v>0.56999999999999995</v>
      </c>
      <c r="X37" s="124">
        <f t="shared" si="28"/>
        <v>7.0399999999999965</v>
      </c>
      <c r="Y37" s="124">
        <f t="shared" si="29"/>
        <v>-0.95999999999999674</v>
      </c>
      <c r="Z37" s="124">
        <f t="shared" si="30"/>
        <v>7.6099999999999968</v>
      </c>
      <c r="AA37" s="140">
        <f t="shared" si="31"/>
        <v>-0.38999999999999679</v>
      </c>
      <c r="AB37" s="142" t="str">
        <f>IF(G37&lt;&gt;"",VLOOKUP(WEEKDAY(C37,2),Служебный!G$4:H$10,2),"")</f>
        <v>чт</v>
      </c>
      <c r="AC37" s="125" t="str">
        <f t="shared" si="14"/>
        <v>12-13</v>
      </c>
      <c r="AD37" s="126">
        <f t="shared" si="15"/>
        <v>4</v>
      </c>
      <c r="AE37" s="127">
        <f t="shared" si="32"/>
        <v>-10800</v>
      </c>
      <c r="AF37" s="127">
        <f t="shared" si="33"/>
        <v>-180</v>
      </c>
      <c r="AG37" s="127">
        <f t="shared" si="1"/>
        <v>-1</v>
      </c>
      <c r="AH37" s="128">
        <f t="shared" si="34"/>
        <v>0.56999999999999995</v>
      </c>
      <c r="AI37" s="128">
        <f t="shared" si="35"/>
        <v>0</v>
      </c>
      <c r="AJ37" s="125">
        <f t="shared" si="20"/>
        <v>2015</v>
      </c>
      <c r="AK37" s="125" t="str">
        <f t="shared" si="21"/>
        <v>Август</v>
      </c>
      <c r="AL37" s="126">
        <f t="shared" si="22"/>
        <v>33</v>
      </c>
      <c r="AM37" s="128">
        <f t="shared" si="4"/>
        <v>0</v>
      </c>
      <c r="AN37" s="129">
        <f t="shared" si="23"/>
        <v>8</v>
      </c>
      <c r="AO37" s="129">
        <f t="shared" si="5"/>
        <v>-4.8750000000000409</v>
      </c>
      <c r="AP37" s="129">
        <f t="shared" si="24"/>
        <v>8.0965909090909172</v>
      </c>
      <c r="AQ37" s="128">
        <f t="shared" si="2"/>
        <v>-0.95999999999999674</v>
      </c>
      <c r="AR37" s="128">
        <f t="shared" si="3"/>
        <v>0</v>
      </c>
      <c r="AS37" s="125" t="e">
        <f t="shared" si="36"/>
        <v>#VALUE!</v>
      </c>
      <c r="AT37" s="143">
        <f t="shared" si="37"/>
        <v>1</v>
      </c>
      <c r="AU37" s="137"/>
    </row>
    <row r="38" spans="2:47" s="102" customFormat="1" ht="20.399999999999999" x14ac:dyDescent="0.2">
      <c r="B38" s="133">
        <v>37</v>
      </c>
      <c r="C38" s="159">
        <v>42229</v>
      </c>
      <c r="D38" s="82">
        <v>0.20972222222222223</v>
      </c>
      <c r="E38" s="159">
        <v>42229</v>
      </c>
      <c r="F38" s="82">
        <v>0.69236111111111109</v>
      </c>
      <c r="G38" s="84" t="s">
        <v>151</v>
      </c>
      <c r="H38" s="161" t="s">
        <v>247</v>
      </c>
      <c r="I38" s="175" t="s">
        <v>395</v>
      </c>
      <c r="J38" s="175" t="s">
        <v>396</v>
      </c>
      <c r="K38" s="84">
        <v>0.02</v>
      </c>
      <c r="L38" s="86"/>
      <c r="M38" s="87">
        <v>-1.2</v>
      </c>
      <c r="N38" s="135" t="s">
        <v>263</v>
      </c>
      <c r="O38" s="119" t="s">
        <v>262</v>
      </c>
      <c r="P38" s="120">
        <v>3</v>
      </c>
      <c r="Q38" s="121" t="s">
        <v>268</v>
      </c>
      <c r="R38" s="86" t="s">
        <v>397</v>
      </c>
      <c r="S38" s="86"/>
      <c r="T38" s="138">
        <f t="shared" si="7"/>
        <v>6.4099999999999966</v>
      </c>
      <c r="U38" s="122">
        <f t="shared" si="26"/>
        <v>0</v>
      </c>
      <c r="V38" s="123">
        <f t="shared" si="27"/>
        <v>-1.2</v>
      </c>
      <c r="W38" s="122">
        <f t="shared" si="0"/>
        <v>-1.2</v>
      </c>
      <c r="X38" s="124">
        <f t="shared" si="28"/>
        <v>7.6099999999999968</v>
      </c>
      <c r="Y38" s="124">
        <f t="shared" si="29"/>
        <v>-0.38999999999999679</v>
      </c>
      <c r="Z38" s="124">
        <f t="shared" si="30"/>
        <v>6.4099999999999966</v>
      </c>
      <c r="AA38" s="140">
        <f t="shared" si="31"/>
        <v>-1.5899999999999967</v>
      </c>
      <c r="AB38" s="142" t="str">
        <f>IF(G38&lt;&gt;"",VLOOKUP(WEEKDAY(C38,2),Служебный!G$4:H$10,2),"")</f>
        <v>чт</v>
      </c>
      <c r="AC38" s="125" t="str">
        <f t="shared" si="14"/>
        <v>5-6</v>
      </c>
      <c r="AD38" s="126">
        <f t="shared" si="15"/>
        <v>1</v>
      </c>
      <c r="AE38" s="127">
        <f t="shared" si="32"/>
        <v>41700</v>
      </c>
      <c r="AF38" s="127" t="str">
        <f t="shared" si="33"/>
        <v>Среднесрок</v>
      </c>
      <c r="AG38" s="127" t="str">
        <f t="shared" si="1"/>
        <v>интрадей</v>
      </c>
      <c r="AH38" s="128">
        <f t="shared" si="34"/>
        <v>0</v>
      </c>
      <c r="AI38" s="128">
        <f t="shared" si="35"/>
        <v>-1.2</v>
      </c>
      <c r="AJ38" s="125">
        <f t="shared" si="20"/>
        <v>2015</v>
      </c>
      <c r="AK38" s="125" t="str">
        <f t="shared" si="21"/>
        <v>Август</v>
      </c>
      <c r="AL38" s="126">
        <f t="shared" si="22"/>
        <v>33</v>
      </c>
      <c r="AM38" s="128">
        <f t="shared" si="4"/>
        <v>6.4099999999999966</v>
      </c>
      <c r="AN38" s="129">
        <f t="shared" si="23"/>
        <v>8</v>
      </c>
      <c r="AO38" s="129">
        <f t="shared" si="5"/>
        <v>-19.875000000000043</v>
      </c>
      <c r="AP38" s="129">
        <f t="shared" si="24"/>
        <v>-15.768725361366631</v>
      </c>
      <c r="AQ38" s="128">
        <f t="shared" si="2"/>
        <v>0</v>
      </c>
      <c r="AR38" s="128">
        <f t="shared" si="3"/>
        <v>-1.5899999999999967</v>
      </c>
      <c r="AS38" s="125" t="e">
        <f t="shared" si="36"/>
        <v>#VALUE!</v>
      </c>
      <c r="AT38" s="143">
        <f t="shared" si="37"/>
        <v>-1</v>
      </c>
      <c r="AU38" s="137"/>
    </row>
    <row r="39" spans="2:47" s="102" customFormat="1" ht="10.199999999999999" x14ac:dyDescent="0.2">
      <c r="B39" s="133">
        <v>38</v>
      </c>
      <c r="C39" s="159"/>
      <c r="D39" s="82"/>
      <c r="E39" s="159"/>
      <c r="F39" s="82"/>
      <c r="G39" s="83"/>
      <c r="H39" s="162" t="s">
        <v>248</v>
      </c>
      <c r="I39" s="85"/>
      <c r="J39" s="85"/>
      <c r="K39" s="84"/>
      <c r="L39" s="86"/>
      <c r="M39" s="87"/>
      <c r="N39" s="135"/>
      <c r="O39" s="119"/>
      <c r="P39" s="120"/>
      <c r="Q39" s="121"/>
      <c r="R39" s="86"/>
      <c r="S39" s="86"/>
      <c r="T39" s="138">
        <f t="shared" si="7"/>
        <v>6.4099999999999966</v>
      </c>
      <c r="U39" s="122">
        <f t="shared" si="26"/>
        <v>0</v>
      </c>
      <c r="V39" s="123">
        <f t="shared" si="27"/>
        <v>0</v>
      </c>
      <c r="W39" s="122">
        <f t="shared" si="0"/>
        <v>0</v>
      </c>
      <c r="X39" s="124">
        <f t="shared" si="28"/>
        <v>6.4099999999999966</v>
      </c>
      <c r="Y39" s="124">
        <f t="shared" si="29"/>
        <v>-1.5899999999999967</v>
      </c>
      <c r="Z39" s="124">
        <f t="shared" si="30"/>
        <v>6.4099999999999966</v>
      </c>
      <c r="AA39" s="140">
        <f t="shared" si="31"/>
        <v>-1.5899999999999967</v>
      </c>
      <c r="AB39" s="142" t="str">
        <f>IF(G39&lt;&gt;"",VLOOKUP(WEEKDAY(C39,2),Служебный!G$4:H$10,2),"")</f>
        <v/>
      </c>
      <c r="AC39" s="125" t="str">
        <f t="shared" si="14"/>
        <v>0-1</v>
      </c>
      <c r="AD39" s="126" t="str">
        <f t="shared" si="15"/>
        <v/>
      </c>
      <c r="AE39" s="127">
        <f t="shared" si="32"/>
        <v>0</v>
      </c>
      <c r="AF39" s="127">
        <f t="shared" si="33"/>
        <v>0</v>
      </c>
      <c r="AG39" s="127" t="str">
        <f t="shared" si="1"/>
        <v>интрадей</v>
      </c>
      <c r="AH39" s="128">
        <f t="shared" si="34"/>
        <v>0</v>
      </c>
      <c r="AI39" s="128">
        <f t="shared" si="35"/>
        <v>0</v>
      </c>
      <c r="AJ39" s="125" t="str">
        <f t="shared" si="20"/>
        <v/>
      </c>
      <c r="AK39" s="125" t="str">
        <f t="shared" si="21"/>
        <v/>
      </c>
      <c r="AL39" s="126" t="str">
        <f t="shared" si="22"/>
        <v/>
      </c>
      <c r="AM39" s="128">
        <f t="shared" si="4"/>
        <v>0</v>
      </c>
      <c r="AN39" s="129">
        <f t="shared" si="23"/>
        <v>8</v>
      </c>
      <c r="AO39" s="129">
        <f t="shared" si="5"/>
        <v>-19.875000000000043</v>
      </c>
      <c r="AP39" s="129">
        <f t="shared" si="24"/>
        <v>0</v>
      </c>
      <c r="AQ39" s="128">
        <f t="shared" si="2"/>
        <v>-1.5899999999999967</v>
      </c>
      <c r="AR39" s="128">
        <f t="shared" si="3"/>
        <v>0</v>
      </c>
      <c r="AS39" s="125">
        <f t="shared" si="36"/>
        <v>0</v>
      </c>
      <c r="AT39" s="143">
        <f t="shared" si="37"/>
        <v>-1</v>
      </c>
      <c r="AU39" s="137"/>
    </row>
    <row r="40" spans="2:47" s="102" customFormat="1" ht="10.199999999999999" x14ac:dyDescent="0.2">
      <c r="B40" s="133">
        <v>39</v>
      </c>
      <c r="C40" s="159"/>
      <c r="D40" s="82"/>
      <c r="E40" s="159"/>
      <c r="F40" s="82"/>
      <c r="G40" s="83"/>
      <c r="H40" s="162" t="s">
        <v>248</v>
      </c>
      <c r="I40" s="85"/>
      <c r="J40" s="85"/>
      <c r="K40" s="84"/>
      <c r="L40" s="86"/>
      <c r="M40" s="87"/>
      <c r="N40" s="135"/>
      <c r="O40" s="119"/>
      <c r="P40" s="120"/>
      <c r="Q40" s="121"/>
      <c r="R40" s="86"/>
      <c r="S40" s="86"/>
      <c r="T40" s="138">
        <f t="shared" si="7"/>
        <v>6.4099999999999966</v>
      </c>
      <c r="U40" s="122">
        <f t="shared" si="26"/>
        <v>0</v>
      </c>
      <c r="V40" s="123">
        <f t="shared" si="27"/>
        <v>0</v>
      </c>
      <c r="W40" s="122">
        <f t="shared" si="0"/>
        <v>0</v>
      </c>
      <c r="X40" s="124">
        <f t="shared" si="28"/>
        <v>6.4099999999999966</v>
      </c>
      <c r="Y40" s="124">
        <f t="shared" si="29"/>
        <v>-1.5899999999999967</v>
      </c>
      <c r="Z40" s="124">
        <f t="shared" si="30"/>
        <v>6.4099999999999966</v>
      </c>
      <c r="AA40" s="140">
        <f t="shared" si="31"/>
        <v>-1.5899999999999967</v>
      </c>
      <c r="AB40" s="142" t="str">
        <f>IF(G40&lt;&gt;"",VLOOKUP(WEEKDAY(C40,2),Служебный!G$4:H$10,2),"")</f>
        <v/>
      </c>
      <c r="AC40" s="125" t="str">
        <f t="shared" si="14"/>
        <v/>
      </c>
      <c r="AD40" s="126" t="str">
        <f t="shared" si="15"/>
        <v/>
      </c>
      <c r="AE40" s="127">
        <f t="shared" si="32"/>
        <v>0</v>
      </c>
      <c r="AF40" s="127">
        <f t="shared" si="33"/>
        <v>0</v>
      </c>
      <c r="AG40" s="127" t="str">
        <f t="shared" si="1"/>
        <v>интрадей</v>
      </c>
      <c r="AH40" s="128">
        <f t="shared" si="34"/>
        <v>0</v>
      </c>
      <c r="AI40" s="128">
        <f t="shared" si="35"/>
        <v>0</v>
      </c>
      <c r="AJ40" s="125" t="str">
        <f t="shared" si="20"/>
        <v/>
      </c>
      <c r="AK40" s="125" t="str">
        <f t="shared" si="21"/>
        <v/>
      </c>
      <c r="AL40" s="126" t="str">
        <f t="shared" si="22"/>
        <v/>
      </c>
      <c r="AM40" s="128">
        <f t="shared" si="4"/>
        <v>0</v>
      </c>
      <c r="AN40" s="129">
        <f t="shared" si="23"/>
        <v>8</v>
      </c>
      <c r="AO40" s="129">
        <f t="shared" si="5"/>
        <v>-19.875000000000043</v>
      </c>
      <c r="AP40" s="129">
        <f t="shared" si="24"/>
        <v>0</v>
      </c>
      <c r="AQ40" s="128">
        <f t="shared" si="2"/>
        <v>0</v>
      </c>
      <c r="AR40" s="128">
        <f t="shared" si="3"/>
        <v>0</v>
      </c>
      <c r="AS40" s="125">
        <f t="shared" si="36"/>
        <v>0</v>
      </c>
      <c r="AT40" s="143">
        <f t="shared" si="37"/>
        <v>-1</v>
      </c>
      <c r="AU40" s="137"/>
    </row>
    <row r="41" spans="2:47" s="102" customFormat="1" ht="10.199999999999999" x14ac:dyDescent="0.2">
      <c r="B41" s="133">
        <v>40</v>
      </c>
      <c r="C41" s="159"/>
      <c r="D41" s="82"/>
      <c r="E41" s="159"/>
      <c r="F41" s="82"/>
      <c r="G41" s="84"/>
      <c r="H41" s="162" t="s">
        <v>248</v>
      </c>
      <c r="I41" s="85"/>
      <c r="J41" s="85"/>
      <c r="K41" s="84"/>
      <c r="L41" s="86"/>
      <c r="M41" s="87"/>
      <c r="N41" s="135"/>
      <c r="O41" s="119"/>
      <c r="P41" s="120"/>
      <c r="Q41" s="121"/>
      <c r="R41" s="86"/>
      <c r="S41" s="86"/>
      <c r="T41" s="138">
        <f t="shared" si="7"/>
        <v>6.4099999999999966</v>
      </c>
      <c r="U41" s="122">
        <f t="shared" si="26"/>
        <v>0</v>
      </c>
      <c r="V41" s="123">
        <f t="shared" si="27"/>
        <v>0</v>
      </c>
      <c r="W41" s="122">
        <f t="shared" si="0"/>
        <v>0</v>
      </c>
      <c r="X41" s="124">
        <f t="shared" si="28"/>
        <v>6.4099999999999966</v>
      </c>
      <c r="Y41" s="124">
        <f t="shared" si="29"/>
        <v>-1.5899999999999967</v>
      </c>
      <c r="Z41" s="124">
        <f t="shared" si="30"/>
        <v>6.4099999999999966</v>
      </c>
      <c r="AA41" s="140">
        <f t="shared" si="31"/>
        <v>-1.5899999999999967</v>
      </c>
      <c r="AB41" s="142" t="str">
        <f>IF(G41&lt;&gt;"",VLOOKUP(WEEKDAY(C41,2),Служебный!G$4:H$10,2),"")</f>
        <v/>
      </c>
      <c r="AC41" s="125" t="str">
        <f t="shared" si="14"/>
        <v/>
      </c>
      <c r="AD41" s="126" t="str">
        <f t="shared" si="15"/>
        <v/>
      </c>
      <c r="AE41" s="127">
        <f t="shared" si="32"/>
        <v>0</v>
      </c>
      <c r="AF41" s="127">
        <f t="shared" si="33"/>
        <v>0</v>
      </c>
      <c r="AG41" s="127" t="str">
        <f t="shared" si="1"/>
        <v>интрадей</v>
      </c>
      <c r="AH41" s="128">
        <f t="shared" si="34"/>
        <v>0</v>
      </c>
      <c r="AI41" s="128">
        <f t="shared" si="35"/>
        <v>0</v>
      </c>
      <c r="AJ41" s="125" t="str">
        <f t="shared" si="20"/>
        <v/>
      </c>
      <c r="AK41" s="125" t="str">
        <f t="shared" si="21"/>
        <v/>
      </c>
      <c r="AL41" s="126" t="str">
        <f t="shared" si="22"/>
        <v/>
      </c>
      <c r="AM41" s="128">
        <f t="shared" si="4"/>
        <v>0</v>
      </c>
      <c r="AN41" s="129">
        <f t="shared" si="23"/>
        <v>8</v>
      </c>
      <c r="AO41" s="129">
        <f t="shared" si="5"/>
        <v>-19.875000000000043</v>
      </c>
      <c r="AP41" s="129">
        <f t="shared" si="24"/>
        <v>0</v>
      </c>
      <c r="AQ41" s="128">
        <f t="shared" si="2"/>
        <v>0</v>
      </c>
      <c r="AR41" s="128">
        <f t="shared" si="3"/>
        <v>0</v>
      </c>
      <c r="AS41" s="125">
        <f t="shared" si="36"/>
        <v>0</v>
      </c>
      <c r="AT41" s="143">
        <f t="shared" si="37"/>
        <v>-1</v>
      </c>
      <c r="AU41" s="137"/>
    </row>
    <row r="42" spans="2:47" s="102" customFormat="1" ht="10.199999999999999" x14ac:dyDescent="0.2">
      <c r="B42" s="133">
        <v>41</v>
      </c>
      <c r="C42" s="159"/>
      <c r="D42" s="82"/>
      <c r="E42" s="159"/>
      <c r="F42" s="82"/>
      <c r="G42" s="84"/>
      <c r="H42" s="162" t="s">
        <v>248</v>
      </c>
      <c r="I42" s="85"/>
      <c r="J42" s="85"/>
      <c r="K42" s="84"/>
      <c r="L42" s="86"/>
      <c r="M42" s="87"/>
      <c r="N42" s="135"/>
      <c r="O42" s="119"/>
      <c r="P42" s="120"/>
      <c r="Q42" s="121"/>
      <c r="R42" s="86"/>
      <c r="S42" s="86"/>
      <c r="T42" s="138">
        <f t="shared" si="7"/>
        <v>6.4099999999999966</v>
      </c>
      <c r="U42" s="122">
        <f t="shared" si="26"/>
        <v>0</v>
      </c>
      <c r="V42" s="123">
        <f t="shared" si="27"/>
        <v>0</v>
      </c>
      <c r="W42" s="122">
        <f t="shared" si="0"/>
        <v>0</v>
      </c>
      <c r="X42" s="124">
        <f t="shared" si="28"/>
        <v>6.4099999999999966</v>
      </c>
      <c r="Y42" s="124">
        <f t="shared" si="29"/>
        <v>-1.5899999999999967</v>
      </c>
      <c r="Z42" s="124">
        <f t="shared" si="30"/>
        <v>6.4099999999999966</v>
      </c>
      <c r="AA42" s="140">
        <f t="shared" si="31"/>
        <v>-1.5899999999999967</v>
      </c>
      <c r="AB42" s="142" t="str">
        <f>IF(I42&lt;&gt;"",VLOOKUP(WEEKDAY(C42,2),Служебный!G$4:H$10,2),"")</f>
        <v/>
      </c>
      <c r="AC42" s="125" t="str">
        <f t="shared" si="14"/>
        <v/>
      </c>
      <c r="AD42" s="126" t="str">
        <f>IF(I42&lt;&gt;"",FLOOR((IF(TEXT(D42,"mm") = "mm",TEXT(D42,"мм"),TEXT(D42,"mm"))),15)/15+1,"")</f>
        <v/>
      </c>
      <c r="AE42" s="127">
        <f t="shared" si="32"/>
        <v>0</v>
      </c>
      <c r="AF42" s="127">
        <f t="shared" si="33"/>
        <v>0</v>
      </c>
      <c r="AG42" s="127" t="str">
        <f t="shared" si="1"/>
        <v>интрадей</v>
      </c>
      <c r="AH42" s="128">
        <f t="shared" si="34"/>
        <v>0</v>
      </c>
      <c r="AI42" s="128">
        <f t="shared" si="35"/>
        <v>0</v>
      </c>
      <c r="AJ42" s="125" t="str">
        <f>IF(I42&lt;&gt;"",YEAR(C42),"")</f>
        <v/>
      </c>
      <c r="AK42" s="125" t="str">
        <f>IF(I42&lt;&gt;"",(IF(TEXT(C42,"MMMM") = "MMMM",TEXT(C42,"ММММ"),TEXT(C42,"MMMM"))),"")</f>
        <v/>
      </c>
      <c r="AL42" s="126" t="str">
        <f>IF(I42&lt;&gt;"",CEILING((C42-DATE(YEAR(C42),1,1)+WEEKDAY(DATE(YEAR(C42),1,1),2))/7,1),"")</f>
        <v/>
      </c>
      <c r="AM42" s="128">
        <f t="shared" si="4"/>
        <v>0</v>
      </c>
      <c r="AN42" s="129">
        <f t="shared" si="23"/>
        <v>8</v>
      </c>
      <c r="AO42" s="129">
        <f t="shared" si="5"/>
        <v>-19.875000000000043</v>
      </c>
      <c r="AP42" s="129">
        <f t="shared" si="24"/>
        <v>0</v>
      </c>
      <c r="AQ42" s="128">
        <f t="shared" si="2"/>
        <v>0</v>
      </c>
      <c r="AR42" s="128">
        <f t="shared" si="3"/>
        <v>0</v>
      </c>
      <c r="AS42" s="125" t="e">
        <f>CEILING(#REF!,5)</f>
        <v>#REF!</v>
      </c>
      <c r="AT42" s="143">
        <f t="shared" si="37"/>
        <v>-1</v>
      </c>
      <c r="AU42" s="137"/>
    </row>
    <row r="43" spans="2:47" s="102" customFormat="1" ht="10.199999999999999" x14ac:dyDescent="0.2">
      <c r="B43" s="133">
        <v>42</v>
      </c>
      <c r="C43" s="159"/>
      <c r="D43" s="82"/>
      <c r="E43" s="159"/>
      <c r="F43" s="82"/>
      <c r="G43" s="83"/>
      <c r="H43" s="162" t="s">
        <v>248</v>
      </c>
      <c r="I43" s="85"/>
      <c r="J43" s="85"/>
      <c r="K43" s="84"/>
      <c r="L43" s="86"/>
      <c r="M43" s="87"/>
      <c r="N43" s="135"/>
      <c r="O43" s="119"/>
      <c r="P43" s="120"/>
      <c r="Q43" s="121"/>
      <c r="R43" s="86"/>
      <c r="S43" s="86"/>
      <c r="T43" s="138">
        <f t="shared" si="7"/>
        <v>6.4099999999999966</v>
      </c>
      <c r="U43" s="122">
        <f t="shared" si="26"/>
        <v>0</v>
      </c>
      <c r="V43" s="123">
        <f t="shared" si="27"/>
        <v>0</v>
      </c>
      <c r="W43" s="122">
        <f t="shared" si="0"/>
        <v>0</v>
      </c>
      <c r="X43" s="124">
        <f t="shared" si="28"/>
        <v>6.4099999999999966</v>
      </c>
      <c r="Y43" s="124">
        <f t="shared" si="29"/>
        <v>-1.5899999999999967</v>
      </c>
      <c r="Z43" s="124">
        <f t="shared" si="30"/>
        <v>6.4099999999999966</v>
      </c>
      <c r="AA43" s="140">
        <f t="shared" si="31"/>
        <v>-1.5899999999999967</v>
      </c>
      <c r="AB43" s="142" t="str">
        <f>IF(G43&lt;&gt;"",VLOOKUP(WEEKDAY(C43,2),Служебный!G$4:H$10,2),"")</f>
        <v/>
      </c>
      <c r="AC43" s="125" t="str">
        <f>IF(I42 &lt;&gt; "",TEXT((HOUR(D43)),0)&amp;"-"&amp;TEXT(HOUR(D43)+1,0),"")</f>
        <v/>
      </c>
      <c r="AD43" s="126" t="str">
        <f t="shared" si="15"/>
        <v/>
      </c>
      <c r="AE43" s="127">
        <f t="shared" si="32"/>
        <v>0</v>
      </c>
      <c r="AF43" s="127">
        <f t="shared" si="33"/>
        <v>0</v>
      </c>
      <c r="AG43" s="127" t="str">
        <f t="shared" si="1"/>
        <v>интрадей</v>
      </c>
      <c r="AH43" s="128">
        <f t="shared" si="34"/>
        <v>0</v>
      </c>
      <c r="AI43" s="128">
        <f t="shared" si="35"/>
        <v>0</v>
      </c>
      <c r="AJ43" s="125" t="str">
        <f t="shared" si="20"/>
        <v/>
      </c>
      <c r="AK43" s="125" t="str">
        <f t="shared" si="21"/>
        <v/>
      </c>
      <c r="AL43" s="126" t="str">
        <f t="shared" si="22"/>
        <v/>
      </c>
      <c r="AM43" s="128">
        <f t="shared" si="4"/>
        <v>0</v>
      </c>
      <c r="AN43" s="129">
        <f t="shared" si="23"/>
        <v>8</v>
      </c>
      <c r="AO43" s="129">
        <f t="shared" si="5"/>
        <v>-19.875000000000043</v>
      </c>
      <c r="AP43" s="129">
        <f t="shared" si="24"/>
        <v>0</v>
      </c>
      <c r="AQ43" s="128">
        <f t="shared" si="2"/>
        <v>0</v>
      </c>
      <c r="AR43" s="128">
        <f t="shared" si="3"/>
        <v>0</v>
      </c>
      <c r="AS43" s="125">
        <f t="shared" si="36"/>
        <v>0</v>
      </c>
      <c r="AT43" s="143">
        <f t="shared" si="37"/>
        <v>-1</v>
      </c>
      <c r="AU43" s="137"/>
    </row>
    <row r="44" spans="2:47" s="102" customFormat="1" ht="10.199999999999999" x14ac:dyDescent="0.2">
      <c r="B44" s="133">
        <v>43</v>
      </c>
      <c r="C44" s="159"/>
      <c r="D44" s="82"/>
      <c r="E44" s="159"/>
      <c r="F44" s="82"/>
      <c r="G44" s="83"/>
      <c r="H44" s="162" t="s">
        <v>248</v>
      </c>
      <c r="I44" s="85"/>
      <c r="J44" s="85"/>
      <c r="K44" s="84"/>
      <c r="L44" s="86"/>
      <c r="M44" s="87"/>
      <c r="N44" s="135"/>
      <c r="O44" s="119"/>
      <c r="P44" s="120"/>
      <c r="Q44" s="121"/>
      <c r="R44" s="86"/>
      <c r="S44" s="86"/>
      <c r="T44" s="138">
        <f t="shared" si="7"/>
        <v>6.4099999999999966</v>
      </c>
      <c r="U44" s="122">
        <f t="shared" si="26"/>
        <v>0</v>
      </c>
      <c r="V44" s="123">
        <f t="shared" si="27"/>
        <v>0</v>
      </c>
      <c r="W44" s="122">
        <f t="shared" si="0"/>
        <v>0</v>
      </c>
      <c r="X44" s="124">
        <f t="shared" si="28"/>
        <v>6.4099999999999966</v>
      </c>
      <c r="Y44" s="124">
        <f t="shared" si="29"/>
        <v>-1.5899999999999967</v>
      </c>
      <c r="Z44" s="124">
        <f t="shared" si="30"/>
        <v>6.4099999999999966</v>
      </c>
      <c r="AA44" s="140">
        <f t="shared" si="31"/>
        <v>-1.5899999999999967</v>
      </c>
      <c r="AB44" s="142" t="str">
        <f>IF(G44&lt;&gt;"",VLOOKUP(WEEKDAY(C44,2),Служебный!G$4:H$10,2),"")</f>
        <v/>
      </c>
      <c r="AC44" s="125" t="str">
        <f t="shared" si="14"/>
        <v/>
      </c>
      <c r="AD44" s="126" t="str">
        <f t="shared" si="15"/>
        <v/>
      </c>
      <c r="AE44" s="127">
        <f t="shared" si="32"/>
        <v>0</v>
      </c>
      <c r="AF44" s="127">
        <f t="shared" si="33"/>
        <v>0</v>
      </c>
      <c r="AG44" s="127" t="str">
        <f t="shared" si="1"/>
        <v>интрадей</v>
      </c>
      <c r="AH44" s="128">
        <f t="shared" si="34"/>
        <v>0</v>
      </c>
      <c r="AI44" s="128">
        <f t="shared" si="35"/>
        <v>0</v>
      </c>
      <c r="AJ44" s="125" t="str">
        <f t="shared" si="20"/>
        <v/>
      </c>
      <c r="AK44" s="125" t="str">
        <f t="shared" si="21"/>
        <v/>
      </c>
      <c r="AL44" s="126" t="str">
        <f t="shared" si="22"/>
        <v/>
      </c>
      <c r="AM44" s="128">
        <f t="shared" si="4"/>
        <v>0</v>
      </c>
      <c r="AN44" s="129">
        <f t="shared" si="23"/>
        <v>8</v>
      </c>
      <c r="AO44" s="129">
        <f t="shared" si="5"/>
        <v>-19.875000000000043</v>
      </c>
      <c r="AP44" s="129">
        <f t="shared" si="24"/>
        <v>0</v>
      </c>
      <c r="AQ44" s="128">
        <f t="shared" si="2"/>
        <v>0</v>
      </c>
      <c r="AR44" s="128">
        <f t="shared" si="3"/>
        <v>0</v>
      </c>
      <c r="AS44" s="125">
        <f t="shared" si="36"/>
        <v>0</v>
      </c>
      <c r="AT44" s="143">
        <f t="shared" si="37"/>
        <v>-1</v>
      </c>
      <c r="AU44" s="137"/>
    </row>
    <row r="45" spans="2:47" s="102" customFormat="1" ht="10.199999999999999" x14ac:dyDescent="0.2">
      <c r="B45" s="133">
        <v>44</v>
      </c>
      <c r="C45" s="159"/>
      <c r="D45" s="82"/>
      <c r="E45" s="159"/>
      <c r="F45" s="82"/>
      <c r="G45" s="84"/>
      <c r="H45" s="162" t="s">
        <v>248</v>
      </c>
      <c r="I45" s="85"/>
      <c r="J45" s="85"/>
      <c r="K45" s="84"/>
      <c r="L45" s="86"/>
      <c r="M45" s="87"/>
      <c r="N45" s="135"/>
      <c r="O45" s="119"/>
      <c r="P45" s="120"/>
      <c r="Q45" s="121"/>
      <c r="R45" s="86"/>
      <c r="S45" s="86"/>
      <c r="T45" s="138">
        <f t="shared" si="7"/>
        <v>6.4099999999999966</v>
      </c>
      <c r="U45" s="122">
        <f t="shared" si="26"/>
        <v>0</v>
      </c>
      <c r="V45" s="123">
        <f t="shared" si="27"/>
        <v>0</v>
      </c>
      <c r="W45" s="122">
        <f t="shared" si="0"/>
        <v>0</v>
      </c>
      <c r="X45" s="124">
        <f t="shared" si="28"/>
        <v>6.4099999999999966</v>
      </c>
      <c r="Y45" s="124">
        <f t="shared" si="29"/>
        <v>-1.5899999999999967</v>
      </c>
      <c r="Z45" s="124">
        <f t="shared" si="30"/>
        <v>6.4099999999999966</v>
      </c>
      <c r="AA45" s="140">
        <f t="shared" si="31"/>
        <v>-1.5899999999999967</v>
      </c>
      <c r="AB45" s="142" t="str">
        <f>IF(G45&lt;&gt;"",VLOOKUP(WEEKDAY(C45,2),Служебный!G$4:H$10,2),"")</f>
        <v/>
      </c>
      <c r="AC45" s="125" t="str">
        <f t="shared" si="14"/>
        <v/>
      </c>
      <c r="AD45" s="126" t="str">
        <f t="shared" si="15"/>
        <v/>
      </c>
      <c r="AE45" s="127">
        <f t="shared" si="32"/>
        <v>0</v>
      </c>
      <c r="AF45" s="127">
        <f t="shared" si="33"/>
        <v>0</v>
      </c>
      <c r="AG45" s="127" t="str">
        <f t="shared" si="1"/>
        <v>интрадей</v>
      </c>
      <c r="AH45" s="128">
        <f t="shared" si="34"/>
        <v>0</v>
      </c>
      <c r="AI45" s="128">
        <f t="shared" si="35"/>
        <v>0</v>
      </c>
      <c r="AJ45" s="125" t="str">
        <f t="shared" si="20"/>
        <v/>
      </c>
      <c r="AK45" s="125" t="str">
        <f t="shared" si="21"/>
        <v/>
      </c>
      <c r="AL45" s="126" t="str">
        <f t="shared" si="22"/>
        <v/>
      </c>
      <c r="AM45" s="128">
        <f t="shared" si="4"/>
        <v>0</v>
      </c>
      <c r="AN45" s="129">
        <f t="shared" si="23"/>
        <v>8</v>
      </c>
      <c r="AO45" s="129">
        <f t="shared" si="5"/>
        <v>-19.875000000000043</v>
      </c>
      <c r="AP45" s="129">
        <f t="shared" si="24"/>
        <v>0</v>
      </c>
      <c r="AQ45" s="128">
        <f t="shared" si="2"/>
        <v>0</v>
      </c>
      <c r="AR45" s="128">
        <f t="shared" si="3"/>
        <v>0</v>
      </c>
      <c r="AS45" s="125">
        <f t="shared" si="36"/>
        <v>0</v>
      </c>
      <c r="AT45" s="143">
        <f t="shared" si="37"/>
        <v>-1</v>
      </c>
      <c r="AU45" s="137"/>
    </row>
    <row r="46" spans="2:47" s="102" customFormat="1" ht="10.199999999999999" x14ac:dyDescent="0.2">
      <c r="B46" s="133">
        <v>45</v>
      </c>
      <c r="C46" s="159"/>
      <c r="D46" s="82"/>
      <c r="E46" s="159"/>
      <c r="F46" s="82"/>
      <c r="G46" s="84"/>
      <c r="H46" s="162" t="s">
        <v>248</v>
      </c>
      <c r="I46" s="85"/>
      <c r="J46" s="85"/>
      <c r="K46" s="84"/>
      <c r="L46" s="86"/>
      <c r="M46" s="87"/>
      <c r="N46" s="135"/>
      <c r="O46" s="119"/>
      <c r="P46" s="120"/>
      <c r="Q46" s="121"/>
      <c r="R46" s="86"/>
      <c r="S46" s="86"/>
      <c r="T46" s="138">
        <f t="shared" si="7"/>
        <v>6.4099999999999966</v>
      </c>
      <c r="U46" s="122">
        <f t="shared" si="26"/>
        <v>0</v>
      </c>
      <c r="V46" s="123">
        <f t="shared" si="27"/>
        <v>0</v>
      </c>
      <c r="W46" s="122">
        <f t="shared" si="0"/>
        <v>0</v>
      </c>
      <c r="X46" s="124">
        <f t="shared" si="28"/>
        <v>6.4099999999999966</v>
      </c>
      <c r="Y46" s="124">
        <f t="shared" si="29"/>
        <v>-1.5899999999999967</v>
      </c>
      <c r="Z46" s="124">
        <f t="shared" si="30"/>
        <v>6.4099999999999966</v>
      </c>
      <c r="AA46" s="140">
        <f t="shared" si="31"/>
        <v>-1.5899999999999967</v>
      </c>
      <c r="AB46" s="142" t="str">
        <f>IF(G46&lt;&gt;"",VLOOKUP(WEEKDAY(C46,2),Служебный!G$4:H$10,2),"")</f>
        <v/>
      </c>
      <c r="AC46" s="125" t="str">
        <f t="shared" si="14"/>
        <v/>
      </c>
      <c r="AD46" s="126" t="str">
        <f t="shared" si="15"/>
        <v/>
      </c>
      <c r="AE46" s="127">
        <f t="shared" si="32"/>
        <v>0</v>
      </c>
      <c r="AF46" s="127">
        <f t="shared" si="33"/>
        <v>0</v>
      </c>
      <c r="AG46" s="127" t="str">
        <f t="shared" si="1"/>
        <v>интрадей</v>
      </c>
      <c r="AH46" s="128">
        <f t="shared" si="34"/>
        <v>0</v>
      </c>
      <c r="AI46" s="128">
        <f t="shared" si="35"/>
        <v>0</v>
      </c>
      <c r="AJ46" s="125" t="str">
        <f t="shared" si="20"/>
        <v/>
      </c>
      <c r="AK46" s="125" t="str">
        <f t="shared" si="21"/>
        <v/>
      </c>
      <c r="AL46" s="126" t="str">
        <f t="shared" si="22"/>
        <v/>
      </c>
      <c r="AM46" s="128">
        <f t="shared" si="4"/>
        <v>0</v>
      </c>
      <c r="AN46" s="129">
        <f t="shared" si="23"/>
        <v>8</v>
      </c>
      <c r="AO46" s="129">
        <f t="shared" si="5"/>
        <v>-19.875000000000043</v>
      </c>
      <c r="AP46" s="129">
        <f t="shared" si="24"/>
        <v>0</v>
      </c>
      <c r="AQ46" s="128">
        <f t="shared" si="2"/>
        <v>0</v>
      </c>
      <c r="AR46" s="128">
        <f t="shared" si="3"/>
        <v>0</v>
      </c>
      <c r="AS46" s="125">
        <f t="shared" si="36"/>
        <v>0</v>
      </c>
      <c r="AT46" s="143">
        <f t="shared" si="37"/>
        <v>-1</v>
      </c>
      <c r="AU46" s="137"/>
    </row>
    <row r="47" spans="2:47" s="102" customFormat="1" ht="10.199999999999999" x14ac:dyDescent="0.2">
      <c r="B47" s="133">
        <v>46</v>
      </c>
      <c r="C47" s="159"/>
      <c r="D47" s="82"/>
      <c r="E47" s="159"/>
      <c r="F47" s="82"/>
      <c r="G47" s="84"/>
      <c r="H47" s="162" t="s">
        <v>248</v>
      </c>
      <c r="I47" s="85"/>
      <c r="J47" s="85"/>
      <c r="K47" s="84"/>
      <c r="L47" s="86"/>
      <c r="M47" s="87"/>
      <c r="N47" s="135"/>
      <c r="O47" s="119"/>
      <c r="P47" s="120"/>
      <c r="Q47" s="121"/>
      <c r="R47" s="86"/>
      <c r="S47" s="86"/>
      <c r="T47" s="138">
        <f t="shared" si="7"/>
        <v>6.4099999999999966</v>
      </c>
      <c r="U47" s="122">
        <f t="shared" si="26"/>
        <v>0</v>
      </c>
      <c r="V47" s="123">
        <f t="shared" si="27"/>
        <v>0</v>
      </c>
      <c r="W47" s="122">
        <f t="shared" si="0"/>
        <v>0</v>
      </c>
      <c r="X47" s="124">
        <f t="shared" si="28"/>
        <v>6.4099999999999966</v>
      </c>
      <c r="Y47" s="124">
        <f t="shared" si="29"/>
        <v>-1.5899999999999967</v>
      </c>
      <c r="Z47" s="124">
        <f t="shared" si="30"/>
        <v>6.4099999999999966</v>
      </c>
      <c r="AA47" s="140">
        <f t="shared" si="31"/>
        <v>-1.5899999999999967</v>
      </c>
      <c r="AB47" s="142" t="str">
        <f>IF(G47&lt;&gt;"",VLOOKUP(WEEKDAY(C47,2),Служебный!G$4:H$10,2),"")</f>
        <v/>
      </c>
      <c r="AC47" s="125" t="str">
        <f t="shared" si="14"/>
        <v/>
      </c>
      <c r="AD47" s="126" t="str">
        <f t="shared" si="15"/>
        <v/>
      </c>
      <c r="AE47" s="127">
        <f t="shared" si="32"/>
        <v>0</v>
      </c>
      <c r="AF47" s="127">
        <f t="shared" si="33"/>
        <v>0</v>
      </c>
      <c r="AG47" s="127" t="str">
        <f t="shared" si="1"/>
        <v>интрадей</v>
      </c>
      <c r="AH47" s="128">
        <f t="shared" si="34"/>
        <v>0</v>
      </c>
      <c r="AI47" s="128">
        <f t="shared" si="35"/>
        <v>0</v>
      </c>
      <c r="AJ47" s="125" t="str">
        <f t="shared" si="20"/>
        <v/>
      </c>
      <c r="AK47" s="125" t="str">
        <f t="shared" si="21"/>
        <v/>
      </c>
      <c r="AL47" s="126" t="str">
        <f t="shared" si="22"/>
        <v/>
      </c>
      <c r="AM47" s="128">
        <f t="shared" si="4"/>
        <v>0</v>
      </c>
      <c r="AN47" s="129">
        <f t="shared" si="23"/>
        <v>8</v>
      </c>
      <c r="AO47" s="129">
        <f t="shared" si="5"/>
        <v>-19.875000000000043</v>
      </c>
      <c r="AP47" s="129">
        <f t="shared" si="24"/>
        <v>0</v>
      </c>
      <c r="AQ47" s="128">
        <f t="shared" si="2"/>
        <v>0</v>
      </c>
      <c r="AR47" s="128">
        <f t="shared" si="3"/>
        <v>0</v>
      </c>
      <c r="AS47" s="125">
        <f t="shared" si="36"/>
        <v>0</v>
      </c>
      <c r="AT47" s="143">
        <f t="shared" si="37"/>
        <v>-1</v>
      </c>
      <c r="AU47" s="137"/>
    </row>
    <row r="48" spans="2:47" s="102" customFormat="1" ht="10.199999999999999" x14ac:dyDescent="0.2">
      <c r="B48" s="133">
        <v>47</v>
      </c>
      <c r="C48" s="159"/>
      <c r="D48" s="82"/>
      <c r="E48" s="159"/>
      <c r="F48" s="82"/>
      <c r="G48" s="83"/>
      <c r="H48" s="162" t="s">
        <v>248</v>
      </c>
      <c r="I48" s="85"/>
      <c r="J48" s="85"/>
      <c r="K48" s="84"/>
      <c r="L48" s="86"/>
      <c r="M48" s="87"/>
      <c r="N48" s="135"/>
      <c r="O48" s="119"/>
      <c r="P48" s="120"/>
      <c r="Q48" s="121"/>
      <c r="R48" s="86"/>
      <c r="S48" s="86"/>
      <c r="T48" s="138">
        <f t="shared" si="7"/>
        <v>6.4099999999999966</v>
      </c>
      <c r="U48" s="122">
        <f t="shared" si="26"/>
        <v>0</v>
      </c>
      <c r="V48" s="123">
        <f t="shared" si="27"/>
        <v>0</v>
      </c>
      <c r="W48" s="122">
        <f t="shared" si="0"/>
        <v>0</v>
      </c>
      <c r="X48" s="124">
        <f t="shared" si="28"/>
        <v>6.4099999999999966</v>
      </c>
      <c r="Y48" s="124">
        <f t="shared" si="29"/>
        <v>-1.5899999999999967</v>
      </c>
      <c r="Z48" s="124">
        <f t="shared" si="30"/>
        <v>6.4099999999999966</v>
      </c>
      <c r="AA48" s="140">
        <f t="shared" si="31"/>
        <v>-1.5899999999999967</v>
      </c>
      <c r="AB48" s="142" t="str">
        <f>IF(G48&lt;&gt;"",VLOOKUP(WEEKDAY(C48,2),Служебный!G$4:H$10,2),"")</f>
        <v/>
      </c>
      <c r="AC48" s="125" t="str">
        <f t="shared" si="14"/>
        <v/>
      </c>
      <c r="AD48" s="126" t="str">
        <f t="shared" si="15"/>
        <v/>
      </c>
      <c r="AE48" s="127">
        <f t="shared" si="32"/>
        <v>0</v>
      </c>
      <c r="AF48" s="127">
        <f t="shared" si="33"/>
        <v>0</v>
      </c>
      <c r="AG48" s="127" t="str">
        <f t="shared" si="1"/>
        <v>интрадей</v>
      </c>
      <c r="AH48" s="128">
        <f t="shared" si="34"/>
        <v>0</v>
      </c>
      <c r="AI48" s="128">
        <f t="shared" si="35"/>
        <v>0</v>
      </c>
      <c r="AJ48" s="125" t="str">
        <f t="shared" si="20"/>
        <v/>
      </c>
      <c r="AK48" s="125" t="str">
        <f t="shared" si="21"/>
        <v/>
      </c>
      <c r="AL48" s="126" t="str">
        <f t="shared" si="22"/>
        <v/>
      </c>
      <c r="AM48" s="128">
        <f t="shared" si="4"/>
        <v>0</v>
      </c>
      <c r="AN48" s="129">
        <f t="shared" si="23"/>
        <v>8</v>
      </c>
      <c r="AO48" s="129">
        <f t="shared" si="5"/>
        <v>-19.875000000000043</v>
      </c>
      <c r="AP48" s="129">
        <f t="shared" si="24"/>
        <v>0</v>
      </c>
      <c r="AQ48" s="128">
        <f t="shared" si="2"/>
        <v>0</v>
      </c>
      <c r="AR48" s="128">
        <f t="shared" si="3"/>
        <v>0</v>
      </c>
      <c r="AS48" s="125">
        <f t="shared" si="36"/>
        <v>0</v>
      </c>
      <c r="AT48" s="143">
        <f t="shared" si="37"/>
        <v>-1</v>
      </c>
      <c r="AU48" s="137"/>
    </row>
    <row r="49" spans="2:47" s="102" customFormat="1" ht="10.199999999999999" x14ac:dyDescent="0.2">
      <c r="B49" s="133">
        <v>48</v>
      </c>
      <c r="C49" s="159"/>
      <c r="D49" s="82"/>
      <c r="E49" s="159"/>
      <c r="F49" s="82"/>
      <c r="G49" s="83"/>
      <c r="H49" s="162" t="s">
        <v>248</v>
      </c>
      <c r="I49" s="85"/>
      <c r="J49" s="85"/>
      <c r="K49" s="84"/>
      <c r="L49" s="86"/>
      <c r="M49" s="87"/>
      <c r="N49" s="135"/>
      <c r="O49" s="119"/>
      <c r="P49" s="120"/>
      <c r="Q49" s="121"/>
      <c r="R49" s="86"/>
      <c r="S49" s="86"/>
      <c r="T49" s="138">
        <f t="shared" si="7"/>
        <v>6.4099999999999966</v>
      </c>
      <c r="U49" s="122">
        <f t="shared" si="26"/>
        <v>0</v>
      </c>
      <c r="V49" s="123">
        <f t="shared" si="27"/>
        <v>0</v>
      </c>
      <c r="W49" s="122">
        <f t="shared" si="0"/>
        <v>0</v>
      </c>
      <c r="X49" s="124">
        <f t="shared" si="28"/>
        <v>6.4099999999999966</v>
      </c>
      <c r="Y49" s="124">
        <f t="shared" si="29"/>
        <v>-1.5899999999999967</v>
      </c>
      <c r="Z49" s="124">
        <f t="shared" si="30"/>
        <v>6.4099999999999966</v>
      </c>
      <c r="AA49" s="140">
        <f t="shared" si="31"/>
        <v>-1.5899999999999967</v>
      </c>
      <c r="AB49" s="142" t="str">
        <f>IF(G49&lt;&gt;"",VLOOKUP(WEEKDAY(C49,2),Служебный!G$4:H$10,2),"")</f>
        <v/>
      </c>
      <c r="AC49" s="125" t="str">
        <f t="shared" si="14"/>
        <v/>
      </c>
      <c r="AD49" s="126" t="str">
        <f t="shared" si="15"/>
        <v/>
      </c>
      <c r="AE49" s="127">
        <f t="shared" si="32"/>
        <v>0</v>
      </c>
      <c r="AF49" s="127">
        <f t="shared" si="33"/>
        <v>0</v>
      </c>
      <c r="AG49" s="127" t="str">
        <f t="shared" si="1"/>
        <v>интрадей</v>
      </c>
      <c r="AH49" s="128">
        <f t="shared" si="34"/>
        <v>0</v>
      </c>
      <c r="AI49" s="128">
        <f t="shared" si="35"/>
        <v>0</v>
      </c>
      <c r="AJ49" s="125" t="str">
        <f t="shared" si="20"/>
        <v/>
      </c>
      <c r="AK49" s="125" t="str">
        <f t="shared" si="21"/>
        <v/>
      </c>
      <c r="AL49" s="126" t="str">
        <f t="shared" si="22"/>
        <v/>
      </c>
      <c r="AM49" s="128">
        <f t="shared" si="4"/>
        <v>0</v>
      </c>
      <c r="AN49" s="129">
        <f t="shared" si="23"/>
        <v>8</v>
      </c>
      <c r="AO49" s="129">
        <f t="shared" si="5"/>
        <v>-19.875000000000043</v>
      </c>
      <c r="AP49" s="129">
        <f t="shared" si="24"/>
        <v>0</v>
      </c>
      <c r="AQ49" s="128">
        <f t="shared" si="2"/>
        <v>0</v>
      </c>
      <c r="AR49" s="128">
        <f t="shared" si="3"/>
        <v>0</v>
      </c>
      <c r="AS49" s="125">
        <f t="shared" si="36"/>
        <v>0</v>
      </c>
      <c r="AT49" s="143">
        <f t="shared" si="37"/>
        <v>-1</v>
      </c>
      <c r="AU49" s="137"/>
    </row>
    <row r="50" spans="2:47" s="102" customFormat="1" ht="10.199999999999999" x14ac:dyDescent="0.2">
      <c r="B50" s="133">
        <v>49</v>
      </c>
      <c r="C50" s="159"/>
      <c r="D50" s="82"/>
      <c r="E50" s="159"/>
      <c r="F50" s="82"/>
      <c r="G50" s="83"/>
      <c r="H50" s="162" t="s">
        <v>248</v>
      </c>
      <c r="I50" s="85"/>
      <c r="J50" s="85"/>
      <c r="K50" s="84"/>
      <c r="L50" s="86"/>
      <c r="M50" s="87"/>
      <c r="N50" s="135"/>
      <c r="O50" s="119"/>
      <c r="P50" s="120"/>
      <c r="Q50" s="121"/>
      <c r="R50" s="86"/>
      <c r="S50" s="86"/>
      <c r="T50" s="138">
        <f t="shared" si="7"/>
        <v>6.4099999999999966</v>
      </c>
      <c r="U50" s="122">
        <f t="shared" si="26"/>
        <v>0</v>
      </c>
      <c r="V50" s="123">
        <f t="shared" si="27"/>
        <v>0</v>
      </c>
      <c r="W50" s="122">
        <f t="shared" si="0"/>
        <v>0</v>
      </c>
      <c r="X50" s="124">
        <f t="shared" si="28"/>
        <v>6.4099999999999966</v>
      </c>
      <c r="Y50" s="124">
        <f t="shared" si="29"/>
        <v>-1.5899999999999967</v>
      </c>
      <c r="Z50" s="124">
        <f t="shared" si="30"/>
        <v>6.4099999999999966</v>
      </c>
      <c r="AA50" s="140">
        <f t="shared" si="31"/>
        <v>-1.5899999999999967</v>
      </c>
      <c r="AB50" s="142" t="str">
        <f>IF(G50&lt;&gt;"",VLOOKUP(WEEKDAY(C50,2),Служебный!G$4:H$10,2),"")</f>
        <v/>
      </c>
      <c r="AC50" s="125" t="str">
        <f t="shared" si="14"/>
        <v/>
      </c>
      <c r="AD50" s="126" t="str">
        <f t="shared" si="15"/>
        <v/>
      </c>
      <c r="AE50" s="127">
        <f t="shared" si="32"/>
        <v>0</v>
      </c>
      <c r="AF50" s="127">
        <f t="shared" si="33"/>
        <v>0</v>
      </c>
      <c r="AG50" s="127" t="str">
        <f t="shared" si="1"/>
        <v>интрадей</v>
      </c>
      <c r="AH50" s="128">
        <f t="shared" si="34"/>
        <v>0</v>
      </c>
      <c r="AI50" s="128">
        <f t="shared" si="35"/>
        <v>0</v>
      </c>
      <c r="AJ50" s="125" t="str">
        <f t="shared" si="20"/>
        <v/>
      </c>
      <c r="AK50" s="125" t="str">
        <f t="shared" si="21"/>
        <v/>
      </c>
      <c r="AL50" s="126" t="str">
        <f t="shared" si="22"/>
        <v/>
      </c>
      <c r="AM50" s="128">
        <f t="shared" si="4"/>
        <v>0</v>
      </c>
      <c r="AN50" s="129">
        <f t="shared" si="23"/>
        <v>8</v>
      </c>
      <c r="AO50" s="129">
        <f t="shared" si="5"/>
        <v>-19.875000000000043</v>
      </c>
      <c r="AP50" s="129">
        <f t="shared" si="24"/>
        <v>0</v>
      </c>
      <c r="AQ50" s="128">
        <f t="shared" si="2"/>
        <v>0</v>
      </c>
      <c r="AR50" s="128">
        <f t="shared" si="3"/>
        <v>0</v>
      </c>
      <c r="AS50" s="125">
        <f t="shared" si="36"/>
        <v>0</v>
      </c>
      <c r="AT50" s="143">
        <f t="shared" si="37"/>
        <v>-1</v>
      </c>
      <c r="AU50" s="137"/>
    </row>
    <row r="51" spans="2:47" s="102" customFormat="1" ht="10.199999999999999" x14ac:dyDescent="0.2">
      <c r="B51" s="133">
        <v>50</v>
      </c>
      <c r="C51" s="159"/>
      <c r="D51" s="82"/>
      <c r="E51" s="159"/>
      <c r="F51" s="82"/>
      <c r="G51" s="83"/>
      <c r="H51" s="162" t="s">
        <v>248</v>
      </c>
      <c r="I51" s="85"/>
      <c r="J51" s="85"/>
      <c r="K51" s="84"/>
      <c r="L51" s="86"/>
      <c r="M51" s="87"/>
      <c r="N51" s="135"/>
      <c r="O51" s="119"/>
      <c r="P51" s="120"/>
      <c r="Q51" s="121"/>
      <c r="R51" s="86"/>
      <c r="S51" s="86"/>
      <c r="T51" s="138">
        <f t="shared" si="7"/>
        <v>6.4099999999999966</v>
      </c>
      <c r="U51" s="122">
        <f t="shared" si="26"/>
        <v>0</v>
      </c>
      <c r="V51" s="123">
        <f t="shared" si="27"/>
        <v>0</v>
      </c>
      <c r="W51" s="122">
        <f t="shared" si="0"/>
        <v>0</v>
      </c>
      <c r="X51" s="124">
        <f t="shared" si="28"/>
        <v>6.4099999999999966</v>
      </c>
      <c r="Y51" s="124">
        <f t="shared" si="29"/>
        <v>-1.5899999999999967</v>
      </c>
      <c r="Z51" s="124">
        <f t="shared" si="30"/>
        <v>6.4099999999999966</v>
      </c>
      <c r="AA51" s="140">
        <f t="shared" si="31"/>
        <v>-1.5899999999999967</v>
      </c>
      <c r="AB51" s="142" t="str">
        <f>IF(G51&lt;&gt;"",VLOOKUP(WEEKDAY(C51,2),Служебный!G$4:H$10,2),"")</f>
        <v/>
      </c>
      <c r="AC51" s="125" t="str">
        <f t="shared" si="14"/>
        <v/>
      </c>
      <c r="AD51" s="126" t="str">
        <f t="shared" si="15"/>
        <v/>
      </c>
      <c r="AE51" s="127">
        <f t="shared" si="32"/>
        <v>0</v>
      </c>
      <c r="AF51" s="127">
        <f t="shared" si="33"/>
        <v>0</v>
      </c>
      <c r="AG51" s="127" t="str">
        <f t="shared" si="1"/>
        <v>интрадей</v>
      </c>
      <c r="AH51" s="128">
        <f t="shared" si="34"/>
        <v>0</v>
      </c>
      <c r="AI51" s="128">
        <f t="shared" si="35"/>
        <v>0</v>
      </c>
      <c r="AJ51" s="125" t="str">
        <f t="shared" si="20"/>
        <v/>
      </c>
      <c r="AK51" s="125" t="str">
        <f t="shared" si="21"/>
        <v/>
      </c>
      <c r="AL51" s="126" t="str">
        <f t="shared" si="22"/>
        <v/>
      </c>
      <c r="AM51" s="128">
        <f t="shared" si="4"/>
        <v>0</v>
      </c>
      <c r="AN51" s="129">
        <f t="shared" si="23"/>
        <v>8</v>
      </c>
      <c r="AO51" s="129">
        <f t="shared" si="5"/>
        <v>-19.875000000000043</v>
      </c>
      <c r="AP51" s="129">
        <f t="shared" si="24"/>
        <v>0</v>
      </c>
      <c r="AQ51" s="128">
        <f t="shared" si="2"/>
        <v>0</v>
      </c>
      <c r="AR51" s="128">
        <f t="shared" si="3"/>
        <v>0</v>
      </c>
      <c r="AS51" s="125">
        <f t="shared" si="36"/>
        <v>0</v>
      </c>
      <c r="AT51" s="143">
        <f t="shared" si="37"/>
        <v>-1</v>
      </c>
      <c r="AU51" s="137"/>
    </row>
    <row r="52" spans="2:47" s="102" customFormat="1" ht="10.199999999999999" x14ac:dyDescent="0.2">
      <c r="B52" s="133">
        <v>51</v>
      </c>
      <c r="C52" s="159"/>
      <c r="D52" s="82"/>
      <c r="E52" s="159"/>
      <c r="F52" s="82"/>
      <c r="G52" s="84"/>
      <c r="H52" s="162" t="s">
        <v>248</v>
      </c>
      <c r="I52" s="85"/>
      <c r="J52" s="85"/>
      <c r="K52" s="84"/>
      <c r="L52" s="86"/>
      <c r="M52" s="87"/>
      <c r="N52" s="135"/>
      <c r="O52" s="119"/>
      <c r="P52" s="120"/>
      <c r="Q52" s="121"/>
      <c r="R52" s="86"/>
      <c r="S52" s="86"/>
      <c r="T52" s="138">
        <f t="shared" si="7"/>
        <v>6.4099999999999966</v>
      </c>
      <c r="U52" s="122">
        <f t="shared" si="26"/>
        <v>0</v>
      </c>
      <c r="V52" s="123">
        <f t="shared" si="27"/>
        <v>0</v>
      </c>
      <c r="W52" s="122">
        <f t="shared" si="0"/>
        <v>0</v>
      </c>
      <c r="X52" s="124">
        <f t="shared" si="28"/>
        <v>6.4099999999999966</v>
      </c>
      <c r="Y52" s="124">
        <f t="shared" si="29"/>
        <v>-1.5899999999999967</v>
      </c>
      <c r="Z52" s="124">
        <f t="shared" si="30"/>
        <v>6.4099999999999966</v>
      </c>
      <c r="AA52" s="140">
        <f t="shared" si="31"/>
        <v>-1.5899999999999967</v>
      </c>
      <c r="AB52" s="142" t="str">
        <f>IF(G52&lt;&gt;"",VLOOKUP(WEEKDAY(C52,2),Служебный!G$4:H$10,2),"")</f>
        <v/>
      </c>
      <c r="AC52" s="125" t="str">
        <f t="shared" si="14"/>
        <v/>
      </c>
      <c r="AD52" s="126" t="str">
        <f t="shared" si="15"/>
        <v/>
      </c>
      <c r="AE52" s="127">
        <f t="shared" si="32"/>
        <v>0</v>
      </c>
      <c r="AF52" s="127">
        <f t="shared" si="33"/>
        <v>0</v>
      </c>
      <c r="AG52" s="127" t="str">
        <f t="shared" si="1"/>
        <v>интрадей</v>
      </c>
      <c r="AH52" s="128">
        <f t="shared" si="34"/>
        <v>0</v>
      </c>
      <c r="AI52" s="128">
        <f t="shared" si="35"/>
        <v>0</v>
      </c>
      <c r="AJ52" s="125" t="str">
        <f t="shared" si="20"/>
        <v/>
      </c>
      <c r="AK52" s="125" t="str">
        <f t="shared" si="21"/>
        <v/>
      </c>
      <c r="AL52" s="126" t="str">
        <f t="shared" si="22"/>
        <v/>
      </c>
      <c r="AM52" s="128">
        <f t="shared" si="4"/>
        <v>0</v>
      </c>
      <c r="AN52" s="129">
        <f t="shared" si="23"/>
        <v>8</v>
      </c>
      <c r="AO52" s="129">
        <f t="shared" si="5"/>
        <v>-19.875000000000043</v>
      </c>
      <c r="AP52" s="129">
        <f t="shared" si="24"/>
        <v>0</v>
      </c>
      <c r="AQ52" s="128">
        <f t="shared" si="2"/>
        <v>0</v>
      </c>
      <c r="AR52" s="128">
        <f t="shared" si="3"/>
        <v>0</v>
      </c>
      <c r="AS52" s="125">
        <f t="shared" si="36"/>
        <v>0</v>
      </c>
      <c r="AT52" s="143">
        <f t="shared" si="37"/>
        <v>-1</v>
      </c>
      <c r="AU52" s="137"/>
    </row>
    <row r="53" spans="2:47" s="102" customFormat="1" ht="10.199999999999999" x14ac:dyDescent="0.2">
      <c r="B53" s="133">
        <v>52</v>
      </c>
      <c r="C53" s="159"/>
      <c r="D53" s="82"/>
      <c r="E53" s="159"/>
      <c r="F53" s="82"/>
      <c r="G53" s="84"/>
      <c r="H53" s="162" t="s">
        <v>248</v>
      </c>
      <c r="I53" s="85"/>
      <c r="J53" s="85"/>
      <c r="K53" s="84"/>
      <c r="L53" s="86"/>
      <c r="M53" s="87"/>
      <c r="N53" s="135"/>
      <c r="O53" s="119"/>
      <c r="P53" s="120"/>
      <c r="Q53" s="121"/>
      <c r="R53" s="86"/>
      <c r="S53" s="86"/>
      <c r="T53" s="138">
        <f t="shared" si="7"/>
        <v>6.4099999999999966</v>
      </c>
      <c r="U53" s="122">
        <f t="shared" si="26"/>
        <v>0</v>
      </c>
      <c r="V53" s="123">
        <f t="shared" si="27"/>
        <v>0</v>
      </c>
      <c r="W53" s="122">
        <f t="shared" si="0"/>
        <v>0</v>
      </c>
      <c r="X53" s="124">
        <f t="shared" si="28"/>
        <v>6.4099999999999966</v>
      </c>
      <c r="Y53" s="124">
        <f t="shared" si="29"/>
        <v>-1.5899999999999967</v>
      </c>
      <c r="Z53" s="124">
        <f t="shared" si="30"/>
        <v>6.4099999999999966</v>
      </c>
      <c r="AA53" s="140">
        <f t="shared" si="31"/>
        <v>-1.5899999999999967</v>
      </c>
      <c r="AB53" s="142" t="str">
        <f>IF(G53&lt;&gt;"",VLOOKUP(WEEKDAY(C53,2),Служебный!G$4:H$10,2),"")</f>
        <v/>
      </c>
      <c r="AC53" s="125" t="str">
        <f t="shared" si="14"/>
        <v/>
      </c>
      <c r="AD53" s="126" t="str">
        <f t="shared" si="15"/>
        <v/>
      </c>
      <c r="AE53" s="127">
        <f t="shared" si="32"/>
        <v>0</v>
      </c>
      <c r="AF53" s="127">
        <f t="shared" si="33"/>
        <v>0</v>
      </c>
      <c r="AG53" s="127" t="str">
        <f t="shared" si="1"/>
        <v>интрадей</v>
      </c>
      <c r="AH53" s="128">
        <f t="shared" si="34"/>
        <v>0</v>
      </c>
      <c r="AI53" s="128">
        <f t="shared" si="35"/>
        <v>0</v>
      </c>
      <c r="AJ53" s="125" t="str">
        <f t="shared" si="20"/>
        <v/>
      </c>
      <c r="AK53" s="125" t="str">
        <f t="shared" si="21"/>
        <v/>
      </c>
      <c r="AL53" s="126" t="str">
        <f t="shared" si="22"/>
        <v/>
      </c>
      <c r="AM53" s="128">
        <f t="shared" si="4"/>
        <v>0</v>
      </c>
      <c r="AN53" s="129">
        <f t="shared" si="23"/>
        <v>8</v>
      </c>
      <c r="AO53" s="129">
        <f t="shared" si="5"/>
        <v>-19.875000000000043</v>
      </c>
      <c r="AP53" s="129">
        <f t="shared" si="24"/>
        <v>0</v>
      </c>
      <c r="AQ53" s="128">
        <f t="shared" si="2"/>
        <v>0</v>
      </c>
      <c r="AR53" s="128">
        <f t="shared" si="3"/>
        <v>0</v>
      </c>
      <c r="AS53" s="125">
        <f t="shared" si="36"/>
        <v>0</v>
      </c>
      <c r="AT53" s="143">
        <f t="shared" si="37"/>
        <v>-1</v>
      </c>
      <c r="AU53" s="137"/>
    </row>
    <row r="54" spans="2:47" s="102" customFormat="1" ht="10.199999999999999" x14ac:dyDescent="0.2">
      <c r="B54" s="133">
        <v>53</v>
      </c>
      <c r="C54" s="159"/>
      <c r="D54" s="82"/>
      <c r="E54" s="159"/>
      <c r="F54" s="82"/>
      <c r="G54" s="83"/>
      <c r="H54" s="161" t="s">
        <v>247</v>
      </c>
      <c r="I54" s="85"/>
      <c r="J54" s="85"/>
      <c r="K54" s="84"/>
      <c r="L54" s="86"/>
      <c r="M54" s="87"/>
      <c r="N54" s="135"/>
      <c r="O54" s="119"/>
      <c r="P54" s="120"/>
      <c r="Q54" s="121"/>
      <c r="R54" s="86"/>
      <c r="S54" s="86"/>
      <c r="T54" s="138">
        <f t="shared" si="7"/>
        <v>6.4099999999999966</v>
      </c>
      <c r="U54" s="122">
        <f t="shared" si="26"/>
        <v>0</v>
      </c>
      <c r="V54" s="123">
        <f t="shared" si="27"/>
        <v>0</v>
      </c>
      <c r="W54" s="122">
        <f t="shared" si="0"/>
        <v>0</v>
      </c>
      <c r="X54" s="124">
        <f t="shared" si="28"/>
        <v>6.4099999999999966</v>
      </c>
      <c r="Y54" s="124">
        <f t="shared" si="29"/>
        <v>-1.5899999999999967</v>
      </c>
      <c r="Z54" s="124">
        <f t="shared" si="30"/>
        <v>6.4099999999999966</v>
      </c>
      <c r="AA54" s="140">
        <f t="shared" si="31"/>
        <v>-1.5899999999999967</v>
      </c>
      <c r="AB54" s="142" t="str">
        <f>IF(G54&lt;&gt;"",VLOOKUP(WEEKDAY(C54,2),Служебный!G$4:H$10,2),"")</f>
        <v/>
      </c>
      <c r="AC54" s="125" t="str">
        <f t="shared" si="14"/>
        <v/>
      </c>
      <c r="AD54" s="126" t="str">
        <f t="shared" si="15"/>
        <v/>
      </c>
      <c r="AE54" s="127">
        <f t="shared" si="32"/>
        <v>0</v>
      </c>
      <c r="AF54" s="127">
        <f t="shared" si="33"/>
        <v>0</v>
      </c>
      <c r="AG54" s="127" t="str">
        <f t="shared" si="1"/>
        <v>интрадей</v>
      </c>
      <c r="AH54" s="128">
        <f t="shared" si="34"/>
        <v>0</v>
      </c>
      <c r="AI54" s="128">
        <f t="shared" si="35"/>
        <v>0</v>
      </c>
      <c r="AJ54" s="125" t="str">
        <f t="shared" si="20"/>
        <v/>
      </c>
      <c r="AK54" s="125" t="str">
        <f t="shared" si="21"/>
        <v/>
      </c>
      <c r="AL54" s="126" t="str">
        <f t="shared" si="22"/>
        <v/>
      </c>
      <c r="AM54" s="128">
        <f t="shared" si="4"/>
        <v>0</v>
      </c>
      <c r="AN54" s="129">
        <f t="shared" si="23"/>
        <v>8</v>
      </c>
      <c r="AO54" s="129">
        <f t="shared" si="5"/>
        <v>-19.875000000000043</v>
      </c>
      <c r="AP54" s="129">
        <f t="shared" si="24"/>
        <v>0</v>
      </c>
      <c r="AQ54" s="128">
        <f t="shared" si="2"/>
        <v>0</v>
      </c>
      <c r="AR54" s="128">
        <f t="shared" si="3"/>
        <v>0</v>
      </c>
      <c r="AS54" s="125">
        <f t="shared" si="36"/>
        <v>0</v>
      </c>
      <c r="AT54" s="143">
        <f t="shared" si="37"/>
        <v>-1</v>
      </c>
      <c r="AU54" s="137"/>
    </row>
    <row r="55" spans="2:47" s="102" customFormat="1" ht="10.199999999999999" x14ac:dyDescent="0.2">
      <c r="B55" s="133">
        <v>54</v>
      </c>
      <c r="C55" s="159"/>
      <c r="D55" s="82"/>
      <c r="E55" s="159"/>
      <c r="F55" s="82"/>
      <c r="G55" s="83"/>
      <c r="H55" s="161" t="s">
        <v>247</v>
      </c>
      <c r="I55" s="85"/>
      <c r="J55" s="85"/>
      <c r="K55" s="84"/>
      <c r="L55" s="86"/>
      <c r="M55" s="87"/>
      <c r="N55" s="135"/>
      <c r="O55" s="119"/>
      <c r="P55" s="120"/>
      <c r="Q55" s="121"/>
      <c r="R55" s="86"/>
      <c r="S55" s="86"/>
      <c r="T55" s="138">
        <f t="shared" si="7"/>
        <v>6.4099999999999966</v>
      </c>
      <c r="U55" s="122">
        <f t="shared" si="26"/>
        <v>0</v>
      </c>
      <c r="V55" s="123">
        <f t="shared" si="27"/>
        <v>0</v>
      </c>
      <c r="W55" s="122">
        <f t="shared" si="0"/>
        <v>0</v>
      </c>
      <c r="X55" s="124">
        <f t="shared" si="28"/>
        <v>6.4099999999999966</v>
      </c>
      <c r="Y55" s="124">
        <f t="shared" si="29"/>
        <v>-1.5899999999999967</v>
      </c>
      <c r="Z55" s="124">
        <f t="shared" si="30"/>
        <v>6.4099999999999966</v>
      </c>
      <c r="AA55" s="140">
        <f t="shared" si="31"/>
        <v>-1.5899999999999967</v>
      </c>
      <c r="AB55" s="142" t="str">
        <f>IF(G55&lt;&gt;"",VLOOKUP(WEEKDAY(C55,2),Служебный!G$4:H$10,2),"")</f>
        <v/>
      </c>
      <c r="AC55" s="125" t="str">
        <f t="shared" si="14"/>
        <v/>
      </c>
      <c r="AD55" s="126" t="str">
        <f t="shared" si="15"/>
        <v/>
      </c>
      <c r="AE55" s="127">
        <f t="shared" si="32"/>
        <v>0</v>
      </c>
      <c r="AF55" s="127">
        <f t="shared" si="33"/>
        <v>0</v>
      </c>
      <c r="AG55" s="127" t="str">
        <f t="shared" si="1"/>
        <v>интрадей</v>
      </c>
      <c r="AH55" s="128">
        <f t="shared" si="34"/>
        <v>0</v>
      </c>
      <c r="AI55" s="128">
        <f t="shared" si="35"/>
        <v>0</v>
      </c>
      <c r="AJ55" s="125" t="str">
        <f t="shared" si="20"/>
        <v/>
      </c>
      <c r="AK55" s="125" t="str">
        <f t="shared" si="21"/>
        <v/>
      </c>
      <c r="AL55" s="126" t="str">
        <f t="shared" si="22"/>
        <v/>
      </c>
      <c r="AM55" s="128">
        <f t="shared" si="4"/>
        <v>0</v>
      </c>
      <c r="AN55" s="129">
        <f t="shared" si="23"/>
        <v>8</v>
      </c>
      <c r="AO55" s="129">
        <f t="shared" si="5"/>
        <v>-19.875000000000043</v>
      </c>
      <c r="AP55" s="129">
        <f t="shared" si="24"/>
        <v>0</v>
      </c>
      <c r="AQ55" s="128">
        <f t="shared" si="2"/>
        <v>0</v>
      </c>
      <c r="AR55" s="128">
        <f t="shared" si="3"/>
        <v>0</v>
      </c>
      <c r="AS55" s="125">
        <f t="shared" si="36"/>
        <v>0</v>
      </c>
      <c r="AT55" s="143">
        <f t="shared" si="37"/>
        <v>-1</v>
      </c>
      <c r="AU55" s="137"/>
    </row>
    <row r="56" spans="2:47" s="102" customFormat="1" ht="10.199999999999999" x14ac:dyDescent="0.2">
      <c r="B56" s="133">
        <v>55</v>
      </c>
      <c r="C56" s="159"/>
      <c r="D56" s="82"/>
      <c r="E56" s="159"/>
      <c r="F56" s="82"/>
      <c r="G56" s="83"/>
      <c r="H56" s="162" t="s">
        <v>248</v>
      </c>
      <c r="I56" s="85"/>
      <c r="J56" s="85"/>
      <c r="K56" s="84"/>
      <c r="L56" s="86"/>
      <c r="M56" s="87"/>
      <c r="N56" s="135"/>
      <c r="O56" s="119"/>
      <c r="P56" s="120"/>
      <c r="Q56" s="121"/>
      <c r="R56" s="86"/>
      <c r="S56" s="86"/>
      <c r="T56" s="138">
        <f t="shared" si="7"/>
        <v>6.4099999999999966</v>
      </c>
      <c r="U56" s="122">
        <f t="shared" si="26"/>
        <v>0</v>
      </c>
      <c r="V56" s="123">
        <f t="shared" si="27"/>
        <v>0</v>
      </c>
      <c r="W56" s="122">
        <f t="shared" si="0"/>
        <v>0</v>
      </c>
      <c r="X56" s="124">
        <f t="shared" si="28"/>
        <v>6.4099999999999966</v>
      </c>
      <c r="Y56" s="124">
        <f t="shared" si="29"/>
        <v>-1.5899999999999967</v>
      </c>
      <c r="Z56" s="124">
        <f t="shared" si="30"/>
        <v>6.4099999999999966</v>
      </c>
      <c r="AA56" s="140">
        <f t="shared" si="31"/>
        <v>-1.5899999999999967</v>
      </c>
      <c r="AB56" s="142" t="str">
        <f>IF(G56&lt;&gt;"",VLOOKUP(WEEKDAY(C56,2),Служебный!G$4:H$10,2),"")</f>
        <v/>
      </c>
      <c r="AC56" s="125" t="str">
        <f t="shared" si="14"/>
        <v/>
      </c>
      <c r="AD56" s="126" t="str">
        <f t="shared" si="15"/>
        <v/>
      </c>
      <c r="AE56" s="127">
        <f t="shared" si="32"/>
        <v>0</v>
      </c>
      <c r="AF56" s="127">
        <f t="shared" si="33"/>
        <v>0</v>
      </c>
      <c r="AG56" s="127" t="str">
        <f t="shared" si="1"/>
        <v>интрадей</v>
      </c>
      <c r="AH56" s="128">
        <f t="shared" si="34"/>
        <v>0</v>
      </c>
      <c r="AI56" s="128">
        <f t="shared" si="35"/>
        <v>0</v>
      </c>
      <c r="AJ56" s="125" t="str">
        <f t="shared" si="20"/>
        <v/>
      </c>
      <c r="AK56" s="125" t="str">
        <f t="shared" si="21"/>
        <v/>
      </c>
      <c r="AL56" s="126" t="str">
        <f t="shared" si="22"/>
        <v/>
      </c>
      <c r="AM56" s="128">
        <f t="shared" si="4"/>
        <v>0</v>
      </c>
      <c r="AN56" s="129">
        <f t="shared" si="23"/>
        <v>8</v>
      </c>
      <c r="AO56" s="129">
        <f t="shared" si="5"/>
        <v>-19.875000000000043</v>
      </c>
      <c r="AP56" s="129">
        <f t="shared" si="24"/>
        <v>0</v>
      </c>
      <c r="AQ56" s="128">
        <f t="shared" si="2"/>
        <v>0</v>
      </c>
      <c r="AR56" s="128">
        <f t="shared" si="3"/>
        <v>0</v>
      </c>
      <c r="AS56" s="125">
        <f t="shared" si="36"/>
        <v>0</v>
      </c>
      <c r="AT56" s="143">
        <f t="shared" si="37"/>
        <v>-1</v>
      </c>
      <c r="AU56" s="137"/>
    </row>
    <row r="57" spans="2:47" s="102" customFormat="1" ht="10.199999999999999" x14ac:dyDescent="0.2">
      <c r="B57" s="133">
        <v>56</v>
      </c>
      <c r="C57" s="159"/>
      <c r="D57" s="82"/>
      <c r="E57" s="159"/>
      <c r="F57" s="82"/>
      <c r="G57" s="83"/>
      <c r="H57" s="162" t="s">
        <v>248</v>
      </c>
      <c r="I57" s="85"/>
      <c r="J57" s="85"/>
      <c r="K57" s="84"/>
      <c r="L57" s="86"/>
      <c r="M57" s="87"/>
      <c r="N57" s="135"/>
      <c r="O57" s="119"/>
      <c r="P57" s="120"/>
      <c r="Q57" s="121"/>
      <c r="R57" s="86"/>
      <c r="S57" s="86"/>
      <c r="T57" s="138">
        <f t="shared" si="7"/>
        <v>6.4099999999999966</v>
      </c>
      <c r="U57" s="122">
        <f t="shared" si="26"/>
        <v>0</v>
      </c>
      <c r="V57" s="123">
        <f t="shared" si="27"/>
        <v>0</v>
      </c>
      <c r="W57" s="122">
        <f t="shared" si="0"/>
        <v>0</v>
      </c>
      <c r="X57" s="124">
        <f t="shared" si="28"/>
        <v>6.4099999999999966</v>
      </c>
      <c r="Y57" s="124">
        <f t="shared" si="29"/>
        <v>-1.5899999999999967</v>
      </c>
      <c r="Z57" s="124">
        <f t="shared" si="30"/>
        <v>6.4099999999999966</v>
      </c>
      <c r="AA57" s="140">
        <f t="shared" si="31"/>
        <v>-1.5899999999999967</v>
      </c>
      <c r="AB57" s="142" t="str">
        <f>IF(G57&lt;&gt;"",VLOOKUP(WEEKDAY(C57,2),Служебный!G$4:H$10,2),"")</f>
        <v/>
      </c>
      <c r="AC57" s="125" t="str">
        <f t="shared" si="14"/>
        <v/>
      </c>
      <c r="AD57" s="126" t="str">
        <f t="shared" si="15"/>
        <v/>
      </c>
      <c r="AE57" s="127">
        <f t="shared" si="32"/>
        <v>0</v>
      </c>
      <c r="AF57" s="127">
        <f t="shared" si="33"/>
        <v>0</v>
      </c>
      <c r="AG57" s="127" t="str">
        <f t="shared" si="1"/>
        <v>интрадей</v>
      </c>
      <c r="AH57" s="128">
        <f t="shared" si="34"/>
        <v>0</v>
      </c>
      <c r="AI57" s="128">
        <f t="shared" si="35"/>
        <v>0</v>
      </c>
      <c r="AJ57" s="125" t="str">
        <f t="shared" si="20"/>
        <v/>
      </c>
      <c r="AK57" s="125" t="str">
        <f t="shared" si="21"/>
        <v/>
      </c>
      <c r="AL57" s="126" t="str">
        <f t="shared" si="22"/>
        <v/>
      </c>
      <c r="AM57" s="128">
        <f t="shared" si="4"/>
        <v>0</v>
      </c>
      <c r="AN57" s="129">
        <f t="shared" si="23"/>
        <v>8</v>
      </c>
      <c r="AO57" s="129">
        <f t="shared" si="5"/>
        <v>-19.875000000000043</v>
      </c>
      <c r="AP57" s="129">
        <f t="shared" si="24"/>
        <v>0</v>
      </c>
      <c r="AQ57" s="128">
        <f t="shared" si="2"/>
        <v>0</v>
      </c>
      <c r="AR57" s="128">
        <f t="shared" si="3"/>
        <v>0</v>
      </c>
      <c r="AS57" s="125">
        <f t="shared" si="36"/>
        <v>0</v>
      </c>
      <c r="AT57" s="143">
        <f t="shared" si="37"/>
        <v>-1</v>
      </c>
      <c r="AU57" s="137"/>
    </row>
    <row r="58" spans="2:47" s="102" customFormat="1" ht="10.199999999999999" x14ac:dyDescent="0.2">
      <c r="B58" s="133">
        <v>57</v>
      </c>
      <c r="C58" s="159"/>
      <c r="D58" s="82"/>
      <c r="E58" s="159"/>
      <c r="F58" s="82"/>
      <c r="G58" s="84"/>
      <c r="H58" s="162" t="s">
        <v>248</v>
      </c>
      <c r="I58" s="85"/>
      <c r="J58" s="85"/>
      <c r="K58" s="84"/>
      <c r="L58" s="86"/>
      <c r="M58" s="87"/>
      <c r="N58" s="135"/>
      <c r="O58" s="119"/>
      <c r="P58" s="120"/>
      <c r="Q58" s="121"/>
      <c r="R58" s="86"/>
      <c r="S58" s="86"/>
      <c r="T58" s="138">
        <f t="shared" si="7"/>
        <v>6.4099999999999966</v>
      </c>
      <c r="U58" s="122">
        <f t="shared" si="26"/>
        <v>0</v>
      </c>
      <c r="V58" s="123">
        <f t="shared" si="27"/>
        <v>0</v>
      </c>
      <c r="W58" s="122">
        <f t="shared" si="0"/>
        <v>0</v>
      </c>
      <c r="X58" s="124">
        <f t="shared" si="28"/>
        <v>6.4099999999999966</v>
      </c>
      <c r="Y58" s="124">
        <f t="shared" si="29"/>
        <v>-1.5899999999999967</v>
      </c>
      <c r="Z58" s="124">
        <f t="shared" si="30"/>
        <v>6.4099999999999966</v>
      </c>
      <c r="AA58" s="140">
        <f t="shared" si="31"/>
        <v>-1.5899999999999967</v>
      </c>
      <c r="AB58" s="142" t="str">
        <f>IF(G58&lt;&gt;"",VLOOKUP(WEEKDAY(C58,2),Служебный!G$4:H$10,2),"")</f>
        <v/>
      </c>
      <c r="AC58" s="125" t="str">
        <f t="shared" si="14"/>
        <v/>
      </c>
      <c r="AD58" s="126" t="str">
        <f t="shared" si="15"/>
        <v/>
      </c>
      <c r="AE58" s="127">
        <f t="shared" si="32"/>
        <v>0</v>
      </c>
      <c r="AF58" s="127">
        <f t="shared" si="33"/>
        <v>0</v>
      </c>
      <c r="AG58" s="127" t="str">
        <f t="shared" si="1"/>
        <v>интрадей</v>
      </c>
      <c r="AH58" s="128">
        <f t="shared" si="34"/>
        <v>0</v>
      </c>
      <c r="AI58" s="128">
        <f t="shared" si="35"/>
        <v>0</v>
      </c>
      <c r="AJ58" s="125" t="str">
        <f t="shared" si="20"/>
        <v/>
      </c>
      <c r="AK58" s="125" t="str">
        <f t="shared" si="21"/>
        <v/>
      </c>
      <c r="AL58" s="126" t="str">
        <f t="shared" si="22"/>
        <v/>
      </c>
      <c r="AM58" s="128">
        <f t="shared" si="4"/>
        <v>0</v>
      </c>
      <c r="AN58" s="129">
        <f t="shared" si="23"/>
        <v>8</v>
      </c>
      <c r="AO58" s="129">
        <f t="shared" si="5"/>
        <v>-19.875000000000043</v>
      </c>
      <c r="AP58" s="129">
        <f t="shared" si="24"/>
        <v>0</v>
      </c>
      <c r="AQ58" s="128">
        <f t="shared" si="2"/>
        <v>0</v>
      </c>
      <c r="AR58" s="128">
        <f t="shared" si="3"/>
        <v>0</v>
      </c>
      <c r="AS58" s="125">
        <f t="shared" si="36"/>
        <v>0</v>
      </c>
      <c r="AT58" s="143">
        <f t="shared" si="37"/>
        <v>-1</v>
      </c>
      <c r="AU58" s="137"/>
    </row>
    <row r="59" spans="2:47" s="102" customFormat="1" ht="10.199999999999999" x14ac:dyDescent="0.2">
      <c r="B59" s="133">
        <v>58</v>
      </c>
      <c r="C59" s="159"/>
      <c r="D59" s="82"/>
      <c r="E59" s="159"/>
      <c r="F59" s="82"/>
      <c r="G59" s="84"/>
      <c r="H59" s="162" t="s">
        <v>248</v>
      </c>
      <c r="I59" s="85"/>
      <c r="J59" s="85"/>
      <c r="K59" s="84"/>
      <c r="L59" s="86"/>
      <c r="M59" s="87"/>
      <c r="N59" s="135"/>
      <c r="O59" s="119"/>
      <c r="P59" s="120"/>
      <c r="Q59" s="121"/>
      <c r="R59" s="86"/>
      <c r="S59" s="86"/>
      <c r="T59" s="138">
        <f t="shared" si="7"/>
        <v>6.4099999999999966</v>
      </c>
      <c r="U59" s="122">
        <f t="shared" si="26"/>
        <v>0</v>
      </c>
      <c r="V59" s="123">
        <f t="shared" si="27"/>
        <v>0</v>
      </c>
      <c r="W59" s="122">
        <f t="shared" si="0"/>
        <v>0</v>
      </c>
      <c r="X59" s="124">
        <f t="shared" si="28"/>
        <v>6.4099999999999966</v>
      </c>
      <c r="Y59" s="124">
        <f t="shared" si="29"/>
        <v>-1.5899999999999967</v>
      </c>
      <c r="Z59" s="124">
        <f t="shared" si="30"/>
        <v>6.4099999999999966</v>
      </c>
      <c r="AA59" s="140">
        <f t="shared" si="31"/>
        <v>-1.5899999999999967</v>
      </c>
      <c r="AB59" s="142" t="str">
        <f>IF(G59&lt;&gt;"",VLOOKUP(WEEKDAY(C59,2),Служебный!G$4:H$10,2),"")</f>
        <v/>
      </c>
      <c r="AC59" s="125" t="str">
        <f t="shared" si="14"/>
        <v/>
      </c>
      <c r="AD59" s="126" t="str">
        <f t="shared" si="15"/>
        <v/>
      </c>
      <c r="AE59" s="127">
        <f t="shared" si="32"/>
        <v>0</v>
      </c>
      <c r="AF59" s="127">
        <f t="shared" si="33"/>
        <v>0</v>
      </c>
      <c r="AG59" s="127" t="str">
        <f t="shared" si="1"/>
        <v>интрадей</v>
      </c>
      <c r="AH59" s="128">
        <f t="shared" si="34"/>
        <v>0</v>
      </c>
      <c r="AI59" s="128">
        <f t="shared" si="35"/>
        <v>0</v>
      </c>
      <c r="AJ59" s="125" t="str">
        <f t="shared" si="20"/>
        <v/>
      </c>
      <c r="AK59" s="125" t="str">
        <f t="shared" si="21"/>
        <v/>
      </c>
      <c r="AL59" s="126" t="str">
        <f t="shared" si="22"/>
        <v/>
      </c>
      <c r="AM59" s="128">
        <f t="shared" si="4"/>
        <v>0</v>
      </c>
      <c r="AN59" s="129">
        <f t="shared" si="23"/>
        <v>8</v>
      </c>
      <c r="AO59" s="129">
        <f t="shared" si="5"/>
        <v>-19.875000000000043</v>
      </c>
      <c r="AP59" s="129">
        <f t="shared" si="24"/>
        <v>0</v>
      </c>
      <c r="AQ59" s="128">
        <f t="shared" si="2"/>
        <v>0</v>
      </c>
      <c r="AR59" s="128">
        <f t="shared" si="3"/>
        <v>0</v>
      </c>
      <c r="AS59" s="125">
        <f t="shared" si="36"/>
        <v>0</v>
      </c>
      <c r="AT59" s="143">
        <f t="shared" si="37"/>
        <v>-1</v>
      </c>
      <c r="AU59" s="137"/>
    </row>
    <row r="60" spans="2:47" s="102" customFormat="1" ht="10.199999999999999" x14ac:dyDescent="0.2">
      <c r="B60" s="133">
        <v>59</v>
      </c>
      <c r="C60" s="159"/>
      <c r="D60" s="82"/>
      <c r="E60" s="159"/>
      <c r="F60" s="82"/>
      <c r="G60" s="84"/>
      <c r="H60" s="161" t="s">
        <v>247</v>
      </c>
      <c r="I60" s="85"/>
      <c r="J60" s="85"/>
      <c r="K60" s="84"/>
      <c r="L60" s="86"/>
      <c r="M60" s="87"/>
      <c r="N60" s="135"/>
      <c r="O60" s="119"/>
      <c r="P60" s="120"/>
      <c r="Q60" s="121"/>
      <c r="R60" s="86"/>
      <c r="S60" s="86"/>
      <c r="T60" s="138">
        <f t="shared" si="7"/>
        <v>6.4099999999999966</v>
      </c>
      <c r="U60" s="122">
        <f t="shared" si="26"/>
        <v>0</v>
      </c>
      <c r="V60" s="123">
        <f t="shared" si="27"/>
        <v>0</v>
      </c>
      <c r="W60" s="122">
        <f t="shared" si="0"/>
        <v>0</v>
      </c>
      <c r="X60" s="124">
        <f t="shared" si="28"/>
        <v>6.4099999999999966</v>
      </c>
      <c r="Y60" s="124">
        <f t="shared" si="29"/>
        <v>-1.5899999999999967</v>
      </c>
      <c r="Z60" s="124">
        <f t="shared" si="30"/>
        <v>6.4099999999999966</v>
      </c>
      <c r="AA60" s="140">
        <f t="shared" si="31"/>
        <v>-1.5899999999999967</v>
      </c>
      <c r="AB60" s="142" t="str">
        <f>IF(G60&lt;&gt;"",VLOOKUP(WEEKDAY(C60,2),Служебный!G$4:H$10,2),"")</f>
        <v/>
      </c>
      <c r="AC60" s="125" t="str">
        <f t="shared" si="14"/>
        <v/>
      </c>
      <c r="AD60" s="126" t="str">
        <f t="shared" si="15"/>
        <v/>
      </c>
      <c r="AE60" s="127">
        <f t="shared" si="32"/>
        <v>0</v>
      </c>
      <c r="AF60" s="127">
        <f t="shared" si="33"/>
        <v>0</v>
      </c>
      <c r="AG60" s="127" t="str">
        <f t="shared" si="1"/>
        <v>интрадей</v>
      </c>
      <c r="AH60" s="128">
        <f t="shared" si="34"/>
        <v>0</v>
      </c>
      <c r="AI60" s="128">
        <f t="shared" si="35"/>
        <v>0</v>
      </c>
      <c r="AJ60" s="125" t="str">
        <f t="shared" si="20"/>
        <v/>
      </c>
      <c r="AK60" s="125" t="str">
        <f t="shared" si="21"/>
        <v/>
      </c>
      <c r="AL60" s="126" t="str">
        <f t="shared" si="22"/>
        <v/>
      </c>
      <c r="AM60" s="128">
        <f t="shared" si="4"/>
        <v>0</v>
      </c>
      <c r="AN60" s="129">
        <f t="shared" si="23"/>
        <v>8</v>
      </c>
      <c r="AO60" s="129">
        <f t="shared" si="5"/>
        <v>-19.875000000000043</v>
      </c>
      <c r="AP60" s="129">
        <f t="shared" si="24"/>
        <v>0</v>
      </c>
      <c r="AQ60" s="128">
        <f t="shared" si="2"/>
        <v>0</v>
      </c>
      <c r="AR60" s="128">
        <f t="shared" si="3"/>
        <v>0</v>
      </c>
      <c r="AS60" s="125">
        <f t="shared" si="36"/>
        <v>0</v>
      </c>
      <c r="AT60" s="143">
        <f t="shared" si="37"/>
        <v>-1</v>
      </c>
      <c r="AU60" s="137"/>
    </row>
    <row r="61" spans="2:47" s="102" customFormat="1" ht="10.199999999999999" x14ac:dyDescent="0.2">
      <c r="B61" s="133">
        <v>60</v>
      </c>
      <c r="C61" s="159"/>
      <c r="D61" s="82"/>
      <c r="E61" s="159"/>
      <c r="F61" s="82"/>
      <c r="G61" s="83"/>
      <c r="H61" s="162" t="s">
        <v>248</v>
      </c>
      <c r="I61" s="85"/>
      <c r="J61" s="85"/>
      <c r="K61" s="84"/>
      <c r="L61" s="86"/>
      <c r="M61" s="87"/>
      <c r="N61" s="135"/>
      <c r="O61" s="119"/>
      <c r="P61" s="120"/>
      <c r="Q61" s="121"/>
      <c r="R61" s="86"/>
      <c r="S61" s="86"/>
      <c r="T61" s="138">
        <f t="shared" si="7"/>
        <v>6.4099999999999966</v>
      </c>
      <c r="U61" s="122">
        <f t="shared" si="26"/>
        <v>0</v>
      </c>
      <c r="V61" s="123">
        <f t="shared" si="27"/>
        <v>0</v>
      </c>
      <c r="W61" s="122">
        <f t="shared" si="0"/>
        <v>0</v>
      </c>
      <c r="X61" s="124">
        <f t="shared" si="28"/>
        <v>6.4099999999999966</v>
      </c>
      <c r="Y61" s="124">
        <f t="shared" si="29"/>
        <v>-1.5899999999999967</v>
      </c>
      <c r="Z61" s="124">
        <f t="shared" si="30"/>
        <v>6.4099999999999966</v>
      </c>
      <c r="AA61" s="140">
        <f t="shared" si="31"/>
        <v>-1.5899999999999967</v>
      </c>
      <c r="AB61" s="142" t="str">
        <f>IF(G61&lt;&gt;"",VLOOKUP(WEEKDAY(C61,2),Служебный!G$4:H$10,2),"")</f>
        <v/>
      </c>
      <c r="AC61" s="125" t="str">
        <f t="shared" si="14"/>
        <v/>
      </c>
      <c r="AD61" s="126" t="str">
        <f t="shared" si="15"/>
        <v/>
      </c>
      <c r="AE61" s="127">
        <f t="shared" si="32"/>
        <v>0</v>
      </c>
      <c r="AF61" s="127">
        <f t="shared" si="33"/>
        <v>0</v>
      </c>
      <c r="AG61" s="127" t="str">
        <f t="shared" si="1"/>
        <v>интрадей</v>
      </c>
      <c r="AH61" s="128">
        <f t="shared" si="34"/>
        <v>0</v>
      </c>
      <c r="AI61" s="128">
        <f t="shared" si="35"/>
        <v>0</v>
      </c>
      <c r="AJ61" s="125" t="str">
        <f t="shared" si="20"/>
        <v/>
      </c>
      <c r="AK61" s="125" t="str">
        <f t="shared" si="21"/>
        <v/>
      </c>
      <c r="AL61" s="126" t="str">
        <f t="shared" si="22"/>
        <v/>
      </c>
      <c r="AM61" s="128">
        <f t="shared" si="4"/>
        <v>0</v>
      </c>
      <c r="AN61" s="129">
        <f t="shared" si="23"/>
        <v>8</v>
      </c>
      <c r="AO61" s="129">
        <f t="shared" si="5"/>
        <v>-19.875000000000043</v>
      </c>
      <c r="AP61" s="129">
        <f t="shared" si="24"/>
        <v>0</v>
      </c>
      <c r="AQ61" s="128">
        <f t="shared" si="2"/>
        <v>0</v>
      </c>
      <c r="AR61" s="128">
        <f t="shared" si="3"/>
        <v>0</v>
      </c>
      <c r="AS61" s="125">
        <f t="shared" si="36"/>
        <v>0</v>
      </c>
      <c r="AT61" s="143">
        <f t="shared" si="37"/>
        <v>-1</v>
      </c>
      <c r="AU61" s="137"/>
    </row>
    <row r="62" spans="2:47" s="102" customFormat="1" ht="10.199999999999999" x14ac:dyDescent="0.2">
      <c r="B62" s="133">
        <v>61</v>
      </c>
      <c r="C62" s="159"/>
      <c r="D62" s="82"/>
      <c r="E62" s="159"/>
      <c r="F62" s="82"/>
      <c r="G62" s="83"/>
      <c r="H62" s="162" t="s">
        <v>248</v>
      </c>
      <c r="I62" s="85"/>
      <c r="J62" s="85"/>
      <c r="K62" s="84"/>
      <c r="L62" s="86"/>
      <c r="M62" s="87"/>
      <c r="N62" s="135"/>
      <c r="O62" s="119"/>
      <c r="P62" s="120"/>
      <c r="Q62" s="121"/>
      <c r="R62" s="86"/>
      <c r="S62" s="86"/>
      <c r="T62" s="138">
        <f t="shared" si="7"/>
        <v>6.4099999999999966</v>
      </c>
      <c r="U62" s="122">
        <f t="shared" si="26"/>
        <v>0</v>
      </c>
      <c r="V62" s="123">
        <f t="shared" si="27"/>
        <v>0</v>
      </c>
      <c r="W62" s="122">
        <f t="shared" si="0"/>
        <v>0</v>
      </c>
      <c r="X62" s="124">
        <f t="shared" si="28"/>
        <v>6.4099999999999966</v>
      </c>
      <c r="Y62" s="124">
        <f t="shared" si="29"/>
        <v>-1.5899999999999967</v>
      </c>
      <c r="Z62" s="124">
        <f t="shared" si="30"/>
        <v>6.4099999999999966</v>
      </c>
      <c r="AA62" s="140">
        <f t="shared" si="31"/>
        <v>-1.5899999999999967</v>
      </c>
      <c r="AB62" s="142" t="str">
        <f>IF(G62&lt;&gt;"",VLOOKUP(WEEKDAY(C62,2),Служебный!G$4:H$10,2),"")</f>
        <v/>
      </c>
      <c r="AC62" s="125" t="str">
        <f t="shared" si="14"/>
        <v/>
      </c>
      <c r="AD62" s="126" t="str">
        <f t="shared" si="15"/>
        <v/>
      </c>
      <c r="AE62" s="127">
        <f t="shared" si="32"/>
        <v>0</v>
      </c>
      <c r="AF62" s="127">
        <f t="shared" si="33"/>
        <v>0</v>
      </c>
      <c r="AG62" s="127" t="str">
        <f t="shared" si="1"/>
        <v>интрадей</v>
      </c>
      <c r="AH62" s="128">
        <f t="shared" si="34"/>
        <v>0</v>
      </c>
      <c r="AI62" s="128">
        <f t="shared" si="35"/>
        <v>0</v>
      </c>
      <c r="AJ62" s="125" t="str">
        <f t="shared" si="20"/>
        <v/>
      </c>
      <c r="AK62" s="125" t="str">
        <f t="shared" si="21"/>
        <v/>
      </c>
      <c r="AL62" s="126" t="str">
        <f t="shared" si="22"/>
        <v/>
      </c>
      <c r="AM62" s="128">
        <f t="shared" si="4"/>
        <v>0</v>
      </c>
      <c r="AN62" s="129">
        <f t="shared" si="23"/>
        <v>8</v>
      </c>
      <c r="AO62" s="129">
        <f t="shared" si="5"/>
        <v>-19.875000000000043</v>
      </c>
      <c r="AP62" s="129">
        <f t="shared" si="24"/>
        <v>0</v>
      </c>
      <c r="AQ62" s="128">
        <f t="shared" si="2"/>
        <v>0</v>
      </c>
      <c r="AR62" s="128">
        <f t="shared" si="3"/>
        <v>0</v>
      </c>
      <c r="AS62" s="125">
        <f t="shared" si="36"/>
        <v>0</v>
      </c>
      <c r="AT62" s="143">
        <f t="shared" si="37"/>
        <v>-1</v>
      </c>
      <c r="AU62" s="137"/>
    </row>
    <row r="63" spans="2:47" s="102" customFormat="1" ht="10.199999999999999" x14ac:dyDescent="0.2">
      <c r="B63" s="133">
        <v>62</v>
      </c>
      <c r="C63" s="159"/>
      <c r="D63" s="82"/>
      <c r="E63" s="159"/>
      <c r="F63" s="82"/>
      <c r="G63" s="83"/>
      <c r="H63" s="162" t="s">
        <v>248</v>
      </c>
      <c r="I63" s="85"/>
      <c r="J63" s="85"/>
      <c r="K63" s="84"/>
      <c r="L63" s="86"/>
      <c r="M63" s="87"/>
      <c r="N63" s="135"/>
      <c r="O63" s="119"/>
      <c r="P63" s="120"/>
      <c r="Q63" s="121"/>
      <c r="R63" s="86"/>
      <c r="S63" s="86"/>
      <c r="T63" s="138">
        <f t="shared" si="7"/>
        <v>6.4099999999999966</v>
      </c>
      <c r="U63" s="122">
        <f t="shared" si="26"/>
        <v>0</v>
      </c>
      <c r="V63" s="123">
        <f t="shared" si="27"/>
        <v>0</v>
      </c>
      <c r="W63" s="122">
        <f t="shared" si="0"/>
        <v>0</v>
      </c>
      <c r="X63" s="124">
        <f t="shared" si="28"/>
        <v>6.4099999999999966</v>
      </c>
      <c r="Y63" s="124">
        <f t="shared" si="29"/>
        <v>-1.5899999999999967</v>
      </c>
      <c r="Z63" s="124">
        <f t="shared" si="30"/>
        <v>6.4099999999999966</v>
      </c>
      <c r="AA63" s="140">
        <f t="shared" si="31"/>
        <v>-1.5899999999999967</v>
      </c>
      <c r="AB63" s="142" t="str">
        <f>IF(G63&lt;&gt;"",VLOOKUP(WEEKDAY(C63,2),Служебный!G$4:H$10,2),"")</f>
        <v/>
      </c>
      <c r="AC63" s="125" t="str">
        <f t="shared" si="14"/>
        <v/>
      </c>
      <c r="AD63" s="126" t="str">
        <f t="shared" si="15"/>
        <v/>
      </c>
      <c r="AE63" s="127">
        <f t="shared" si="32"/>
        <v>0</v>
      </c>
      <c r="AF63" s="127">
        <f t="shared" si="33"/>
        <v>0</v>
      </c>
      <c r="AG63" s="127" t="str">
        <f t="shared" si="1"/>
        <v>интрадей</v>
      </c>
      <c r="AH63" s="128">
        <f t="shared" si="34"/>
        <v>0</v>
      </c>
      <c r="AI63" s="128">
        <f t="shared" si="35"/>
        <v>0</v>
      </c>
      <c r="AJ63" s="125" t="str">
        <f t="shared" si="20"/>
        <v/>
      </c>
      <c r="AK63" s="125" t="str">
        <f t="shared" si="21"/>
        <v/>
      </c>
      <c r="AL63" s="126" t="str">
        <f t="shared" si="22"/>
        <v/>
      </c>
      <c r="AM63" s="128">
        <f t="shared" si="4"/>
        <v>0</v>
      </c>
      <c r="AN63" s="129">
        <f t="shared" si="23"/>
        <v>8</v>
      </c>
      <c r="AO63" s="129">
        <f t="shared" si="5"/>
        <v>-19.875000000000043</v>
      </c>
      <c r="AP63" s="129">
        <f t="shared" si="24"/>
        <v>0</v>
      </c>
      <c r="AQ63" s="128">
        <f t="shared" si="2"/>
        <v>0</v>
      </c>
      <c r="AR63" s="128">
        <f t="shared" si="3"/>
        <v>0</v>
      </c>
      <c r="AS63" s="125">
        <f t="shared" si="36"/>
        <v>0</v>
      </c>
      <c r="AT63" s="143">
        <f t="shared" si="37"/>
        <v>-1</v>
      </c>
      <c r="AU63" s="137"/>
    </row>
    <row r="64" spans="2:47" s="102" customFormat="1" ht="10.199999999999999" x14ac:dyDescent="0.2">
      <c r="B64" s="133">
        <v>63</v>
      </c>
      <c r="C64" s="159"/>
      <c r="D64" s="82"/>
      <c r="E64" s="159"/>
      <c r="F64" s="82"/>
      <c r="G64" s="84"/>
      <c r="H64" s="162" t="s">
        <v>248</v>
      </c>
      <c r="I64" s="85"/>
      <c r="J64" s="85"/>
      <c r="K64" s="84"/>
      <c r="L64" s="86"/>
      <c r="M64" s="87"/>
      <c r="N64" s="135"/>
      <c r="O64" s="119"/>
      <c r="P64" s="120"/>
      <c r="Q64" s="121"/>
      <c r="R64" s="86"/>
      <c r="S64" s="86"/>
      <c r="T64" s="138">
        <f t="shared" si="7"/>
        <v>6.4099999999999966</v>
      </c>
      <c r="U64" s="122">
        <f t="shared" si="26"/>
        <v>0</v>
      </c>
      <c r="V64" s="123">
        <f t="shared" si="27"/>
        <v>0</v>
      </c>
      <c r="W64" s="122">
        <f t="shared" si="0"/>
        <v>0</v>
      </c>
      <c r="X64" s="124">
        <f t="shared" si="28"/>
        <v>6.4099999999999966</v>
      </c>
      <c r="Y64" s="124">
        <f t="shared" si="29"/>
        <v>-1.5899999999999967</v>
      </c>
      <c r="Z64" s="124">
        <f t="shared" si="30"/>
        <v>6.4099999999999966</v>
      </c>
      <c r="AA64" s="140">
        <f t="shared" si="31"/>
        <v>-1.5899999999999967</v>
      </c>
      <c r="AB64" s="142" t="str">
        <f>IF(G64&lt;&gt;"",VLOOKUP(WEEKDAY(C64,2),Служебный!G$4:H$10,2),"")</f>
        <v/>
      </c>
      <c r="AC64" s="125" t="str">
        <f t="shared" si="14"/>
        <v/>
      </c>
      <c r="AD64" s="126" t="str">
        <f t="shared" si="15"/>
        <v/>
      </c>
      <c r="AE64" s="127">
        <f t="shared" si="32"/>
        <v>0</v>
      </c>
      <c r="AF64" s="127">
        <f t="shared" si="33"/>
        <v>0</v>
      </c>
      <c r="AG64" s="127" t="str">
        <f t="shared" si="1"/>
        <v>интрадей</v>
      </c>
      <c r="AH64" s="128">
        <f t="shared" si="34"/>
        <v>0</v>
      </c>
      <c r="AI64" s="128">
        <f t="shared" si="35"/>
        <v>0</v>
      </c>
      <c r="AJ64" s="125" t="str">
        <f t="shared" si="20"/>
        <v/>
      </c>
      <c r="AK64" s="125" t="str">
        <f t="shared" si="21"/>
        <v/>
      </c>
      <c r="AL64" s="126" t="str">
        <f t="shared" si="22"/>
        <v/>
      </c>
      <c r="AM64" s="128">
        <f t="shared" si="4"/>
        <v>0</v>
      </c>
      <c r="AN64" s="129">
        <f t="shared" si="23"/>
        <v>8</v>
      </c>
      <c r="AO64" s="129">
        <f t="shared" si="5"/>
        <v>-19.875000000000043</v>
      </c>
      <c r="AP64" s="129">
        <f t="shared" si="24"/>
        <v>0</v>
      </c>
      <c r="AQ64" s="128">
        <f t="shared" si="2"/>
        <v>0</v>
      </c>
      <c r="AR64" s="128">
        <f t="shared" si="3"/>
        <v>0</v>
      </c>
      <c r="AS64" s="125">
        <f t="shared" si="36"/>
        <v>0</v>
      </c>
      <c r="AT64" s="143">
        <f t="shared" si="37"/>
        <v>-1</v>
      </c>
      <c r="AU64" s="137"/>
    </row>
    <row r="65" spans="2:47" s="102" customFormat="1" ht="10.199999999999999" x14ac:dyDescent="0.2">
      <c r="B65" s="133">
        <v>64</v>
      </c>
      <c r="C65" s="159"/>
      <c r="D65" s="82"/>
      <c r="E65" s="159"/>
      <c r="F65" s="82"/>
      <c r="G65" s="84"/>
      <c r="H65" s="162" t="s">
        <v>248</v>
      </c>
      <c r="I65" s="85"/>
      <c r="J65" s="85"/>
      <c r="K65" s="84"/>
      <c r="L65" s="86"/>
      <c r="M65" s="87"/>
      <c r="N65" s="135"/>
      <c r="O65" s="119"/>
      <c r="P65" s="120"/>
      <c r="Q65" s="121"/>
      <c r="R65" s="86"/>
      <c r="S65" s="86"/>
      <c r="T65" s="138">
        <f t="shared" si="7"/>
        <v>6.4099999999999966</v>
      </c>
      <c r="U65" s="122">
        <f t="shared" si="26"/>
        <v>0</v>
      </c>
      <c r="V65" s="123">
        <f t="shared" si="27"/>
        <v>0</v>
      </c>
      <c r="W65" s="122">
        <f t="shared" si="0"/>
        <v>0</v>
      </c>
      <c r="X65" s="124">
        <f t="shared" si="28"/>
        <v>6.4099999999999966</v>
      </c>
      <c r="Y65" s="124">
        <f t="shared" si="29"/>
        <v>-1.5899999999999967</v>
      </c>
      <c r="Z65" s="124">
        <f t="shared" si="30"/>
        <v>6.4099999999999966</v>
      </c>
      <c r="AA65" s="140">
        <f t="shared" si="31"/>
        <v>-1.5899999999999967</v>
      </c>
      <c r="AB65" s="142" t="str">
        <f>IF(G65&lt;&gt;"",VLOOKUP(WEEKDAY(C65,2),Служебный!G$4:H$10,2),"")</f>
        <v/>
      </c>
      <c r="AC65" s="125" t="str">
        <f t="shared" si="14"/>
        <v/>
      </c>
      <c r="AD65" s="126" t="str">
        <f t="shared" si="15"/>
        <v/>
      </c>
      <c r="AE65" s="127">
        <f t="shared" si="32"/>
        <v>0</v>
      </c>
      <c r="AF65" s="127">
        <f t="shared" si="33"/>
        <v>0</v>
      </c>
      <c r="AG65" s="127" t="str">
        <f t="shared" si="1"/>
        <v>интрадей</v>
      </c>
      <c r="AH65" s="128">
        <f t="shared" si="34"/>
        <v>0</v>
      </c>
      <c r="AI65" s="128">
        <f t="shared" si="35"/>
        <v>0</v>
      </c>
      <c r="AJ65" s="125" t="str">
        <f t="shared" si="20"/>
        <v/>
      </c>
      <c r="AK65" s="125" t="str">
        <f t="shared" si="21"/>
        <v/>
      </c>
      <c r="AL65" s="126" t="str">
        <f t="shared" si="22"/>
        <v/>
      </c>
      <c r="AM65" s="128">
        <f t="shared" si="4"/>
        <v>0</v>
      </c>
      <c r="AN65" s="129">
        <f t="shared" si="23"/>
        <v>8</v>
      </c>
      <c r="AO65" s="129">
        <f t="shared" si="5"/>
        <v>-19.875000000000043</v>
      </c>
      <c r="AP65" s="129">
        <f t="shared" si="24"/>
        <v>0</v>
      </c>
      <c r="AQ65" s="128">
        <f t="shared" si="2"/>
        <v>0</v>
      </c>
      <c r="AR65" s="128">
        <f t="shared" si="3"/>
        <v>0</v>
      </c>
      <c r="AS65" s="125">
        <f t="shared" si="36"/>
        <v>0</v>
      </c>
      <c r="AT65" s="143">
        <f t="shared" si="37"/>
        <v>-1</v>
      </c>
      <c r="AU65" s="137"/>
    </row>
    <row r="66" spans="2:47" s="102" customFormat="1" ht="10.199999999999999" x14ac:dyDescent="0.2">
      <c r="B66" s="133">
        <v>65</v>
      </c>
      <c r="C66" s="159"/>
      <c r="D66" s="82"/>
      <c r="E66" s="159"/>
      <c r="F66" s="82"/>
      <c r="G66" s="83"/>
      <c r="H66" s="162" t="s">
        <v>248</v>
      </c>
      <c r="I66" s="85"/>
      <c r="J66" s="85"/>
      <c r="K66" s="84"/>
      <c r="L66" s="86"/>
      <c r="M66" s="87"/>
      <c r="N66" s="135"/>
      <c r="O66" s="119"/>
      <c r="P66" s="120"/>
      <c r="Q66" s="121"/>
      <c r="R66" s="86"/>
      <c r="S66" s="86"/>
      <c r="T66" s="138">
        <f t="shared" si="7"/>
        <v>6.4099999999999966</v>
      </c>
      <c r="U66" s="122">
        <f t="shared" si="26"/>
        <v>0</v>
      </c>
      <c r="V66" s="123">
        <f t="shared" si="27"/>
        <v>0</v>
      </c>
      <c r="W66" s="122">
        <f t="shared" ref="W66:W128" si="38">V66+L66</f>
        <v>0</v>
      </c>
      <c r="X66" s="124">
        <f t="shared" si="28"/>
        <v>6.4099999999999966</v>
      </c>
      <c r="Y66" s="124">
        <f t="shared" si="29"/>
        <v>-1.5899999999999967</v>
      </c>
      <c r="Z66" s="124">
        <f t="shared" si="30"/>
        <v>6.4099999999999966</v>
      </c>
      <c r="AA66" s="140">
        <f t="shared" si="31"/>
        <v>-1.5899999999999967</v>
      </c>
      <c r="AB66" s="142" t="str">
        <f>IF(G66&lt;&gt;"",VLOOKUP(WEEKDAY(C66,2),Служебный!G$4:H$10,2),"")</f>
        <v/>
      </c>
      <c r="AC66" s="125" t="str">
        <f t="shared" si="14"/>
        <v/>
      </c>
      <c r="AD66" s="126" t="str">
        <f t="shared" si="15"/>
        <v/>
      </c>
      <c r="AE66" s="127">
        <f t="shared" si="32"/>
        <v>0</v>
      </c>
      <c r="AF66" s="127">
        <f t="shared" si="33"/>
        <v>0</v>
      </c>
      <c r="AG66" s="127" t="str">
        <f t="shared" ref="AG66:AG130" si="39">IFERROR(IF(FLOOR((AE66/86400),1)=0,"интрадей",(FLOOR((AE66/86400),1))-(FLOOR((AE66/86400),1))-NETWORKDAYS(E66,C66)),IF(FLOOR((AE66/86400),1)=0,"интрадей",(FLOOR((AE66/86400),1))))</f>
        <v>интрадей</v>
      </c>
      <c r="AH66" s="128">
        <f t="shared" si="34"/>
        <v>0</v>
      </c>
      <c r="AI66" s="128">
        <f t="shared" si="35"/>
        <v>0</v>
      </c>
      <c r="AJ66" s="125" t="str">
        <f t="shared" si="20"/>
        <v/>
      </c>
      <c r="AK66" s="125" t="str">
        <f t="shared" si="21"/>
        <v/>
      </c>
      <c r="AL66" s="126" t="str">
        <f t="shared" si="22"/>
        <v/>
      </c>
      <c r="AM66" s="128">
        <f t="shared" si="4"/>
        <v>0</v>
      </c>
      <c r="AN66" s="129">
        <f t="shared" si="23"/>
        <v>8</v>
      </c>
      <c r="AO66" s="129">
        <f t="shared" si="5"/>
        <v>-19.875000000000043</v>
      </c>
      <c r="AP66" s="129">
        <f t="shared" si="24"/>
        <v>0</v>
      </c>
      <c r="AQ66" s="128">
        <f t="shared" ref="AQ66:AQ128" si="40">IF(C66&lt;&gt;C65,Y66,0)</f>
        <v>0</v>
      </c>
      <c r="AR66" s="128">
        <f t="shared" ref="AR66:AR130" si="41">IF(C66&lt;&gt;C67,AA66,0)</f>
        <v>0</v>
      </c>
      <c r="AS66" s="125">
        <f t="shared" si="36"/>
        <v>0</v>
      </c>
      <c r="AT66" s="143">
        <f t="shared" si="37"/>
        <v>-1</v>
      </c>
      <c r="AU66" s="137"/>
    </row>
    <row r="67" spans="2:47" s="102" customFormat="1" ht="10.199999999999999" x14ac:dyDescent="0.2">
      <c r="B67" s="133">
        <v>66</v>
      </c>
      <c r="C67" s="159"/>
      <c r="D67" s="82"/>
      <c r="E67" s="159"/>
      <c r="F67" s="82"/>
      <c r="G67" s="84"/>
      <c r="H67" s="162" t="s">
        <v>248</v>
      </c>
      <c r="I67" s="85"/>
      <c r="J67" s="85"/>
      <c r="K67" s="84"/>
      <c r="L67" s="86"/>
      <c r="M67" s="87"/>
      <c r="N67" s="135"/>
      <c r="O67" s="119"/>
      <c r="P67" s="120"/>
      <c r="Q67" s="121"/>
      <c r="R67" s="86"/>
      <c r="S67" s="86"/>
      <c r="T67" s="138">
        <f t="shared" si="7"/>
        <v>6.4099999999999966</v>
      </c>
      <c r="U67" s="122">
        <f t="shared" si="26"/>
        <v>0</v>
      </c>
      <c r="V67" s="123">
        <f t="shared" si="27"/>
        <v>0</v>
      </c>
      <c r="W67" s="122">
        <f t="shared" si="38"/>
        <v>0</v>
      </c>
      <c r="X67" s="124">
        <f t="shared" si="28"/>
        <v>6.4099999999999966</v>
      </c>
      <c r="Y67" s="124">
        <f t="shared" si="29"/>
        <v>-1.5899999999999967</v>
      </c>
      <c r="Z67" s="124">
        <f t="shared" si="30"/>
        <v>6.4099999999999966</v>
      </c>
      <c r="AA67" s="140">
        <f t="shared" si="31"/>
        <v>-1.5899999999999967</v>
      </c>
      <c r="AB67" s="142" t="str">
        <f>IF(G67&lt;&gt;"",VLOOKUP(WEEKDAY(C67,2),Служебный!G$4:H$10,2),"")</f>
        <v/>
      </c>
      <c r="AC67" s="125" t="str">
        <f t="shared" si="14"/>
        <v/>
      </c>
      <c r="AD67" s="126" t="str">
        <f t="shared" si="15"/>
        <v/>
      </c>
      <c r="AE67" s="127">
        <f t="shared" si="32"/>
        <v>0</v>
      </c>
      <c r="AF67" s="127">
        <f t="shared" si="33"/>
        <v>0</v>
      </c>
      <c r="AG67" s="127" t="str">
        <f t="shared" si="39"/>
        <v>интрадей</v>
      </c>
      <c r="AH67" s="128">
        <f t="shared" si="34"/>
        <v>0</v>
      </c>
      <c r="AI67" s="128">
        <f t="shared" si="35"/>
        <v>0</v>
      </c>
      <c r="AJ67" s="125" t="str">
        <f t="shared" si="20"/>
        <v/>
      </c>
      <c r="AK67" s="125" t="str">
        <f t="shared" si="21"/>
        <v/>
      </c>
      <c r="AL67" s="126" t="str">
        <f t="shared" si="22"/>
        <v/>
      </c>
      <c r="AM67" s="128">
        <f t="shared" ref="AM67:AM131" si="42">IF(AR67&lt;&gt;0,T67,0)</f>
        <v>0</v>
      </c>
      <c r="AN67" s="129">
        <f t="shared" si="23"/>
        <v>8</v>
      </c>
      <c r="AO67" s="129">
        <f t="shared" ref="AO67:AO131" si="43">IFERROR(100*(T67-AN67)/AN67,"Заполните депозит")</f>
        <v>-19.875000000000043</v>
      </c>
      <c r="AP67" s="129">
        <f t="shared" si="24"/>
        <v>0</v>
      </c>
      <c r="AQ67" s="128">
        <f t="shared" si="40"/>
        <v>0</v>
      </c>
      <c r="AR67" s="128">
        <f t="shared" si="41"/>
        <v>0</v>
      </c>
      <c r="AS67" s="125">
        <f t="shared" si="36"/>
        <v>0</v>
      </c>
      <c r="AT67" s="143">
        <f t="shared" si="37"/>
        <v>-1</v>
      </c>
      <c r="AU67" s="137"/>
    </row>
    <row r="68" spans="2:47" s="102" customFormat="1" ht="10.199999999999999" x14ac:dyDescent="0.2">
      <c r="B68" s="133">
        <v>67</v>
      </c>
      <c r="C68" s="159"/>
      <c r="D68" s="82"/>
      <c r="E68" s="159"/>
      <c r="F68" s="82"/>
      <c r="G68" s="83"/>
      <c r="H68" s="162" t="s">
        <v>248</v>
      </c>
      <c r="I68" s="85"/>
      <c r="J68" s="85"/>
      <c r="K68" s="84"/>
      <c r="L68" s="86"/>
      <c r="M68" s="87"/>
      <c r="N68" s="135"/>
      <c r="O68" s="119"/>
      <c r="P68" s="120"/>
      <c r="Q68" s="121"/>
      <c r="R68" s="86"/>
      <c r="S68" s="86"/>
      <c r="T68" s="138">
        <f t="shared" ref="T68:T132" si="44">T67+S68+W68</f>
        <v>6.4099999999999966</v>
      </c>
      <c r="U68" s="122">
        <f t="shared" si="26"/>
        <v>0</v>
      </c>
      <c r="V68" s="123">
        <f t="shared" si="27"/>
        <v>0</v>
      </c>
      <c r="W68" s="122">
        <f t="shared" si="38"/>
        <v>0</v>
      </c>
      <c r="X68" s="124">
        <f t="shared" si="28"/>
        <v>6.4099999999999966</v>
      </c>
      <c r="Y68" s="124">
        <f t="shared" si="29"/>
        <v>-1.5899999999999967</v>
      </c>
      <c r="Z68" s="124">
        <f t="shared" si="30"/>
        <v>6.4099999999999966</v>
      </c>
      <c r="AA68" s="140">
        <f t="shared" si="31"/>
        <v>-1.5899999999999967</v>
      </c>
      <c r="AB68" s="142" t="str">
        <f>IF(G68&lt;&gt;"",VLOOKUP(WEEKDAY(C68,2),Служебный!G$4:H$10,2),"")</f>
        <v/>
      </c>
      <c r="AC68" s="125" t="str">
        <f t="shared" ref="AC68:AC132" si="45">IF(G67 &lt;&gt; "",TEXT((HOUR(D68)),0)&amp;"-"&amp;TEXT(HOUR(D68)+1,0),"")</f>
        <v/>
      </c>
      <c r="AD68" s="126" t="str">
        <f t="shared" ref="AD68:AD132" si="46">IF(G68&lt;&gt;"",FLOOR((IF(TEXT(D68,"mm") = "mm",TEXT(D68,"мм"),TEXT(D68,"mm"))),15)/15+1,"")</f>
        <v/>
      </c>
      <c r="AE68" s="127">
        <f t="shared" si="32"/>
        <v>0</v>
      </c>
      <c r="AF68" s="127">
        <f t="shared" si="33"/>
        <v>0</v>
      </c>
      <c r="AG68" s="127" t="str">
        <f t="shared" si="39"/>
        <v>интрадей</v>
      </c>
      <c r="AH68" s="128">
        <f t="shared" si="34"/>
        <v>0</v>
      </c>
      <c r="AI68" s="128">
        <f t="shared" si="35"/>
        <v>0</v>
      </c>
      <c r="AJ68" s="125" t="str">
        <f t="shared" ref="AJ68:AJ132" si="47">IF(G68&lt;&gt;"",YEAR(C68),"")</f>
        <v/>
      </c>
      <c r="AK68" s="125" t="str">
        <f t="shared" ref="AK68:AK132" si="48">IF(G68&lt;&gt;"",(IF(TEXT(C68,"MMMM") = "MMMM",TEXT(C68,"ММММ"),TEXT(C68,"MMMM"))),"")</f>
        <v/>
      </c>
      <c r="AL68" s="126" t="str">
        <f t="shared" ref="AL68:AL132" si="49">IF(G68&lt;&gt;"",CEILING((C68-DATE(YEAR(C68),1,1)+WEEKDAY(DATE(YEAR(C68),1,1),2))/7,1),"")</f>
        <v/>
      </c>
      <c r="AM68" s="128">
        <f t="shared" si="42"/>
        <v>0</v>
      </c>
      <c r="AN68" s="129">
        <f t="shared" ref="AN68:AN132" si="50">S68+AN67</f>
        <v>8</v>
      </c>
      <c r="AO68" s="129">
        <f t="shared" si="43"/>
        <v>-19.875000000000043</v>
      </c>
      <c r="AP68" s="129">
        <f t="shared" ref="AP68:AP132" si="51">IFERROR(100*(T68-T67-S68)/(T67+S68),"Заполните депозит")</f>
        <v>0</v>
      </c>
      <c r="AQ68" s="128">
        <f t="shared" si="40"/>
        <v>0</v>
      </c>
      <c r="AR68" s="128">
        <f t="shared" si="41"/>
        <v>0</v>
      </c>
      <c r="AS68" s="125">
        <f t="shared" si="36"/>
        <v>0</v>
      </c>
      <c r="AT68" s="143">
        <f t="shared" si="37"/>
        <v>-1</v>
      </c>
      <c r="AU68" s="137"/>
    </row>
    <row r="69" spans="2:47" s="102" customFormat="1" ht="10.199999999999999" x14ac:dyDescent="0.2">
      <c r="B69" s="133">
        <v>68</v>
      </c>
      <c r="C69" s="159"/>
      <c r="D69" s="82"/>
      <c r="E69" s="159"/>
      <c r="F69" s="82"/>
      <c r="G69" s="83"/>
      <c r="H69" s="162" t="s">
        <v>248</v>
      </c>
      <c r="I69" s="85"/>
      <c r="J69" s="85"/>
      <c r="K69" s="84"/>
      <c r="L69" s="86"/>
      <c r="M69" s="87"/>
      <c r="N69" s="135"/>
      <c r="O69" s="119"/>
      <c r="P69" s="120"/>
      <c r="Q69" s="121"/>
      <c r="R69" s="86"/>
      <c r="S69" s="86"/>
      <c r="T69" s="138">
        <f t="shared" si="44"/>
        <v>6.4099999999999966</v>
      </c>
      <c r="U69" s="122">
        <f>L69</f>
        <v>0</v>
      </c>
      <c r="V69" s="123">
        <f t="shared" si="27"/>
        <v>0</v>
      </c>
      <c r="W69" s="122">
        <f>V69+L69</f>
        <v>0</v>
      </c>
      <c r="X69" s="124">
        <f t="shared" si="28"/>
        <v>6.4099999999999966</v>
      </c>
      <c r="Y69" s="124">
        <f t="shared" si="29"/>
        <v>-1.5899999999999967</v>
      </c>
      <c r="Z69" s="124">
        <f t="shared" si="30"/>
        <v>6.4099999999999966</v>
      </c>
      <c r="AA69" s="140">
        <f t="shared" si="31"/>
        <v>-1.5899999999999967</v>
      </c>
      <c r="AB69" s="142" t="str">
        <f>IF(G69&lt;&gt;"",VLOOKUP(WEEKDAY(C69,2),Служебный!G$4:H$10,2),"")</f>
        <v/>
      </c>
      <c r="AC69" s="125" t="str">
        <f t="shared" si="45"/>
        <v/>
      </c>
      <c r="AD69" s="126" t="str">
        <f t="shared" si="46"/>
        <v/>
      </c>
      <c r="AE69" s="127">
        <f t="shared" si="32"/>
        <v>0</v>
      </c>
      <c r="AF69" s="127">
        <f t="shared" si="33"/>
        <v>0</v>
      </c>
      <c r="AG69" s="127" t="str">
        <f t="shared" si="39"/>
        <v>интрадей</v>
      </c>
      <c r="AH69" s="128">
        <f t="shared" si="34"/>
        <v>0</v>
      </c>
      <c r="AI69" s="128">
        <f t="shared" si="35"/>
        <v>0</v>
      </c>
      <c r="AJ69" s="125" t="str">
        <f t="shared" si="47"/>
        <v/>
      </c>
      <c r="AK69" s="125" t="str">
        <f t="shared" si="48"/>
        <v/>
      </c>
      <c r="AL69" s="126" t="str">
        <f t="shared" si="49"/>
        <v/>
      </c>
      <c r="AM69" s="128">
        <f t="shared" si="42"/>
        <v>0</v>
      </c>
      <c r="AN69" s="129">
        <f t="shared" si="50"/>
        <v>8</v>
      </c>
      <c r="AO69" s="129">
        <f t="shared" si="43"/>
        <v>-19.875000000000043</v>
      </c>
      <c r="AP69" s="129">
        <f t="shared" si="51"/>
        <v>0</v>
      </c>
      <c r="AQ69" s="128">
        <f t="shared" si="40"/>
        <v>0</v>
      </c>
      <c r="AR69" s="128">
        <f t="shared" si="41"/>
        <v>0</v>
      </c>
      <c r="AS69" s="125">
        <f t="shared" si="36"/>
        <v>0</v>
      </c>
      <c r="AT69" s="143">
        <f t="shared" si="37"/>
        <v>-1</v>
      </c>
      <c r="AU69" s="137"/>
    </row>
    <row r="70" spans="2:47" s="102" customFormat="1" ht="10.199999999999999" x14ac:dyDescent="0.2">
      <c r="B70" s="133">
        <v>69</v>
      </c>
      <c r="C70" s="159"/>
      <c r="D70" s="82"/>
      <c r="E70" s="159"/>
      <c r="F70" s="82"/>
      <c r="G70" s="83"/>
      <c r="H70" s="162" t="s">
        <v>248</v>
      </c>
      <c r="I70" s="85"/>
      <c r="J70" s="85"/>
      <c r="K70" s="84"/>
      <c r="L70" s="86"/>
      <c r="M70" s="87"/>
      <c r="N70" s="135"/>
      <c r="O70" s="119"/>
      <c r="P70" s="120"/>
      <c r="Q70" s="121"/>
      <c r="R70" s="86"/>
      <c r="S70" s="86"/>
      <c r="T70" s="138">
        <f t="shared" si="44"/>
        <v>6.4099999999999966</v>
      </c>
      <c r="U70" s="122">
        <f>L70</f>
        <v>0</v>
      </c>
      <c r="V70" s="123">
        <f t="shared" si="27"/>
        <v>0</v>
      </c>
      <c r="W70" s="122">
        <f>V70+L70</f>
        <v>0</v>
      </c>
      <c r="X70" s="124">
        <f t="shared" si="28"/>
        <v>6.4099999999999966</v>
      </c>
      <c r="Y70" s="124">
        <f t="shared" si="29"/>
        <v>-1.5899999999999967</v>
      </c>
      <c r="Z70" s="124">
        <f t="shared" si="30"/>
        <v>6.4099999999999966</v>
      </c>
      <c r="AA70" s="140">
        <f t="shared" si="31"/>
        <v>-1.5899999999999967</v>
      </c>
      <c r="AB70" s="142" t="str">
        <f>IF(G70&lt;&gt;"",VLOOKUP(WEEKDAY(C70,2),Служебный!G$4:H$10,2),"")</f>
        <v/>
      </c>
      <c r="AC70" s="125" t="str">
        <f t="shared" si="45"/>
        <v/>
      </c>
      <c r="AD70" s="126" t="str">
        <f t="shared" si="46"/>
        <v/>
      </c>
      <c r="AE70" s="127">
        <f t="shared" si="32"/>
        <v>0</v>
      </c>
      <c r="AF70" s="127">
        <f t="shared" si="33"/>
        <v>0</v>
      </c>
      <c r="AG70" s="127" t="str">
        <f t="shared" si="39"/>
        <v>интрадей</v>
      </c>
      <c r="AH70" s="128">
        <f t="shared" si="34"/>
        <v>0</v>
      </c>
      <c r="AI70" s="128">
        <f t="shared" si="35"/>
        <v>0</v>
      </c>
      <c r="AJ70" s="125" t="str">
        <f t="shared" si="47"/>
        <v/>
      </c>
      <c r="AK70" s="125" t="str">
        <f t="shared" si="48"/>
        <v/>
      </c>
      <c r="AL70" s="126" t="str">
        <f t="shared" si="49"/>
        <v/>
      </c>
      <c r="AM70" s="128">
        <f t="shared" si="42"/>
        <v>0</v>
      </c>
      <c r="AN70" s="129">
        <f t="shared" si="50"/>
        <v>8</v>
      </c>
      <c r="AO70" s="129">
        <f t="shared" si="43"/>
        <v>-19.875000000000043</v>
      </c>
      <c r="AP70" s="129">
        <f t="shared" si="51"/>
        <v>0</v>
      </c>
      <c r="AQ70" s="128">
        <f t="shared" si="40"/>
        <v>0</v>
      </c>
      <c r="AR70" s="128">
        <f t="shared" si="41"/>
        <v>0</v>
      </c>
      <c r="AS70" s="125">
        <f t="shared" si="36"/>
        <v>0</v>
      </c>
      <c r="AT70" s="143">
        <f t="shared" si="37"/>
        <v>-1</v>
      </c>
      <c r="AU70" s="137"/>
    </row>
    <row r="71" spans="2:47" s="102" customFormat="1" ht="10.199999999999999" x14ac:dyDescent="0.2">
      <c r="B71" s="133">
        <v>70</v>
      </c>
      <c r="C71" s="159"/>
      <c r="D71" s="82"/>
      <c r="E71" s="159"/>
      <c r="F71" s="82"/>
      <c r="G71" s="83"/>
      <c r="H71" s="162" t="s">
        <v>248</v>
      </c>
      <c r="I71" s="85"/>
      <c r="J71" s="85"/>
      <c r="K71" s="84"/>
      <c r="L71" s="86"/>
      <c r="M71" s="87"/>
      <c r="N71" s="135"/>
      <c r="O71" s="119"/>
      <c r="P71" s="120"/>
      <c r="Q71" s="121"/>
      <c r="R71" s="86"/>
      <c r="S71" s="86"/>
      <c r="T71" s="138">
        <f t="shared" si="44"/>
        <v>6.4099999999999966</v>
      </c>
      <c r="U71" s="122">
        <f t="shared" si="26"/>
        <v>0</v>
      </c>
      <c r="V71" s="123">
        <f t="shared" si="27"/>
        <v>0</v>
      </c>
      <c r="W71" s="122">
        <f t="shared" si="38"/>
        <v>0</v>
      </c>
      <c r="X71" s="124">
        <f t="shared" si="28"/>
        <v>6.4099999999999966</v>
      </c>
      <c r="Y71" s="124">
        <f t="shared" si="29"/>
        <v>-1.5899999999999967</v>
      </c>
      <c r="Z71" s="124">
        <f t="shared" si="30"/>
        <v>6.4099999999999966</v>
      </c>
      <c r="AA71" s="140">
        <f t="shared" si="31"/>
        <v>-1.5899999999999967</v>
      </c>
      <c r="AB71" s="142" t="str">
        <f>IF(G71&lt;&gt;"",VLOOKUP(WEEKDAY(C71,2),Служебный!G$4:H$10,2),"")</f>
        <v/>
      </c>
      <c r="AC71" s="125" t="str">
        <f t="shared" si="45"/>
        <v/>
      </c>
      <c r="AD71" s="126" t="str">
        <f t="shared" si="46"/>
        <v/>
      </c>
      <c r="AE71" s="127">
        <f t="shared" si="32"/>
        <v>0</v>
      </c>
      <c r="AF71" s="127">
        <f t="shared" si="33"/>
        <v>0</v>
      </c>
      <c r="AG71" s="127" t="str">
        <f t="shared" si="39"/>
        <v>интрадей</v>
      </c>
      <c r="AH71" s="128">
        <f t="shared" si="34"/>
        <v>0</v>
      </c>
      <c r="AI71" s="128">
        <f t="shared" si="35"/>
        <v>0</v>
      </c>
      <c r="AJ71" s="125" t="str">
        <f t="shared" si="47"/>
        <v/>
      </c>
      <c r="AK71" s="125" t="str">
        <f t="shared" si="48"/>
        <v/>
      </c>
      <c r="AL71" s="126" t="str">
        <f t="shared" si="49"/>
        <v/>
      </c>
      <c r="AM71" s="128">
        <f t="shared" si="42"/>
        <v>0</v>
      </c>
      <c r="AN71" s="129">
        <f t="shared" si="50"/>
        <v>8</v>
      </c>
      <c r="AO71" s="129">
        <f t="shared" si="43"/>
        <v>-19.875000000000043</v>
      </c>
      <c r="AP71" s="129">
        <f t="shared" si="51"/>
        <v>0</v>
      </c>
      <c r="AQ71" s="128">
        <f t="shared" si="40"/>
        <v>0</v>
      </c>
      <c r="AR71" s="128">
        <f t="shared" si="41"/>
        <v>0</v>
      </c>
      <c r="AS71" s="125">
        <f t="shared" si="36"/>
        <v>0</v>
      </c>
      <c r="AT71" s="143">
        <f t="shared" si="37"/>
        <v>-1</v>
      </c>
      <c r="AU71" s="137"/>
    </row>
    <row r="72" spans="2:47" s="102" customFormat="1" ht="10.199999999999999" x14ac:dyDescent="0.2">
      <c r="B72" s="133">
        <v>71</v>
      </c>
      <c r="C72" s="159"/>
      <c r="D72" s="82"/>
      <c r="E72" s="159"/>
      <c r="F72" s="82"/>
      <c r="G72" s="83"/>
      <c r="H72" s="162" t="s">
        <v>248</v>
      </c>
      <c r="I72" s="85"/>
      <c r="J72" s="85"/>
      <c r="K72" s="84"/>
      <c r="L72" s="86"/>
      <c r="M72" s="87"/>
      <c r="N72" s="135"/>
      <c r="O72" s="119"/>
      <c r="P72" s="120"/>
      <c r="Q72" s="121"/>
      <c r="R72" s="86"/>
      <c r="S72" s="86"/>
      <c r="T72" s="138">
        <f t="shared" si="44"/>
        <v>6.4099999999999966</v>
      </c>
      <c r="U72" s="122">
        <f>L72</f>
        <v>0</v>
      </c>
      <c r="V72" s="123">
        <f t="shared" si="27"/>
        <v>0</v>
      </c>
      <c r="W72" s="122">
        <f>V72+L72</f>
        <v>0</v>
      </c>
      <c r="X72" s="124">
        <f t="shared" si="28"/>
        <v>6.4099999999999966</v>
      </c>
      <c r="Y72" s="124">
        <f t="shared" si="29"/>
        <v>-1.5899999999999967</v>
      </c>
      <c r="Z72" s="124">
        <f t="shared" si="30"/>
        <v>6.4099999999999966</v>
      </c>
      <c r="AA72" s="140">
        <f t="shared" si="31"/>
        <v>-1.5899999999999967</v>
      </c>
      <c r="AB72" s="142" t="str">
        <f>IF(G72&lt;&gt;"",VLOOKUP(WEEKDAY(C72,2),Служебный!G$4:H$10,2),"")</f>
        <v/>
      </c>
      <c r="AC72" s="125" t="str">
        <f t="shared" si="45"/>
        <v/>
      </c>
      <c r="AD72" s="126" t="str">
        <f t="shared" si="46"/>
        <v/>
      </c>
      <c r="AE72" s="127">
        <f t="shared" si="32"/>
        <v>0</v>
      </c>
      <c r="AF72" s="127">
        <f t="shared" si="33"/>
        <v>0</v>
      </c>
      <c r="AG72" s="127" t="str">
        <f t="shared" si="39"/>
        <v>интрадей</v>
      </c>
      <c r="AH72" s="128">
        <f t="shared" si="34"/>
        <v>0</v>
      </c>
      <c r="AI72" s="128">
        <f t="shared" si="35"/>
        <v>0</v>
      </c>
      <c r="AJ72" s="125" t="str">
        <f t="shared" si="47"/>
        <v/>
      </c>
      <c r="AK72" s="125" t="str">
        <f t="shared" si="48"/>
        <v/>
      </c>
      <c r="AL72" s="126" t="str">
        <f t="shared" si="49"/>
        <v/>
      </c>
      <c r="AM72" s="128">
        <f t="shared" si="42"/>
        <v>0</v>
      </c>
      <c r="AN72" s="129">
        <f t="shared" si="50"/>
        <v>8</v>
      </c>
      <c r="AO72" s="129">
        <f t="shared" si="43"/>
        <v>-19.875000000000043</v>
      </c>
      <c r="AP72" s="129">
        <f t="shared" si="51"/>
        <v>0</v>
      </c>
      <c r="AQ72" s="128">
        <f t="shared" si="40"/>
        <v>0</v>
      </c>
      <c r="AR72" s="128">
        <f t="shared" si="41"/>
        <v>0</v>
      </c>
      <c r="AS72" s="125">
        <f t="shared" si="36"/>
        <v>0</v>
      </c>
      <c r="AT72" s="143">
        <f t="shared" si="37"/>
        <v>-1</v>
      </c>
      <c r="AU72" s="137"/>
    </row>
    <row r="73" spans="2:47" s="102" customFormat="1" ht="10.199999999999999" x14ac:dyDescent="0.2">
      <c r="B73" s="133">
        <v>72</v>
      </c>
      <c r="C73" s="159"/>
      <c r="D73" s="82"/>
      <c r="E73" s="159"/>
      <c r="F73" s="82"/>
      <c r="G73" s="83"/>
      <c r="H73" s="162" t="s">
        <v>248</v>
      </c>
      <c r="I73" s="85"/>
      <c r="J73" s="85"/>
      <c r="K73" s="84"/>
      <c r="L73" s="86"/>
      <c r="M73" s="87"/>
      <c r="N73" s="135"/>
      <c r="O73" s="119"/>
      <c r="P73" s="120"/>
      <c r="Q73" s="121"/>
      <c r="R73" s="86"/>
      <c r="S73" s="86"/>
      <c r="T73" s="138">
        <f t="shared" si="44"/>
        <v>6.4099999999999966</v>
      </c>
      <c r="U73" s="122">
        <f>L73</f>
        <v>0</v>
      </c>
      <c r="V73" s="123">
        <f t="shared" si="27"/>
        <v>0</v>
      </c>
      <c r="W73" s="122">
        <f>V73+L73</f>
        <v>0</v>
      </c>
      <c r="X73" s="124">
        <f t="shared" si="28"/>
        <v>6.4099999999999966</v>
      </c>
      <c r="Y73" s="124">
        <f t="shared" si="29"/>
        <v>-1.5899999999999967</v>
      </c>
      <c r="Z73" s="124">
        <f t="shared" si="30"/>
        <v>6.4099999999999966</v>
      </c>
      <c r="AA73" s="140">
        <f t="shared" si="31"/>
        <v>-1.5899999999999967</v>
      </c>
      <c r="AB73" s="142" t="str">
        <f>IF(G73&lt;&gt;"",VLOOKUP(WEEKDAY(C73,2),Служебный!G$4:H$10,2),"")</f>
        <v/>
      </c>
      <c r="AC73" s="125" t="str">
        <f t="shared" si="45"/>
        <v/>
      </c>
      <c r="AD73" s="126" t="str">
        <f t="shared" si="46"/>
        <v/>
      </c>
      <c r="AE73" s="127">
        <f t="shared" si="32"/>
        <v>0</v>
      </c>
      <c r="AF73" s="127">
        <f t="shared" si="33"/>
        <v>0</v>
      </c>
      <c r="AG73" s="127" t="str">
        <f t="shared" si="39"/>
        <v>интрадей</v>
      </c>
      <c r="AH73" s="128">
        <f t="shared" si="34"/>
        <v>0</v>
      </c>
      <c r="AI73" s="128">
        <f t="shared" si="35"/>
        <v>0</v>
      </c>
      <c r="AJ73" s="125" t="str">
        <f t="shared" si="47"/>
        <v/>
      </c>
      <c r="AK73" s="125" t="str">
        <f t="shared" si="48"/>
        <v/>
      </c>
      <c r="AL73" s="126" t="str">
        <f t="shared" si="49"/>
        <v/>
      </c>
      <c r="AM73" s="128">
        <f t="shared" si="42"/>
        <v>0</v>
      </c>
      <c r="AN73" s="129">
        <f t="shared" si="50"/>
        <v>8</v>
      </c>
      <c r="AO73" s="129">
        <f t="shared" si="43"/>
        <v>-19.875000000000043</v>
      </c>
      <c r="AP73" s="129">
        <f t="shared" si="51"/>
        <v>0</v>
      </c>
      <c r="AQ73" s="128">
        <f t="shared" si="40"/>
        <v>0</v>
      </c>
      <c r="AR73" s="128">
        <f t="shared" si="41"/>
        <v>0</v>
      </c>
      <c r="AS73" s="125">
        <f t="shared" si="36"/>
        <v>0</v>
      </c>
      <c r="AT73" s="143">
        <f t="shared" si="37"/>
        <v>-1</v>
      </c>
      <c r="AU73" s="137"/>
    </row>
    <row r="74" spans="2:47" s="102" customFormat="1" ht="10.199999999999999" x14ac:dyDescent="0.2">
      <c r="B74" s="133">
        <v>73</v>
      </c>
      <c r="C74" s="159"/>
      <c r="D74" s="82"/>
      <c r="E74" s="159"/>
      <c r="F74" s="82"/>
      <c r="G74" s="84"/>
      <c r="H74" s="161" t="s">
        <v>247</v>
      </c>
      <c r="I74" s="85"/>
      <c r="J74" s="85"/>
      <c r="K74" s="84"/>
      <c r="L74" s="86"/>
      <c r="M74" s="87"/>
      <c r="N74" s="135"/>
      <c r="O74" s="119"/>
      <c r="P74" s="120"/>
      <c r="Q74" s="121"/>
      <c r="R74" s="86"/>
      <c r="S74" s="86"/>
      <c r="T74" s="138">
        <f t="shared" si="44"/>
        <v>6.4099999999999966</v>
      </c>
      <c r="U74" s="122">
        <f t="shared" si="26"/>
        <v>0</v>
      </c>
      <c r="V74" s="123">
        <f t="shared" si="27"/>
        <v>0</v>
      </c>
      <c r="W74" s="122">
        <f t="shared" si="38"/>
        <v>0</v>
      </c>
      <c r="X74" s="124">
        <f t="shared" si="28"/>
        <v>6.4099999999999966</v>
      </c>
      <c r="Y74" s="124">
        <f t="shared" si="29"/>
        <v>-1.5899999999999967</v>
      </c>
      <c r="Z74" s="124">
        <f t="shared" si="30"/>
        <v>6.4099999999999966</v>
      </c>
      <c r="AA74" s="140">
        <f t="shared" si="31"/>
        <v>-1.5899999999999967</v>
      </c>
      <c r="AB74" s="142" t="str">
        <f>IF(G74&lt;&gt;"",VLOOKUP(WEEKDAY(C74,2),Служебный!G$4:H$10,2),"")</f>
        <v/>
      </c>
      <c r="AC74" s="125" t="str">
        <f t="shared" si="45"/>
        <v/>
      </c>
      <c r="AD74" s="126" t="str">
        <f t="shared" si="46"/>
        <v/>
      </c>
      <c r="AE74" s="127">
        <f t="shared" si="32"/>
        <v>0</v>
      </c>
      <c r="AF74" s="127">
        <f t="shared" si="33"/>
        <v>0</v>
      </c>
      <c r="AG74" s="127" t="str">
        <f t="shared" si="39"/>
        <v>интрадей</v>
      </c>
      <c r="AH74" s="128">
        <f t="shared" si="34"/>
        <v>0</v>
      </c>
      <c r="AI74" s="128">
        <f t="shared" si="35"/>
        <v>0</v>
      </c>
      <c r="AJ74" s="125" t="str">
        <f t="shared" si="47"/>
        <v/>
      </c>
      <c r="AK74" s="125" t="str">
        <f t="shared" si="48"/>
        <v/>
      </c>
      <c r="AL74" s="126" t="str">
        <f t="shared" si="49"/>
        <v/>
      </c>
      <c r="AM74" s="128">
        <f t="shared" si="42"/>
        <v>0</v>
      </c>
      <c r="AN74" s="129">
        <f t="shared" si="50"/>
        <v>8</v>
      </c>
      <c r="AO74" s="129">
        <f t="shared" si="43"/>
        <v>-19.875000000000043</v>
      </c>
      <c r="AP74" s="129">
        <f t="shared" si="51"/>
        <v>0</v>
      </c>
      <c r="AQ74" s="128">
        <f t="shared" si="40"/>
        <v>0</v>
      </c>
      <c r="AR74" s="128">
        <f t="shared" si="41"/>
        <v>0</v>
      </c>
      <c r="AS74" s="125">
        <f t="shared" si="36"/>
        <v>0</v>
      </c>
      <c r="AT74" s="143">
        <f t="shared" si="37"/>
        <v>-1</v>
      </c>
      <c r="AU74" s="137"/>
    </row>
    <row r="75" spans="2:47" s="102" customFormat="1" ht="10.199999999999999" x14ac:dyDescent="0.2">
      <c r="B75" s="133">
        <v>74</v>
      </c>
      <c r="C75" s="159"/>
      <c r="D75" s="82"/>
      <c r="E75" s="159"/>
      <c r="F75" s="82"/>
      <c r="G75" s="83"/>
      <c r="H75" s="162" t="s">
        <v>248</v>
      </c>
      <c r="I75" s="85"/>
      <c r="J75" s="85"/>
      <c r="K75" s="84"/>
      <c r="L75" s="86"/>
      <c r="M75" s="87"/>
      <c r="N75" s="135"/>
      <c r="O75" s="119"/>
      <c r="P75" s="120"/>
      <c r="Q75" s="121"/>
      <c r="R75" s="86"/>
      <c r="S75" s="86"/>
      <c r="T75" s="138">
        <f t="shared" si="44"/>
        <v>6.4099999999999966</v>
      </c>
      <c r="U75" s="122">
        <f t="shared" si="26"/>
        <v>0</v>
      </c>
      <c r="V75" s="123">
        <f t="shared" si="27"/>
        <v>0</v>
      </c>
      <c r="W75" s="122">
        <f t="shared" si="38"/>
        <v>0</v>
      </c>
      <c r="X75" s="124">
        <f t="shared" si="28"/>
        <v>6.4099999999999966</v>
      </c>
      <c r="Y75" s="124">
        <f t="shared" si="29"/>
        <v>-1.5899999999999967</v>
      </c>
      <c r="Z75" s="124">
        <f t="shared" si="30"/>
        <v>6.4099999999999966</v>
      </c>
      <c r="AA75" s="140">
        <f t="shared" si="31"/>
        <v>-1.5899999999999967</v>
      </c>
      <c r="AB75" s="142" t="str">
        <f>IF(G75&lt;&gt;"",VLOOKUP(WEEKDAY(C75,2),Служебный!G$4:H$10,2),"")</f>
        <v/>
      </c>
      <c r="AC75" s="125" t="str">
        <f t="shared" si="45"/>
        <v/>
      </c>
      <c r="AD75" s="126" t="str">
        <f t="shared" si="46"/>
        <v/>
      </c>
      <c r="AE75" s="127">
        <f t="shared" si="32"/>
        <v>0</v>
      </c>
      <c r="AF75" s="127">
        <f t="shared" si="33"/>
        <v>0</v>
      </c>
      <c r="AG75" s="127" t="str">
        <f t="shared" si="39"/>
        <v>интрадей</v>
      </c>
      <c r="AH75" s="128">
        <f t="shared" si="34"/>
        <v>0</v>
      </c>
      <c r="AI75" s="128">
        <f t="shared" si="35"/>
        <v>0</v>
      </c>
      <c r="AJ75" s="125" t="str">
        <f t="shared" si="47"/>
        <v/>
      </c>
      <c r="AK75" s="125" t="str">
        <f t="shared" si="48"/>
        <v/>
      </c>
      <c r="AL75" s="126" t="str">
        <f t="shared" si="49"/>
        <v/>
      </c>
      <c r="AM75" s="128">
        <f t="shared" si="42"/>
        <v>0</v>
      </c>
      <c r="AN75" s="129">
        <f t="shared" si="50"/>
        <v>8</v>
      </c>
      <c r="AO75" s="129">
        <f t="shared" si="43"/>
        <v>-19.875000000000043</v>
      </c>
      <c r="AP75" s="129">
        <f t="shared" si="51"/>
        <v>0</v>
      </c>
      <c r="AQ75" s="128">
        <f t="shared" si="40"/>
        <v>0</v>
      </c>
      <c r="AR75" s="128">
        <f t="shared" si="41"/>
        <v>0</v>
      </c>
      <c r="AS75" s="125">
        <f t="shared" si="36"/>
        <v>0</v>
      </c>
      <c r="AT75" s="143">
        <f t="shared" si="37"/>
        <v>-1</v>
      </c>
      <c r="AU75" s="137"/>
    </row>
    <row r="76" spans="2:47" s="102" customFormat="1" ht="10.199999999999999" x14ac:dyDescent="0.2">
      <c r="B76" s="133">
        <v>75</v>
      </c>
      <c r="C76" s="159"/>
      <c r="D76" s="82"/>
      <c r="E76" s="159"/>
      <c r="F76" s="82"/>
      <c r="G76" s="83"/>
      <c r="H76" s="162" t="s">
        <v>248</v>
      </c>
      <c r="I76" s="85"/>
      <c r="J76" s="85"/>
      <c r="K76" s="84"/>
      <c r="L76" s="86"/>
      <c r="M76" s="87"/>
      <c r="N76" s="135"/>
      <c r="O76" s="119"/>
      <c r="P76" s="120"/>
      <c r="Q76" s="121"/>
      <c r="R76" s="86"/>
      <c r="S76" s="86"/>
      <c r="T76" s="138">
        <f t="shared" si="44"/>
        <v>6.4099999999999966</v>
      </c>
      <c r="U76" s="122">
        <f t="shared" si="26"/>
        <v>0</v>
      </c>
      <c r="V76" s="123">
        <f t="shared" si="27"/>
        <v>0</v>
      </c>
      <c r="W76" s="122">
        <f t="shared" si="38"/>
        <v>0</v>
      </c>
      <c r="X76" s="124">
        <f t="shared" si="28"/>
        <v>6.4099999999999966</v>
      </c>
      <c r="Y76" s="124">
        <f t="shared" si="29"/>
        <v>-1.5899999999999967</v>
      </c>
      <c r="Z76" s="124">
        <f t="shared" si="30"/>
        <v>6.4099999999999966</v>
      </c>
      <c r="AA76" s="140">
        <f t="shared" si="31"/>
        <v>-1.5899999999999967</v>
      </c>
      <c r="AB76" s="142" t="str">
        <f>IF(G76&lt;&gt;"",VLOOKUP(WEEKDAY(C76,2),Служебный!G$4:H$10,2),"")</f>
        <v/>
      </c>
      <c r="AC76" s="125" t="str">
        <f t="shared" si="45"/>
        <v/>
      </c>
      <c r="AD76" s="126" t="str">
        <f t="shared" si="46"/>
        <v/>
      </c>
      <c r="AE76" s="127">
        <f t="shared" si="32"/>
        <v>0</v>
      </c>
      <c r="AF76" s="127">
        <f t="shared" si="33"/>
        <v>0</v>
      </c>
      <c r="AG76" s="127" t="str">
        <f t="shared" si="39"/>
        <v>интрадей</v>
      </c>
      <c r="AH76" s="128">
        <f t="shared" si="34"/>
        <v>0</v>
      </c>
      <c r="AI76" s="128">
        <f t="shared" si="35"/>
        <v>0</v>
      </c>
      <c r="AJ76" s="125" t="str">
        <f t="shared" si="47"/>
        <v/>
      </c>
      <c r="AK76" s="125" t="str">
        <f t="shared" si="48"/>
        <v/>
      </c>
      <c r="AL76" s="126" t="str">
        <f t="shared" si="49"/>
        <v/>
      </c>
      <c r="AM76" s="128">
        <f t="shared" si="42"/>
        <v>0</v>
      </c>
      <c r="AN76" s="129">
        <f t="shared" si="50"/>
        <v>8</v>
      </c>
      <c r="AO76" s="129">
        <f t="shared" si="43"/>
        <v>-19.875000000000043</v>
      </c>
      <c r="AP76" s="129">
        <f t="shared" si="51"/>
        <v>0</v>
      </c>
      <c r="AQ76" s="128">
        <f t="shared" si="40"/>
        <v>0</v>
      </c>
      <c r="AR76" s="128">
        <f t="shared" si="41"/>
        <v>0</v>
      </c>
      <c r="AS76" s="125">
        <f t="shared" si="36"/>
        <v>0</v>
      </c>
      <c r="AT76" s="143">
        <f t="shared" si="37"/>
        <v>-1</v>
      </c>
      <c r="AU76" s="137"/>
    </row>
    <row r="77" spans="2:47" s="102" customFormat="1" ht="10.199999999999999" x14ac:dyDescent="0.2">
      <c r="B77" s="133">
        <v>76</v>
      </c>
      <c r="C77" s="159"/>
      <c r="D77" s="82"/>
      <c r="E77" s="159"/>
      <c r="F77" s="82"/>
      <c r="G77" s="83"/>
      <c r="H77" s="162" t="s">
        <v>248</v>
      </c>
      <c r="I77" s="85"/>
      <c r="J77" s="85"/>
      <c r="K77" s="84"/>
      <c r="L77" s="86"/>
      <c r="M77" s="87"/>
      <c r="N77" s="135"/>
      <c r="O77" s="119"/>
      <c r="P77" s="120"/>
      <c r="Q77" s="121"/>
      <c r="R77" s="86"/>
      <c r="S77" s="86"/>
      <c r="T77" s="138">
        <f t="shared" si="44"/>
        <v>6.4099999999999966</v>
      </c>
      <c r="U77" s="122">
        <f t="shared" si="26"/>
        <v>0</v>
      </c>
      <c r="V77" s="123">
        <f t="shared" si="27"/>
        <v>0</v>
      </c>
      <c r="W77" s="122">
        <f t="shared" si="38"/>
        <v>0</v>
      </c>
      <c r="X77" s="124">
        <f t="shared" si="28"/>
        <v>6.4099999999999966</v>
      </c>
      <c r="Y77" s="124">
        <f t="shared" si="29"/>
        <v>-1.5899999999999967</v>
      </c>
      <c r="Z77" s="124">
        <f t="shared" si="30"/>
        <v>6.4099999999999966</v>
      </c>
      <c r="AA77" s="140">
        <f t="shared" si="31"/>
        <v>-1.5899999999999967</v>
      </c>
      <c r="AB77" s="142" t="str">
        <f>IF(G77&lt;&gt;"",VLOOKUP(WEEKDAY(C77,2),Служебный!G$4:H$10,2),"")</f>
        <v/>
      </c>
      <c r="AC77" s="125" t="str">
        <f t="shared" si="45"/>
        <v/>
      </c>
      <c r="AD77" s="126" t="str">
        <f t="shared" si="46"/>
        <v/>
      </c>
      <c r="AE77" s="127">
        <f t="shared" si="32"/>
        <v>0</v>
      </c>
      <c r="AF77" s="127">
        <f t="shared" si="33"/>
        <v>0</v>
      </c>
      <c r="AG77" s="127" t="str">
        <f t="shared" si="39"/>
        <v>интрадей</v>
      </c>
      <c r="AH77" s="128">
        <f t="shared" si="34"/>
        <v>0</v>
      </c>
      <c r="AI77" s="128">
        <f t="shared" si="35"/>
        <v>0</v>
      </c>
      <c r="AJ77" s="125" t="str">
        <f t="shared" si="47"/>
        <v/>
      </c>
      <c r="AK77" s="125" t="str">
        <f t="shared" si="48"/>
        <v/>
      </c>
      <c r="AL77" s="126" t="str">
        <f t="shared" si="49"/>
        <v/>
      </c>
      <c r="AM77" s="128">
        <f t="shared" si="42"/>
        <v>0</v>
      </c>
      <c r="AN77" s="129">
        <f t="shared" si="50"/>
        <v>8</v>
      </c>
      <c r="AO77" s="129">
        <f t="shared" si="43"/>
        <v>-19.875000000000043</v>
      </c>
      <c r="AP77" s="129">
        <f t="shared" si="51"/>
        <v>0</v>
      </c>
      <c r="AQ77" s="128">
        <f t="shared" si="40"/>
        <v>0</v>
      </c>
      <c r="AR77" s="128">
        <f t="shared" si="41"/>
        <v>0</v>
      </c>
      <c r="AS77" s="125">
        <f t="shared" si="36"/>
        <v>0</v>
      </c>
      <c r="AT77" s="143">
        <f t="shared" si="37"/>
        <v>-1</v>
      </c>
      <c r="AU77" s="137"/>
    </row>
    <row r="78" spans="2:47" s="102" customFormat="1" ht="10.199999999999999" x14ac:dyDescent="0.2">
      <c r="B78" s="133">
        <v>77</v>
      </c>
      <c r="C78" s="159"/>
      <c r="D78" s="82"/>
      <c r="E78" s="159"/>
      <c r="F78" s="82"/>
      <c r="G78" s="83"/>
      <c r="H78" s="162" t="s">
        <v>248</v>
      </c>
      <c r="I78" s="85"/>
      <c r="J78" s="85"/>
      <c r="K78" s="84"/>
      <c r="L78" s="86"/>
      <c r="M78" s="87"/>
      <c r="N78" s="135"/>
      <c r="O78" s="119"/>
      <c r="P78" s="120"/>
      <c r="Q78" s="121"/>
      <c r="R78" s="86"/>
      <c r="S78" s="86"/>
      <c r="T78" s="138">
        <f t="shared" si="44"/>
        <v>6.4099999999999966</v>
      </c>
      <c r="U78" s="122">
        <f t="shared" si="26"/>
        <v>0</v>
      </c>
      <c r="V78" s="123">
        <f t="shared" si="27"/>
        <v>0</v>
      </c>
      <c r="W78" s="122">
        <f t="shared" si="38"/>
        <v>0</v>
      </c>
      <c r="X78" s="124">
        <f t="shared" si="28"/>
        <v>6.4099999999999966</v>
      </c>
      <c r="Y78" s="124">
        <f t="shared" si="29"/>
        <v>-1.5899999999999967</v>
      </c>
      <c r="Z78" s="124">
        <f t="shared" si="30"/>
        <v>6.4099999999999966</v>
      </c>
      <c r="AA78" s="140">
        <f t="shared" si="31"/>
        <v>-1.5899999999999967</v>
      </c>
      <c r="AB78" s="142" t="str">
        <f>IF(G78&lt;&gt;"",VLOOKUP(WEEKDAY(C78,2),Служебный!G$4:H$10,2),"")</f>
        <v/>
      </c>
      <c r="AC78" s="125" t="str">
        <f t="shared" si="45"/>
        <v/>
      </c>
      <c r="AD78" s="126" t="str">
        <f t="shared" si="46"/>
        <v/>
      </c>
      <c r="AE78" s="127">
        <f t="shared" si="32"/>
        <v>0</v>
      </c>
      <c r="AF78" s="127">
        <f t="shared" si="33"/>
        <v>0</v>
      </c>
      <c r="AG78" s="127" t="str">
        <f t="shared" si="39"/>
        <v>интрадей</v>
      </c>
      <c r="AH78" s="128">
        <f t="shared" si="34"/>
        <v>0</v>
      </c>
      <c r="AI78" s="128">
        <f t="shared" si="35"/>
        <v>0</v>
      </c>
      <c r="AJ78" s="125" t="str">
        <f t="shared" si="47"/>
        <v/>
      </c>
      <c r="AK78" s="125" t="str">
        <f t="shared" si="48"/>
        <v/>
      </c>
      <c r="AL78" s="126" t="str">
        <f t="shared" si="49"/>
        <v/>
      </c>
      <c r="AM78" s="128">
        <f t="shared" si="42"/>
        <v>0</v>
      </c>
      <c r="AN78" s="129">
        <f t="shared" si="50"/>
        <v>8</v>
      </c>
      <c r="AO78" s="129">
        <f t="shared" si="43"/>
        <v>-19.875000000000043</v>
      </c>
      <c r="AP78" s="129">
        <f t="shared" si="51"/>
        <v>0</v>
      </c>
      <c r="AQ78" s="128">
        <f t="shared" si="40"/>
        <v>0</v>
      </c>
      <c r="AR78" s="128">
        <f t="shared" si="41"/>
        <v>0</v>
      </c>
      <c r="AS78" s="125">
        <f t="shared" si="36"/>
        <v>0</v>
      </c>
      <c r="AT78" s="143">
        <f t="shared" si="37"/>
        <v>-1</v>
      </c>
      <c r="AU78" s="137"/>
    </row>
    <row r="79" spans="2:47" s="102" customFormat="1" ht="10.199999999999999" x14ac:dyDescent="0.2">
      <c r="B79" s="133">
        <v>78</v>
      </c>
      <c r="C79" s="159"/>
      <c r="D79" s="82"/>
      <c r="E79" s="159"/>
      <c r="F79" s="82"/>
      <c r="G79" s="83"/>
      <c r="H79" s="161" t="s">
        <v>247</v>
      </c>
      <c r="I79" s="85"/>
      <c r="J79" s="85"/>
      <c r="K79" s="84"/>
      <c r="L79" s="86"/>
      <c r="M79" s="87"/>
      <c r="N79" s="135"/>
      <c r="O79" s="119"/>
      <c r="P79" s="120"/>
      <c r="Q79" s="121"/>
      <c r="R79" s="86"/>
      <c r="S79" s="86"/>
      <c r="T79" s="138">
        <f t="shared" si="44"/>
        <v>6.4099999999999966</v>
      </c>
      <c r="U79" s="122">
        <f t="shared" si="26"/>
        <v>0</v>
      </c>
      <c r="V79" s="123">
        <f t="shared" si="27"/>
        <v>0</v>
      </c>
      <c r="W79" s="122">
        <f t="shared" si="38"/>
        <v>0</v>
      </c>
      <c r="X79" s="124">
        <f t="shared" si="28"/>
        <v>6.4099999999999966</v>
      </c>
      <c r="Y79" s="124">
        <f t="shared" si="29"/>
        <v>-1.5899999999999967</v>
      </c>
      <c r="Z79" s="124">
        <f t="shared" si="30"/>
        <v>6.4099999999999966</v>
      </c>
      <c r="AA79" s="140">
        <f t="shared" si="31"/>
        <v>-1.5899999999999967</v>
      </c>
      <c r="AB79" s="142" t="str">
        <f>IF(G79&lt;&gt;"",VLOOKUP(WEEKDAY(C79,2),Служебный!G$4:H$10,2),"")</f>
        <v/>
      </c>
      <c r="AC79" s="125" t="str">
        <f t="shared" si="45"/>
        <v/>
      </c>
      <c r="AD79" s="126" t="str">
        <f t="shared" si="46"/>
        <v/>
      </c>
      <c r="AE79" s="127">
        <f t="shared" si="32"/>
        <v>0</v>
      </c>
      <c r="AF79" s="127">
        <f t="shared" si="33"/>
        <v>0</v>
      </c>
      <c r="AG79" s="127" t="str">
        <f t="shared" si="39"/>
        <v>интрадей</v>
      </c>
      <c r="AH79" s="128">
        <f t="shared" si="34"/>
        <v>0</v>
      </c>
      <c r="AI79" s="128">
        <f t="shared" si="35"/>
        <v>0</v>
      </c>
      <c r="AJ79" s="125" t="str">
        <f t="shared" si="47"/>
        <v/>
      </c>
      <c r="AK79" s="125" t="str">
        <f t="shared" si="48"/>
        <v/>
      </c>
      <c r="AL79" s="126" t="str">
        <f t="shared" si="49"/>
        <v/>
      </c>
      <c r="AM79" s="128">
        <f t="shared" si="42"/>
        <v>0</v>
      </c>
      <c r="AN79" s="129">
        <f t="shared" si="50"/>
        <v>8</v>
      </c>
      <c r="AO79" s="129">
        <f t="shared" si="43"/>
        <v>-19.875000000000043</v>
      </c>
      <c r="AP79" s="129">
        <f t="shared" si="51"/>
        <v>0</v>
      </c>
      <c r="AQ79" s="128">
        <f t="shared" si="40"/>
        <v>0</v>
      </c>
      <c r="AR79" s="128">
        <f t="shared" si="41"/>
        <v>0</v>
      </c>
      <c r="AS79" s="125">
        <f t="shared" si="36"/>
        <v>0</v>
      </c>
      <c r="AT79" s="143">
        <f t="shared" si="37"/>
        <v>-1</v>
      </c>
      <c r="AU79" s="137"/>
    </row>
    <row r="80" spans="2:47" s="102" customFormat="1" ht="10.199999999999999" x14ac:dyDescent="0.2">
      <c r="B80" s="133">
        <v>79</v>
      </c>
      <c r="C80" s="159"/>
      <c r="D80" s="82"/>
      <c r="E80" s="159"/>
      <c r="F80" s="82"/>
      <c r="G80" s="84"/>
      <c r="H80" s="162" t="s">
        <v>248</v>
      </c>
      <c r="I80" s="85"/>
      <c r="J80" s="85"/>
      <c r="K80" s="84"/>
      <c r="L80" s="86"/>
      <c r="M80" s="87"/>
      <c r="N80" s="135"/>
      <c r="O80" s="119"/>
      <c r="P80" s="120"/>
      <c r="Q80" s="121"/>
      <c r="R80" s="86"/>
      <c r="S80" s="86"/>
      <c r="T80" s="138">
        <f t="shared" si="44"/>
        <v>6.4099999999999966</v>
      </c>
      <c r="U80" s="122">
        <f t="shared" si="26"/>
        <v>0</v>
      </c>
      <c r="V80" s="123">
        <f t="shared" si="27"/>
        <v>0</v>
      </c>
      <c r="W80" s="122">
        <f t="shared" si="38"/>
        <v>0</v>
      </c>
      <c r="X80" s="124">
        <f t="shared" si="28"/>
        <v>6.4099999999999966</v>
      </c>
      <c r="Y80" s="124">
        <f t="shared" si="29"/>
        <v>-1.5899999999999967</v>
      </c>
      <c r="Z80" s="124">
        <f t="shared" si="30"/>
        <v>6.4099999999999966</v>
      </c>
      <c r="AA80" s="140">
        <f t="shared" si="31"/>
        <v>-1.5899999999999967</v>
      </c>
      <c r="AB80" s="142" t="str">
        <f>IF(G80&lt;&gt;"",VLOOKUP(WEEKDAY(C80,2),Служебный!G$4:H$10,2),"")</f>
        <v/>
      </c>
      <c r="AC80" s="125" t="str">
        <f t="shared" si="45"/>
        <v/>
      </c>
      <c r="AD80" s="126" t="str">
        <f t="shared" si="46"/>
        <v/>
      </c>
      <c r="AE80" s="127">
        <f t="shared" si="32"/>
        <v>0</v>
      </c>
      <c r="AF80" s="127">
        <f t="shared" si="33"/>
        <v>0</v>
      </c>
      <c r="AG80" s="127" t="str">
        <f t="shared" si="39"/>
        <v>интрадей</v>
      </c>
      <c r="AH80" s="128">
        <f t="shared" si="34"/>
        <v>0</v>
      </c>
      <c r="AI80" s="128">
        <f t="shared" si="35"/>
        <v>0</v>
      </c>
      <c r="AJ80" s="125" t="str">
        <f t="shared" si="47"/>
        <v/>
      </c>
      <c r="AK80" s="125" t="str">
        <f t="shared" si="48"/>
        <v/>
      </c>
      <c r="AL80" s="126" t="str">
        <f t="shared" si="49"/>
        <v/>
      </c>
      <c r="AM80" s="128">
        <f t="shared" si="42"/>
        <v>0</v>
      </c>
      <c r="AN80" s="129">
        <f t="shared" si="50"/>
        <v>8</v>
      </c>
      <c r="AO80" s="129">
        <f t="shared" si="43"/>
        <v>-19.875000000000043</v>
      </c>
      <c r="AP80" s="129">
        <f t="shared" si="51"/>
        <v>0</v>
      </c>
      <c r="AQ80" s="128">
        <f t="shared" si="40"/>
        <v>0</v>
      </c>
      <c r="AR80" s="128">
        <f t="shared" si="41"/>
        <v>0</v>
      </c>
      <c r="AS80" s="125">
        <f t="shared" si="36"/>
        <v>0</v>
      </c>
      <c r="AT80" s="143">
        <f t="shared" si="37"/>
        <v>-1</v>
      </c>
      <c r="AU80" s="137"/>
    </row>
    <row r="81" spans="1:48" ht="10.199999999999999" x14ac:dyDescent="0.2">
      <c r="A81" s="102"/>
      <c r="B81" s="133">
        <v>80</v>
      </c>
      <c r="C81" s="159"/>
      <c r="D81" s="82"/>
      <c r="E81" s="159"/>
      <c r="F81" s="82"/>
      <c r="G81" s="83"/>
      <c r="H81" s="161" t="s">
        <v>247</v>
      </c>
      <c r="I81" s="85"/>
      <c r="J81" s="85"/>
      <c r="K81" s="84"/>
      <c r="L81" s="86"/>
      <c r="M81" s="87"/>
      <c r="N81" s="135"/>
      <c r="O81" s="119"/>
      <c r="P81" s="120"/>
      <c r="Q81" s="121"/>
      <c r="R81" s="86"/>
      <c r="S81" s="86"/>
      <c r="T81" s="138">
        <f t="shared" si="44"/>
        <v>6.4099999999999966</v>
      </c>
      <c r="U81" s="122">
        <f t="shared" si="26"/>
        <v>0</v>
      </c>
      <c r="V81" s="123">
        <f t="shared" si="27"/>
        <v>0</v>
      </c>
      <c r="W81" s="122">
        <f t="shared" si="38"/>
        <v>0</v>
      </c>
      <c r="X81" s="124">
        <f t="shared" si="28"/>
        <v>6.4099999999999966</v>
      </c>
      <c r="Y81" s="124">
        <f t="shared" si="29"/>
        <v>-1.5899999999999967</v>
      </c>
      <c r="Z81" s="124">
        <f t="shared" si="30"/>
        <v>6.4099999999999966</v>
      </c>
      <c r="AA81" s="140">
        <f t="shared" si="31"/>
        <v>-1.5899999999999967</v>
      </c>
      <c r="AB81" s="142" t="str">
        <f>IF(G81&lt;&gt;"",VLOOKUP(WEEKDAY(C81,2),Служебный!G$4:H$10,2),"")</f>
        <v/>
      </c>
      <c r="AC81" s="125" t="str">
        <f t="shared" si="45"/>
        <v/>
      </c>
      <c r="AD81" s="126" t="str">
        <f t="shared" si="46"/>
        <v/>
      </c>
      <c r="AE81" s="127">
        <f t="shared" si="32"/>
        <v>0</v>
      </c>
      <c r="AF81" s="127">
        <f t="shared" si="33"/>
        <v>0</v>
      </c>
      <c r="AG81" s="127" t="str">
        <f t="shared" si="39"/>
        <v>интрадей</v>
      </c>
      <c r="AH81" s="128">
        <f t="shared" si="34"/>
        <v>0</v>
      </c>
      <c r="AI81" s="128">
        <f t="shared" si="35"/>
        <v>0</v>
      </c>
      <c r="AJ81" s="125" t="str">
        <f t="shared" si="47"/>
        <v/>
      </c>
      <c r="AK81" s="125" t="str">
        <f t="shared" si="48"/>
        <v/>
      </c>
      <c r="AL81" s="126" t="str">
        <f t="shared" si="49"/>
        <v/>
      </c>
      <c r="AM81" s="128">
        <f t="shared" si="42"/>
        <v>0</v>
      </c>
      <c r="AN81" s="129">
        <f t="shared" si="50"/>
        <v>8</v>
      </c>
      <c r="AO81" s="129">
        <f t="shared" si="43"/>
        <v>-19.875000000000043</v>
      </c>
      <c r="AP81" s="129">
        <f t="shared" si="51"/>
        <v>0</v>
      </c>
      <c r="AQ81" s="128">
        <f t="shared" si="40"/>
        <v>0</v>
      </c>
      <c r="AR81" s="128">
        <f t="shared" si="41"/>
        <v>0</v>
      </c>
      <c r="AS81" s="125">
        <f t="shared" si="36"/>
        <v>0</v>
      </c>
      <c r="AT81" s="143">
        <f t="shared" si="37"/>
        <v>-1</v>
      </c>
      <c r="AU81" s="137"/>
      <c r="AV81" s="102"/>
    </row>
    <row r="82" spans="1:48" ht="10.199999999999999" x14ac:dyDescent="0.2">
      <c r="A82" s="102"/>
      <c r="B82" s="133">
        <v>81</v>
      </c>
      <c r="C82" s="159"/>
      <c r="D82" s="82"/>
      <c r="E82" s="159"/>
      <c r="F82" s="82"/>
      <c r="G82" s="83"/>
      <c r="H82" s="162" t="s">
        <v>248</v>
      </c>
      <c r="I82" s="85"/>
      <c r="J82" s="85"/>
      <c r="K82" s="84"/>
      <c r="L82" s="86"/>
      <c r="M82" s="87"/>
      <c r="N82" s="135"/>
      <c r="O82" s="119"/>
      <c r="P82" s="120"/>
      <c r="Q82" s="121"/>
      <c r="R82" s="86"/>
      <c r="S82" s="86"/>
      <c r="T82" s="138">
        <f t="shared" si="44"/>
        <v>6.4099999999999966</v>
      </c>
      <c r="U82" s="122">
        <f t="shared" si="26"/>
        <v>0</v>
      </c>
      <c r="V82" s="123">
        <f t="shared" si="27"/>
        <v>0</v>
      </c>
      <c r="W82" s="122">
        <f t="shared" si="38"/>
        <v>0</v>
      </c>
      <c r="X82" s="124">
        <f t="shared" si="28"/>
        <v>6.4099999999999966</v>
      </c>
      <c r="Y82" s="124">
        <f t="shared" si="29"/>
        <v>-1.5899999999999967</v>
      </c>
      <c r="Z82" s="124">
        <f t="shared" si="30"/>
        <v>6.4099999999999966</v>
      </c>
      <c r="AA82" s="140">
        <f t="shared" si="31"/>
        <v>-1.5899999999999967</v>
      </c>
      <c r="AB82" s="142" t="str">
        <f>IF(G82&lt;&gt;"",VLOOKUP(WEEKDAY(C82,2),Служебный!G$4:H$10,2),"")</f>
        <v/>
      </c>
      <c r="AC82" s="125" t="str">
        <f t="shared" si="45"/>
        <v/>
      </c>
      <c r="AD82" s="126" t="str">
        <f t="shared" si="46"/>
        <v/>
      </c>
      <c r="AE82" s="127">
        <f t="shared" si="32"/>
        <v>0</v>
      </c>
      <c r="AF82" s="127">
        <f t="shared" si="33"/>
        <v>0</v>
      </c>
      <c r="AG82" s="127" t="str">
        <f t="shared" si="39"/>
        <v>интрадей</v>
      </c>
      <c r="AH82" s="128">
        <f t="shared" si="34"/>
        <v>0</v>
      </c>
      <c r="AI82" s="128">
        <f t="shared" si="35"/>
        <v>0</v>
      </c>
      <c r="AJ82" s="125" t="str">
        <f t="shared" si="47"/>
        <v/>
      </c>
      <c r="AK82" s="125" t="str">
        <f t="shared" si="48"/>
        <v/>
      </c>
      <c r="AL82" s="126" t="str">
        <f t="shared" si="49"/>
        <v/>
      </c>
      <c r="AM82" s="128">
        <f t="shared" si="42"/>
        <v>0</v>
      </c>
      <c r="AN82" s="129">
        <f t="shared" si="50"/>
        <v>8</v>
      </c>
      <c r="AO82" s="129">
        <f t="shared" si="43"/>
        <v>-19.875000000000043</v>
      </c>
      <c r="AP82" s="129">
        <f t="shared" si="51"/>
        <v>0</v>
      </c>
      <c r="AQ82" s="128">
        <f t="shared" si="40"/>
        <v>0</v>
      </c>
      <c r="AR82" s="128">
        <f t="shared" si="41"/>
        <v>0</v>
      </c>
      <c r="AS82" s="125">
        <f t="shared" si="36"/>
        <v>0</v>
      </c>
      <c r="AT82" s="143">
        <f t="shared" si="37"/>
        <v>-1</v>
      </c>
      <c r="AU82" s="137"/>
      <c r="AV82" s="102"/>
    </row>
    <row r="83" spans="1:48" ht="10.199999999999999" x14ac:dyDescent="0.2">
      <c r="A83" s="102"/>
      <c r="B83" s="133">
        <v>82</v>
      </c>
      <c r="C83" s="159"/>
      <c r="D83" s="82"/>
      <c r="E83" s="159"/>
      <c r="F83" s="82"/>
      <c r="G83" s="83"/>
      <c r="H83" s="162" t="s">
        <v>248</v>
      </c>
      <c r="I83" s="85"/>
      <c r="J83" s="85"/>
      <c r="K83" s="84"/>
      <c r="L83" s="86"/>
      <c r="M83" s="87"/>
      <c r="N83" s="135"/>
      <c r="O83" s="119"/>
      <c r="P83" s="120"/>
      <c r="Q83" s="121"/>
      <c r="R83" s="86"/>
      <c r="S83" s="86"/>
      <c r="T83" s="138">
        <f t="shared" si="44"/>
        <v>6.4099999999999966</v>
      </c>
      <c r="U83" s="122">
        <f t="shared" ref="U83:U147" si="52">L83</f>
        <v>0</v>
      </c>
      <c r="V83" s="123">
        <f t="shared" ref="V83:V147" si="53">M83</f>
        <v>0</v>
      </c>
      <c r="W83" s="122">
        <f t="shared" si="38"/>
        <v>0</v>
      </c>
      <c r="X83" s="124">
        <f t="shared" ref="X83:X147" si="54">X82+V82</f>
        <v>6.4099999999999966</v>
      </c>
      <c r="Y83" s="124">
        <f t="shared" ref="Y83:Y147" si="55">Y82+W82</f>
        <v>-1.5899999999999967</v>
      </c>
      <c r="Z83" s="124">
        <f t="shared" ref="Z83:Z147" si="56">X83+V83</f>
        <v>6.4099999999999966</v>
      </c>
      <c r="AA83" s="140">
        <f t="shared" ref="AA83:AA147" si="57">Y83+W83</f>
        <v>-1.5899999999999967</v>
      </c>
      <c r="AB83" s="142" t="str">
        <f>IF(G83&lt;&gt;"",VLOOKUP(WEEKDAY(C83,2),Служебный!G$4:H$10,2),"")</f>
        <v/>
      </c>
      <c r="AC83" s="125" t="str">
        <f t="shared" si="45"/>
        <v/>
      </c>
      <c r="AD83" s="126" t="str">
        <f t="shared" si="46"/>
        <v/>
      </c>
      <c r="AE83" s="127">
        <f t="shared" ref="AE83:AE147" si="58">ROUND(((E83+F83)-(C83+D83))*86400,0)</f>
        <v>0</v>
      </c>
      <c r="AF83" s="127">
        <f t="shared" ref="AF83:AF147" si="59">IF(FLOOR((AE83/60),15)&gt;400,"Среднесрок",FLOOR((AE83/60),15))</f>
        <v>0</v>
      </c>
      <c r="AG83" s="127" t="str">
        <f t="shared" si="39"/>
        <v>интрадей</v>
      </c>
      <c r="AH83" s="128">
        <f t="shared" ref="AH83:AH147" si="60">IF(W83&gt;0,W83,0)</f>
        <v>0</v>
      </c>
      <c r="AI83" s="128">
        <f t="shared" ref="AI83:AI147" si="61">IF(W83&lt;0,W83,0)</f>
        <v>0</v>
      </c>
      <c r="AJ83" s="125" t="str">
        <f t="shared" si="47"/>
        <v/>
      </c>
      <c r="AK83" s="125" t="str">
        <f t="shared" si="48"/>
        <v/>
      </c>
      <c r="AL83" s="126" t="str">
        <f t="shared" si="49"/>
        <v/>
      </c>
      <c r="AM83" s="128">
        <f t="shared" si="42"/>
        <v>0</v>
      </c>
      <c r="AN83" s="129">
        <f t="shared" si="50"/>
        <v>8</v>
      </c>
      <c r="AO83" s="129">
        <f t="shared" si="43"/>
        <v>-19.875000000000043</v>
      </c>
      <c r="AP83" s="129">
        <f t="shared" si="51"/>
        <v>0</v>
      </c>
      <c r="AQ83" s="128">
        <f t="shared" si="40"/>
        <v>0</v>
      </c>
      <c r="AR83" s="128">
        <f t="shared" si="41"/>
        <v>0</v>
      </c>
      <c r="AS83" s="125">
        <f t="shared" ref="AS83:AS147" si="62">CEILING(I83,5)</f>
        <v>0</v>
      </c>
      <c r="AT83" s="143">
        <f t="shared" ref="AT83:AT147" si="63">IF(AR83=0,AT82,IF(W83&lt;0,IF(AT82&lt;0,AT82-1,-1),IF(AT82&gt;0,AT82+1,1)))</f>
        <v>-1</v>
      </c>
      <c r="AU83" s="137"/>
      <c r="AV83" s="102"/>
    </row>
    <row r="84" spans="1:48" ht="10.199999999999999" x14ac:dyDescent="0.2">
      <c r="A84" s="102"/>
      <c r="B84" s="133">
        <v>83</v>
      </c>
      <c r="C84" s="159"/>
      <c r="D84" s="82"/>
      <c r="E84" s="159"/>
      <c r="F84" s="82"/>
      <c r="G84" s="83"/>
      <c r="H84" s="161" t="s">
        <v>247</v>
      </c>
      <c r="I84" s="85"/>
      <c r="J84" s="85"/>
      <c r="K84" s="84"/>
      <c r="L84" s="86"/>
      <c r="M84" s="87"/>
      <c r="N84" s="135"/>
      <c r="O84" s="119"/>
      <c r="P84" s="120"/>
      <c r="Q84" s="121"/>
      <c r="R84" s="86"/>
      <c r="S84" s="86"/>
      <c r="T84" s="138">
        <f t="shared" si="44"/>
        <v>6.4099999999999966</v>
      </c>
      <c r="U84" s="122">
        <f t="shared" si="52"/>
        <v>0</v>
      </c>
      <c r="V84" s="123">
        <f t="shared" si="53"/>
        <v>0</v>
      </c>
      <c r="W84" s="122">
        <f t="shared" si="38"/>
        <v>0</v>
      </c>
      <c r="X84" s="124">
        <f t="shared" si="54"/>
        <v>6.4099999999999966</v>
      </c>
      <c r="Y84" s="124">
        <f t="shared" si="55"/>
        <v>-1.5899999999999967</v>
      </c>
      <c r="Z84" s="124">
        <f t="shared" si="56"/>
        <v>6.4099999999999966</v>
      </c>
      <c r="AA84" s="140">
        <f t="shared" si="57"/>
        <v>-1.5899999999999967</v>
      </c>
      <c r="AB84" s="142" t="str">
        <f>IF(G84&lt;&gt;"",VLOOKUP(WEEKDAY(C84,2),Служебный!G$4:H$10,2),"")</f>
        <v/>
      </c>
      <c r="AC84" s="125" t="str">
        <f t="shared" si="45"/>
        <v/>
      </c>
      <c r="AD84" s="126" t="str">
        <f t="shared" si="46"/>
        <v/>
      </c>
      <c r="AE84" s="127">
        <f t="shared" si="58"/>
        <v>0</v>
      </c>
      <c r="AF84" s="127">
        <f t="shared" si="59"/>
        <v>0</v>
      </c>
      <c r="AG84" s="127" t="str">
        <f t="shared" si="39"/>
        <v>интрадей</v>
      </c>
      <c r="AH84" s="128">
        <f t="shared" si="60"/>
        <v>0</v>
      </c>
      <c r="AI84" s="128">
        <f t="shared" si="61"/>
        <v>0</v>
      </c>
      <c r="AJ84" s="125" t="str">
        <f t="shared" si="47"/>
        <v/>
      </c>
      <c r="AK84" s="125" t="str">
        <f t="shared" si="48"/>
        <v/>
      </c>
      <c r="AL84" s="126" t="str">
        <f t="shared" si="49"/>
        <v/>
      </c>
      <c r="AM84" s="128">
        <f t="shared" si="42"/>
        <v>0</v>
      </c>
      <c r="AN84" s="129">
        <f t="shared" si="50"/>
        <v>8</v>
      </c>
      <c r="AO84" s="129">
        <f t="shared" si="43"/>
        <v>-19.875000000000043</v>
      </c>
      <c r="AP84" s="129">
        <f t="shared" si="51"/>
        <v>0</v>
      </c>
      <c r="AQ84" s="128">
        <f t="shared" si="40"/>
        <v>0</v>
      </c>
      <c r="AR84" s="128">
        <f t="shared" si="41"/>
        <v>0</v>
      </c>
      <c r="AS84" s="125">
        <f t="shared" si="62"/>
        <v>0</v>
      </c>
      <c r="AT84" s="143">
        <f t="shared" si="63"/>
        <v>-1</v>
      </c>
      <c r="AU84" s="137"/>
      <c r="AV84" s="102"/>
    </row>
    <row r="85" spans="1:48" ht="10.199999999999999" x14ac:dyDescent="0.2">
      <c r="A85" s="102"/>
      <c r="B85" s="133">
        <v>84</v>
      </c>
      <c r="C85" s="159"/>
      <c r="D85" s="82"/>
      <c r="E85" s="159"/>
      <c r="F85" s="82"/>
      <c r="G85" s="83"/>
      <c r="H85" s="162" t="s">
        <v>248</v>
      </c>
      <c r="I85" s="85"/>
      <c r="J85" s="85"/>
      <c r="K85" s="84"/>
      <c r="L85" s="86"/>
      <c r="M85" s="87"/>
      <c r="N85" s="135"/>
      <c r="O85" s="119"/>
      <c r="P85" s="120"/>
      <c r="Q85" s="121"/>
      <c r="R85" s="86"/>
      <c r="S85" s="86"/>
      <c r="T85" s="138">
        <f t="shared" si="44"/>
        <v>6.4099999999999966</v>
      </c>
      <c r="U85" s="122">
        <f t="shared" si="52"/>
        <v>0</v>
      </c>
      <c r="V85" s="123">
        <f t="shared" si="53"/>
        <v>0</v>
      </c>
      <c r="W85" s="122">
        <f t="shared" si="38"/>
        <v>0</v>
      </c>
      <c r="X85" s="124">
        <f t="shared" si="54"/>
        <v>6.4099999999999966</v>
      </c>
      <c r="Y85" s="124">
        <f t="shared" si="55"/>
        <v>-1.5899999999999967</v>
      </c>
      <c r="Z85" s="124">
        <f t="shared" si="56"/>
        <v>6.4099999999999966</v>
      </c>
      <c r="AA85" s="140">
        <f t="shared" si="57"/>
        <v>-1.5899999999999967</v>
      </c>
      <c r="AB85" s="142" t="str">
        <f>IF(G85&lt;&gt;"",VLOOKUP(WEEKDAY(C85,2),Служебный!G$4:H$10,2),"")</f>
        <v/>
      </c>
      <c r="AC85" s="125" t="str">
        <f t="shared" si="45"/>
        <v/>
      </c>
      <c r="AD85" s="126" t="str">
        <f t="shared" si="46"/>
        <v/>
      </c>
      <c r="AE85" s="127">
        <f t="shared" si="58"/>
        <v>0</v>
      </c>
      <c r="AF85" s="127">
        <f t="shared" si="59"/>
        <v>0</v>
      </c>
      <c r="AG85" s="127" t="str">
        <f t="shared" si="39"/>
        <v>интрадей</v>
      </c>
      <c r="AH85" s="128">
        <f t="shared" si="60"/>
        <v>0</v>
      </c>
      <c r="AI85" s="128">
        <f t="shared" si="61"/>
        <v>0</v>
      </c>
      <c r="AJ85" s="125" t="str">
        <f t="shared" si="47"/>
        <v/>
      </c>
      <c r="AK85" s="125" t="str">
        <f t="shared" si="48"/>
        <v/>
      </c>
      <c r="AL85" s="126" t="str">
        <f t="shared" si="49"/>
        <v/>
      </c>
      <c r="AM85" s="128">
        <f t="shared" si="42"/>
        <v>0</v>
      </c>
      <c r="AN85" s="129">
        <f t="shared" si="50"/>
        <v>8</v>
      </c>
      <c r="AO85" s="129">
        <f t="shared" si="43"/>
        <v>-19.875000000000043</v>
      </c>
      <c r="AP85" s="129">
        <f t="shared" si="51"/>
        <v>0</v>
      </c>
      <c r="AQ85" s="128">
        <f t="shared" si="40"/>
        <v>0</v>
      </c>
      <c r="AR85" s="128">
        <f t="shared" si="41"/>
        <v>0</v>
      </c>
      <c r="AS85" s="125">
        <f t="shared" si="62"/>
        <v>0</v>
      </c>
      <c r="AT85" s="143">
        <f t="shared" si="63"/>
        <v>-1</v>
      </c>
      <c r="AU85" s="137"/>
      <c r="AV85" s="102"/>
    </row>
    <row r="86" spans="1:48" ht="10.199999999999999" x14ac:dyDescent="0.2">
      <c r="A86" s="102"/>
      <c r="B86" s="133">
        <v>85</v>
      </c>
      <c r="C86" s="159"/>
      <c r="D86" s="82"/>
      <c r="E86" s="159"/>
      <c r="F86" s="82"/>
      <c r="G86" s="83"/>
      <c r="H86" s="161" t="s">
        <v>247</v>
      </c>
      <c r="I86" s="85"/>
      <c r="J86" s="85"/>
      <c r="K86" s="84"/>
      <c r="L86" s="86"/>
      <c r="M86" s="87"/>
      <c r="N86" s="135"/>
      <c r="O86" s="119"/>
      <c r="P86" s="120"/>
      <c r="Q86" s="121"/>
      <c r="R86" s="86"/>
      <c r="S86" s="86"/>
      <c r="T86" s="138">
        <f t="shared" si="44"/>
        <v>6.4099999999999966</v>
      </c>
      <c r="U86" s="122">
        <f t="shared" si="52"/>
        <v>0</v>
      </c>
      <c r="V86" s="123">
        <f t="shared" si="53"/>
        <v>0</v>
      </c>
      <c r="W86" s="122">
        <f t="shared" si="38"/>
        <v>0</v>
      </c>
      <c r="X86" s="124">
        <f t="shared" si="54"/>
        <v>6.4099999999999966</v>
      </c>
      <c r="Y86" s="124">
        <f t="shared" si="55"/>
        <v>-1.5899999999999967</v>
      </c>
      <c r="Z86" s="124">
        <f t="shared" si="56"/>
        <v>6.4099999999999966</v>
      </c>
      <c r="AA86" s="140">
        <f t="shared" si="57"/>
        <v>-1.5899999999999967</v>
      </c>
      <c r="AB86" s="142" t="str">
        <f>IF(G86&lt;&gt;"",VLOOKUP(WEEKDAY(C86,2),Служебный!G$4:H$10,2),"")</f>
        <v/>
      </c>
      <c r="AC86" s="125" t="str">
        <f t="shared" si="45"/>
        <v/>
      </c>
      <c r="AD86" s="126" t="str">
        <f t="shared" si="46"/>
        <v/>
      </c>
      <c r="AE86" s="127">
        <f t="shared" si="58"/>
        <v>0</v>
      </c>
      <c r="AF86" s="127">
        <f t="shared" si="59"/>
        <v>0</v>
      </c>
      <c r="AG86" s="127" t="str">
        <f t="shared" si="39"/>
        <v>интрадей</v>
      </c>
      <c r="AH86" s="128">
        <f t="shared" si="60"/>
        <v>0</v>
      </c>
      <c r="AI86" s="128">
        <f t="shared" si="61"/>
        <v>0</v>
      </c>
      <c r="AJ86" s="125" t="str">
        <f t="shared" si="47"/>
        <v/>
      </c>
      <c r="AK86" s="125" t="str">
        <f t="shared" si="48"/>
        <v/>
      </c>
      <c r="AL86" s="126" t="str">
        <f t="shared" si="49"/>
        <v/>
      </c>
      <c r="AM86" s="128">
        <f t="shared" si="42"/>
        <v>0</v>
      </c>
      <c r="AN86" s="129">
        <f t="shared" si="50"/>
        <v>8</v>
      </c>
      <c r="AO86" s="129">
        <f t="shared" si="43"/>
        <v>-19.875000000000043</v>
      </c>
      <c r="AP86" s="129">
        <f t="shared" si="51"/>
        <v>0</v>
      </c>
      <c r="AQ86" s="128">
        <f t="shared" si="40"/>
        <v>0</v>
      </c>
      <c r="AR86" s="128">
        <f t="shared" si="41"/>
        <v>0</v>
      </c>
      <c r="AS86" s="125">
        <f t="shared" si="62"/>
        <v>0</v>
      </c>
      <c r="AT86" s="143">
        <f t="shared" si="63"/>
        <v>-1</v>
      </c>
      <c r="AU86" s="137"/>
      <c r="AV86" s="102"/>
    </row>
    <row r="87" spans="1:48" ht="10.199999999999999" x14ac:dyDescent="0.2">
      <c r="A87" s="102"/>
      <c r="B87" s="133">
        <v>86</v>
      </c>
      <c r="C87" s="159"/>
      <c r="D87" s="82"/>
      <c r="E87" s="159"/>
      <c r="F87" s="82"/>
      <c r="G87" s="83"/>
      <c r="H87" s="161" t="s">
        <v>247</v>
      </c>
      <c r="I87" s="85"/>
      <c r="J87" s="85"/>
      <c r="K87" s="84"/>
      <c r="L87" s="86"/>
      <c r="M87" s="87"/>
      <c r="N87" s="135"/>
      <c r="O87" s="119"/>
      <c r="P87" s="120"/>
      <c r="Q87" s="121"/>
      <c r="R87" s="86"/>
      <c r="S87" s="86"/>
      <c r="T87" s="138">
        <f t="shared" si="44"/>
        <v>6.4099999999999966</v>
      </c>
      <c r="U87" s="122">
        <f t="shared" si="52"/>
        <v>0</v>
      </c>
      <c r="V87" s="123">
        <f t="shared" si="53"/>
        <v>0</v>
      </c>
      <c r="W87" s="122">
        <f t="shared" si="38"/>
        <v>0</v>
      </c>
      <c r="X87" s="124">
        <f t="shared" si="54"/>
        <v>6.4099999999999966</v>
      </c>
      <c r="Y87" s="124">
        <f t="shared" si="55"/>
        <v>-1.5899999999999967</v>
      </c>
      <c r="Z87" s="124">
        <f t="shared" si="56"/>
        <v>6.4099999999999966</v>
      </c>
      <c r="AA87" s="140">
        <f t="shared" si="57"/>
        <v>-1.5899999999999967</v>
      </c>
      <c r="AB87" s="142" t="str">
        <f>IF(G87&lt;&gt;"",VLOOKUP(WEEKDAY(C87,2),Служебный!G$4:H$10,2),"")</f>
        <v/>
      </c>
      <c r="AC87" s="125" t="str">
        <f t="shared" si="45"/>
        <v/>
      </c>
      <c r="AD87" s="126" t="str">
        <f t="shared" si="46"/>
        <v/>
      </c>
      <c r="AE87" s="127">
        <f t="shared" si="58"/>
        <v>0</v>
      </c>
      <c r="AF87" s="127">
        <f t="shared" si="59"/>
        <v>0</v>
      </c>
      <c r="AG87" s="127" t="str">
        <f t="shared" si="39"/>
        <v>интрадей</v>
      </c>
      <c r="AH87" s="128">
        <f t="shared" si="60"/>
        <v>0</v>
      </c>
      <c r="AI87" s="128">
        <f t="shared" si="61"/>
        <v>0</v>
      </c>
      <c r="AJ87" s="125" t="str">
        <f t="shared" si="47"/>
        <v/>
      </c>
      <c r="AK87" s="125" t="str">
        <f t="shared" si="48"/>
        <v/>
      </c>
      <c r="AL87" s="126" t="str">
        <f t="shared" si="49"/>
        <v/>
      </c>
      <c r="AM87" s="128">
        <f t="shared" si="42"/>
        <v>0</v>
      </c>
      <c r="AN87" s="129">
        <f t="shared" si="50"/>
        <v>8</v>
      </c>
      <c r="AO87" s="129">
        <f t="shared" si="43"/>
        <v>-19.875000000000043</v>
      </c>
      <c r="AP87" s="129">
        <f t="shared" si="51"/>
        <v>0</v>
      </c>
      <c r="AQ87" s="128">
        <f t="shared" si="40"/>
        <v>0</v>
      </c>
      <c r="AR87" s="128">
        <f t="shared" si="41"/>
        <v>0</v>
      </c>
      <c r="AS87" s="125">
        <f t="shared" si="62"/>
        <v>0</v>
      </c>
      <c r="AT87" s="143">
        <f t="shared" si="63"/>
        <v>-1</v>
      </c>
      <c r="AU87" s="137"/>
      <c r="AV87" s="102"/>
    </row>
    <row r="88" spans="1:48" ht="10.199999999999999" x14ac:dyDescent="0.2">
      <c r="A88" s="102"/>
      <c r="B88" s="133">
        <v>87</v>
      </c>
      <c r="C88" s="159"/>
      <c r="D88" s="82"/>
      <c r="E88" s="159"/>
      <c r="F88" s="82"/>
      <c r="G88" s="83"/>
      <c r="H88" s="161" t="s">
        <v>247</v>
      </c>
      <c r="I88" s="85"/>
      <c r="J88" s="85"/>
      <c r="K88" s="84"/>
      <c r="L88" s="86"/>
      <c r="M88" s="87"/>
      <c r="N88" s="135"/>
      <c r="O88" s="119"/>
      <c r="P88" s="120"/>
      <c r="Q88" s="121"/>
      <c r="R88" s="86"/>
      <c r="S88" s="86"/>
      <c r="T88" s="138">
        <f t="shared" si="44"/>
        <v>6.4099999999999966</v>
      </c>
      <c r="U88" s="122">
        <f t="shared" si="52"/>
        <v>0</v>
      </c>
      <c r="V88" s="123">
        <f t="shared" si="53"/>
        <v>0</v>
      </c>
      <c r="W88" s="122">
        <f t="shared" si="38"/>
        <v>0</v>
      </c>
      <c r="X88" s="124">
        <f t="shared" si="54"/>
        <v>6.4099999999999966</v>
      </c>
      <c r="Y88" s="124">
        <f t="shared" si="55"/>
        <v>-1.5899999999999967</v>
      </c>
      <c r="Z88" s="124">
        <f t="shared" si="56"/>
        <v>6.4099999999999966</v>
      </c>
      <c r="AA88" s="140">
        <f t="shared" si="57"/>
        <v>-1.5899999999999967</v>
      </c>
      <c r="AB88" s="142" t="str">
        <f>IF(G88&lt;&gt;"",VLOOKUP(WEEKDAY(C88,2),Служебный!G$4:H$10,2),"")</f>
        <v/>
      </c>
      <c r="AC88" s="125" t="str">
        <f t="shared" si="45"/>
        <v/>
      </c>
      <c r="AD88" s="126" t="str">
        <f t="shared" si="46"/>
        <v/>
      </c>
      <c r="AE88" s="127">
        <f t="shared" si="58"/>
        <v>0</v>
      </c>
      <c r="AF88" s="127">
        <f t="shared" si="59"/>
        <v>0</v>
      </c>
      <c r="AG88" s="127" t="str">
        <f t="shared" si="39"/>
        <v>интрадей</v>
      </c>
      <c r="AH88" s="128">
        <f t="shared" si="60"/>
        <v>0</v>
      </c>
      <c r="AI88" s="128">
        <f t="shared" si="61"/>
        <v>0</v>
      </c>
      <c r="AJ88" s="125" t="str">
        <f t="shared" si="47"/>
        <v/>
      </c>
      <c r="AK88" s="125" t="str">
        <f t="shared" si="48"/>
        <v/>
      </c>
      <c r="AL88" s="126" t="str">
        <f t="shared" si="49"/>
        <v/>
      </c>
      <c r="AM88" s="128">
        <f t="shared" si="42"/>
        <v>0</v>
      </c>
      <c r="AN88" s="129">
        <f t="shared" si="50"/>
        <v>8</v>
      </c>
      <c r="AO88" s="129">
        <f t="shared" si="43"/>
        <v>-19.875000000000043</v>
      </c>
      <c r="AP88" s="129">
        <f t="shared" si="51"/>
        <v>0</v>
      </c>
      <c r="AQ88" s="128">
        <f t="shared" si="40"/>
        <v>0</v>
      </c>
      <c r="AR88" s="128">
        <f t="shared" si="41"/>
        <v>0</v>
      </c>
      <c r="AS88" s="125">
        <f t="shared" si="62"/>
        <v>0</v>
      </c>
      <c r="AT88" s="143">
        <f t="shared" si="63"/>
        <v>-1</v>
      </c>
      <c r="AU88" s="137"/>
      <c r="AV88" s="102"/>
    </row>
    <row r="89" spans="1:48" ht="10.199999999999999" x14ac:dyDescent="0.2">
      <c r="A89" s="102"/>
      <c r="B89" s="133">
        <v>88</v>
      </c>
      <c r="C89" s="159"/>
      <c r="D89" s="82"/>
      <c r="E89" s="159"/>
      <c r="F89" s="82"/>
      <c r="G89" s="83"/>
      <c r="H89" s="161" t="s">
        <v>247</v>
      </c>
      <c r="I89" s="85"/>
      <c r="J89" s="85"/>
      <c r="K89" s="84"/>
      <c r="L89" s="86"/>
      <c r="M89" s="87"/>
      <c r="N89" s="135"/>
      <c r="O89" s="119"/>
      <c r="P89" s="120"/>
      <c r="Q89" s="121"/>
      <c r="R89" s="86"/>
      <c r="S89" s="86"/>
      <c r="T89" s="138">
        <f t="shared" si="44"/>
        <v>6.4099999999999966</v>
      </c>
      <c r="U89" s="122">
        <f t="shared" si="52"/>
        <v>0</v>
      </c>
      <c r="V89" s="123">
        <f t="shared" si="53"/>
        <v>0</v>
      </c>
      <c r="W89" s="122">
        <f t="shared" si="38"/>
        <v>0</v>
      </c>
      <c r="X89" s="124">
        <f t="shared" si="54"/>
        <v>6.4099999999999966</v>
      </c>
      <c r="Y89" s="124">
        <f t="shared" si="55"/>
        <v>-1.5899999999999967</v>
      </c>
      <c r="Z89" s="124">
        <f t="shared" si="56"/>
        <v>6.4099999999999966</v>
      </c>
      <c r="AA89" s="140">
        <f t="shared" si="57"/>
        <v>-1.5899999999999967</v>
      </c>
      <c r="AB89" s="142" t="str">
        <f>IF(G89&lt;&gt;"",VLOOKUP(WEEKDAY(C89,2),Служебный!G$4:H$10,2),"")</f>
        <v/>
      </c>
      <c r="AC89" s="125" t="str">
        <f t="shared" si="45"/>
        <v/>
      </c>
      <c r="AD89" s="126" t="str">
        <f t="shared" si="46"/>
        <v/>
      </c>
      <c r="AE89" s="127">
        <f t="shared" si="58"/>
        <v>0</v>
      </c>
      <c r="AF89" s="127">
        <f t="shared" si="59"/>
        <v>0</v>
      </c>
      <c r="AG89" s="127" t="str">
        <f t="shared" si="39"/>
        <v>интрадей</v>
      </c>
      <c r="AH89" s="128">
        <f t="shared" si="60"/>
        <v>0</v>
      </c>
      <c r="AI89" s="128">
        <f t="shared" si="61"/>
        <v>0</v>
      </c>
      <c r="AJ89" s="125" t="str">
        <f t="shared" si="47"/>
        <v/>
      </c>
      <c r="AK89" s="125" t="str">
        <f t="shared" si="48"/>
        <v/>
      </c>
      <c r="AL89" s="126" t="str">
        <f t="shared" si="49"/>
        <v/>
      </c>
      <c r="AM89" s="128">
        <f t="shared" si="42"/>
        <v>0</v>
      </c>
      <c r="AN89" s="129">
        <f t="shared" si="50"/>
        <v>8</v>
      </c>
      <c r="AO89" s="129">
        <f t="shared" si="43"/>
        <v>-19.875000000000043</v>
      </c>
      <c r="AP89" s="129">
        <f t="shared" si="51"/>
        <v>0</v>
      </c>
      <c r="AQ89" s="128">
        <f t="shared" si="40"/>
        <v>0</v>
      </c>
      <c r="AR89" s="128">
        <f t="shared" si="41"/>
        <v>0</v>
      </c>
      <c r="AS89" s="125">
        <f t="shared" si="62"/>
        <v>0</v>
      </c>
      <c r="AT89" s="143">
        <f t="shared" si="63"/>
        <v>-1</v>
      </c>
      <c r="AU89" s="137"/>
      <c r="AV89" s="102"/>
    </row>
    <row r="90" spans="1:48" ht="10.199999999999999" x14ac:dyDescent="0.2">
      <c r="A90" s="102"/>
      <c r="B90" s="133">
        <v>89</v>
      </c>
      <c r="C90" s="159"/>
      <c r="D90" s="82"/>
      <c r="E90" s="159"/>
      <c r="F90" s="82"/>
      <c r="G90" s="83"/>
      <c r="H90" s="162" t="s">
        <v>248</v>
      </c>
      <c r="I90" s="85"/>
      <c r="J90" s="85"/>
      <c r="K90" s="84"/>
      <c r="L90" s="86"/>
      <c r="M90" s="87"/>
      <c r="N90" s="135"/>
      <c r="O90" s="119"/>
      <c r="P90" s="120"/>
      <c r="Q90" s="121"/>
      <c r="R90" s="86"/>
      <c r="S90" s="86"/>
      <c r="T90" s="138">
        <f t="shared" si="44"/>
        <v>6.4099999999999966</v>
      </c>
      <c r="U90" s="122">
        <f t="shared" si="52"/>
        <v>0</v>
      </c>
      <c r="V90" s="123">
        <f t="shared" si="53"/>
        <v>0</v>
      </c>
      <c r="W90" s="122">
        <f t="shared" si="38"/>
        <v>0</v>
      </c>
      <c r="X90" s="124">
        <f t="shared" si="54"/>
        <v>6.4099999999999966</v>
      </c>
      <c r="Y90" s="124">
        <f t="shared" si="55"/>
        <v>-1.5899999999999967</v>
      </c>
      <c r="Z90" s="124">
        <f t="shared" si="56"/>
        <v>6.4099999999999966</v>
      </c>
      <c r="AA90" s="140">
        <f t="shared" si="57"/>
        <v>-1.5899999999999967</v>
      </c>
      <c r="AB90" s="142" t="str">
        <f>IF(G90&lt;&gt;"",VLOOKUP(WEEKDAY(C90,2),Служебный!G$4:H$10,2),"")</f>
        <v/>
      </c>
      <c r="AC90" s="125" t="str">
        <f t="shared" si="45"/>
        <v/>
      </c>
      <c r="AD90" s="126" t="str">
        <f t="shared" si="46"/>
        <v/>
      </c>
      <c r="AE90" s="127">
        <f t="shared" si="58"/>
        <v>0</v>
      </c>
      <c r="AF90" s="127">
        <f t="shared" si="59"/>
        <v>0</v>
      </c>
      <c r="AG90" s="127" t="str">
        <f t="shared" si="39"/>
        <v>интрадей</v>
      </c>
      <c r="AH90" s="128">
        <f t="shared" si="60"/>
        <v>0</v>
      </c>
      <c r="AI90" s="128">
        <f t="shared" si="61"/>
        <v>0</v>
      </c>
      <c r="AJ90" s="125" t="str">
        <f t="shared" si="47"/>
        <v/>
      </c>
      <c r="AK90" s="125" t="str">
        <f t="shared" si="48"/>
        <v/>
      </c>
      <c r="AL90" s="126" t="str">
        <f t="shared" si="49"/>
        <v/>
      </c>
      <c r="AM90" s="128">
        <f t="shared" si="42"/>
        <v>0</v>
      </c>
      <c r="AN90" s="129">
        <f t="shared" si="50"/>
        <v>8</v>
      </c>
      <c r="AO90" s="129">
        <f t="shared" si="43"/>
        <v>-19.875000000000043</v>
      </c>
      <c r="AP90" s="129">
        <f t="shared" si="51"/>
        <v>0</v>
      </c>
      <c r="AQ90" s="128">
        <f t="shared" si="40"/>
        <v>0</v>
      </c>
      <c r="AR90" s="128">
        <f t="shared" si="41"/>
        <v>0</v>
      </c>
      <c r="AS90" s="125">
        <f t="shared" si="62"/>
        <v>0</v>
      </c>
      <c r="AT90" s="143">
        <f t="shared" si="63"/>
        <v>-1</v>
      </c>
      <c r="AU90" s="137"/>
      <c r="AV90" s="102"/>
    </row>
    <row r="91" spans="1:48" ht="10.199999999999999" x14ac:dyDescent="0.2">
      <c r="A91" s="102"/>
      <c r="B91" s="133">
        <v>90</v>
      </c>
      <c r="C91" s="159"/>
      <c r="D91" s="82"/>
      <c r="E91" s="159"/>
      <c r="F91" s="82"/>
      <c r="G91" s="83"/>
      <c r="H91" s="162" t="s">
        <v>248</v>
      </c>
      <c r="I91" s="85"/>
      <c r="J91" s="85"/>
      <c r="K91" s="84"/>
      <c r="L91" s="86"/>
      <c r="M91" s="87"/>
      <c r="N91" s="135"/>
      <c r="O91" s="119"/>
      <c r="P91" s="120"/>
      <c r="Q91" s="121"/>
      <c r="R91" s="86"/>
      <c r="S91" s="86"/>
      <c r="T91" s="138">
        <f t="shared" si="44"/>
        <v>6.4099999999999966</v>
      </c>
      <c r="U91" s="122">
        <f t="shared" si="52"/>
        <v>0</v>
      </c>
      <c r="V91" s="123">
        <f t="shared" si="53"/>
        <v>0</v>
      </c>
      <c r="W91" s="122">
        <f t="shared" si="38"/>
        <v>0</v>
      </c>
      <c r="X91" s="124">
        <f t="shared" si="54"/>
        <v>6.4099999999999966</v>
      </c>
      <c r="Y91" s="124">
        <f t="shared" si="55"/>
        <v>-1.5899999999999967</v>
      </c>
      <c r="Z91" s="124">
        <f t="shared" si="56"/>
        <v>6.4099999999999966</v>
      </c>
      <c r="AA91" s="140">
        <f t="shared" si="57"/>
        <v>-1.5899999999999967</v>
      </c>
      <c r="AB91" s="142" t="str">
        <f>IF(G91&lt;&gt;"",VLOOKUP(WEEKDAY(C91,2),Служебный!G$4:H$10,2),"")</f>
        <v/>
      </c>
      <c r="AC91" s="125" t="str">
        <f t="shared" si="45"/>
        <v/>
      </c>
      <c r="AD91" s="126" t="str">
        <f t="shared" si="46"/>
        <v/>
      </c>
      <c r="AE91" s="127">
        <f t="shared" si="58"/>
        <v>0</v>
      </c>
      <c r="AF91" s="127">
        <f t="shared" si="59"/>
        <v>0</v>
      </c>
      <c r="AG91" s="127" t="str">
        <f t="shared" si="39"/>
        <v>интрадей</v>
      </c>
      <c r="AH91" s="128">
        <f t="shared" si="60"/>
        <v>0</v>
      </c>
      <c r="AI91" s="128">
        <f t="shared" si="61"/>
        <v>0</v>
      </c>
      <c r="AJ91" s="125" t="str">
        <f t="shared" si="47"/>
        <v/>
      </c>
      <c r="AK91" s="125" t="str">
        <f t="shared" si="48"/>
        <v/>
      </c>
      <c r="AL91" s="126" t="str">
        <f t="shared" si="49"/>
        <v/>
      </c>
      <c r="AM91" s="128">
        <f t="shared" si="42"/>
        <v>0</v>
      </c>
      <c r="AN91" s="129">
        <f t="shared" si="50"/>
        <v>8</v>
      </c>
      <c r="AO91" s="129">
        <f t="shared" si="43"/>
        <v>-19.875000000000043</v>
      </c>
      <c r="AP91" s="129">
        <f t="shared" si="51"/>
        <v>0</v>
      </c>
      <c r="AQ91" s="128">
        <f t="shared" si="40"/>
        <v>0</v>
      </c>
      <c r="AR91" s="128">
        <f t="shared" si="41"/>
        <v>0</v>
      </c>
      <c r="AS91" s="125">
        <f t="shared" si="62"/>
        <v>0</v>
      </c>
      <c r="AT91" s="143">
        <f t="shared" si="63"/>
        <v>-1</v>
      </c>
      <c r="AU91" s="137"/>
      <c r="AV91" s="102"/>
    </row>
    <row r="92" spans="1:48" ht="10.199999999999999" x14ac:dyDescent="0.2">
      <c r="A92" s="102"/>
      <c r="B92" s="133">
        <v>91</v>
      </c>
      <c r="C92" s="159"/>
      <c r="D92" s="82"/>
      <c r="E92" s="159"/>
      <c r="F92" s="82"/>
      <c r="G92" s="83"/>
      <c r="H92" s="161" t="s">
        <v>247</v>
      </c>
      <c r="I92" s="85"/>
      <c r="J92" s="85"/>
      <c r="K92" s="84"/>
      <c r="L92" s="86"/>
      <c r="M92" s="87"/>
      <c r="N92" s="135"/>
      <c r="O92" s="119"/>
      <c r="P92" s="120"/>
      <c r="Q92" s="121"/>
      <c r="R92" s="86"/>
      <c r="S92" s="86"/>
      <c r="T92" s="138">
        <f t="shared" si="44"/>
        <v>6.4099999999999966</v>
      </c>
      <c r="U92" s="122">
        <f t="shared" si="52"/>
        <v>0</v>
      </c>
      <c r="V92" s="123">
        <f t="shared" si="53"/>
        <v>0</v>
      </c>
      <c r="W92" s="122">
        <f t="shared" si="38"/>
        <v>0</v>
      </c>
      <c r="X92" s="124">
        <f t="shared" si="54"/>
        <v>6.4099999999999966</v>
      </c>
      <c r="Y92" s="124">
        <f t="shared" si="55"/>
        <v>-1.5899999999999967</v>
      </c>
      <c r="Z92" s="124">
        <f t="shared" si="56"/>
        <v>6.4099999999999966</v>
      </c>
      <c r="AA92" s="140">
        <f t="shared" si="57"/>
        <v>-1.5899999999999967</v>
      </c>
      <c r="AB92" s="142" t="str">
        <f>IF(G92&lt;&gt;"",VLOOKUP(WEEKDAY(C92,2),Служебный!G$4:H$10,2),"")</f>
        <v/>
      </c>
      <c r="AC92" s="125" t="str">
        <f t="shared" si="45"/>
        <v/>
      </c>
      <c r="AD92" s="126" t="str">
        <f t="shared" si="46"/>
        <v/>
      </c>
      <c r="AE92" s="127">
        <f t="shared" si="58"/>
        <v>0</v>
      </c>
      <c r="AF92" s="127">
        <f t="shared" si="59"/>
        <v>0</v>
      </c>
      <c r="AG92" s="127" t="str">
        <f t="shared" si="39"/>
        <v>интрадей</v>
      </c>
      <c r="AH92" s="128">
        <f t="shared" si="60"/>
        <v>0</v>
      </c>
      <c r="AI92" s="128">
        <f t="shared" si="61"/>
        <v>0</v>
      </c>
      <c r="AJ92" s="125" t="str">
        <f t="shared" si="47"/>
        <v/>
      </c>
      <c r="AK92" s="125" t="str">
        <f t="shared" si="48"/>
        <v/>
      </c>
      <c r="AL92" s="126" t="str">
        <f t="shared" si="49"/>
        <v/>
      </c>
      <c r="AM92" s="128">
        <f t="shared" si="42"/>
        <v>0</v>
      </c>
      <c r="AN92" s="129">
        <f t="shared" si="50"/>
        <v>8</v>
      </c>
      <c r="AO92" s="129">
        <f t="shared" si="43"/>
        <v>-19.875000000000043</v>
      </c>
      <c r="AP92" s="129">
        <f t="shared" si="51"/>
        <v>0</v>
      </c>
      <c r="AQ92" s="128">
        <f t="shared" si="40"/>
        <v>0</v>
      </c>
      <c r="AR92" s="128">
        <f t="shared" si="41"/>
        <v>0</v>
      </c>
      <c r="AS92" s="125">
        <f t="shared" si="62"/>
        <v>0</v>
      </c>
      <c r="AT92" s="143">
        <f t="shared" si="63"/>
        <v>-1</v>
      </c>
      <c r="AU92" s="137"/>
      <c r="AV92" s="102"/>
    </row>
    <row r="93" spans="1:48" ht="10.199999999999999" x14ac:dyDescent="0.2">
      <c r="A93" s="102"/>
      <c r="B93" s="133">
        <v>92</v>
      </c>
      <c r="C93" s="159"/>
      <c r="D93" s="82"/>
      <c r="E93" s="159"/>
      <c r="F93" s="82"/>
      <c r="G93" s="83"/>
      <c r="H93" s="162" t="s">
        <v>248</v>
      </c>
      <c r="I93" s="85"/>
      <c r="J93" s="85"/>
      <c r="K93" s="84"/>
      <c r="L93" s="86"/>
      <c r="M93" s="87"/>
      <c r="N93" s="135"/>
      <c r="O93" s="119"/>
      <c r="P93" s="120"/>
      <c r="Q93" s="121"/>
      <c r="R93" s="86"/>
      <c r="S93" s="86"/>
      <c r="T93" s="138">
        <f t="shared" si="44"/>
        <v>6.4099999999999966</v>
      </c>
      <c r="U93" s="122">
        <f t="shared" si="52"/>
        <v>0</v>
      </c>
      <c r="V93" s="123">
        <f t="shared" si="53"/>
        <v>0</v>
      </c>
      <c r="W93" s="122">
        <f t="shared" si="38"/>
        <v>0</v>
      </c>
      <c r="X93" s="124">
        <f t="shared" si="54"/>
        <v>6.4099999999999966</v>
      </c>
      <c r="Y93" s="124">
        <f t="shared" si="55"/>
        <v>-1.5899999999999967</v>
      </c>
      <c r="Z93" s="124">
        <f t="shared" si="56"/>
        <v>6.4099999999999966</v>
      </c>
      <c r="AA93" s="140">
        <f t="shared" si="57"/>
        <v>-1.5899999999999967</v>
      </c>
      <c r="AB93" s="142" t="str">
        <f>IF(G93&lt;&gt;"",VLOOKUP(WEEKDAY(C93,2),Служебный!G$4:H$10,2),"")</f>
        <v/>
      </c>
      <c r="AC93" s="125" t="str">
        <f t="shared" si="45"/>
        <v/>
      </c>
      <c r="AD93" s="126" t="str">
        <f t="shared" si="46"/>
        <v/>
      </c>
      <c r="AE93" s="127">
        <f t="shared" si="58"/>
        <v>0</v>
      </c>
      <c r="AF93" s="127">
        <f t="shared" si="59"/>
        <v>0</v>
      </c>
      <c r="AG93" s="127" t="str">
        <f t="shared" si="39"/>
        <v>интрадей</v>
      </c>
      <c r="AH93" s="128">
        <f t="shared" si="60"/>
        <v>0</v>
      </c>
      <c r="AI93" s="128">
        <f t="shared" si="61"/>
        <v>0</v>
      </c>
      <c r="AJ93" s="125" t="str">
        <f t="shared" si="47"/>
        <v/>
      </c>
      <c r="AK93" s="125" t="str">
        <f t="shared" si="48"/>
        <v/>
      </c>
      <c r="AL93" s="126" t="str">
        <f t="shared" si="49"/>
        <v/>
      </c>
      <c r="AM93" s="128">
        <f t="shared" si="42"/>
        <v>0</v>
      </c>
      <c r="AN93" s="129">
        <f t="shared" si="50"/>
        <v>8</v>
      </c>
      <c r="AO93" s="129">
        <f t="shared" si="43"/>
        <v>-19.875000000000043</v>
      </c>
      <c r="AP93" s="129">
        <f t="shared" si="51"/>
        <v>0</v>
      </c>
      <c r="AQ93" s="128">
        <f t="shared" si="40"/>
        <v>0</v>
      </c>
      <c r="AR93" s="128">
        <f t="shared" si="41"/>
        <v>0</v>
      </c>
      <c r="AS93" s="125">
        <f t="shared" si="62"/>
        <v>0</v>
      </c>
      <c r="AT93" s="143">
        <f t="shared" si="63"/>
        <v>-1</v>
      </c>
      <c r="AU93" s="137"/>
      <c r="AV93" s="102"/>
    </row>
    <row r="94" spans="1:48" ht="10.199999999999999" x14ac:dyDescent="0.2">
      <c r="A94" s="102"/>
      <c r="B94" s="133">
        <v>93</v>
      </c>
      <c r="C94" s="159"/>
      <c r="D94" s="82"/>
      <c r="E94" s="159"/>
      <c r="F94" s="82"/>
      <c r="G94" s="83"/>
      <c r="H94" s="162" t="s">
        <v>248</v>
      </c>
      <c r="I94" s="85"/>
      <c r="J94" s="85"/>
      <c r="K94" s="84"/>
      <c r="L94" s="86"/>
      <c r="M94" s="87"/>
      <c r="N94" s="135"/>
      <c r="O94" s="119"/>
      <c r="P94" s="120"/>
      <c r="Q94" s="121"/>
      <c r="R94" s="86"/>
      <c r="S94" s="86"/>
      <c r="T94" s="138">
        <f t="shared" si="44"/>
        <v>6.4099999999999966</v>
      </c>
      <c r="U94" s="122">
        <f t="shared" si="52"/>
        <v>0</v>
      </c>
      <c r="V94" s="123">
        <f t="shared" si="53"/>
        <v>0</v>
      </c>
      <c r="W94" s="122">
        <f t="shared" si="38"/>
        <v>0</v>
      </c>
      <c r="X94" s="124">
        <f t="shared" si="54"/>
        <v>6.4099999999999966</v>
      </c>
      <c r="Y94" s="124">
        <f t="shared" si="55"/>
        <v>-1.5899999999999967</v>
      </c>
      <c r="Z94" s="124">
        <f t="shared" si="56"/>
        <v>6.4099999999999966</v>
      </c>
      <c r="AA94" s="140">
        <f t="shared" si="57"/>
        <v>-1.5899999999999967</v>
      </c>
      <c r="AB94" s="142" t="str">
        <f>IF(G94&lt;&gt;"",VLOOKUP(WEEKDAY(C94,2),Служебный!G$4:H$10,2),"")</f>
        <v/>
      </c>
      <c r="AC94" s="125" t="str">
        <f t="shared" si="45"/>
        <v/>
      </c>
      <c r="AD94" s="126" t="str">
        <f t="shared" si="46"/>
        <v/>
      </c>
      <c r="AE94" s="127">
        <f t="shared" si="58"/>
        <v>0</v>
      </c>
      <c r="AF94" s="127">
        <f t="shared" si="59"/>
        <v>0</v>
      </c>
      <c r="AG94" s="127" t="str">
        <f t="shared" si="39"/>
        <v>интрадей</v>
      </c>
      <c r="AH94" s="128">
        <f t="shared" si="60"/>
        <v>0</v>
      </c>
      <c r="AI94" s="128">
        <f t="shared" si="61"/>
        <v>0</v>
      </c>
      <c r="AJ94" s="125" t="str">
        <f t="shared" si="47"/>
        <v/>
      </c>
      <c r="AK94" s="125" t="str">
        <f t="shared" si="48"/>
        <v/>
      </c>
      <c r="AL94" s="126" t="str">
        <f t="shared" si="49"/>
        <v/>
      </c>
      <c r="AM94" s="128">
        <f t="shared" si="42"/>
        <v>0</v>
      </c>
      <c r="AN94" s="129">
        <f t="shared" si="50"/>
        <v>8</v>
      </c>
      <c r="AO94" s="129">
        <f t="shared" si="43"/>
        <v>-19.875000000000043</v>
      </c>
      <c r="AP94" s="129">
        <f t="shared" si="51"/>
        <v>0</v>
      </c>
      <c r="AQ94" s="128">
        <f t="shared" si="40"/>
        <v>0</v>
      </c>
      <c r="AR94" s="128">
        <f>IF(C94&lt;&gt;C95,AA94,0)</f>
        <v>0</v>
      </c>
      <c r="AS94" s="125">
        <f t="shared" si="62"/>
        <v>0</v>
      </c>
      <c r="AT94" s="143">
        <f t="shared" si="63"/>
        <v>-1</v>
      </c>
      <c r="AU94" s="137"/>
      <c r="AV94" s="102"/>
    </row>
    <row r="95" spans="1:48" ht="10.199999999999999" x14ac:dyDescent="0.2">
      <c r="A95" s="102"/>
      <c r="B95" s="133">
        <v>94</v>
      </c>
      <c r="C95" s="159"/>
      <c r="D95" s="82"/>
      <c r="E95" s="159"/>
      <c r="F95" s="82"/>
      <c r="G95" s="83"/>
      <c r="H95" s="162" t="s">
        <v>248</v>
      </c>
      <c r="I95" s="85"/>
      <c r="J95" s="85"/>
      <c r="K95" s="84"/>
      <c r="L95" s="86"/>
      <c r="M95" s="87"/>
      <c r="N95" s="135"/>
      <c r="O95" s="119"/>
      <c r="P95" s="120"/>
      <c r="Q95" s="121"/>
      <c r="R95" s="86"/>
      <c r="S95" s="86"/>
      <c r="T95" s="138">
        <f>T94+S95+W95</f>
        <v>6.4099999999999966</v>
      </c>
      <c r="U95" s="122">
        <f t="shared" si="52"/>
        <v>0</v>
      </c>
      <c r="V95" s="123">
        <f t="shared" si="53"/>
        <v>0</v>
      </c>
      <c r="W95" s="122">
        <f t="shared" si="38"/>
        <v>0</v>
      </c>
      <c r="X95" s="124">
        <f>X94+V94</f>
        <v>6.4099999999999966</v>
      </c>
      <c r="Y95" s="124">
        <f>Y94+W94</f>
        <v>-1.5899999999999967</v>
      </c>
      <c r="Z95" s="124">
        <f t="shared" si="56"/>
        <v>6.4099999999999966</v>
      </c>
      <c r="AA95" s="140">
        <f t="shared" si="57"/>
        <v>-1.5899999999999967</v>
      </c>
      <c r="AB95" s="142" t="str">
        <f>IF(G95&lt;&gt;"",VLOOKUP(WEEKDAY(C95,2),Служебный!G$4:H$10,2),"")</f>
        <v/>
      </c>
      <c r="AC95" s="125" t="str">
        <f>IF(G94 &lt;&gt; "",TEXT((HOUR(D95)),0)&amp;"-"&amp;TEXT(HOUR(D95)+1,0),"")</f>
        <v/>
      </c>
      <c r="AD95" s="126" t="str">
        <f t="shared" si="46"/>
        <v/>
      </c>
      <c r="AE95" s="127">
        <f t="shared" si="58"/>
        <v>0</v>
      </c>
      <c r="AF95" s="127">
        <f t="shared" si="59"/>
        <v>0</v>
      </c>
      <c r="AG95" s="127" t="str">
        <f t="shared" si="39"/>
        <v>интрадей</v>
      </c>
      <c r="AH95" s="128">
        <f t="shared" si="60"/>
        <v>0</v>
      </c>
      <c r="AI95" s="128">
        <f t="shared" si="61"/>
        <v>0</v>
      </c>
      <c r="AJ95" s="125" t="str">
        <f t="shared" si="47"/>
        <v/>
      </c>
      <c r="AK95" s="125" t="str">
        <f t="shared" si="48"/>
        <v/>
      </c>
      <c r="AL95" s="126" t="str">
        <f t="shared" si="49"/>
        <v/>
      </c>
      <c r="AM95" s="128">
        <f t="shared" si="42"/>
        <v>0</v>
      </c>
      <c r="AN95" s="129">
        <f>S95+AN94</f>
        <v>8</v>
      </c>
      <c r="AO95" s="129">
        <f t="shared" si="43"/>
        <v>-19.875000000000043</v>
      </c>
      <c r="AP95" s="129">
        <f>IFERROR(100*(T95-T94-S95)/(T94+S95),"Заполните депозит")</f>
        <v>0</v>
      </c>
      <c r="AQ95" s="128">
        <f>IF(C95&lt;&gt;C94,Y95,0)</f>
        <v>0</v>
      </c>
      <c r="AR95" s="128">
        <f>IF(C95&lt;&gt;C97,AA95,0)</f>
        <v>0</v>
      </c>
      <c r="AS95" s="125">
        <f t="shared" si="62"/>
        <v>0</v>
      </c>
      <c r="AT95" s="143">
        <f>IF(AR95=0,AT94,IF(W95&lt;0,IF(AT94&lt;0,AT94-1,-1),IF(AT94&gt;0,AT94+1,1)))</f>
        <v>-1</v>
      </c>
      <c r="AU95" s="137"/>
      <c r="AV95" s="102"/>
    </row>
    <row r="96" spans="1:48" ht="10.199999999999999" x14ac:dyDescent="0.2">
      <c r="A96" s="102"/>
      <c r="B96" s="133"/>
      <c r="C96" s="159"/>
      <c r="D96" s="82"/>
      <c r="E96" s="159"/>
      <c r="F96" s="82"/>
      <c r="G96" s="83"/>
      <c r="H96" s="161" t="s">
        <v>247</v>
      </c>
      <c r="I96" s="85"/>
      <c r="J96" s="85"/>
      <c r="K96" s="84"/>
      <c r="L96" s="86"/>
      <c r="M96" s="87"/>
      <c r="N96" s="135"/>
      <c r="O96" s="119"/>
      <c r="P96" s="120"/>
      <c r="Q96" s="121"/>
      <c r="R96" s="86"/>
      <c r="S96" s="86"/>
      <c r="T96" s="138"/>
      <c r="U96" s="122"/>
      <c r="V96" s="123">
        <f>M96</f>
        <v>0</v>
      </c>
      <c r="W96" s="122">
        <f>V96+L96</f>
        <v>0</v>
      </c>
      <c r="X96" s="124"/>
      <c r="Y96" s="124"/>
      <c r="Z96" s="124"/>
      <c r="AA96" s="140"/>
      <c r="AD96" s="126"/>
      <c r="AE96" s="127"/>
      <c r="AF96" s="127"/>
      <c r="AG96" s="127"/>
      <c r="AH96" s="128">
        <f t="shared" si="60"/>
        <v>0</v>
      </c>
      <c r="AI96" s="128">
        <f t="shared" si="61"/>
        <v>0</v>
      </c>
      <c r="AL96" s="126"/>
      <c r="AN96" s="129"/>
      <c r="AS96" s="125">
        <f>CEILING(I96,5)</f>
        <v>0</v>
      </c>
      <c r="AT96" s="143"/>
      <c r="AU96" s="137"/>
      <c r="AV96" s="102"/>
    </row>
    <row r="97" spans="1:48" ht="10.199999999999999" x14ac:dyDescent="0.2">
      <c r="A97" s="102"/>
      <c r="B97" s="133">
        <v>95</v>
      </c>
      <c r="C97" s="159"/>
      <c r="D97" s="82"/>
      <c r="E97" s="159"/>
      <c r="F97" s="82"/>
      <c r="G97" s="83"/>
      <c r="H97" s="161" t="s">
        <v>247</v>
      </c>
      <c r="I97" s="85"/>
      <c r="J97" s="85"/>
      <c r="K97" s="84"/>
      <c r="L97" s="86"/>
      <c r="M97" s="87"/>
      <c r="N97" s="135"/>
      <c r="O97" s="119"/>
      <c r="P97" s="120"/>
      <c r="Q97" s="121"/>
      <c r="R97" s="86"/>
      <c r="S97" s="86"/>
      <c r="T97" s="138">
        <f>T95+S97+W97</f>
        <v>6.4099999999999966</v>
      </c>
      <c r="U97" s="122">
        <f t="shared" si="52"/>
        <v>0</v>
      </c>
      <c r="V97" s="123">
        <f t="shared" si="53"/>
        <v>0</v>
      </c>
      <c r="W97" s="122">
        <f t="shared" si="38"/>
        <v>0</v>
      </c>
      <c r="X97" s="124">
        <f>X95+V95</f>
        <v>6.4099999999999966</v>
      </c>
      <c r="Y97" s="124">
        <f>Y95+W95</f>
        <v>-1.5899999999999967</v>
      </c>
      <c r="Z97" s="124">
        <f t="shared" si="56"/>
        <v>6.4099999999999966</v>
      </c>
      <c r="AA97" s="140">
        <f t="shared" si="57"/>
        <v>-1.5899999999999967</v>
      </c>
      <c r="AB97" s="142" t="str">
        <f>IF(G97&lt;&gt;"",VLOOKUP(WEEKDAY(C97,2),Служебный!G$4:H$10,2),"")</f>
        <v/>
      </c>
      <c r="AC97" s="125" t="str">
        <f>IF(G95 &lt;&gt; "",TEXT((HOUR(D97)),0)&amp;"-"&amp;TEXT(HOUR(D97)+1,0),"")</f>
        <v/>
      </c>
      <c r="AD97" s="126" t="str">
        <f t="shared" si="46"/>
        <v/>
      </c>
      <c r="AE97" s="127">
        <f t="shared" si="58"/>
        <v>0</v>
      </c>
      <c r="AF97" s="127">
        <f t="shared" si="59"/>
        <v>0</v>
      </c>
      <c r="AG97" s="127" t="str">
        <f t="shared" si="39"/>
        <v>интрадей</v>
      </c>
      <c r="AH97" s="128">
        <f t="shared" si="60"/>
        <v>0</v>
      </c>
      <c r="AI97" s="128">
        <f t="shared" si="61"/>
        <v>0</v>
      </c>
      <c r="AJ97" s="125" t="str">
        <f t="shared" si="47"/>
        <v/>
      </c>
      <c r="AK97" s="125" t="str">
        <f t="shared" si="48"/>
        <v/>
      </c>
      <c r="AL97" s="126" t="str">
        <f t="shared" si="49"/>
        <v/>
      </c>
      <c r="AM97" s="128">
        <f t="shared" si="42"/>
        <v>0</v>
      </c>
      <c r="AN97" s="129">
        <f>S97+AN95</f>
        <v>8</v>
      </c>
      <c r="AO97" s="129">
        <f t="shared" si="43"/>
        <v>-19.875000000000043</v>
      </c>
      <c r="AP97" s="129">
        <f>IFERROR(100*(T97-T95-S97)/(T95+S97),"Заполните депозит")</f>
        <v>0</v>
      </c>
      <c r="AQ97" s="128">
        <f>IF(C97&lt;&gt;C95,Y97,0)</f>
        <v>0</v>
      </c>
      <c r="AR97" s="128">
        <f t="shared" si="41"/>
        <v>0</v>
      </c>
      <c r="AS97" s="125">
        <f t="shared" si="62"/>
        <v>0</v>
      </c>
      <c r="AT97" s="143">
        <f>IF(AR97=0,AT95,IF(W97&lt;0,IF(AT95&lt;0,AT95-1,-1),IF(AT95&gt;0,AT95+1,1)))</f>
        <v>-1</v>
      </c>
      <c r="AU97" s="137"/>
      <c r="AV97" s="102"/>
    </row>
    <row r="98" spans="1:48" ht="12.75" customHeight="1" x14ac:dyDescent="0.3">
      <c r="A98">
        <v>3.132650300228983E-295</v>
      </c>
      <c r="B98" s="133">
        <v>96</v>
      </c>
      <c r="C98" s="159"/>
      <c r="D98" s="82"/>
      <c r="E98" s="159"/>
      <c r="F98" s="82"/>
      <c r="G98" s="83"/>
      <c r="H98" s="161" t="s">
        <v>247</v>
      </c>
      <c r="I98" s="85"/>
      <c r="J98" s="85"/>
      <c r="K98" s="84"/>
      <c r="L98" s="86"/>
      <c r="M98" s="87"/>
      <c r="N98" s="135"/>
      <c r="O98" s="119"/>
      <c r="P98" s="120"/>
      <c r="Q98" s="121"/>
      <c r="R98" s="86"/>
      <c r="S98" s="86"/>
      <c r="T98" s="138">
        <f t="shared" si="44"/>
        <v>6.4099999999999966</v>
      </c>
      <c r="U98" s="122">
        <f t="shared" si="52"/>
        <v>0</v>
      </c>
      <c r="V98" s="123">
        <f t="shared" si="53"/>
        <v>0</v>
      </c>
      <c r="W98" s="122">
        <f t="shared" si="38"/>
        <v>0</v>
      </c>
      <c r="X98" s="124">
        <f t="shared" si="54"/>
        <v>6.4099999999999966</v>
      </c>
      <c r="Y98" s="124">
        <f t="shared" si="55"/>
        <v>-1.5899999999999967</v>
      </c>
      <c r="Z98" s="124">
        <f t="shared" si="56"/>
        <v>6.4099999999999966</v>
      </c>
      <c r="AA98" s="140">
        <f t="shared" si="57"/>
        <v>-1.5899999999999967</v>
      </c>
      <c r="AB98" s="142" t="str">
        <f>IF(G98&lt;&gt;"",VLOOKUP(WEEKDAY(C98,2),Служебный!G$4:H$10,2),"")</f>
        <v/>
      </c>
      <c r="AC98" s="125" t="str">
        <f t="shared" si="45"/>
        <v/>
      </c>
      <c r="AD98" s="126" t="str">
        <f t="shared" si="46"/>
        <v/>
      </c>
      <c r="AE98" s="127">
        <f t="shared" si="58"/>
        <v>0</v>
      </c>
      <c r="AF98" s="127">
        <f t="shared" si="59"/>
        <v>0</v>
      </c>
      <c r="AG98" s="127" t="str">
        <f t="shared" si="39"/>
        <v>интрадей</v>
      </c>
      <c r="AH98" s="128">
        <f t="shared" si="60"/>
        <v>0</v>
      </c>
      <c r="AI98" s="128">
        <f t="shared" si="61"/>
        <v>0</v>
      </c>
      <c r="AJ98" s="125" t="str">
        <f t="shared" si="47"/>
        <v/>
      </c>
      <c r="AK98" s="125" t="str">
        <f t="shared" si="48"/>
        <v/>
      </c>
      <c r="AL98" s="126" t="str">
        <f t="shared" si="49"/>
        <v/>
      </c>
      <c r="AM98" s="128">
        <f t="shared" si="42"/>
        <v>0</v>
      </c>
      <c r="AN98" s="129">
        <f t="shared" si="50"/>
        <v>8</v>
      </c>
      <c r="AO98" s="129">
        <f t="shared" si="43"/>
        <v>-19.875000000000043</v>
      </c>
      <c r="AP98" s="129">
        <f t="shared" si="51"/>
        <v>0</v>
      </c>
      <c r="AQ98" s="128">
        <f t="shared" si="40"/>
        <v>0</v>
      </c>
      <c r="AR98" s="128">
        <f t="shared" si="41"/>
        <v>0</v>
      </c>
      <c r="AS98" s="125">
        <f t="shared" si="62"/>
        <v>0</v>
      </c>
      <c r="AT98" s="143">
        <f t="shared" si="63"/>
        <v>-1</v>
      </c>
      <c r="AU98" s="137"/>
      <c r="AV98" s="102"/>
    </row>
    <row r="99" spans="1:48" ht="10.199999999999999" x14ac:dyDescent="0.2">
      <c r="A99" s="102"/>
      <c r="B99" s="133">
        <v>97</v>
      </c>
      <c r="C99" s="159"/>
      <c r="D99" s="82"/>
      <c r="E99" s="159"/>
      <c r="F99" s="82"/>
      <c r="G99" s="83"/>
      <c r="H99" s="161" t="s">
        <v>247</v>
      </c>
      <c r="I99" s="85"/>
      <c r="J99" s="85"/>
      <c r="K99" s="84"/>
      <c r="L99" s="86"/>
      <c r="M99" s="87"/>
      <c r="N99" s="135"/>
      <c r="O99" s="119"/>
      <c r="P99" s="120"/>
      <c r="Q99" s="121"/>
      <c r="R99" s="86"/>
      <c r="S99" s="86"/>
      <c r="T99" s="138">
        <f t="shared" si="44"/>
        <v>6.4099999999999966</v>
      </c>
      <c r="U99" s="122">
        <f t="shared" si="52"/>
        <v>0</v>
      </c>
      <c r="V99" s="123">
        <f t="shared" si="53"/>
        <v>0</v>
      </c>
      <c r="W99" s="122">
        <f t="shared" si="38"/>
        <v>0</v>
      </c>
      <c r="X99" s="124">
        <f t="shared" si="54"/>
        <v>6.4099999999999966</v>
      </c>
      <c r="Y99" s="124">
        <f t="shared" si="55"/>
        <v>-1.5899999999999967</v>
      </c>
      <c r="Z99" s="124">
        <f t="shared" si="56"/>
        <v>6.4099999999999966</v>
      </c>
      <c r="AA99" s="140">
        <f t="shared" si="57"/>
        <v>-1.5899999999999967</v>
      </c>
      <c r="AB99" s="142" t="str">
        <f>IF(G99&lt;&gt;"",VLOOKUP(WEEKDAY(C99,2),Служебный!G$4:H$10,2),"")</f>
        <v/>
      </c>
      <c r="AC99" s="125" t="str">
        <f t="shared" si="45"/>
        <v/>
      </c>
      <c r="AD99" s="126" t="str">
        <f t="shared" si="46"/>
        <v/>
      </c>
      <c r="AE99" s="127">
        <f t="shared" si="58"/>
        <v>0</v>
      </c>
      <c r="AF99" s="127">
        <f t="shared" si="59"/>
        <v>0</v>
      </c>
      <c r="AG99" s="127" t="str">
        <f t="shared" si="39"/>
        <v>интрадей</v>
      </c>
      <c r="AH99" s="128">
        <f t="shared" si="60"/>
        <v>0</v>
      </c>
      <c r="AI99" s="128">
        <f t="shared" si="61"/>
        <v>0</v>
      </c>
      <c r="AJ99" s="125" t="str">
        <f t="shared" si="47"/>
        <v/>
      </c>
      <c r="AK99" s="125" t="str">
        <f t="shared" si="48"/>
        <v/>
      </c>
      <c r="AL99" s="126" t="str">
        <f t="shared" si="49"/>
        <v/>
      </c>
      <c r="AM99" s="128">
        <f t="shared" si="42"/>
        <v>0</v>
      </c>
      <c r="AN99" s="129">
        <f t="shared" si="50"/>
        <v>8</v>
      </c>
      <c r="AO99" s="129">
        <f t="shared" si="43"/>
        <v>-19.875000000000043</v>
      </c>
      <c r="AP99" s="129">
        <f t="shared" si="51"/>
        <v>0</v>
      </c>
      <c r="AQ99" s="128">
        <f t="shared" si="40"/>
        <v>0</v>
      </c>
      <c r="AR99" s="128">
        <f t="shared" si="41"/>
        <v>0</v>
      </c>
      <c r="AS99" s="125">
        <f t="shared" si="62"/>
        <v>0</v>
      </c>
      <c r="AT99" s="143">
        <f t="shared" si="63"/>
        <v>-1</v>
      </c>
      <c r="AU99" s="137"/>
      <c r="AV99" s="102"/>
    </row>
    <row r="100" spans="1:48" ht="10.199999999999999" x14ac:dyDescent="0.2">
      <c r="A100" s="102"/>
      <c r="B100" s="133">
        <v>98</v>
      </c>
      <c r="C100" s="159"/>
      <c r="D100" s="82"/>
      <c r="E100" s="159"/>
      <c r="F100" s="82"/>
      <c r="G100" s="83"/>
      <c r="H100" s="162" t="s">
        <v>248</v>
      </c>
      <c r="I100" s="85"/>
      <c r="J100" s="85"/>
      <c r="K100" s="84"/>
      <c r="L100" s="86"/>
      <c r="M100" s="87"/>
      <c r="N100" s="135"/>
      <c r="O100" s="119"/>
      <c r="P100" s="120"/>
      <c r="Q100" s="121"/>
      <c r="R100" s="86"/>
      <c r="S100" s="86"/>
      <c r="T100" s="138">
        <f t="shared" si="44"/>
        <v>6.4099999999999966</v>
      </c>
      <c r="U100" s="122">
        <f t="shared" si="52"/>
        <v>0</v>
      </c>
      <c r="V100" s="123">
        <f t="shared" si="53"/>
        <v>0</v>
      </c>
      <c r="W100" s="122">
        <f t="shared" si="38"/>
        <v>0</v>
      </c>
      <c r="X100" s="124">
        <f t="shared" si="54"/>
        <v>6.4099999999999966</v>
      </c>
      <c r="Y100" s="124">
        <f t="shared" si="55"/>
        <v>-1.5899999999999967</v>
      </c>
      <c r="Z100" s="124">
        <f t="shared" si="56"/>
        <v>6.4099999999999966</v>
      </c>
      <c r="AA100" s="140">
        <f t="shared" si="57"/>
        <v>-1.5899999999999967</v>
      </c>
      <c r="AB100" s="142" t="str">
        <f>IF(G100&lt;&gt;"",VLOOKUP(WEEKDAY(C100,2),Служебный!G$4:H$10,2),"")</f>
        <v/>
      </c>
      <c r="AC100" s="125" t="str">
        <f t="shared" si="45"/>
        <v/>
      </c>
      <c r="AD100" s="126" t="str">
        <f t="shared" si="46"/>
        <v/>
      </c>
      <c r="AE100" s="127">
        <f t="shared" si="58"/>
        <v>0</v>
      </c>
      <c r="AF100" s="127">
        <f t="shared" si="59"/>
        <v>0</v>
      </c>
      <c r="AG100" s="127" t="str">
        <f t="shared" si="39"/>
        <v>интрадей</v>
      </c>
      <c r="AH100" s="128">
        <f t="shared" si="60"/>
        <v>0</v>
      </c>
      <c r="AI100" s="128">
        <f t="shared" si="61"/>
        <v>0</v>
      </c>
      <c r="AJ100" s="125" t="str">
        <f t="shared" si="47"/>
        <v/>
      </c>
      <c r="AK100" s="125" t="str">
        <f t="shared" si="48"/>
        <v/>
      </c>
      <c r="AL100" s="126" t="str">
        <f t="shared" si="49"/>
        <v/>
      </c>
      <c r="AM100" s="128">
        <f t="shared" si="42"/>
        <v>0</v>
      </c>
      <c r="AN100" s="129">
        <f t="shared" si="50"/>
        <v>8</v>
      </c>
      <c r="AO100" s="129">
        <f t="shared" si="43"/>
        <v>-19.875000000000043</v>
      </c>
      <c r="AP100" s="129">
        <f t="shared" si="51"/>
        <v>0</v>
      </c>
      <c r="AQ100" s="128">
        <f t="shared" si="40"/>
        <v>0</v>
      </c>
      <c r="AR100" s="128">
        <f t="shared" si="41"/>
        <v>0</v>
      </c>
      <c r="AS100" s="125">
        <f t="shared" si="62"/>
        <v>0</v>
      </c>
      <c r="AT100" s="143">
        <f t="shared" si="63"/>
        <v>-1</v>
      </c>
      <c r="AU100" s="137"/>
      <c r="AV100" s="102"/>
    </row>
    <row r="101" spans="1:48" ht="10.199999999999999" x14ac:dyDescent="0.2">
      <c r="A101" s="102"/>
      <c r="B101" s="133">
        <v>99</v>
      </c>
      <c r="C101" s="159"/>
      <c r="D101" s="82"/>
      <c r="E101" s="159"/>
      <c r="F101" s="82"/>
      <c r="G101" s="83"/>
      <c r="H101" s="162" t="s">
        <v>248</v>
      </c>
      <c r="I101" s="85"/>
      <c r="J101" s="85"/>
      <c r="K101" s="84"/>
      <c r="L101" s="86"/>
      <c r="M101" s="87"/>
      <c r="N101" s="135"/>
      <c r="O101" s="119"/>
      <c r="P101" s="120"/>
      <c r="Q101" s="121"/>
      <c r="R101" s="86"/>
      <c r="S101" s="86"/>
      <c r="T101" s="138">
        <f t="shared" si="44"/>
        <v>6.4099999999999966</v>
      </c>
      <c r="U101" s="122">
        <f t="shared" si="52"/>
        <v>0</v>
      </c>
      <c r="V101" s="123">
        <f t="shared" si="53"/>
        <v>0</v>
      </c>
      <c r="W101" s="122">
        <f t="shared" si="38"/>
        <v>0</v>
      </c>
      <c r="X101" s="124">
        <f t="shared" si="54"/>
        <v>6.4099999999999966</v>
      </c>
      <c r="Y101" s="124">
        <f t="shared" si="55"/>
        <v>-1.5899999999999967</v>
      </c>
      <c r="Z101" s="124">
        <f t="shared" si="56"/>
        <v>6.4099999999999966</v>
      </c>
      <c r="AA101" s="140">
        <f t="shared" si="57"/>
        <v>-1.5899999999999967</v>
      </c>
      <c r="AB101" s="142" t="str">
        <f>IF(G101&lt;&gt;"",VLOOKUP(WEEKDAY(C101,2),Служебный!G$4:H$10,2),"")</f>
        <v/>
      </c>
      <c r="AC101" s="125" t="str">
        <f t="shared" si="45"/>
        <v/>
      </c>
      <c r="AD101" s="126" t="str">
        <f t="shared" si="46"/>
        <v/>
      </c>
      <c r="AE101" s="127">
        <f t="shared" si="58"/>
        <v>0</v>
      </c>
      <c r="AF101" s="127">
        <f t="shared" si="59"/>
        <v>0</v>
      </c>
      <c r="AG101" s="127" t="str">
        <f t="shared" si="39"/>
        <v>интрадей</v>
      </c>
      <c r="AH101" s="128">
        <f t="shared" si="60"/>
        <v>0</v>
      </c>
      <c r="AI101" s="128">
        <f t="shared" si="61"/>
        <v>0</v>
      </c>
      <c r="AJ101" s="125" t="str">
        <f t="shared" si="47"/>
        <v/>
      </c>
      <c r="AK101" s="125" t="str">
        <f t="shared" si="48"/>
        <v/>
      </c>
      <c r="AL101" s="126" t="str">
        <f t="shared" si="49"/>
        <v/>
      </c>
      <c r="AM101" s="128">
        <f t="shared" si="42"/>
        <v>0</v>
      </c>
      <c r="AN101" s="129">
        <f t="shared" si="50"/>
        <v>8</v>
      </c>
      <c r="AO101" s="129">
        <f t="shared" si="43"/>
        <v>-19.875000000000043</v>
      </c>
      <c r="AP101" s="129">
        <f t="shared" si="51"/>
        <v>0</v>
      </c>
      <c r="AQ101" s="128">
        <f t="shared" si="40"/>
        <v>0</v>
      </c>
      <c r="AR101" s="128">
        <f t="shared" si="41"/>
        <v>0</v>
      </c>
      <c r="AS101" s="125">
        <f t="shared" si="62"/>
        <v>0</v>
      </c>
      <c r="AT101" s="143">
        <f t="shared" si="63"/>
        <v>-1</v>
      </c>
      <c r="AU101" s="137"/>
      <c r="AV101" s="102"/>
    </row>
    <row r="102" spans="1:48" ht="10.199999999999999" x14ac:dyDescent="0.2">
      <c r="A102" s="102"/>
      <c r="B102" s="133">
        <v>100</v>
      </c>
      <c r="C102" s="159"/>
      <c r="D102" s="82"/>
      <c r="E102" s="159"/>
      <c r="F102" s="82"/>
      <c r="G102" s="83"/>
      <c r="H102" s="162" t="s">
        <v>248</v>
      </c>
      <c r="I102" s="85"/>
      <c r="J102" s="85"/>
      <c r="K102" s="84"/>
      <c r="L102" s="86"/>
      <c r="M102" s="87"/>
      <c r="N102" s="135"/>
      <c r="O102" s="119"/>
      <c r="P102" s="120"/>
      <c r="Q102" s="121"/>
      <c r="R102" s="86"/>
      <c r="S102" s="86"/>
      <c r="T102" s="138">
        <f t="shared" si="44"/>
        <v>6.4099999999999966</v>
      </c>
      <c r="U102" s="122">
        <f t="shared" si="52"/>
        <v>0</v>
      </c>
      <c r="V102" s="123">
        <f t="shared" si="53"/>
        <v>0</v>
      </c>
      <c r="W102" s="122">
        <f t="shared" si="38"/>
        <v>0</v>
      </c>
      <c r="X102" s="124">
        <f t="shared" si="54"/>
        <v>6.4099999999999966</v>
      </c>
      <c r="Y102" s="124">
        <f t="shared" si="55"/>
        <v>-1.5899999999999967</v>
      </c>
      <c r="Z102" s="124">
        <f t="shared" si="56"/>
        <v>6.4099999999999966</v>
      </c>
      <c r="AA102" s="140">
        <f t="shared" si="57"/>
        <v>-1.5899999999999967</v>
      </c>
      <c r="AB102" s="142" t="str">
        <f>IF(G102&lt;&gt;"",VLOOKUP(WEEKDAY(C102,2),Служебный!G$4:H$10,2),"")</f>
        <v/>
      </c>
      <c r="AC102" s="125" t="str">
        <f t="shared" si="45"/>
        <v/>
      </c>
      <c r="AD102" s="126" t="str">
        <f t="shared" si="46"/>
        <v/>
      </c>
      <c r="AE102" s="127">
        <f t="shared" si="58"/>
        <v>0</v>
      </c>
      <c r="AF102" s="127">
        <f t="shared" si="59"/>
        <v>0</v>
      </c>
      <c r="AG102" s="127" t="str">
        <f t="shared" si="39"/>
        <v>интрадей</v>
      </c>
      <c r="AH102" s="128">
        <f t="shared" si="60"/>
        <v>0</v>
      </c>
      <c r="AI102" s="128">
        <f t="shared" si="61"/>
        <v>0</v>
      </c>
      <c r="AJ102" s="125" t="str">
        <f t="shared" si="47"/>
        <v/>
      </c>
      <c r="AK102" s="125" t="str">
        <f t="shared" si="48"/>
        <v/>
      </c>
      <c r="AL102" s="126" t="str">
        <f t="shared" si="49"/>
        <v/>
      </c>
      <c r="AM102" s="128">
        <f t="shared" si="42"/>
        <v>0</v>
      </c>
      <c r="AN102" s="129">
        <f t="shared" si="50"/>
        <v>8</v>
      </c>
      <c r="AO102" s="129">
        <f t="shared" si="43"/>
        <v>-19.875000000000043</v>
      </c>
      <c r="AP102" s="129">
        <f t="shared" si="51"/>
        <v>0</v>
      </c>
      <c r="AQ102" s="128">
        <f t="shared" si="40"/>
        <v>0</v>
      </c>
      <c r="AR102" s="128">
        <f t="shared" si="41"/>
        <v>0</v>
      </c>
      <c r="AS102" s="125">
        <f t="shared" si="62"/>
        <v>0</v>
      </c>
      <c r="AT102" s="143">
        <f t="shared" si="63"/>
        <v>-1</v>
      </c>
      <c r="AU102" s="137"/>
      <c r="AV102" s="102"/>
    </row>
    <row r="103" spans="1:48" ht="10.199999999999999" x14ac:dyDescent="0.2">
      <c r="A103" s="102"/>
      <c r="B103" s="133">
        <v>101</v>
      </c>
      <c r="C103" s="159"/>
      <c r="D103" s="82"/>
      <c r="E103" s="159"/>
      <c r="F103" s="82"/>
      <c r="G103" s="83"/>
      <c r="H103" s="161" t="s">
        <v>247</v>
      </c>
      <c r="I103" s="85"/>
      <c r="J103" s="85"/>
      <c r="K103" s="84"/>
      <c r="L103" s="86"/>
      <c r="M103" s="87"/>
      <c r="N103" s="135"/>
      <c r="O103" s="119"/>
      <c r="P103" s="120"/>
      <c r="Q103" s="121"/>
      <c r="R103" s="86"/>
      <c r="S103" s="86"/>
      <c r="T103" s="138">
        <f t="shared" si="44"/>
        <v>6.4099999999999966</v>
      </c>
      <c r="U103" s="122">
        <f t="shared" si="52"/>
        <v>0</v>
      </c>
      <c r="V103" s="123">
        <f t="shared" si="53"/>
        <v>0</v>
      </c>
      <c r="W103" s="122">
        <f t="shared" si="38"/>
        <v>0</v>
      </c>
      <c r="X103" s="124">
        <f t="shared" si="54"/>
        <v>6.4099999999999966</v>
      </c>
      <c r="Y103" s="124">
        <f t="shared" si="55"/>
        <v>-1.5899999999999967</v>
      </c>
      <c r="Z103" s="124">
        <f t="shared" si="56"/>
        <v>6.4099999999999966</v>
      </c>
      <c r="AA103" s="140">
        <f t="shared" si="57"/>
        <v>-1.5899999999999967</v>
      </c>
      <c r="AB103" s="142" t="str">
        <f>IF(G103&lt;&gt;"",VLOOKUP(WEEKDAY(C103,2),Служебный!G$4:H$10,2),"")</f>
        <v/>
      </c>
      <c r="AC103" s="125" t="str">
        <f t="shared" si="45"/>
        <v/>
      </c>
      <c r="AD103" s="126" t="str">
        <f t="shared" si="46"/>
        <v/>
      </c>
      <c r="AE103" s="127">
        <f t="shared" si="58"/>
        <v>0</v>
      </c>
      <c r="AF103" s="127">
        <f t="shared" si="59"/>
        <v>0</v>
      </c>
      <c r="AG103" s="127" t="str">
        <f t="shared" si="39"/>
        <v>интрадей</v>
      </c>
      <c r="AH103" s="128">
        <f t="shared" si="60"/>
        <v>0</v>
      </c>
      <c r="AI103" s="128">
        <f t="shared" si="61"/>
        <v>0</v>
      </c>
      <c r="AJ103" s="125" t="str">
        <f t="shared" si="47"/>
        <v/>
      </c>
      <c r="AK103" s="125" t="str">
        <f t="shared" si="48"/>
        <v/>
      </c>
      <c r="AL103" s="126" t="str">
        <f t="shared" si="49"/>
        <v/>
      </c>
      <c r="AM103" s="128">
        <f t="shared" si="42"/>
        <v>0</v>
      </c>
      <c r="AN103" s="129">
        <f t="shared" si="50"/>
        <v>8</v>
      </c>
      <c r="AO103" s="129">
        <f t="shared" si="43"/>
        <v>-19.875000000000043</v>
      </c>
      <c r="AP103" s="129">
        <f t="shared" si="51"/>
        <v>0</v>
      </c>
      <c r="AQ103" s="128">
        <f t="shared" si="40"/>
        <v>0</v>
      </c>
      <c r="AR103" s="128">
        <f t="shared" si="41"/>
        <v>0</v>
      </c>
      <c r="AS103" s="125">
        <f t="shared" si="62"/>
        <v>0</v>
      </c>
      <c r="AT103" s="143">
        <f t="shared" si="63"/>
        <v>-1</v>
      </c>
      <c r="AU103" s="137"/>
      <c r="AV103" s="102"/>
    </row>
    <row r="104" spans="1:48" ht="10.199999999999999" x14ac:dyDescent="0.2">
      <c r="A104" s="102"/>
      <c r="B104" s="133">
        <v>102</v>
      </c>
      <c r="C104" s="159"/>
      <c r="D104" s="82"/>
      <c r="E104" s="159"/>
      <c r="F104" s="82"/>
      <c r="G104" s="83"/>
      <c r="H104" s="162" t="s">
        <v>248</v>
      </c>
      <c r="I104" s="85"/>
      <c r="J104" s="85"/>
      <c r="K104" s="84"/>
      <c r="L104" s="86"/>
      <c r="M104" s="87"/>
      <c r="N104" s="135"/>
      <c r="O104" s="119"/>
      <c r="P104" s="120"/>
      <c r="Q104" s="121"/>
      <c r="R104" s="86"/>
      <c r="S104" s="86"/>
      <c r="T104" s="138">
        <f t="shared" si="44"/>
        <v>6.4099999999999966</v>
      </c>
      <c r="U104" s="122">
        <f t="shared" si="52"/>
        <v>0</v>
      </c>
      <c r="V104" s="123">
        <f t="shared" si="53"/>
        <v>0</v>
      </c>
      <c r="W104" s="122">
        <f t="shared" si="38"/>
        <v>0</v>
      </c>
      <c r="X104" s="124">
        <f t="shared" si="54"/>
        <v>6.4099999999999966</v>
      </c>
      <c r="Y104" s="124">
        <f t="shared" si="55"/>
        <v>-1.5899999999999967</v>
      </c>
      <c r="Z104" s="124">
        <f t="shared" si="56"/>
        <v>6.4099999999999966</v>
      </c>
      <c r="AA104" s="140">
        <f t="shared" si="57"/>
        <v>-1.5899999999999967</v>
      </c>
      <c r="AB104" s="142" t="str">
        <f>IF(G104&lt;&gt;"",VLOOKUP(WEEKDAY(C104,2),Служебный!G$4:H$10,2),"")</f>
        <v/>
      </c>
      <c r="AC104" s="125" t="str">
        <f t="shared" si="45"/>
        <v/>
      </c>
      <c r="AD104" s="126" t="str">
        <f t="shared" si="46"/>
        <v/>
      </c>
      <c r="AE104" s="127">
        <f t="shared" si="58"/>
        <v>0</v>
      </c>
      <c r="AF104" s="127">
        <f t="shared" si="59"/>
        <v>0</v>
      </c>
      <c r="AG104" s="127" t="str">
        <f t="shared" si="39"/>
        <v>интрадей</v>
      </c>
      <c r="AH104" s="128">
        <f t="shared" si="60"/>
        <v>0</v>
      </c>
      <c r="AI104" s="128">
        <f t="shared" si="61"/>
        <v>0</v>
      </c>
      <c r="AJ104" s="125" t="str">
        <f t="shared" si="47"/>
        <v/>
      </c>
      <c r="AK104" s="125" t="str">
        <f t="shared" si="48"/>
        <v/>
      </c>
      <c r="AL104" s="126" t="str">
        <f t="shared" si="49"/>
        <v/>
      </c>
      <c r="AM104" s="128">
        <f t="shared" si="42"/>
        <v>0</v>
      </c>
      <c r="AN104" s="129">
        <f t="shared" si="50"/>
        <v>8</v>
      </c>
      <c r="AO104" s="129">
        <f t="shared" si="43"/>
        <v>-19.875000000000043</v>
      </c>
      <c r="AP104" s="129">
        <f t="shared" si="51"/>
        <v>0</v>
      </c>
      <c r="AQ104" s="128">
        <f t="shared" si="40"/>
        <v>0</v>
      </c>
      <c r="AR104" s="128">
        <f t="shared" si="41"/>
        <v>0</v>
      </c>
      <c r="AS104" s="125">
        <f t="shared" si="62"/>
        <v>0</v>
      </c>
      <c r="AT104" s="143">
        <f t="shared" si="63"/>
        <v>-1</v>
      </c>
      <c r="AU104" s="137"/>
      <c r="AV104" s="102"/>
    </row>
    <row r="105" spans="1:48" ht="10.199999999999999" x14ac:dyDescent="0.2">
      <c r="A105" s="102"/>
      <c r="B105" s="133">
        <v>103</v>
      </c>
      <c r="C105" s="159"/>
      <c r="D105" s="82"/>
      <c r="E105" s="159"/>
      <c r="F105" s="82"/>
      <c r="G105" s="83"/>
      <c r="H105" s="162" t="s">
        <v>248</v>
      </c>
      <c r="I105" s="85"/>
      <c r="J105" s="85"/>
      <c r="K105" s="84"/>
      <c r="L105" s="86"/>
      <c r="M105" s="87"/>
      <c r="N105" s="135"/>
      <c r="O105" s="119"/>
      <c r="P105" s="120"/>
      <c r="Q105" s="121"/>
      <c r="R105" s="86"/>
      <c r="S105" s="86"/>
      <c r="T105" s="138">
        <f t="shared" si="44"/>
        <v>6.4099999999999966</v>
      </c>
      <c r="U105" s="122">
        <f t="shared" si="52"/>
        <v>0</v>
      </c>
      <c r="V105" s="123">
        <f t="shared" si="53"/>
        <v>0</v>
      </c>
      <c r="W105" s="122">
        <f t="shared" si="38"/>
        <v>0</v>
      </c>
      <c r="X105" s="124">
        <f t="shared" si="54"/>
        <v>6.4099999999999966</v>
      </c>
      <c r="Y105" s="124">
        <f t="shared" si="55"/>
        <v>-1.5899999999999967</v>
      </c>
      <c r="Z105" s="124">
        <f t="shared" si="56"/>
        <v>6.4099999999999966</v>
      </c>
      <c r="AA105" s="140">
        <f t="shared" si="57"/>
        <v>-1.5899999999999967</v>
      </c>
      <c r="AB105" s="142" t="str">
        <f>IF(G105&lt;&gt;"",VLOOKUP(WEEKDAY(C105,2),Служебный!G$4:H$10,2),"")</f>
        <v/>
      </c>
      <c r="AC105" s="125" t="str">
        <f t="shared" si="45"/>
        <v/>
      </c>
      <c r="AD105" s="126" t="str">
        <f t="shared" si="46"/>
        <v/>
      </c>
      <c r="AE105" s="127">
        <f t="shared" si="58"/>
        <v>0</v>
      </c>
      <c r="AF105" s="127">
        <f t="shared" si="59"/>
        <v>0</v>
      </c>
      <c r="AG105" s="127" t="str">
        <f t="shared" si="39"/>
        <v>интрадей</v>
      </c>
      <c r="AH105" s="128">
        <f t="shared" si="60"/>
        <v>0</v>
      </c>
      <c r="AI105" s="128">
        <f t="shared" si="61"/>
        <v>0</v>
      </c>
      <c r="AJ105" s="125" t="str">
        <f t="shared" si="47"/>
        <v/>
      </c>
      <c r="AK105" s="125" t="str">
        <f t="shared" si="48"/>
        <v/>
      </c>
      <c r="AL105" s="126" t="str">
        <f t="shared" si="49"/>
        <v/>
      </c>
      <c r="AM105" s="128">
        <f t="shared" si="42"/>
        <v>0</v>
      </c>
      <c r="AN105" s="129">
        <f t="shared" si="50"/>
        <v>8</v>
      </c>
      <c r="AO105" s="129">
        <f t="shared" si="43"/>
        <v>-19.875000000000043</v>
      </c>
      <c r="AP105" s="129">
        <f t="shared" si="51"/>
        <v>0</v>
      </c>
      <c r="AQ105" s="128">
        <f t="shared" si="40"/>
        <v>0</v>
      </c>
      <c r="AR105" s="128">
        <f t="shared" si="41"/>
        <v>0</v>
      </c>
      <c r="AS105" s="125">
        <f t="shared" si="62"/>
        <v>0</v>
      </c>
      <c r="AT105" s="143">
        <f t="shared" si="63"/>
        <v>-1</v>
      </c>
      <c r="AU105" s="137"/>
      <c r="AV105" s="102"/>
    </row>
    <row r="106" spans="1:48" ht="10.199999999999999" x14ac:dyDescent="0.2">
      <c r="A106" s="102"/>
      <c r="B106" s="133">
        <v>104</v>
      </c>
      <c r="C106" s="159"/>
      <c r="D106" s="82"/>
      <c r="E106" s="159"/>
      <c r="F106" s="82"/>
      <c r="G106" s="83"/>
      <c r="H106" s="161" t="s">
        <v>247</v>
      </c>
      <c r="I106" s="85"/>
      <c r="J106" s="85"/>
      <c r="K106" s="84"/>
      <c r="L106" s="86"/>
      <c r="M106" s="87"/>
      <c r="N106" s="135"/>
      <c r="O106" s="119"/>
      <c r="P106" s="120"/>
      <c r="Q106" s="121"/>
      <c r="R106" s="86"/>
      <c r="S106" s="86"/>
      <c r="T106" s="138">
        <f t="shared" si="44"/>
        <v>6.4099999999999966</v>
      </c>
      <c r="U106" s="122">
        <f t="shared" si="52"/>
        <v>0</v>
      </c>
      <c r="V106" s="123">
        <f t="shared" si="53"/>
        <v>0</v>
      </c>
      <c r="W106" s="122">
        <f t="shared" si="38"/>
        <v>0</v>
      </c>
      <c r="X106" s="124">
        <f t="shared" si="54"/>
        <v>6.4099999999999966</v>
      </c>
      <c r="Y106" s="124">
        <f t="shared" si="55"/>
        <v>-1.5899999999999967</v>
      </c>
      <c r="Z106" s="124">
        <f t="shared" si="56"/>
        <v>6.4099999999999966</v>
      </c>
      <c r="AA106" s="140">
        <f t="shared" si="57"/>
        <v>-1.5899999999999967</v>
      </c>
      <c r="AB106" s="142" t="str">
        <f>IF(G106&lt;&gt;"",VLOOKUP(WEEKDAY(C106,2),Служебный!G$4:H$10,2),"")</f>
        <v/>
      </c>
      <c r="AC106" s="125" t="str">
        <f t="shared" si="45"/>
        <v/>
      </c>
      <c r="AD106" s="126" t="str">
        <f t="shared" si="46"/>
        <v/>
      </c>
      <c r="AE106" s="127">
        <f t="shared" si="58"/>
        <v>0</v>
      </c>
      <c r="AF106" s="127">
        <f t="shared" si="59"/>
        <v>0</v>
      </c>
      <c r="AG106" s="127" t="str">
        <f t="shared" si="39"/>
        <v>интрадей</v>
      </c>
      <c r="AH106" s="128">
        <f t="shared" si="60"/>
        <v>0</v>
      </c>
      <c r="AI106" s="128">
        <f t="shared" si="61"/>
        <v>0</v>
      </c>
      <c r="AJ106" s="125" t="str">
        <f t="shared" si="47"/>
        <v/>
      </c>
      <c r="AK106" s="125" t="str">
        <f t="shared" si="48"/>
        <v/>
      </c>
      <c r="AL106" s="126" t="str">
        <f t="shared" si="49"/>
        <v/>
      </c>
      <c r="AM106" s="128">
        <f t="shared" si="42"/>
        <v>0</v>
      </c>
      <c r="AN106" s="129">
        <f t="shared" si="50"/>
        <v>8</v>
      </c>
      <c r="AO106" s="129">
        <f t="shared" si="43"/>
        <v>-19.875000000000043</v>
      </c>
      <c r="AP106" s="129">
        <f t="shared" si="51"/>
        <v>0</v>
      </c>
      <c r="AQ106" s="128">
        <f t="shared" si="40"/>
        <v>0</v>
      </c>
      <c r="AR106" s="128">
        <f t="shared" si="41"/>
        <v>0</v>
      </c>
      <c r="AS106" s="125">
        <f t="shared" si="62"/>
        <v>0</v>
      </c>
      <c r="AT106" s="143">
        <f t="shared" si="63"/>
        <v>-1</v>
      </c>
      <c r="AU106" s="137"/>
      <c r="AV106" s="102"/>
    </row>
    <row r="107" spans="1:48" ht="10.199999999999999" x14ac:dyDescent="0.2">
      <c r="A107" s="102"/>
      <c r="B107" s="133">
        <v>105</v>
      </c>
      <c r="C107" s="159"/>
      <c r="D107" s="82"/>
      <c r="E107" s="159"/>
      <c r="F107" s="82"/>
      <c r="G107" s="83"/>
      <c r="H107" s="161" t="s">
        <v>247</v>
      </c>
      <c r="I107" s="85"/>
      <c r="J107" s="85"/>
      <c r="K107" s="84"/>
      <c r="L107" s="86"/>
      <c r="M107" s="87"/>
      <c r="N107" s="135"/>
      <c r="O107" s="119"/>
      <c r="P107" s="120"/>
      <c r="Q107" s="121"/>
      <c r="R107" s="86"/>
      <c r="S107" s="86"/>
      <c r="T107" s="138">
        <f t="shared" si="44"/>
        <v>6.4099999999999966</v>
      </c>
      <c r="U107" s="122">
        <f t="shared" si="52"/>
        <v>0</v>
      </c>
      <c r="V107" s="123">
        <f t="shared" si="53"/>
        <v>0</v>
      </c>
      <c r="W107" s="122">
        <f t="shared" si="38"/>
        <v>0</v>
      </c>
      <c r="X107" s="124">
        <f t="shared" si="54"/>
        <v>6.4099999999999966</v>
      </c>
      <c r="Y107" s="124">
        <f t="shared" si="55"/>
        <v>-1.5899999999999967</v>
      </c>
      <c r="Z107" s="124">
        <f t="shared" si="56"/>
        <v>6.4099999999999966</v>
      </c>
      <c r="AA107" s="140">
        <f t="shared" si="57"/>
        <v>-1.5899999999999967</v>
      </c>
      <c r="AB107" s="142" t="str">
        <f>IF(G107&lt;&gt;"",VLOOKUP(WEEKDAY(C107,2),Служебный!G$4:H$10,2),"")</f>
        <v/>
      </c>
      <c r="AC107" s="125" t="str">
        <f t="shared" si="45"/>
        <v/>
      </c>
      <c r="AD107" s="126" t="str">
        <f t="shared" si="46"/>
        <v/>
      </c>
      <c r="AE107" s="127">
        <f t="shared" si="58"/>
        <v>0</v>
      </c>
      <c r="AF107" s="127">
        <f t="shared" si="59"/>
        <v>0</v>
      </c>
      <c r="AG107" s="127" t="str">
        <f t="shared" si="39"/>
        <v>интрадей</v>
      </c>
      <c r="AH107" s="128">
        <f t="shared" si="60"/>
        <v>0</v>
      </c>
      <c r="AI107" s="128">
        <f t="shared" si="61"/>
        <v>0</v>
      </c>
      <c r="AJ107" s="125" t="str">
        <f t="shared" si="47"/>
        <v/>
      </c>
      <c r="AK107" s="125" t="str">
        <f t="shared" si="48"/>
        <v/>
      </c>
      <c r="AL107" s="126" t="str">
        <f t="shared" si="49"/>
        <v/>
      </c>
      <c r="AM107" s="128">
        <f t="shared" si="42"/>
        <v>0</v>
      </c>
      <c r="AN107" s="129">
        <f t="shared" si="50"/>
        <v>8</v>
      </c>
      <c r="AO107" s="129">
        <f t="shared" si="43"/>
        <v>-19.875000000000043</v>
      </c>
      <c r="AP107" s="129">
        <f t="shared" si="51"/>
        <v>0</v>
      </c>
      <c r="AQ107" s="128">
        <f t="shared" si="40"/>
        <v>0</v>
      </c>
      <c r="AR107" s="128">
        <f t="shared" si="41"/>
        <v>0</v>
      </c>
      <c r="AS107" s="125">
        <f t="shared" si="62"/>
        <v>0</v>
      </c>
      <c r="AT107" s="143">
        <f t="shared" si="63"/>
        <v>-1</v>
      </c>
      <c r="AU107" s="137"/>
      <c r="AV107" s="102"/>
    </row>
    <row r="108" spans="1:48" ht="10.199999999999999" x14ac:dyDescent="0.2">
      <c r="A108" s="102"/>
      <c r="B108" s="133">
        <v>106</v>
      </c>
      <c r="C108" s="159"/>
      <c r="D108" s="82"/>
      <c r="E108" s="159"/>
      <c r="F108" s="82"/>
      <c r="G108" s="83"/>
      <c r="H108" s="162" t="s">
        <v>248</v>
      </c>
      <c r="I108" s="85"/>
      <c r="J108" s="85"/>
      <c r="K108" s="84"/>
      <c r="L108" s="86"/>
      <c r="M108" s="87"/>
      <c r="N108" s="135"/>
      <c r="O108" s="119"/>
      <c r="P108" s="120"/>
      <c r="Q108" s="121"/>
      <c r="R108" s="86"/>
      <c r="S108" s="86"/>
      <c r="T108" s="138">
        <f t="shared" si="44"/>
        <v>6.4099999999999966</v>
      </c>
      <c r="U108" s="122">
        <f t="shared" si="52"/>
        <v>0</v>
      </c>
      <c r="V108" s="123">
        <f t="shared" si="53"/>
        <v>0</v>
      </c>
      <c r="W108" s="122">
        <f t="shared" si="38"/>
        <v>0</v>
      </c>
      <c r="X108" s="124">
        <f t="shared" si="54"/>
        <v>6.4099999999999966</v>
      </c>
      <c r="Y108" s="124">
        <f t="shared" si="55"/>
        <v>-1.5899999999999967</v>
      </c>
      <c r="Z108" s="124">
        <f t="shared" si="56"/>
        <v>6.4099999999999966</v>
      </c>
      <c r="AA108" s="140">
        <f t="shared" si="57"/>
        <v>-1.5899999999999967</v>
      </c>
      <c r="AB108" s="142" t="str">
        <f>IF(G108&lt;&gt;"",VLOOKUP(WEEKDAY(C108,2),Служебный!G$4:H$10,2),"")</f>
        <v/>
      </c>
      <c r="AC108" s="125" t="str">
        <f t="shared" si="45"/>
        <v/>
      </c>
      <c r="AD108" s="126" t="str">
        <f t="shared" si="46"/>
        <v/>
      </c>
      <c r="AE108" s="127">
        <f t="shared" si="58"/>
        <v>0</v>
      </c>
      <c r="AF108" s="127">
        <f t="shared" si="59"/>
        <v>0</v>
      </c>
      <c r="AG108" s="127" t="str">
        <f t="shared" si="39"/>
        <v>интрадей</v>
      </c>
      <c r="AH108" s="128">
        <f t="shared" si="60"/>
        <v>0</v>
      </c>
      <c r="AI108" s="128">
        <f t="shared" si="61"/>
        <v>0</v>
      </c>
      <c r="AJ108" s="125" t="str">
        <f t="shared" si="47"/>
        <v/>
      </c>
      <c r="AK108" s="125" t="str">
        <f t="shared" si="48"/>
        <v/>
      </c>
      <c r="AL108" s="126" t="str">
        <f t="shared" si="49"/>
        <v/>
      </c>
      <c r="AM108" s="128">
        <f t="shared" si="42"/>
        <v>0</v>
      </c>
      <c r="AN108" s="129">
        <f t="shared" si="50"/>
        <v>8</v>
      </c>
      <c r="AO108" s="129">
        <f t="shared" si="43"/>
        <v>-19.875000000000043</v>
      </c>
      <c r="AP108" s="129">
        <f t="shared" si="51"/>
        <v>0</v>
      </c>
      <c r="AQ108" s="128">
        <f t="shared" si="40"/>
        <v>0</v>
      </c>
      <c r="AR108" s="128">
        <f t="shared" si="41"/>
        <v>0</v>
      </c>
      <c r="AS108" s="125">
        <f t="shared" si="62"/>
        <v>0</v>
      </c>
      <c r="AT108" s="143">
        <f t="shared" si="63"/>
        <v>-1</v>
      </c>
      <c r="AU108" s="137"/>
      <c r="AV108" s="102"/>
    </row>
    <row r="109" spans="1:48" ht="10.199999999999999" x14ac:dyDescent="0.2">
      <c r="A109" s="102"/>
      <c r="B109" s="133">
        <v>107</v>
      </c>
      <c r="C109" s="159"/>
      <c r="D109" s="82"/>
      <c r="E109" s="159"/>
      <c r="F109" s="82"/>
      <c r="G109" s="83"/>
      <c r="H109" s="161" t="s">
        <v>247</v>
      </c>
      <c r="I109" s="85"/>
      <c r="J109" s="85"/>
      <c r="K109" s="84"/>
      <c r="L109" s="86"/>
      <c r="M109" s="87"/>
      <c r="N109" s="135"/>
      <c r="O109" s="119"/>
      <c r="P109" s="120"/>
      <c r="Q109" s="121"/>
      <c r="R109" s="86"/>
      <c r="S109" s="86"/>
      <c r="T109" s="138">
        <f t="shared" si="44"/>
        <v>6.4099999999999966</v>
      </c>
      <c r="U109" s="122">
        <f t="shared" si="52"/>
        <v>0</v>
      </c>
      <c r="V109" s="123">
        <f t="shared" si="53"/>
        <v>0</v>
      </c>
      <c r="W109" s="122">
        <f t="shared" si="38"/>
        <v>0</v>
      </c>
      <c r="X109" s="124">
        <f t="shared" si="54"/>
        <v>6.4099999999999966</v>
      </c>
      <c r="Y109" s="124">
        <f t="shared" si="55"/>
        <v>-1.5899999999999967</v>
      </c>
      <c r="Z109" s="124">
        <f t="shared" si="56"/>
        <v>6.4099999999999966</v>
      </c>
      <c r="AA109" s="140">
        <f t="shared" si="57"/>
        <v>-1.5899999999999967</v>
      </c>
      <c r="AB109" s="142" t="str">
        <f>IF(G109&lt;&gt;"",VLOOKUP(WEEKDAY(C109,2),Служебный!G$4:H$10,2),"")</f>
        <v/>
      </c>
      <c r="AC109" s="125" t="str">
        <f t="shared" si="45"/>
        <v/>
      </c>
      <c r="AD109" s="126" t="str">
        <f t="shared" si="46"/>
        <v/>
      </c>
      <c r="AE109" s="127">
        <f t="shared" si="58"/>
        <v>0</v>
      </c>
      <c r="AF109" s="127">
        <f t="shared" si="59"/>
        <v>0</v>
      </c>
      <c r="AG109" s="127" t="str">
        <f t="shared" si="39"/>
        <v>интрадей</v>
      </c>
      <c r="AH109" s="128">
        <f t="shared" si="60"/>
        <v>0</v>
      </c>
      <c r="AI109" s="128">
        <f t="shared" si="61"/>
        <v>0</v>
      </c>
      <c r="AJ109" s="125" t="str">
        <f t="shared" si="47"/>
        <v/>
      </c>
      <c r="AK109" s="125" t="str">
        <f t="shared" si="48"/>
        <v/>
      </c>
      <c r="AL109" s="126" t="str">
        <f t="shared" si="49"/>
        <v/>
      </c>
      <c r="AM109" s="128">
        <f t="shared" si="42"/>
        <v>0</v>
      </c>
      <c r="AN109" s="129">
        <f t="shared" si="50"/>
        <v>8</v>
      </c>
      <c r="AO109" s="129">
        <f t="shared" si="43"/>
        <v>-19.875000000000043</v>
      </c>
      <c r="AP109" s="129">
        <f t="shared" si="51"/>
        <v>0</v>
      </c>
      <c r="AQ109" s="128">
        <f t="shared" si="40"/>
        <v>0</v>
      </c>
      <c r="AR109" s="128">
        <f t="shared" si="41"/>
        <v>0</v>
      </c>
      <c r="AS109" s="125">
        <f t="shared" si="62"/>
        <v>0</v>
      </c>
      <c r="AT109" s="143">
        <f t="shared" si="63"/>
        <v>-1</v>
      </c>
      <c r="AU109" s="137"/>
      <c r="AV109" s="102"/>
    </row>
    <row r="110" spans="1:48" ht="10.199999999999999" x14ac:dyDescent="0.2">
      <c r="A110" s="102"/>
      <c r="B110" s="133">
        <v>108</v>
      </c>
      <c r="C110" s="159"/>
      <c r="D110" s="82"/>
      <c r="E110" s="159"/>
      <c r="F110" s="82"/>
      <c r="G110" s="83"/>
      <c r="H110" s="162" t="s">
        <v>248</v>
      </c>
      <c r="I110" s="85"/>
      <c r="J110" s="85"/>
      <c r="K110" s="84"/>
      <c r="L110" s="86"/>
      <c r="M110" s="87"/>
      <c r="N110" s="135"/>
      <c r="O110" s="119"/>
      <c r="P110" s="120"/>
      <c r="Q110" s="121"/>
      <c r="R110" s="86"/>
      <c r="S110" s="86"/>
      <c r="T110" s="138">
        <f t="shared" si="44"/>
        <v>6.4099999999999966</v>
      </c>
      <c r="U110" s="122">
        <f t="shared" si="52"/>
        <v>0</v>
      </c>
      <c r="V110" s="123">
        <f t="shared" si="53"/>
        <v>0</v>
      </c>
      <c r="W110" s="122">
        <f t="shared" si="38"/>
        <v>0</v>
      </c>
      <c r="X110" s="124">
        <f t="shared" si="54"/>
        <v>6.4099999999999966</v>
      </c>
      <c r="Y110" s="124">
        <f t="shared" si="55"/>
        <v>-1.5899999999999967</v>
      </c>
      <c r="Z110" s="124">
        <f t="shared" si="56"/>
        <v>6.4099999999999966</v>
      </c>
      <c r="AA110" s="140">
        <f t="shared" si="57"/>
        <v>-1.5899999999999967</v>
      </c>
      <c r="AB110" s="142" t="str">
        <f>IF(G110&lt;&gt;"",VLOOKUP(WEEKDAY(C110,2),Служебный!G$4:H$10,2),"")</f>
        <v/>
      </c>
      <c r="AC110" s="125" t="str">
        <f t="shared" si="45"/>
        <v/>
      </c>
      <c r="AD110" s="126" t="str">
        <f t="shared" si="46"/>
        <v/>
      </c>
      <c r="AE110" s="127">
        <f t="shared" si="58"/>
        <v>0</v>
      </c>
      <c r="AF110" s="127">
        <f t="shared" si="59"/>
        <v>0</v>
      </c>
      <c r="AG110" s="127" t="str">
        <f t="shared" si="39"/>
        <v>интрадей</v>
      </c>
      <c r="AH110" s="128">
        <f t="shared" si="60"/>
        <v>0</v>
      </c>
      <c r="AI110" s="128">
        <f t="shared" si="61"/>
        <v>0</v>
      </c>
      <c r="AJ110" s="125" t="str">
        <f t="shared" si="47"/>
        <v/>
      </c>
      <c r="AK110" s="125" t="str">
        <f t="shared" si="48"/>
        <v/>
      </c>
      <c r="AL110" s="126" t="str">
        <f t="shared" si="49"/>
        <v/>
      </c>
      <c r="AM110" s="128">
        <f t="shared" si="42"/>
        <v>0</v>
      </c>
      <c r="AN110" s="129">
        <f t="shared" si="50"/>
        <v>8</v>
      </c>
      <c r="AO110" s="129">
        <f t="shared" si="43"/>
        <v>-19.875000000000043</v>
      </c>
      <c r="AP110" s="129">
        <f t="shared" si="51"/>
        <v>0</v>
      </c>
      <c r="AQ110" s="128">
        <f t="shared" si="40"/>
        <v>0</v>
      </c>
      <c r="AR110" s="128">
        <f t="shared" si="41"/>
        <v>0</v>
      </c>
      <c r="AS110" s="125">
        <f t="shared" si="62"/>
        <v>0</v>
      </c>
      <c r="AT110" s="143">
        <f t="shared" si="63"/>
        <v>-1</v>
      </c>
      <c r="AU110" s="137"/>
      <c r="AV110" s="102"/>
    </row>
    <row r="111" spans="1:48" ht="10.199999999999999" x14ac:dyDescent="0.2">
      <c r="A111" s="102"/>
      <c r="B111" s="133">
        <v>109</v>
      </c>
      <c r="C111" s="159"/>
      <c r="D111" s="82"/>
      <c r="E111" s="159"/>
      <c r="F111" s="82"/>
      <c r="G111" s="83"/>
      <c r="H111" s="162" t="s">
        <v>248</v>
      </c>
      <c r="I111" s="85"/>
      <c r="J111" s="85"/>
      <c r="K111" s="84"/>
      <c r="L111" s="86"/>
      <c r="M111" s="87"/>
      <c r="N111" s="135"/>
      <c r="O111" s="119"/>
      <c r="P111" s="120"/>
      <c r="Q111" s="121"/>
      <c r="R111" s="86"/>
      <c r="S111" s="86"/>
      <c r="T111" s="138">
        <f t="shared" si="44"/>
        <v>6.4099999999999966</v>
      </c>
      <c r="U111" s="122">
        <f t="shared" si="52"/>
        <v>0</v>
      </c>
      <c r="V111" s="123">
        <f t="shared" si="53"/>
        <v>0</v>
      </c>
      <c r="W111" s="122">
        <f t="shared" si="38"/>
        <v>0</v>
      </c>
      <c r="X111" s="124">
        <f t="shared" si="54"/>
        <v>6.4099999999999966</v>
      </c>
      <c r="Y111" s="124">
        <f t="shared" si="55"/>
        <v>-1.5899999999999967</v>
      </c>
      <c r="Z111" s="124">
        <f t="shared" si="56"/>
        <v>6.4099999999999966</v>
      </c>
      <c r="AA111" s="140">
        <f t="shared" si="57"/>
        <v>-1.5899999999999967</v>
      </c>
      <c r="AB111" s="142" t="str">
        <f>IF(G111&lt;&gt;"",VLOOKUP(WEEKDAY(C111,2),Служебный!G$4:H$10,2),"")</f>
        <v/>
      </c>
      <c r="AC111" s="125" t="str">
        <f t="shared" si="45"/>
        <v/>
      </c>
      <c r="AD111" s="126" t="str">
        <f t="shared" si="46"/>
        <v/>
      </c>
      <c r="AE111" s="127">
        <f t="shared" si="58"/>
        <v>0</v>
      </c>
      <c r="AF111" s="127">
        <f t="shared" si="59"/>
        <v>0</v>
      </c>
      <c r="AG111" s="127" t="str">
        <f t="shared" si="39"/>
        <v>интрадей</v>
      </c>
      <c r="AH111" s="128">
        <f t="shared" si="60"/>
        <v>0</v>
      </c>
      <c r="AI111" s="128">
        <f t="shared" si="61"/>
        <v>0</v>
      </c>
      <c r="AJ111" s="125" t="str">
        <f t="shared" si="47"/>
        <v/>
      </c>
      <c r="AK111" s="125" t="str">
        <f t="shared" si="48"/>
        <v/>
      </c>
      <c r="AL111" s="126" t="str">
        <f t="shared" si="49"/>
        <v/>
      </c>
      <c r="AM111" s="128">
        <f t="shared" si="42"/>
        <v>0</v>
      </c>
      <c r="AN111" s="129">
        <f t="shared" si="50"/>
        <v>8</v>
      </c>
      <c r="AO111" s="129">
        <f t="shared" si="43"/>
        <v>-19.875000000000043</v>
      </c>
      <c r="AP111" s="129">
        <f t="shared" si="51"/>
        <v>0</v>
      </c>
      <c r="AQ111" s="128">
        <f t="shared" si="40"/>
        <v>0</v>
      </c>
      <c r="AR111" s="128">
        <f t="shared" si="41"/>
        <v>0</v>
      </c>
      <c r="AS111" s="125">
        <f t="shared" si="62"/>
        <v>0</v>
      </c>
      <c r="AT111" s="143">
        <f t="shared" si="63"/>
        <v>-1</v>
      </c>
      <c r="AU111" s="137"/>
      <c r="AV111" s="102"/>
    </row>
    <row r="112" spans="1:48" ht="10.199999999999999" x14ac:dyDescent="0.2">
      <c r="A112" s="102"/>
      <c r="B112" s="133">
        <v>110</v>
      </c>
      <c r="C112" s="159"/>
      <c r="D112" s="82"/>
      <c r="E112" s="159"/>
      <c r="F112" s="82"/>
      <c r="G112" s="83"/>
      <c r="H112" s="162" t="s">
        <v>248</v>
      </c>
      <c r="I112" s="85"/>
      <c r="J112" s="85"/>
      <c r="K112" s="84"/>
      <c r="L112" s="86"/>
      <c r="M112" s="87"/>
      <c r="N112" s="135"/>
      <c r="O112" s="119"/>
      <c r="P112" s="120"/>
      <c r="Q112" s="121"/>
      <c r="R112" s="86"/>
      <c r="S112" s="86"/>
      <c r="T112" s="138">
        <f t="shared" si="44"/>
        <v>6.4099999999999966</v>
      </c>
      <c r="U112" s="122">
        <f t="shared" si="52"/>
        <v>0</v>
      </c>
      <c r="V112" s="123">
        <f t="shared" si="53"/>
        <v>0</v>
      </c>
      <c r="W112" s="122">
        <f t="shared" si="38"/>
        <v>0</v>
      </c>
      <c r="X112" s="124">
        <f t="shared" si="54"/>
        <v>6.4099999999999966</v>
      </c>
      <c r="Y112" s="124">
        <f t="shared" si="55"/>
        <v>-1.5899999999999967</v>
      </c>
      <c r="Z112" s="124">
        <f t="shared" si="56"/>
        <v>6.4099999999999966</v>
      </c>
      <c r="AA112" s="140">
        <f t="shared" si="57"/>
        <v>-1.5899999999999967</v>
      </c>
      <c r="AB112" s="142" t="str">
        <f>IF(G112&lt;&gt;"",VLOOKUP(WEEKDAY(C112,2),Служебный!G$4:H$10,2),"")</f>
        <v/>
      </c>
      <c r="AC112" s="125" t="str">
        <f t="shared" si="45"/>
        <v/>
      </c>
      <c r="AD112" s="126" t="str">
        <f t="shared" si="46"/>
        <v/>
      </c>
      <c r="AE112" s="127">
        <f t="shared" si="58"/>
        <v>0</v>
      </c>
      <c r="AF112" s="127">
        <f t="shared" si="59"/>
        <v>0</v>
      </c>
      <c r="AG112" s="127" t="str">
        <f t="shared" si="39"/>
        <v>интрадей</v>
      </c>
      <c r="AH112" s="128">
        <f t="shared" si="60"/>
        <v>0</v>
      </c>
      <c r="AI112" s="128">
        <f t="shared" si="61"/>
        <v>0</v>
      </c>
      <c r="AJ112" s="125" t="str">
        <f t="shared" si="47"/>
        <v/>
      </c>
      <c r="AK112" s="125" t="str">
        <f t="shared" si="48"/>
        <v/>
      </c>
      <c r="AL112" s="126" t="str">
        <f t="shared" si="49"/>
        <v/>
      </c>
      <c r="AM112" s="128">
        <f t="shared" si="42"/>
        <v>0</v>
      </c>
      <c r="AN112" s="129">
        <f t="shared" si="50"/>
        <v>8</v>
      </c>
      <c r="AO112" s="129">
        <f t="shared" si="43"/>
        <v>-19.875000000000043</v>
      </c>
      <c r="AP112" s="129">
        <f t="shared" si="51"/>
        <v>0</v>
      </c>
      <c r="AQ112" s="128">
        <f t="shared" si="40"/>
        <v>0</v>
      </c>
      <c r="AR112" s="128">
        <f t="shared" si="41"/>
        <v>0</v>
      </c>
      <c r="AS112" s="125">
        <f t="shared" si="62"/>
        <v>0</v>
      </c>
      <c r="AT112" s="143">
        <f t="shared" si="63"/>
        <v>-1</v>
      </c>
      <c r="AU112" s="137"/>
      <c r="AV112" s="102"/>
    </row>
    <row r="113" spans="1:48" ht="10.199999999999999" x14ac:dyDescent="0.2">
      <c r="A113" s="102"/>
      <c r="B113" s="133">
        <v>111</v>
      </c>
      <c r="C113" s="159"/>
      <c r="D113" s="82"/>
      <c r="E113" s="159"/>
      <c r="F113" s="82"/>
      <c r="G113" s="83"/>
      <c r="H113" s="162" t="s">
        <v>248</v>
      </c>
      <c r="I113" s="85"/>
      <c r="J113" s="85"/>
      <c r="K113" s="84"/>
      <c r="L113" s="86"/>
      <c r="M113" s="87"/>
      <c r="N113" s="135"/>
      <c r="O113" s="119"/>
      <c r="P113" s="120"/>
      <c r="Q113" s="121"/>
      <c r="R113" s="86"/>
      <c r="S113" s="86"/>
      <c r="T113" s="138">
        <f t="shared" si="44"/>
        <v>6.4099999999999966</v>
      </c>
      <c r="U113" s="122">
        <f t="shared" si="52"/>
        <v>0</v>
      </c>
      <c r="V113" s="123">
        <f t="shared" si="53"/>
        <v>0</v>
      </c>
      <c r="W113" s="122">
        <f t="shared" si="38"/>
        <v>0</v>
      </c>
      <c r="X113" s="124">
        <f t="shared" si="54"/>
        <v>6.4099999999999966</v>
      </c>
      <c r="Y113" s="124">
        <f t="shared" si="55"/>
        <v>-1.5899999999999967</v>
      </c>
      <c r="Z113" s="124">
        <f t="shared" si="56"/>
        <v>6.4099999999999966</v>
      </c>
      <c r="AA113" s="140">
        <f t="shared" si="57"/>
        <v>-1.5899999999999967</v>
      </c>
      <c r="AB113" s="142" t="str">
        <f>IF(G113&lt;&gt;"",VLOOKUP(WEEKDAY(C113,2),Служебный!G$4:H$10,2),"")</f>
        <v/>
      </c>
      <c r="AC113" s="125" t="str">
        <f t="shared" si="45"/>
        <v/>
      </c>
      <c r="AD113" s="126" t="str">
        <f t="shared" si="46"/>
        <v/>
      </c>
      <c r="AE113" s="127">
        <f t="shared" si="58"/>
        <v>0</v>
      </c>
      <c r="AF113" s="127">
        <f t="shared" si="59"/>
        <v>0</v>
      </c>
      <c r="AG113" s="127" t="str">
        <f t="shared" si="39"/>
        <v>интрадей</v>
      </c>
      <c r="AH113" s="128">
        <f t="shared" si="60"/>
        <v>0</v>
      </c>
      <c r="AI113" s="128">
        <f t="shared" si="61"/>
        <v>0</v>
      </c>
      <c r="AJ113" s="125" t="str">
        <f t="shared" si="47"/>
        <v/>
      </c>
      <c r="AK113" s="125" t="str">
        <f t="shared" si="48"/>
        <v/>
      </c>
      <c r="AL113" s="126" t="str">
        <f t="shared" si="49"/>
        <v/>
      </c>
      <c r="AM113" s="128">
        <f t="shared" si="42"/>
        <v>0</v>
      </c>
      <c r="AN113" s="129">
        <f t="shared" si="50"/>
        <v>8</v>
      </c>
      <c r="AO113" s="129">
        <f t="shared" si="43"/>
        <v>-19.875000000000043</v>
      </c>
      <c r="AP113" s="129">
        <f t="shared" si="51"/>
        <v>0</v>
      </c>
      <c r="AQ113" s="128">
        <f t="shared" si="40"/>
        <v>0</v>
      </c>
      <c r="AR113" s="128">
        <f t="shared" si="41"/>
        <v>0</v>
      </c>
      <c r="AS113" s="125">
        <f t="shared" si="62"/>
        <v>0</v>
      </c>
      <c r="AT113" s="143">
        <f t="shared" si="63"/>
        <v>-1</v>
      </c>
      <c r="AU113" s="137"/>
      <c r="AV113" s="102"/>
    </row>
    <row r="114" spans="1:48" ht="10.199999999999999" x14ac:dyDescent="0.2">
      <c r="A114" s="102"/>
      <c r="B114" s="133">
        <v>112</v>
      </c>
      <c r="C114" s="159"/>
      <c r="D114" s="82"/>
      <c r="E114" s="159"/>
      <c r="F114" s="82"/>
      <c r="G114" s="83"/>
      <c r="H114" s="162" t="s">
        <v>248</v>
      </c>
      <c r="I114" s="85"/>
      <c r="J114" s="85"/>
      <c r="K114" s="84"/>
      <c r="L114" s="86"/>
      <c r="M114" s="87"/>
      <c r="N114" s="135"/>
      <c r="O114" s="119"/>
      <c r="P114" s="120"/>
      <c r="Q114" s="121"/>
      <c r="R114" s="86"/>
      <c r="S114" s="86"/>
      <c r="T114" s="138">
        <f t="shared" si="44"/>
        <v>6.4099999999999966</v>
      </c>
      <c r="U114" s="122">
        <f t="shared" si="52"/>
        <v>0</v>
      </c>
      <c r="V114" s="123">
        <f t="shared" si="53"/>
        <v>0</v>
      </c>
      <c r="W114" s="122">
        <f t="shared" si="38"/>
        <v>0</v>
      </c>
      <c r="X114" s="124">
        <f t="shared" si="54"/>
        <v>6.4099999999999966</v>
      </c>
      <c r="Y114" s="124">
        <f t="shared" si="55"/>
        <v>-1.5899999999999967</v>
      </c>
      <c r="Z114" s="124">
        <f t="shared" si="56"/>
        <v>6.4099999999999966</v>
      </c>
      <c r="AA114" s="140">
        <f t="shared" si="57"/>
        <v>-1.5899999999999967</v>
      </c>
      <c r="AB114" s="142" t="str">
        <f>IF(G114&lt;&gt;"",VLOOKUP(WEEKDAY(C114,2),Служебный!G$4:H$10,2),"")</f>
        <v/>
      </c>
      <c r="AC114" s="125" t="str">
        <f t="shared" si="45"/>
        <v/>
      </c>
      <c r="AD114" s="126" t="str">
        <f t="shared" si="46"/>
        <v/>
      </c>
      <c r="AE114" s="127">
        <f t="shared" si="58"/>
        <v>0</v>
      </c>
      <c r="AF114" s="127">
        <f t="shared" si="59"/>
        <v>0</v>
      </c>
      <c r="AG114" s="127" t="str">
        <f t="shared" si="39"/>
        <v>интрадей</v>
      </c>
      <c r="AH114" s="128">
        <f t="shared" si="60"/>
        <v>0</v>
      </c>
      <c r="AI114" s="128">
        <f t="shared" si="61"/>
        <v>0</v>
      </c>
      <c r="AJ114" s="125" t="str">
        <f t="shared" si="47"/>
        <v/>
      </c>
      <c r="AK114" s="125" t="str">
        <f t="shared" si="48"/>
        <v/>
      </c>
      <c r="AL114" s="126" t="str">
        <f t="shared" si="49"/>
        <v/>
      </c>
      <c r="AM114" s="128">
        <f t="shared" si="42"/>
        <v>0</v>
      </c>
      <c r="AN114" s="129">
        <f t="shared" si="50"/>
        <v>8</v>
      </c>
      <c r="AO114" s="129">
        <f t="shared" si="43"/>
        <v>-19.875000000000043</v>
      </c>
      <c r="AP114" s="129">
        <f t="shared" si="51"/>
        <v>0</v>
      </c>
      <c r="AQ114" s="128">
        <f t="shared" si="40"/>
        <v>0</v>
      </c>
      <c r="AR114" s="128">
        <f t="shared" si="41"/>
        <v>0</v>
      </c>
      <c r="AS114" s="125">
        <f t="shared" si="62"/>
        <v>0</v>
      </c>
      <c r="AT114" s="143">
        <f t="shared" si="63"/>
        <v>-1</v>
      </c>
      <c r="AU114" s="137"/>
      <c r="AV114" s="102"/>
    </row>
    <row r="115" spans="1:48" ht="10.199999999999999" x14ac:dyDescent="0.2">
      <c r="A115" s="102"/>
      <c r="B115" s="133">
        <v>113</v>
      </c>
      <c r="C115" s="159"/>
      <c r="D115" s="82"/>
      <c r="E115" s="159"/>
      <c r="F115" s="82"/>
      <c r="G115" s="83"/>
      <c r="H115" s="162" t="s">
        <v>248</v>
      </c>
      <c r="I115" s="85"/>
      <c r="J115" s="85"/>
      <c r="K115" s="84"/>
      <c r="L115" s="86"/>
      <c r="M115" s="87"/>
      <c r="N115" s="135"/>
      <c r="O115" s="119"/>
      <c r="P115" s="120"/>
      <c r="Q115" s="121"/>
      <c r="R115" s="86"/>
      <c r="S115" s="86"/>
      <c r="T115" s="138">
        <f t="shared" si="44"/>
        <v>6.4099999999999966</v>
      </c>
      <c r="U115" s="122">
        <f t="shared" si="52"/>
        <v>0</v>
      </c>
      <c r="V115" s="123">
        <f t="shared" si="53"/>
        <v>0</v>
      </c>
      <c r="W115" s="122">
        <f t="shared" si="38"/>
        <v>0</v>
      </c>
      <c r="X115" s="124">
        <f t="shared" si="54"/>
        <v>6.4099999999999966</v>
      </c>
      <c r="Y115" s="124">
        <f t="shared" si="55"/>
        <v>-1.5899999999999967</v>
      </c>
      <c r="Z115" s="124">
        <f t="shared" si="56"/>
        <v>6.4099999999999966</v>
      </c>
      <c r="AA115" s="140">
        <f t="shared" si="57"/>
        <v>-1.5899999999999967</v>
      </c>
      <c r="AB115" s="142" t="str">
        <f>IF(G115&lt;&gt;"",VLOOKUP(WEEKDAY(C115,2),Служебный!G$4:H$10,2),"")</f>
        <v/>
      </c>
      <c r="AC115" s="125" t="str">
        <f t="shared" si="45"/>
        <v/>
      </c>
      <c r="AD115" s="126" t="str">
        <f t="shared" si="46"/>
        <v/>
      </c>
      <c r="AE115" s="127">
        <f t="shared" si="58"/>
        <v>0</v>
      </c>
      <c r="AF115" s="127">
        <f t="shared" si="59"/>
        <v>0</v>
      </c>
      <c r="AG115" s="127" t="str">
        <f t="shared" si="39"/>
        <v>интрадей</v>
      </c>
      <c r="AH115" s="128">
        <f t="shared" si="60"/>
        <v>0</v>
      </c>
      <c r="AI115" s="128">
        <f t="shared" si="61"/>
        <v>0</v>
      </c>
      <c r="AJ115" s="125" t="str">
        <f t="shared" si="47"/>
        <v/>
      </c>
      <c r="AK115" s="125" t="str">
        <f t="shared" si="48"/>
        <v/>
      </c>
      <c r="AL115" s="126" t="str">
        <f t="shared" si="49"/>
        <v/>
      </c>
      <c r="AM115" s="128">
        <f t="shared" si="42"/>
        <v>0</v>
      </c>
      <c r="AN115" s="129">
        <f t="shared" si="50"/>
        <v>8</v>
      </c>
      <c r="AO115" s="129">
        <f t="shared" si="43"/>
        <v>-19.875000000000043</v>
      </c>
      <c r="AP115" s="129">
        <f t="shared" si="51"/>
        <v>0</v>
      </c>
      <c r="AQ115" s="128">
        <f t="shared" si="40"/>
        <v>0</v>
      </c>
      <c r="AR115" s="128">
        <f t="shared" si="41"/>
        <v>0</v>
      </c>
      <c r="AS115" s="125">
        <f t="shared" si="62"/>
        <v>0</v>
      </c>
      <c r="AT115" s="143">
        <f t="shared" si="63"/>
        <v>-1</v>
      </c>
      <c r="AU115" s="137"/>
      <c r="AV115" s="102"/>
    </row>
    <row r="116" spans="1:48" ht="10.199999999999999" x14ac:dyDescent="0.2">
      <c r="A116" s="102"/>
      <c r="B116" s="133">
        <v>114</v>
      </c>
      <c r="C116" s="159"/>
      <c r="D116" s="82"/>
      <c r="E116" s="159"/>
      <c r="F116" s="82"/>
      <c r="G116" s="83"/>
      <c r="H116" s="161" t="s">
        <v>247</v>
      </c>
      <c r="I116" s="85"/>
      <c r="J116" s="85"/>
      <c r="K116" s="84"/>
      <c r="L116" s="86"/>
      <c r="M116" s="87"/>
      <c r="N116" s="135"/>
      <c r="O116" s="119"/>
      <c r="P116" s="120"/>
      <c r="Q116" s="121"/>
      <c r="R116" s="86"/>
      <c r="S116" s="86"/>
      <c r="T116" s="138">
        <f t="shared" si="44"/>
        <v>6.4099999999999966</v>
      </c>
      <c r="U116" s="122">
        <f t="shared" si="52"/>
        <v>0</v>
      </c>
      <c r="V116" s="123">
        <f t="shared" si="53"/>
        <v>0</v>
      </c>
      <c r="W116" s="122">
        <f t="shared" si="38"/>
        <v>0</v>
      </c>
      <c r="X116" s="124">
        <f t="shared" si="54"/>
        <v>6.4099999999999966</v>
      </c>
      <c r="Y116" s="124">
        <f t="shared" si="55"/>
        <v>-1.5899999999999967</v>
      </c>
      <c r="Z116" s="124">
        <f t="shared" si="56"/>
        <v>6.4099999999999966</v>
      </c>
      <c r="AA116" s="140">
        <f t="shared" si="57"/>
        <v>-1.5899999999999967</v>
      </c>
      <c r="AB116" s="142" t="str">
        <f>IF(G116&lt;&gt;"",VLOOKUP(WEEKDAY(C116,2),Служебный!G$4:H$10,2),"")</f>
        <v/>
      </c>
      <c r="AC116" s="125" t="str">
        <f t="shared" si="45"/>
        <v/>
      </c>
      <c r="AD116" s="126" t="str">
        <f t="shared" si="46"/>
        <v/>
      </c>
      <c r="AE116" s="127">
        <f t="shared" si="58"/>
        <v>0</v>
      </c>
      <c r="AF116" s="127">
        <f t="shared" si="59"/>
        <v>0</v>
      </c>
      <c r="AG116" s="127" t="str">
        <f t="shared" si="39"/>
        <v>интрадей</v>
      </c>
      <c r="AH116" s="128">
        <f t="shared" si="60"/>
        <v>0</v>
      </c>
      <c r="AI116" s="128">
        <f t="shared" si="61"/>
        <v>0</v>
      </c>
      <c r="AJ116" s="125" t="str">
        <f t="shared" si="47"/>
        <v/>
      </c>
      <c r="AK116" s="125" t="str">
        <f t="shared" si="48"/>
        <v/>
      </c>
      <c r="AL116" s="126" t="str">
        <f t="shared" si="49"/>
        <v/>
      </c>
      <c r="AM116" s="128">
        <f t="shared" si="42"/>
        <v>0</v>
      </c>
      <c r="AN116" s="129">
        <f t="shared" si="50"/>
        <v>8</v>
      </c>
      <c r="AO116" s="129">
        <f t="shared" si="43"/>
        <v>-19.875000000000043</v>
      </c>
      <c r="AP116" s="129">
        <f t="shared" si="51"/>
        <v>0</v>
      </c>
      <c r="AQ116" s="128">
        <f t="shared" si="40"/>
        <v>0</v>
      </c>
      <c r="AR116" s="128">
        <f t="shared" si="41"/>
        <v>0</v>
      </c>
      <c r="AS116" s="125">
        <f t="shared" si="62"/>
        <v>0</v>
      </c>
      <c r="AT116" s="143">
        <f t="shared" si="63"/>
        <v>-1</v>
      </c>
      <c r="AU116" s="137"/>
      <c r="AV116" s="102"/>
    </row>
    <row r="117" spans="1:48" ht="10.199999999999999" x14ac:dyDescent="0.2">
      <c r="A117" s="102"/>
      <c r="B117" s="133">
        <v>115</v>
      </c>
      <c r="C117" s="159"/>
      <c r="D117" s="82"/>
      <c r="E117" s="159"/>
      <c r="F117" s="82"/>
      <c r="G117" s="83"/>
      <c r="H117" s="162" t="s">
        <v>248</v>
      </c>
      <c r="I117" s="85"/>
      <c r="J117" s="85"/>
      <c r="K117" s="84"/>
      <c r="L117" s="86"/>
      <c r="M117" s="87"/>
      <c r="N117" s="135"/>
      <c r="O117" s="119"/>
      <c r="P117" s="120"/>
      <c r="Q117" s="121"/>
      <c r="R117" s="86"/>
      <c r="S117" s="86"/>
      <c r="T117" s="138">
        <f t="shared" si="44"/>
        <v>6.4099999999999966</v>
      </c>
      <c r="U117" s="122">
        <f t="shared" si="52"/>
        <v>0</v>
      </c>
      <c r="V117" s="123">
        <f t="shared" si="53"/>
        <v>0</v>
      </c>
      <c r="W117" s="122">
        <f t="shared" si="38"/>
        <v>0</v>
      </c>
      <c r="X117" s="124">
        <f t="shared" si="54"/>
        <v>6.4099999999999966</v>
      </c>
      <c r="Y117" s="124">
        <f t="shared" si="55"/>
        <v>-1.5899999999999967</v>
      </c>
      <c r="Z117" s="124">
        <f t="shared" si="56"/>
        <v>6.4099999999999966</v>
      </c>
      <c r="AA117" s="140">
        <f t="shared" si="57"/>
        <v>-1.5899999999999967</v>
      </c>
      <c r="AB117" s="142" t="str">
        <f>IF(G117&lt;&gt;"",VLOOKUP(WEEKDAY(C117,2),Служебный!G$4:H$10,2),"")</f>
        <v/>
      </c>
      <c r="AC117" s="125" t="str">
        <f t="shared" si="45"/>
        <v/>
      </c>
      <c r="AD117" s="126" t="str">
        <f t="shared" si="46"/>
        <v/>
      </c>
      <c r="AE117" s="127">
        <f t="shared" si="58"/>
        <v>0</v>
      </c>
      <c r="AF117" s="127">
        <f t="shared" si="59"/>
        <v>0</v>
      </c>
      <c r="AG117" s="127" t="str">
        <f t="shared" si="39"/>
        <v>интрадей</v>
      </c>
      <c r="AH117" s="128">
        <f t="shared" si="60"/>
        <v>0</v>
      </c>
      <c r="AI117" s="128">
        <f t="shared" si="61"/>
        <v>0</v>
      </c>
      <c r="AJ117" s="125" t="str">
        <f t="shared" si="47"/>
        <v/>
      </c>
      <c r="AK117" s="125" t="str">
        <f t="shared" si="48"/>
        <v/>
      </c>
      <c r="AL117" s="126" t="str">
        <f t="shared" si="49"/>
        <v/>
      </c>
      <c r="AM117" s="128">
        <f t="shared" si="42"/>
        <v>0</v>
      </c>
      <c r="AN117" s="129">
        <f t="shared" si="50"/>
        <v>8</v>
      </c>
      <c r="AO117" s="129">
        <f t="shared" si="43"/>
        <v>-19.875000000000043</v>
      </c>
      <c r="AP117" s="129">
        <f t="shared" si="51"/>
        <v>0</v>
      </c>
      <c r="AQ117" s="128">
        <f t="shared" si="40"/>
        <v>0</v>
      </c>
      <c r="AR117" s="128">
        <f t="shared" si="41"/>
        <v>0</v>
      </c>
      <c r="AS117" s="125">
        <f t="shared" si="62"/>
        <v>0</v>
      </c>
      <c r="AT117" s="143">
        <f t="shared" si="63"/>
        <v>-1</v>
      </c>
      <c r="AU117" s="137"/>
      <c r="AV117" s="102"/>
    </row>
    <row r="118" spans="1:48" ht="10.199999999999999" x14ac:dyDescent="0.2">
      <c r="A118" s="102"/>
      <c r="B118" s="133">
        <v>116</v>
      </c>
      <c r="C118" s="159"/>
      <c r="D118" s="82"/>
      <c r="E118" s="159"/>
      <c r="F118" s="82"/>
      <c r="G118" s="83"/>
      <c r="H118" s="161" t="s">
        <v>247</v>
      </c>
      <c r="I118" s="85"/>
      <c r="J118" s="85"/>
      <c r="K118" s="84"/>
      <c r="L118" s="86"/>
      <c r="M118" s="87"/>
      <c r="N118" s="135"/>
      <c r="O118" s="119"/>
      <c r="P118" s="120"/>
      <c r="Q118" s="121"/>
      <c r="R118" s="86"/>
      <c r="S118" s="86"/>
      <c r="T118" s="138">
        <f t="shared" si="44"/>
        <v>6.4099999999999966</v>
      </c>
      <c r="U118" s="122">
        <f t="shared" si="52"/>
        <v>0</v>
      </c>
      <c r="V118" s="123">
        <f t="shared" si="53"/>
        <v>0</v>
      </c>
      <c r="W118" s="122">
        <f t="shared" si="38"/>
        <v>0</v>
      </c>
      <c r="X118" s="124">
        <f t="shared" si="54"/>
        <v>6.4099999999999966</v>
      </c>
      <c r="Y118" s="124">
        <f t="shared" si="55"/>
        <v>-1.5899999999999967</v>
      </c>
      <c r="Z118" s="124">
        <f t="shared" si="56"/>
        <v>6.4099999999999966</v>
      </c>
      <c r="AA118" s="140">
        <f t="shared" si="57"/>
        <v>-1.5899999999999967</v>
      </c>
      <c r="AB118" s="142" t="str">
        <f>IF(G118&lt;&gt;"",VLOOKUP(WEEKDAY(C118,2),Служебный!G$4:H$10,2),"")</f>
        <v/>
      </c>
      <c r="AC118" s="125" t="str">
        <f t="shared" si="45"/>
        <v/>
      </c>
      <c r="AD118" s="126" t="str">
        <f t="shared" si="46"/>
        <v/>
      </c>
      <c r="AE118" s="127">
        <f t="shared" si="58"/>
        <v>0</v>
      </c>
      <c r="AF118" s="127">
        <f t="shared" si="59"/>
        <v>0</v>
      </c>
      <c r="AG118" s="127" t="str">
        <f t="shared" si="39"/>
        <v>интрадей</v>
      </c>
      <c r="AH118" s="128">
        <f t="shared" si="60"/>
        <v>0</v>
      </c>
      <c r="AI118" s="128">
        <f t="shared" si="61"/>
        <v>0</v>
      </c>
      <c r="AJ118" s="125" t="str">
        <f t="shared" si="47"/>
        <v/>
      </c>
      <c r="AK118" s="125" t="str">
        <f t="shared" si="48"/>
        <v/>
      </c>
      <c r="AL118" s="126" t="str">
        <f t="shared" si="49"/>
        <v/>
      </c>
      <c r="AM118" s="128">
        <f t="shared" si="42"/>
        <v>0</v>
      </c>
      <c r="AN118" s="129">
        <f t="shared" si="50"/>
        <v>8</v>
      </c>
      <c r="AO118" s="129">
        <f t="shared" si="43"/>
        <v>-19.875000000000043</v>
      </c>
      <c r="AP118" s="129">
        <f t="shared" si="51"/>
        <v>0</v>
      </c>
      <c r="AQ118" s="128">
        <f t="shared" si="40"/>
        <v>0</v>
      </c>
      <c r="AR118" s="128">
        <f t="shared" si="41"/>
        <v>0</v>
      </c>
      <c r="AS118" s="125">
        <f t="shared" si="62"/>
        <v>0</v>
      </c>
      <c r="AT118" s="143">
        <f t="shared" si="63"/>
        <v>-1</v>
      </c>
      <c r="AU118" s="137"/>
      <c r="AV118" s="102"/>
    </row>
    <row r="119" spans="1:48" ht="10.199999999999999" x14ac:dyDescent="0.2">
      <c r="A119" s="102"/>
      <c r="B119" s="133">
        <v>117</v>
      </c>
      <c r="C119" s="159"/>
      <c r="D119" s="82"/>
      <c r="E119" s="159"/>
      <c r="F119" s="82"/>
      <c r="G119" s="83"/>
      <c r="H119" s="162" t="s">
        <v>248</v>
      </c>
      <c r="I119" s="85"/>
      <c r="J119" s="85"/>
      <c r="K119" s="84"/>
      <c r="L119" s="86"/>
      <c r="M119" s="87"/>
      <c r="N119" s="135"/>
      <c r="O119" s="119"/>
      <c r="P119" s="120"/>
      <c r="Q119" s="121"/>
      <c r="R119" s="86"/>
      <c r="S119" s="86"/>
      <c r="T119" s="138">
        <f t="shared" si="44"/>
        <v>6.4099999999999966</v>
      </c>
      <c r="U119" s="122">
        <f t="shared" si="52"/>
        <v>0</v>
      </c>
      <c r="V119" s="123">
        <f t="shared" si="53"/>
        <v>0</v>
      </c>
      <c r="W119" s="122">
        <f t="shared" si="38"/>
        <v>0</v>
      </c>
      <c r="X119" s="124">
        <f t="shared" si="54"/>
        <v>6.4099999999999966</v>
      </c>
      <c r="Y119" s="124">
        <f t="shared" si="55"/>
        <v>-1.5899999999999967</v>
      </c>
      <c r="Z119" s="124">
        <f t="shared" si="56"/>
        <v>6.4099999999999966</v>
      </c>
      <c r="AA119" s="140">
        <f t="shared" si="57"/>
        <v>-1.5899999999999967</v>
      </c>
      <c r="AB119" s="142" t="str">
        <f>IF(G119&lt;&gt;"",VLOOKUP(WEEKDAY(C119,2),Служебный!G$4:H$10,2),"")</f>
        <v/>
      </c>
      <c r="AC119" s="125" t="str">
        <f t="shared" si="45"/>
        <v/>
      </c>
      <c r="AD119" s="126" t="str">
        <f t="shared" si="46"/>
        <v/>
      </c>
      <c r="AE119" s="127">
        <f t="shared" si="58"/>
        <v>0</v>
      </c>
      <c r="AF119" s="127">
        <f t="shared" si="59"/>
        <v>0</v>
      </c>
      <c r="AG119" s="127" t="str">
        <f t="shared" si="39"/>
        <v>интрадей</v>
      </c>
      <c r="AH119" s="128">
        <f t="shared" si="60"/>
        <v>0</v>
      </c>
      <c r="AI119" s="128">
        <f t="shared" si="61"/>
        <v>0</v>
      </c>
      <c r="AJ119" s="125" t="str">
        <f t="shared" si="47"/>
        <v/>
      </c>
      <c r="AK119" s="125" t="str">
        <f t="shared" si="48"/>
        <v/>
      </c>
      <c r="AL119" s="126" t="str">
        <f t="shared" si="49"/>
        <v/>
      </c>
      <c r="AM119" s="128">
        <f t="shared" si="42"/>
        <v>0</v>
      </c>
      <c r="AN119" s="129">
        <f t="shared" si="50"/>
        <v>8</v>
      </c>
      <c r="AO119" s="129">
        <f t="shared" si="43"/>
        <v>-19.875000000000043</v>
      </c>
      <c r="AP119" s="129">
        <f t="shared" si="51"/>
        <v>0</v>
      </c>
      <c r="AQ119" s="128">
        <f t="shared" si="40"/>
        <v>0</v>
      </c>
      <c r="AR119" s="128">
        <f t="shared" si="41"/>
        <v>0</v>
      </c>
      <c r="AS119" s="125">
        <f t="shared" si="62"/>
        <v>0</v>
      </c>
      <c r="AT119" s="143">
        <f t="shared" si="63"/>
        <v>-1</v>
      </c>
      <c r="AU119" s="137"/>
      <c r="AV119" s="102"/>
    </row>
    <row r="120" spans="1:48" ht="10.199999999999999" x14ac:dyDescent="0.2">
      <c r="A120" s="102"/>
      <c r="B120" s="133">
        <v>118</v>
      </c>
      <c r="C120" s="159"/>
      <c r="D120" s="82"/>
      <c r="E120" s="159"/>
      <c r="F120" s="82"/>
      <c r="G120" s="83"/>
      <c r="H120" s="161" t="s">
        <v>247</v>
      </c>
      <c r="I120" s="85"/>
      <c r="J120" s="85"/>
      <c r="K120" s="84"/>
      <c r="L120" s="86"/>
      <c r="M120" s="87"/>
      <c r="N120" s="135"/>
      <c r="O120" s="119"/>
      <c r="P120" s="120"/>
      <c r="Q120" s="121"/>
      <c r="R120" s="86"/>
      <c r="S120" s="86"/>
      <c r="T120" s="138">
        <f t="shared" si="44"/>
        <v>6.4099999999999966</v>
      </c>
      <c r="U120" s="122">
        <f t="shared" si="52"/>
        <v>0</v>
      </c>
      <c r="V120" s="123">
        <f t="shared" si="53"/>
        <v>0</v>
      </c>
      <c r="W120" s="122">
        <f t="shared" si="38"/>
        <v>0</v>
      </c>
      <c r="X120" s="124">
        <f t="shared" si="54"/>
        <v>6.4099999999999966</v>
      </c>
      <c r="Y120" s="124">
        <f t="shared" si="55"/>
        <v>-1.5899999999999967</v>
      </c>
      <c r="Z120" s="124">
        <f t="shared" si="56"/>
        <v>6.4099999999999966</v>
      </c>
      <c r="AA120" s="140">
        <f t="shared" si="57"/>
        <v>-1.5899999999999967</v>
      </c>
      <c r="AB120" s="142" t="str">
        <f>IF(G120&lt;&gt;"",VLOOKUP(WEEKDAY(C120,2),Служебный!G$4:H$10,2),"")</f>
        <v/>
      </c>
      <c r="AC120" s="125" t="str">
        <f t="shared" si="45"/>
        <v/>
      </c>
      <c r="AD120" s="126" t="str">
        <f t="shared" si="46"/>
        <v/>
      </c>
      <c r="AE120" s="127">
        <f t="shared" si="58"/>
        <v>0</v>
      </c>
      <c r="AF120" s="127">
        <f t="shared" si="59"/>
        <v>0</v>
      </c>
      <c r="AG120" s="127" t="str">
        <f t="shared" si="39"/>
        <v>интрадей</v>
      </c>
      <c r="AH120" s="128">
        <f t="shared" si="60"/>
        <v>0</v>
      </c>
      <c r="AI120" s="128">
        <f t="shared" si="61"/>
        <v>0</v>
      </c>
      <c r="AJ120" s="125" t="str">
        <f t="shared" si="47"/>
        <v/>
      </c>
      <c r="AK120" s="125" t="str">
        <f t="shared" si="48"/>
        <v/>
      </c>
      <c r="AL120" s="126" t="str">
        <f t="shared" si="49"/>
        <v/>
      </c>
      <c r="AM120" s="128">
        <f t="shared" si="42"/>
        <v>0</v>
      </c>
      <c r="AN120" s="129">
        <f t="shared" si="50"/>
        <v>8</v>
      </c>
      <c r="AO120" s="129">
        <f t="shared" si="43"/>
        <v>-19.875000000000043</v>
      </c>
      <c r="AP120" s="129">
        <f t="shared" si="51"/>
        <v>0</v>
      </c>
      <c r="AQ120" s="128">
        <f t="shared" si="40"/>
        <v>0</v>
      </c>
      <c r="AR120" s="128">
        <f t="shared" si="41"/>
        <v>0</v>
      </c>
      <c r="AS120" s="125">
        <f t="shared" si="62"/>
        <v>0</v>
      </c>
      <c r="AT120" s="143">
        <f t="shared" si="63"/>
        <v>-1</v>
      </c>
      <c r="AU120" s="137"/>
      <c r="AV120" s="102"/>
    </row>
    <row r="121" spans="1:48" ht="10.199999999999999" x14ac:dyDescent="0.2">
      <c r="A121" s="102"/>
      <c r="B121" s="133">
        <v>119</v>
      </c>
      <c r="C121" s="159"/>
      <c r="D121" s="82"/>
      <c r="E121" s="159"/>
      <c r="F121" s="82"/>
      <c r="G121" s="83"/>
      <c r="H121" s="161" t="s">
        <v>247</v>
      </c>
      <c r="I121" s="85"/>
      <c r="J121" s="85"/>
      <c r="K121" s="84"/>
      <c r="L121" s="86"/>
      <c r="M121" s="87"/>
      <c r="N121" s="135"/>
      <c r="O121" s="119"/>
      <c r="P121" s="120"/>
      <c r="Q121" s="121"/>
      <c r="R121" s="86"/>
      <c r="S121" s="86"/>
      <c r="T121" s="138">
        <f t="shared" si="44"/>
        <v>6.4099999999999966</v>
      </c>
      <c r="U121" s="122">
        <f t="shared" si="52"/>
        <v>0</v>
      </c>
      <c r="V121" s="123">
        <f t="shared" si="53"/>
        <v>0</v>
      </c>
      <c r="W121" s="122">
        <f t="shared" si="38"/>
        <v>0</v>
      </c>
      <c r="X121" s="124">
        <f t="shared" si="54"/>
        <v>6.4099999999999966</v>
      </c>
      <c r="Y121" s="124">
        <f t="shared" si="55"/>
        <v>-1.5899999999999967</v>
      </c>
      <c r="Z121" s="124">
        <f t="shared" si="56"/>
        <v>6.4099999999999966</v>
      </c>
      <c r="AA121" s="140">
        <f t="shared" si="57"/>
        <v>-1.5899999999999967</v>
      </c>
      <c r="AB121" s="142" t="str">
        <f>IF(G121&lt;&gt;"",VLOOKUP(WEEKDAY(C121,2),Служебный!G$4:H$10,2),"")</f>
        <v/>
      </c>
      <c r="AC121" s="125" t="str">
        <f t="shared" si="45"/>
        <v/>
      </c>
      <c r="AD121" s="126" t="str">
        <f t="shared" si="46"/>
        <v/>
      </c>
      <c r="AE121" s="127">
        <f t="shared" si="58"/>
        <v>0</v>
      </c>
      <c r="AF121" s="127">
        <f t="shared" si="59"/>
        <v>0</v>
      </c>
      <c r="AG121" s="127" t="str">
        <f t="shared" si="39"/>
        <v>интрадей</v>
      </c>
      <c r="AH121" s="128">
        <f t="shared" si="60"/>
        <v>0</v>
      </c>
      <c r="AI121" s="128">
        <f t="shared" si="61"/>
        <v>0</v>
      </c>
      <c r="AJ121" s="125" t="str">
        <f t="shared" si="47"/>
        <v/>
      </c>
      <c r="AK121" s="125" t="str">
        <f t="shared" si="48"/>
        <v/>
      </c>
      <c r="AL121" s="126" t="str">
        <f t="shared" si="49"/>
        <v/>
      </c>
      <c r="AM121" s="128">
        <f t="shared" si="42"/>
        <v>0</v>
      </c>
      <c r="AN121" s="129">
        <f t="shared" si="50"/>
        <v>8</v>
      </c>
      <c r="AO121" s="129">
        <f t="shared" si="43"/>
        <v>-19.875000000000043</v>
      </c>
      <c r="AP121" s="129">
        <f t="shared" si="51"/>
        <v>0</v>
      </c>
      <c r="AQ121" s="128">
        <f t="shared" si="40"/>
        <v>0</v>
      </c>
      <c r="AR121" s="128">
        <f t="shared" si="41"/>
        <v>0</v>
      </c>
      <c r="AS121" s="125">
        <f t="shared" si="62"/>
        <v>0</v>
      </c>
      <c r="AT121" s="143">
        <f t="shared" si="63"/>
        <v>-1</v>
      </c>
      <c r="AU121" s="137"/>
      <c r="AV121" s="102"/>
    </row>
    <row r="122" spans="1:48" ht="10.199999999999999" x14ac:dyDescent="0.2">
      <c r="A122" s="102"/>
      <c r="B122" s="133">
        <v>120</v>
      </c>
      <c r="C122" s="159"/>
      <c r="D122" s="82"/>
      <c r="E122" s="159"/>
      <c r="F122" s="82"/>
      <c r="G122" s="83"/>
      <c r="H122" s="162" t="s">
        <v>248</v>
      </c>
      <c r="I122" s="85"/>
      <c r="J122" s="85"/>
      <c r="K122" s="84"/>
      <c r="L122" s="86"/>
      <c r="M122" s="87"/>
      <c r="N122" s="135"/>
      <c r="O122" s="119"/>
      <c r="P122" s="120"/>
      <c r="Q122" s="121"/>
      <c r="R122" s="86"/>
      <c r="S122" s="86"/>
      <c r="T122" s="138">
        <f t="shared" si="44"/>
        <v>6.4099999999999966</v>
      </c>
      <c r="U122" s="122">
        <f t="shared" si="52"/>
        <v>0</v>
      </c>
      <c r="V122" s="123">
        <f t="shared" si="53"/>
        <v>0</v>
      </c>
      <c r="W122" s="122">
        <f t="shared" si="38"/>
        <v>0</v>
      </c>
      <c r="X122" s="124">
        <f t="shared" si="54"/>
        <v>6.4099999999999966</v>
      </c>
      <c r="Y122" s="124">
        <f t="shared" si="55"/>
        <v>-1.5899999999999967</v>
      </c>
      <c r="Z122" s="124">
        <f t="shared" si="56"/>
        <v>6.4099999999999966</v>
      </c>
      <c r="AA122" s="140">
        <f t="shared" si="57"/>
        <v>-1.5899999999999967</v>
      </c>
      <c r="AB122" s="142" t="str">
        <f>IF(G122&lt;&gt;"",VLOOKUP(WEEKDAY(C122,2),Служебный!G$4:H$10,2),"")</f>
        <v/>
      </c>
      <c r="AC122" s="125" t="str">
        <f t="shared" si="45"/>
        <v/>
      </c>
      <c r="AD122" s="126" t="str">
        <f t="shared" si="46"/>
        <v/>
      </c>
      <c r="AE122" s="127">
        <f t="shared" si="58"/>
        <v>0</v>
      </c>
      <c r="AF122" s="127">
        <f t="shared" si="59"/>
        <v>0</v>
      </c>
      <c r="AG122" s="127" t="str">
        <f t="shared" si="39"/>
        <v>интрадей</v>
      </c>
      <c r="AH122" s="128">
        <f t="shared" si="60"/>
        <v>0</v>
      </c>
      <c r="AI122" s="128">
        <f t="shared" si="61"/>
        <v>0</v>
      </c>
      <c r="AJ122" s="125" t="str">
        <f t="shared" si="47"/>
        <v/>
      </c>
      <c r="AK122" s="125" t="str">
        <f t="shared" si="48"/>
        <v/>
      </c>
      <c r="AL122" s="126" t="str">
        <f t="shared" si="49"/>
        <v/>
      </c>
      <c r="AM122" s="128">
        <f t="shared" si="42"/>
        <v>0</v>
      </c>
      <c r="AN122" s="129">
        <f t="shared" si="50"/>
        <v>8</v>
      </c>
      <c r="AO122" s="129">
        <f t="shared" si="43"/>
        <v>-19.875000000000043</v>
      </c>
      <c r="AP122" s="129">
        <f t="shared" si="51"/>
        <v>0</v>
      </c>
      <c r="AQ122" s="128">
        <f t="shared" si="40"/>
        <v>0</v>
      </c>
      <c r="AR122" s="128">
        <f t="shared" si="41"/>
        <v>0</v>
      </c>
      <c r="AS122" s="125">
        <f t="shared" si="62"/>
        <v>0</v>
      </c>
      <c r="AT122" s="143">
        <f t="shared" si="63"/>
        <v>-1</v>
      </c>
      <c r="AU122" s="137"/>
      <c r="AV122" s="102"/>
    </row>
    <row r="123" spans="1:48" ht="10.199999999999999" x14ac:dyDescent="0.2">
      <c r="A123" s="102"/>
      <c r="B123" s="133">
        <v>121</v>
      </c>
      <c r="C123" s="159"/>
      <c r="D123" s="82"/>
      <c r="E123" s="159"/>
      <c r="F123" s="82"/>
      <c r="G123" s="83"/>
      <c r="H123" s="162" t="s">
        <v>248</v>
      </c>
      <c r="I123" s="85"/>
      <c r="J123" s="85"/>
      <c r="K123" s="84"/>
      <c r="L123" s="86"/>
      <c r="M123" s="87"/>
      <c r="N123" s="135"/>
      <c r="O123" s="119"/>
      <c r="P123" s="120"/>
      <c r="Q123" s="121"/>
      <c r="R123" s="86"/>
      <c r="S123" s="86"/>
      <c r="T123" s="138">
        <f t="shared" si="44"/>
        <v>6.4099999999999966</v>
      </c>
      <c r="U123" s="122">
        <f t="shared" si="52"/>
        <v>0</v>
      </c>
      <c r="V123" s="123">
        <f t="shared" si="53"/>
        <v>0</v>
      </c>
      <c r="W123" s="122">
        <f t="shared" si="38"/>
        <v>0</v>
      </c>
      <c r="X123" s="124">
        <f t="shared" si="54"/>
        <v>6.4099999999999966</v>
      </c>
      <c r="Y123" s="124">
        <f t="shared" si="55"/>
        <v>-1.5899999999999967</v>
      </c>
      <c r="Z123" s="124">
        <f t="shared" si="56"/>
        <v>6.4099999999999966</v>
      </c>
      <c r="AA123" s="140">
        <f t="shared" si="57"/>
        <v>-1.5899999999999967</v>
      </c>
      <c r="AB123" s="142" t="str">
        <f>IF(G123&lt;&gt;"",VLOOKUP(WEEKDAY(C123,2),Служебный!G$4:H$10,2),"")</f>
        <v/>
      </c>
      <c r="AC123" s="125" t="str">
        <f t="shared" si="45"/>
        <v/>
      </c>
      <c r="AD123" s="126" t="str">
        <f t="shared" si="46"/>
        <v/>
      </c>
      <c r="AE123" s="127">
        <f t="shared" si="58"/>
        <v>0</v>
      </c>
      <c r="AF123" s="127">
        <f t="shared" si="59"/>
        <v>0</v>
      </c>
      <c r="AG123" s="127" t="str">
        <f t="shared" si="39"/>
        <v>интрадей</v>
      </c>
      <c r="AH123" s="128">
        <f t="shared" si="60"/>
        <v>0</v>
      </c>
      <c r="AI123" s="128">
        <f t="shared" si="61"/>
        <v>0</v>
      </c>
      <c r="AJ123" s="125" t="str">
        <f t="shared" si="47"/>
        <v/>
      </c>
      <c r="AK123" s="125" t="str">
        <f t="shared" si="48"/>
        <v/>
      </c>
      <c r="AL123" s="126" t="str">
        <f t="shared" si="49"/>
        <v/>
      </c>
      <c r="AM123" s="128">
        <f t="shared" si="42"/>
        <v>0</v>
      </c>
      <c r="AN123" s="129">
        <f t="shared" si="50"/>
        <v>8</v>
      </c>
      <c r="AO123" s="129">
        <f t="shared" si="43"/>
        <v>-19.875000000000043</v>
      </c>
      <c r="AP123" s="129">
        <f t="shared" si="51"/>
        <v>0</v>
      </c>
      <c r="AQ123" s="128">
        <f t="shared" si="40"/>
        <v>0</v>
      </c>
      <c r="AR123" s="128">
        <f t="shared" si="41"/>
        <v>0</v>
      </c>
      <c r="AS123" s="125">
        <f t="shared" si="62"/>
        <v>0</v>
      </c>
      <c r="AT123" s="143">
        <f t="shared" si="63"/>
        <v>-1</v>
      </c>
      <c r="AU123" s="137"/>
      <c r="AV123" s="102"/>
    </row>
    <row r="124" spans="1:48" ht="10.199999999999999" x14ac:dyDescent="0.2">
      <c r="A124" s="102"/>
      <c r="B124" s="133">
        <v>122</v>
      </c>
      <c r="C124" s="159"/>
      <c r="D124" s="82"/>
      <c r="E124" s="159"/>
      <c r="F124" s="82"/>
      <c r="G124" s="83"/>
      <c r="H124" s="162" t="s">
        <v>248</v>
      </c>
      <c r="I124" s="85"/>
      <c r="J124" s="85"/>
      <c r="K124" s="84"/>
      <c r="L124" s="86"/>
      <c r="M124" s="87"/>
      <c r="N124" s="135"/>
      <c r="O124" s="119"/>
      <c r="P124" s="120"/>
      <c r="Q124" s="121"/>
      <c r="R124" s="86"/>
      <c r="S124" s="86"/>
      <c r="T124" s="138">
        <f t="shared" si="44"/>
        <v>6.4099999999999966</v>
      </c>
      <c r="U124" s="122">
        <f t="shared" si="52"/>
        <v>0</v>
      </c>
      <c r="V124" s="123">
        <f t="shared" si="53"/>
        <v>0</v>
      </c>
      <c r="W124" s="122">
        <f t="shared" si="38"/>
        <v>0</v>
      </c>
      <c r="X124" s="124">
        <f t="shared" si="54"/>
        <v>6.4099999999999966</v>
      </c>
      <c r="Y124" s="124">
        <f t="shared" si="55"/>
        <v>-1.5899999999999967</v>
      </c>
      <c r="Z124" s="124">
        <f t="shared" si="56"/>
        <v>6.4099999999999966</v>
      </c>
      <c r="AA124" s="140">
        <f t="shared" si="57"/>
        <v>-1.5899999999999967</v>
      </c>
      <c r="AB124" s="142" t="str">
        <f>IF(G124&lt;&gt;"",VLOOKUP(WEEKDAY(C124,2),Служебный!G$4:H$10,2),"")</f>
        <v/>
      </c>
      <c r="AC124" s="125" t="str">
        <f t="shared" si="45"/>
        <v/>
      </c>
      <c r="AD124" s="126" t="str">
        <f t="shared" si="46"/>
        <v/>
      </c>
      <c r="AE124" s="127">
        <f t="shared" si="58"/>
        <v>0</v>
      </c>
      <c r="AF124" s="127">
        <f t="shared" si="59"/>
        <v>0</v>
      </c>
      <c r="AG124" s="127" t="str">
        <f t="shared" si="39"/>
        <v>интрадей</v>
      </c>
      <c r="AH124" s="128">
        <f t="shared" si="60"/>
        <v>0</v>
      </c>
      <c r="AI124" s="128">
        <f t="shared" si="61"/>
        <v>0</v>
      </c>
      <c r="AJ124" s="125" t="str">
        <f t="shared" si="47"/>
        <v/>
      </c>
      <c r="AK124" s="125" t="str">
        <f t="shared" si="48"/>
        <v/>
      </c>
      <c r="AL124" s="126" t="str">
        <f t="shared" si="49"/>
        <v/>
      </c>
      <c r="AM124" s="128">
        <f t="shared" si="42"/>
        <v>0</v>
      </c>
      <c r="AN124" s="129">
        <f t="shared" si="50"/>
        <v>8</v>
      </c>
      <c r="AO124" s="129">
        <f t="shared" si="43"/>
        <v>-19.875000000000043</v>
      </c>
      <c r="AP124" s="129">
        <f t="shared" si="51"/>
        <v>0</v>
      </c>
      <c r="AQ124" s="128">
        <f t="shared" si="40"/>
        <v>0</v>
      </c>
      <c r="AR124" s="128">
        <f t="shared" si="41"/>
        <v>0</v>
      </c>
      <c r="AS124" s="125">
        <f t="shared" si="62"/>
        <v>0</v>
      </c>
      <c r="AT124" s="143">
        <f t="shared" si="63"/>
        <v>-1</v>
      </c>
      <c r="AU124" s="137"/>
      <c r="AV124" s="102"/>
    </row>
    <row r="125" spans="1:48" ht="10.199999999999999" x14ac:dyDescent="0.2">
      <c r="A125" s="102"/>
      <c r="B125" s="133">
        <v>123</v>
      </c>
      <c r="C125" s="159"/>
      <c r="D125" s="82"/>
      <c r="E125" s="159"/>
      <c r="F125" s="82"/>
      <c r="G125" s="83"/>
      <c r="H125" s="162" t="s">
        <v>248</v>
      </c>
      <c r="I125" s="85"/>
      <c r="J125" s="85"/>
      <c r="K125" s="84"/>
      <c r="L125" s="86"/>
      <c r="M125" s="87"/>
      <c r="N125" s="135"/>
      <c r="O125" s="119"/>
      <c r="P125" s="120"/>
      <c r="Q125" s="121"/>
      <c r="R125" s="86"/>
      <c r="S125" s="86"/>
      <c r="T125" s="138">
        <f t="shared" si="44"/>
        <v>6.4099999999999966</v>
      </c>
      <c r="U125" s="122">
        <f t="shared" si="52"/>
        <v>0</v>
      </c>
      <c r="V125" s="123">
        <f t="shared" si="53"/>
        <v>0</v>
      </c>
      <c r="W125" s="122">
        <f t="shared" si="38"/>
        <v>0</v>
      </c>
      <c r="X125" s="124">
        <f t="shared" si="54"/>
        <v>6.4099999999999966</v>
      </c>
      <c r="Y125" s="124">
        <f t="shared" si="55"/>
        <v>-1.5899999999999967</v>
      </c>
      <c r="Z125" s="124">
        <f t="shared" si="56"/>
        <v>6.4099999999999966</v>
      </c>
      <c r="AA125" s="140">
        <f t="shared" si="57"/>
        <v>-1.5899999999999967</v>
      </c>
      <c r="AB125" s="142" t="str">
        <f>IF(G125&lt;&gt;"",VLOOKUP(WEEKDAY(C125,2),Служебный!G$4:H$10,2),"")</f>
        <v/>
      </c>
      <c r="AC125" s="125" t="str">
        <f t="shared" si="45"/>
        <v/>
      </c>
      <c r="AD125" s="126" t="str">
        <f t="shared" si="46"/>
        <v/>
      </c>
      <c r="AE125" s="127">
        <f t="shared" si="58"/>
        <v>0</v>
      </c>
      <c r="AF125" s="127">
        <f t="shared" si="59"/>
        <v>0</v>
      </c>
      <c r="AG125" s="127" t="str">
        <f t="shared" si="39"/>
        <v>интрадей</v>
      </c>
      <c r="AH125" s="128">
        <f t="shared" si="60"/>
        <v>0</v>
      </c>
      <c r="AI125" s="128">
        <f t="shared" si="61"/>
        <v>0</v>
      </c>
      <c r="AJ125" s="125" t="str">
        <f t="shared" si="47"/>
        <v/>
      </c>
      <c r="AK125" s="125" t="str">
        <f t="shared" si="48"/>
        <v/>
      </c>
      <c r="AL125" s="126" t="str">
        <f t="shared" si="49"/>
        <v/>
      </c>
      <c r="AM125" s="128">
        <f t="shared" si="42"/>
        <v>0</v>
      </c>
      <c r="AN125" s="129">
        <f t="shared" si="50"/>
        <v>8</v>
      </c>
      <c r="AO125" s="129">
        <f t="shared" si="43"/>
        <v>-19.875000000000043</v>
      </c>
      <c r="AP125" s="129">
        <f t="shared" si="51"/>
        <v>0</v>
      </c>
      <c r="AQ125" s="128">
        <f t="shared" si="40"/>
        <v>0</v>
      </c>
      <c r="AR125" s="128">
        <f t="shared" si="41"/>
        <v>0</v>
      </c>
      <c r="AS125" s="125">
        <f t="shared" si="62"/>
        <v>0</v>
      </c>
      <c r="AT125" s="143">
        <f t="shared" si="63"/>
        <v>-1</v>
      </c>
      <c r="AU125" s="137"/>
      <c r="AV125" s="102"/>
    </row>
    <row r="126" spans="1:48" ht="10.199999999999999" x14ac:dyDescent="0.2">
      <c r="A126" s="102"/>
      <c r="B126" s="133">
        <v>124</v>
      </c>
      <c r="C126" s="159"/>
      <c r="D126" s="82"/>
      <c r="E126" s="159"/>
      <c r="F126" s="82"/>
      <c r="G126" s="83"/>
      <c r="H126" s="161" t="s">
        <v>247</v>
      </c>
      <c r="I126" s="85"/>
      <c r="J126" s="85"/>
      <c r="K126" s="84"/>
      <c r="L126" s="86"/>
      <c r="M126" s="87"/>
      <c r="N126" s="135"/>
      <c r="O126" s="119"/>
      <c r="P126" s="120"/>
      <c r="Q126" s="121"/>
      <c r="R126" s="86"/>
      <c r="S126" s="86"/>
      <c r="T126" s="138">
        <f t="shared" si="44"/>
        <v>6.4099999999999966</v>
      </c>
      <c r="U126" s="122">
        <f t="shared" si="52"/>
        <v>0</v>
      </c>
      <c r="V126" s="123">
        <f t="shared" si="53"/>
        <v>0</v>
      </c>
      <c r="W126" s="122">
        <f t="shared" si="38"/>
        <v>0</v>
      </c>
      <c r="X126" s="124">
        <f t="shared" si="54"/>
        <v>6.4099999999999966</v>
      </c>
      <c r="Y126" s="124">
        <f t="shared" si="55"/>
        <v>-1.5899999999999967</v>
      </c>
      <c r="Z126" s="124">
        <f t="shared" si="56"/>
        <v>6.4099999999999966</v>
      </c>
      <c r="AA126" s="140">
        <f t="shared" si="57"/>
        <v>-1.5899999999999967</v>
      </c>
      <c r="AB126" s="142" t="str">
        <f>IF(G126&lt;&gt;"",VLOOKUP(WEEKDAY(C126,2),Служебный!G$4:H$10,2),"")</f>
        <v/>
      </c>
      <c r="AC126" s="125" t="str">
        <f t="shared" si="45"/>
        <v/>
      </c>
      <c r="AD126" s="126" t="str">
        <f t="shared" si="46"/>
        <v/>
      </c>
      <c r="AE126" s="127">
        <f t="shared" si="58"/>
        <v>0</v>
      </c>
      <c r="AF126" s="127">
        <f t="shared" si="59"/>
        <v>0</v>
      </c>
      <c r="AG126" s="127" t="str">
        <f t="shared" si="39"/>
        <v>интрадей</v>
      </c>
      <c r="AH126" s="128">
        <f t="shared" si="60"/>
        <v>0</v>
      </c>
      <c r="AI126" s="128">
        <f t="shared" si="61"/>
        <v>0</v>
      </c>
      <c r="AJ126" s="125" t="str">
        <f t="shared" si="47"/>
        <v/>
      </c>
      <c r="AK126" s="125" t="str">
        <f t="shared" si="48"/>
        <v/>
      </c>
      <c r="AL126" s="126" t="str">
        <f t="shared" si="49"/>
        <v/>
      </c>
      <c r="AM126" s="128">
        <f t="shared" si="42"/>
        <v>0</v>
      </c>
      <c r="AN126" s="129">
        <f t="shared" si="50"/>
        <v>8</v>
      </c>
      <c r="AO126" s="129">
        <f t="shared" si="43"/>
        <v>-19.875000000000043</v>
      </c>
      <c r="AP126" s="129">
        <f t="shared" si="51"/>
        <v>0</v>
      </c>
      <c r="AQ126" s="128">
        <f t="shared" si="40"/>
        <v>0</v>
      </c>
      <c r="AR126" s="128">
        <f t="shared" si="41"/>
        <v>0</v>
      </c>
      <c r="AS126" s="125">
        <f t="shared" si="62"/>
        <v>0</v>
      </c>
      <c r="AT126" s="143">
        <f t="shared" si="63"/>
        <v>-1</v>
      </c>
      <c r="AU126" s="137"/>
      <c r="AV126" s="102"/>
    </row>
    <row r="127" spans="1:48" ht="10.199999999999999" x14ac:dyDescent="0.2">
      <c r="A127" s="102"/>
      <c r="B127" s="133">
        <v>125</v>
      </c>
      <c r="C127" s="159"/>
      <c r="D127" s="82"/>
      <c r="E127" s="159"/>
      <c r="F127" s="82"/>
      <c r="G127" s="83"/>
      <c r="H127" s="161" t="s">
        <v>247</v>
      </c>
      <c r="I127" s="85"/>
      <c r="J127" s="85"/>
      <c r="K127" s="84"/>
      <c r="L127" s="86"/>
      <c r="M127" s="87"/>
      <c r="N127" s="135"/>
      <c r="O127" s="119"/>
      <c r="P127" s="120"/>
      <c r="Q127" s="121"/>
      <c r="R127" s="86"/>
      <c r="S127" s="86"/>
      <c r="T127" s="138">
        <f t="shared" si="44"/>
        <v>6.4099999999999966</v>
      </c>
      <c r="U127" s="122">
        <f t="shared" si="52"/>
        <v>0</v>
      </c>
      <c r="V127" s="123">
        <f t="shared" si="53"/>
        <v>0</v>
      </c>
      <c r="W127" s="122">
        <f t="shared" si="38"/>
        <v>0</v>
      </c>
      <c r="X127" s="124">
        <f t="shared" si="54"/>
        <v>6.4099999999999966</v>
      </c>
      <c r="Y127" s="124">
        <f t="shared" si="55"/>
        <v>-1.5899999999999967</v>
      </c>
      <c r="Z127" s="124">
        <f t="shared" si="56"/>
        <v>6.4099999999999966</v>
      </c>
      <c r="AA127" s="140">
        <f t="shared" si="57"/>
        <v>-1.5899999999999967</v>
      </c>
      <c r="AB127" s="142" t="str">
        <f>IF(G127&lt;&gt;"",VLOOKUP(WEEKDAY(C127,2),Служебный!G$4:H$10,2),"")</f>
        <v/>
      </c>
      <c r="AC127" s="125" t="str">
        <f t="shared" si="45"/>
        <v/>
      </c>
      <c r="AD127" s="126" t="str">
        <f t="shared" si="46"/>
        <v/>
      </c>
      <c r="AE127" s="127">
        <f t="shared" si="58"/>
        <v>0</v>
      </c>
      <c r="AF127" s="127">
        <f t="shared" si="59"/>
        <v>0</v>
      </c>
      <c r="AG127" s="127" t="str">
        <f t="shared" si="39"/>
        <v>интрадей</v>
      </c>
      <c r="AH127" s="128">
        <f t="shared" si="60"/>
        <v>0</v>
      </c>
      <c r="AI127" s="128">
        <f t="shared" si="61"/>
        <v>0</v>
      </c>
      <c r="AJ127" s="125" t="str">
        <f t="shared" si="47"/>
        <v/>
      </c>
      <c r="AK127" s="125" t="str">
        <f t="shared" si="48"/>
        <v/>
      </c>
      <c r="AL127" s="126" t="str">
        <f t="shared" si="49"/>
        <v/>
      </c>
      <c r="AM127" s="128">
        <f t="shared" si="42"/>
        <v>0</v>
      </c>
      <c r="AN127" s="129">
        <f t="shared" si="50"/>
        <v>8</v>
      </c>
      <c r="AO127" s="129">
        <f t="shared" si="43"/>
        <v>-19.875000000000043</v>
      </c>
      <c r="AP127" s="129">
        <f t="shared" si="51"/>
        <v>0</v>
      </c>
      <c r="AQ127" s="128">
        <f t="shared" si="40"/>
        <v>0</v>
      </c>
      <c r="AR127" s="128">
        <f t="shared" si="41"/>
        <v>0</v>
      </c>
      <c r="AS127" s="125">
        <f t="shared" si="62"/>
        <v>0</v>
      </c>
      <c r="AT127" s="143">
        <f t="shared" si="63"/>
        <v>-1</v>
      </c>
      <c r="AU127" s="137"/>
      <c r="AV127" s="102"/>
    </row>
    <row r="128" spans="1:48" ht="10.199999999999999" x14ac:dyDescent="0.2">
      <c r="A128" s="102"/>
      <c r="B128" s="133">
        <v>126</v>
      </c>
      <c r="C128" s="159"/>
      <c r="D128" s="82"/>
      <c r="E128" s="159"/>
      <c r="F128" s="82"/>
      <c r="G128" s="83"/>
      <c r="H128" s="161" t="s">
        <v>247</v>
      </c>
      <c r="I128" s="85"/>
      <c r="J128" s="85"/>
      <c r="K128" s="84"/>
      <c r="L128" s="86"/>
      <c r="M128" s="87"/>
      <c r="N128" s="135"/>
      <c r="O128" s="119"/>
      <c r="P128" s="120"/>
      <c r="Q128" s="121"/>
      <c r="R128" s="86"/>
      <c r="S128" s="86"/>
      <c r="T128" s="138">
        <f t="shared" si="44"/>
        <v>6.4099999999999966</v>
      </c>
      <c r="U128" s="122">
        <f t="shared" si="52"/>
        <v>0</v>
      </c>
      <c r="V128" s="123">
        <f t="shared" si="53"/>
        <v>0</v>
      </c>
      <c r="W128" s="122">
        <f t="shared" si="38"/>
        <v>0</v>
      </c>
      <c r="X128" s="124">
        <f t="shared" si="54"/>
        <v>6.4099999999999966</v>
      </c>
      <c r="Y128" s="124">
        <f t="shared" si="55"/>
        <v>-1.5899999999999967</v>
      </c>
      <c r="Z128" s="124">
        <f t="shared" si="56"/>
        <v>6.4099999999999966</v>
      </c>
      <c r="AA128" s="140">
        <f t="shared" si="57"/>
        <v>-1.5899999999999967</v>
      </c>
      <c r="AB128" s="142" t="str">
        <f>IF(G128&lt;&gt;"",VLOOKUP(WEEKDAY(C128,2),Служебный!G$4:H$10,2),"")</f>
        <v/>
      </c>
      <c r="AC128" s="125" t="str">
        <f t="shared" si="45"/>
        <v/>
      </c>
      <c r="AD128" s="126" t="str">
        <f t="shared" si="46"/>
        <v/>
      </c>
      <c r="AE128" s="127">
        <f t="shared" si="58"/>
        <v>0</v>
      </c>
      <c r="AF128" s="127">
        <f t="shared" si="59"/>
        <v>0</v>
      </c>
      <c r="AG128" s="127" t="str">
        <f t="shared" si="39"/>
        <v>интрадей</v>
      </c>
      <c r="AH128" s="128">
        <f t="shared" si="60"/>
        <v>0</v>
      </c>
      <c r="AI128" s="128">
        <f t="shared" si="61"/>
        <v>0</v>
      </c>
      <c r="AJ128" s="125" t="str">
        <f t="shared" si="47"/>
        <v/>
      </c>
      <c r="AK128" s="125" t="str">
        <f t="shared" si="48"/>
        <v/>
      </c>
      <c r="AL128" s="126" t="str">
        <f t="shared" si="49"/>
        <v/>
      </c>
      <c r="AM128" s="128">
        <f t="shared" si="42"/>
        <v>0</v>
      </c>
      <c r="AN128" s="129">
        <f t="shared" si="50"/>
        <v>8</v>
      </c>
      <c r="AO128" s="129">
        <f t="shared" si="43"/>
        <v>-19.875000000000043</v>
      </c>
      <c r="AP128" s="129">
        <f t="shared" si="51"/>
        <v>0</v>
      </c>
      <c r="AQ128" s="128">
        <f t="shared" si="40"/>
        <v>0</v>
      </c>
      <c r="AR128" s="128">
        <f>IF(C128&lt;&gt;C129,AA128,0)</f>
        <v>0</v>
      </c>
      <c r="AS128" s="125">
        <f t="shared" si="62"/>
        <v>0</v>
      </c>
      <c r="AT128" s="143">
        <f t="shared" si="63"/>
        <v>-1</v>
      </c>
      <c r="AU128" s="137"/>
      <c r="AV128" s="102"/>
    </row>
    <row r="129" spans="1:48" ht="10.199999999999999" x14ac:dyDescent="0.2">
      <c r="A129" s="102"/>
      <c r="B129" s="133">
        <v>127</v>
      </c>
      <c r="C129" s="159"/>
      <c r="D129" s="82"/>
      <c r="E129" s="159"/>
      <c r="F129" s="82"/>
      <c r="G129" s="83"/>
      <c r="H129" s="161" t="s">
        <v>247</v>
      </c>
      <c r="I129" s="85"/>
      <c r="J129" s="85"/>
      <c r="K129" s="84"/>
      <c r="L129" s="86"/>
      <c r="M129" s="87"/>
      <c r="N129" s="135"/>
      <c r="O129" s="119"/>
      <c r="P129" s="120"/>
      <c r="Q129" s="121"/>
      <c r="R129" s="86"/>
      <c r="S129" s="86"/>
      <c r="T129" s="138">
        <f t="shared" si="44"/>
        <v>6.4099999999999966</v>
      </c>
      <c r="U129" s="122">
        <f>L129</f>
        <v>0</v>
      </c>
      <c r="V129" s="123">
        <f>M129</f>
        <v>0</v>
      </c>
      <c r="W129" s="122">
        <f>V129+L129</f>
        <v>0</v>
      </c>
      <c r="X129" s="124">
        <f t="shared" si="54"/>
        <v>6.4099999999999966</v>
      </c>
      <c r="Y129" s="124">
        <f t="shared" si="55"/>
        <v>-1.5899999999999967</v>
      </c>
      <c r="Z129" s="124">
        <f t="shared" si="56"/>
        <v>6.4099999999999966</v>
      </c>
      <c r="AA129" s="140">
        <f t="shared" si="57"/>
        <v>-1.5899999999999967</v>
      </c>
      <c r="AB129" s="142" t="str">
        <f>IF(G129&lt;&gt;"",VLOOKUP(WEEKDAY(C129,2),Служебный!G$4:H$10,2),"")</f>
        <v/>
      </c>
      <c r="AC129" s="125" t="str">
        <f>IF(G128 &lt;&gt; "",TEXT((HOUR(D129)),0)&amp;"-"&amp;TEXT(HOUR(D129)+1,0),"")</f>
        <v/>
      </c>
      <c r="AD129" s="126" t="str">
        <f>IF(G129&lt;&gt;"",FLOOR((IF(TEXT(D129,"mm") = "mm",TEXT(D129,"мм"),TEXT(D129,"mm"))),15)/15+1,"")</f>
        <v/>
      </c>
      <c r="AE129" s="127">
        <f>ROUND(((E129+F129)-(C129+D129))*86400,0)</f>
        <v>0</v>
      </c>
      <c r="AF129" s="127">
        <f t="shared" si="59"/>
        <v>0</v>
      </c>
      <c r="AG129" s="127" t="str">
        <f>IFERROR(IF(FLOOR((AE129/86400),1)=0,"интрадей",(FLOOR((AE129/86400),1))-(FLOOR((AE129/86400),1))-NETWORKDAYS(E129,C129)),IF(FLOOR((AE129/86400),1)=0,"интрадей",(FLOOR((AE129/86400),1))))</f>
        <v>интрадей</v>
      </c>
      <c r="AH129" s="128">
        <f t="shared" si="60"/>
        <v>0</v>
      </c>
      <c r="AI129" s="128">
        <f t="shared" si="61"/>
        <v>0</v>
      </c>
      <c r="AJ129" s="125" t="str">
        <f>IF(G129&lt;&gt;"",YEAR(C129),"")</f>
        <v/>
      </c>
      <c r="AK129" s="125" t="str">
        <f>IF(G129&lt;&gt;"",(IF(TEXT(C129,"MMMM") = "MMMM",TEXT(C129,"ММММ"),TEXT(C129,"MMMM"))),"")</f>
        <v/>
      </c>
      <c r="AL129" s="126" t="str">
        <f>IF(G129&lt;&gt;"",CEILING((C129-DATE(YEAR(C129),1,1)+WEEKDAY(DATE(YEAR(C129),1,1),2))/7,1),"")</f>
        <v/>
      </c>
      <c r="AM129" s="128">
        <f t="shared" si="42"/>
        <v>0</v>
      </c>
      <c r="AN129" s="129">
        <f t="shared" si="50"/>
        <v>8</v>
      </c>
      <c r="AO129" s="129">
        <f t="shared" si="43"/>
        <v>-19.875000000000043</v>
      </c>
      <c r="AP129" s="129">
        <f t="shared" si="51"/>
        <v>0</v>
      </c>
      <c r="AQ129" s="128">
        <f>IF(C129&lt;&gt;C128,Y129,0)</f>
        <v>0</v>
      </c>
      <c r="AR129" s="128">
        <f>IF(C129&lt;&gt;C130,AA129,0)</f>
        <v>0</v>
      </c>
      <c r="AS129" s="125">
        <f>CEILING(I129,5)</f>
        <v>0</v>
      </c>
      <c r="AT129" s="143">
        <f t="shared" si="63"/>
        <v>-1</v>
      </c>
      <c r="AU129" s="137"/>
      <c r="AV129" s="102"/>
    </row>
    <row r="130" spans="1:48" ht="10.199999999999999" x14ac:dyDescent="0.2">
      <c r="A130" s="102"/>
      <c r="B130" s="133">
        <v>128</v>
      </c>
      <c r="C130" s="159"/>
      <c r="D130" s="82"/>
      <c r="E130" s="159"/>
      <c r="F130" s="82"/>
      <c r="G130" s="83"/>
      <c r="H130" s="161" t="s">
        <v>247</v>
      </c>
      <c r="I130" s="85"/>
      <c r="J130" s="85"/>
      <c r="K130" s="84"/>
      <c r="L130" s="86"/>
      <c r="M130" s="87"/>
      <c r="N130" s="135"/>
      <c r="O130" s="119"/>
      <c r="P130" s="120"/>
      <c r="Q130" s="121"/>
      <c r="R130" s="86"/>
      <c r="S130" s="86"/>
      <c r="T130" s="138">
        <f t="shared" si="44"/>
        <v>6.4099999999999966</v>
      </c>
      <c r="U130" s="122">
        <f>L130</f>
        <v>0</v>
      </c>
      <c r="V130" s="123">
        <f t="shared" si="53"/>
        <v>0</v>
      </c>
      <c r="W130" s="122">
        <f>V130+L130</f>
        <v>0</v>
      </c>
      <c r="X130" s="124">
        <f t="shared" si="54"/>
        <v>6.4099999999999966</v>
      </c>
      <c r="Y130" s="124">
        <f t="shared" si="55"/>
        <v>-1.5899999999999967</v>
      </c>
      <c r="Z130" s="124">
        <f t="shared" si="56"/>
        <v>6.4099999999999966</v>
      </c>
      <c r="AA130" s="140">
        <f t="shared" si="57"/>
        <v>-1.5899999999999967</v>
      </c>
      <c r="AB130" s="142" t="str">
        <f>IF(G130&lt;&gt;"",VLOOKUP(WEEKDAY(C130,2),Служебный!G$4:H$10,2),"")</f>
        <v/>
      </c>
      <c r="AC130" s="125" t="str">
        <f>IF(G129 &lt;&gt; "",TEXT((HOUR(D130)),0)&amp;"-"&amp;TEXT(HOUR(D130)+1,0),"")</f>
        <v/>
      </c>
      <c r="AD130" s="126" t="str">
        <f t="shared" si="46"/>
        <v/>
      </c>
      <c r="AE130" s="127">
        <f t="shared" si="58"/>
        <v>0</v>
      </c>
      <c r="AF130" s="127">
        <f t="shared" si="59"/>
        <v>0</v>
      </c>
      <c r="AG130" s="127" t="str">
        <f t="shared" si="39"/>
        <v>интрадей</v>
      </c>
      <c r="AH130" s="128">
        <f t="shared" si="60"/>
        <v>0</v>
      </c>
      <c r="AI130" s="128">
        <f t="shared" si="61"/>
        <v>0</v>
      </c>
      <c r="AJ130" s="125" t="str">
        <f t="shared" si="47"/>
        <v/>
      </c>
      <c r="AK130" s="125" t="str">
        <f t="shared" si="48"/>
        <v/>
      </c>
      <c r="AL130" s="126" t="str">
        <f t="shared" si="49"/>
        <v/>
      </c>
      <c r="AM130" s="128">
        <f t="shared" si="42"/>
        <v>0</v>
      </c>
      <c r="AN130" s="129">
        <f t="shared" si="50"/>
        <v>8</v>
      </c>
      <c r="AO130" s="129">
        <f t="shared" si="43"/>
        <v>-19.875000000000043</v>
      </c>
      <c r="AP130" s="129">
        <f t="shared" si="51"/>
        <v>0</v>
      </c>
      <c r="AQ130" s="128">
        <f>IF(C130&lt;&gt;C129,Y130,0)</f>
        <v>0</v>
      </c>
      <c r="AR130" s="128">
        <f t="shared" si="41"/>
        <v>0</v>
      </c>
      <c r="AS130" s="125">
        <f t="shared" si="62"/>
        <v>0</v>
      </c>
      <c r="AT130" s="143">
        <f t="shared" si="63"/>
        <v>-1</v>
      </c>
      <c r="AU130" s="137"/>
      <c r="AV130" s="102"/>
    </row>
    <row r="131" spans="1:48" ht="10.199999999999999" x14ac:dyDescent="0.2">
      <c r="A131" s="102"/>
      <c r="B131" s="133">
        <v>129</v>
      </c>
      <c r="C131" s="159"/>
      <c r="D131" s="82"/>
      <c r="E131" s="159"/>
      <c r="F131" s="82"/>
      <c r="G131" s="83"/>
      <c r="H131" s="162" t="s">
        <v>248</v>
      </c>
      <c r="I131" s="85"/>
      <c r="J131" s="85"/>
      <c r="K131" s="84"/>
      <c r="L131" s="86"/>
      <c r="M131" s="87"/>
      <c r="N131" s="135"/>
      <c r="O131" s="119"/>
      <c r="P131" s="120"/>
      <c r="Q131" s="121"/>
      <c r="R131" s="86"/>
      <c r="S131" s="86"/>
      <c r="T131" s="138">
        <f t="shared" si="44"/>
        <v>6.4099999999999966</v>
      </c>
      <c r="U131" s="122">
        <f t="shared" si="52"/>
        <v>0</v>
      </c>
      <c r="V131" s="123">
        <f t="shared" si="53"/>
        <v>0</v>
      </c>
      <c r="W131" s="122">
        <f t="shared" ref="W131:W194" si="64">V131+L131</f>
        <v>0</v>
      </c>
      <c r="X131" s="124">
        <f t="shared" si="54"/>
        <v>6.4099999999999966</v>
      </c>
      <c r="Y131" s="124">
        <f t="shared" si="55"/>
        <v>-1.5899999999999967</v>
      </c>
      <c r="Z131" s="124">
        <f t="shared" si="56"/>
        <v>6.4099999999999966</v>
      </c>
      <c r="AA131" s="140">
        <f t="shared" si="57"/>
        <v>-1.5899999999999967</v>
      </c>
      <c r="AB131" s="142" t="str">
        <f>IF(G131&lt;&gt;"",VLOOKUP(WEEKDAY(C131,2),Служебный!G$4:H$10,2),"")</f>
        <v/>
      </c>
      <c r="AC131" s="125" t="str">
        <f t="shared" si="45"/>
        <v/>
      </c>
      <c r="AD131" s="126" t="str">
        <f t="shared" si="46"/>
        <v/>
      </c>
      <c r="AE131" s="127">
        <f t="shared" si="58"/>
        <v>0</v>
      </c>
      <c r="AF131" s="127">
        <f t="shared" si="59"/>
        <v>0</v>
      </c>
      <c r="AG131" s="127" t="str">
        <f t="shared" ref="AG131:AG194" si="65">IFERROR(IF(FLOOR((AE131/86400),1)=0,"интрадей",(FLOOR((AE131/86400),1))-(FLOOR((AE131/86400),1))-NETWORKDAYS(E131,C131)),IF(FLOOR((AE131/86400),1)=0,"интрадей",(FLOOR((AE131/86400),1))))</f>
        <v>интрадей</v>
      </c>
      <c r="AH131" s="128">
        <f t="shared" si="60"/>
        <v>0</v>
      </c>
      <c r="AI131" s="128">
        <f t="shared" si="61"/>
        <v>0</v>
      </c>
      <c r="AJ131" s="125" t="str">
        <f t="shared" si="47"/>
        <v/>
      </c>
      <c r="AK131" s="125" t="str">
        <f t="shared" si="48"/>
        <v/>
      </c>
      <c r="AL131" s="126" t="str">
        <f t="shared" si="49"/>
        <v/>
      </c>
      <c r="AM131" s="128">
        <f t="shared" si="42"/>
        <v>0</v>
      </c>
      <c r="AN131" s="129">
        <f t="shared" si="50"/>
        <v>8</v>
      </c>
      <c r="AO131" s="129">
        <f t="shared" si="43"/>
        <v>-19.875000000000043</v>
      </c>
      <c r="AP131" s="129">
        <f t="shared" si="51"/>
        <v>0</v>
      </c>
      <c r="AQ131" s="128">
        <f t="shared" ref="AQ131:AQ194" si="66">IF(C131&lt;&gt;C130,Y131,0)</f>
        <v>0</v>
      </c>
      <c r="AR131" s="128">
        <f t="shared" ref="AR131:AR194" si="67">IF(C131&lt;&gt;C132,AA131,0)</f>
        <v>0</v>
      </c>
      <c r="AS131" s="125">
        <f t="shared" si="62"/>
        <v>0</v>
      </c>
      <c r="AT131" s="143">
        <f t="shared" si="63"/>
        <v>-1</v>
      </c>
      <c r="AU131" s="137"/>
      <c r="AV131" s="102"/>
    </row>
    <row r="132" spans="1:48" ht="10.199999999999999" x14ac:dyDescent="0.2">
      <c r="A132" s="102"/>
      <c r="B132" s="133">
        <v>130</v>
      </c>
      <c r="C132" s="159"/>
      <c r="D132" s="82"/>
      <c r="E132" s="159"/>
      <c r="F132" s="82"/>
      <c r="G132" s="83"/>
      <c r="H132" s="162" t="s">
        <v>248</v>
      </c>
      <c r="I132" s="85"/>
      <c r="J132" s="85"/>
      <c r="K132" s="84"/>
      <c r="L132" s="86"/>
      <c r="M132" s="87"/>
      <c r="N132" s="135"/>
      <c r="O132" s="119"/>
      <c r="P132" s="120"/>
      <c r="Q132" s="121"/>
      <c r="R132" s="86"/>
      <c r="S132" s="86"/>
      <c r="T132" s="138">
        <f t="shared" si="44"/>
        <v>6.4099999999999966</v>
      </c>
      <c r="U132" s="122">
        <f t="shared" si="52"/>
        <v>0</v>
      </c>
      <c r="V132" s="123">
        <f t="shared" si="53"/>
        <v>0</v>
      </c>
      <c r="W132" s="122">
        <f t="shared" si="64"/>
        <v>0</v>
      </c>
      <c r="X132" s="124">
        <f t="shared" si="54"/>
        <v>6.4099999999999966</v>
      </c>
      <c r="Y132" s="124">
        <f t="shared" si="55"/>
        <v>-1.5899999999999967</v>
      </c>
      <c r="Z132" s="124">
        <f t="shared" si="56"/>
        <v>6.4099999999999966</v>
      </c>
      <c r="AA132" s="140">
        <f t="shared" si="57"/>
        <v>-1.5899999999999967</v>
      </c>
      <c r="AB132" s="142" t="str">
        <f>IF(G132&lt;&gt;"",VLOOKUP(WEEKDAY(C132,2),Служебный!G$4:H$10,2),"")</f>
        <v/>
      </c>
      <c r="AC132" s="125" t="str">
        <f t="shared" si="45"/>
        <v/>
      </c>
      <c r="AD132" s="126" t="str">
        <f t="shared" si="46"/>
        <v/>
      </c>
      <c r="AE132" s="127">
        <f t="shared" si="58"/>
        <v>0</v>
      </c>
      <c r="AF132" s="127">
        <f t="shared" si="59"/>
        <v>0</v>
      </c>
      <c r="AG132" s="127" t="str">
        <f t="shared" si="65"/>
        <v>интрадей</v>
      </c>
      <c r="AH132" s="128">
        <f t="shared" si="60"/>
        <v>0</v>
      </c>
      <c r="AI132" s="128">
        <f t="shared" si="61"/>
        <v>0</v>
      </c>
      <c r="AJ132" s="125" t="str">
        <f t="shared" si="47"/>
        <v/>
      </c>
      <c r="AK132" s="125" t="str">
        <f t="shared" si="48"/>
        <v/>
      </c>
      <c r="AL132" s="126" t="str">
        <f t="shared" si="49"/>
        <v/>
      </c>
      <c r="AM132" s="128">
        <f t="shared" ref="AM132:AM195" si="68">IF(AR132&lt;&gt;0,T132,0)</f>
        <v>0</v>
      </c>
      <c r="AN132" s="129">
        <f t="shared" si="50"/>
        <v>8</v>
      </c>
      <c r="AO132" s="129">
        <f t="shared" ref="AO132:AO195" si="69">IFERROR(100*(T132-AN132)/AN132,"Заполните депозит")</f>
        <v>-19.875000000000043</v>
      </c>
      <c r="AP132" s="129">
        <f t="shared" si="51"/>
        <v>0</v>
      </c>
      <c r="AQ132" s="128">
        <f t="shared" si="66"/>
        <v>0</v>
      </c>
      <c r="AR132" s="128">
        <f t="shared" si="67"/>
        <v>0</v>
      </c>
      <c r="AS132" s="125">
        <f t="shared" si="62"/>
        <v>0</v>
      </c>
      <c r="AT132" s="143">
        <f t="shared" si="63"/>
        <v>-1</v>
      </c>
      <c r="AU132" s="137"/>
      <c r="AV132" s="102"/>
    </row>
    <row r="133" spans="1:48" ht="10.199999999999999" x14ac:dyDescent="0.2">
      <c r="A133" s="102"/>
      <c r="B133" s="133">
        <v>131</v>
      </c>
      <c r="C133" s="159"/>
      <c r="D133" s="82"/>
      <c r="E133" s="159"/>
      <c r="F133" s="82"/>
      <c r="G133" s="83"/>
      <c r="H133" s="162" t="s">
        <v>248</v>
      </c>
      <c r="I133" s="85"/>
      <c r="J133" s="85"/>
      <c r="K133" s="84"/>
      <c r="L133" s="86"/>
      <c r="M133" s="87"/>
      <c r="N133" s="135"/>
      <c r="O133" s="119"/>
      <c r="P133" s="120"/>
      <c r="Q133" s="121"/>
      <c r="R133" s="86"/>
      <c r="S133" s="86"/>
      <c r="T133" s="138">
        <f t="shared" ref="T133:T196" si="70">T132+S133+W133</f>
        <v>6.4099999999999966</v>
      </c>
      <c r="U133" s="122">
        <f t="shared" si="52"/>
        <v>0</v>
      </c>
      <c r="V133" s="123">
        <f t="shared" si="53"/>
        <v>0</v>
      </c>
      <c r="W133" s="122">
        <f t="shared" si="64"/>
        <v>0</v>
      </c>
      <c r="X133" s="124">
        <f t="shared" si="54"/>
        <v>6.4099999999999966</v>
      </c>
      <c r="Y133" s="124">
        <f t="shared" si="55"/>
        <v>-1.5899999999999967</v>
      </c>
      <c r="Z133" s="124">
        <f t="shared" si="56"/>
        <v>6.4099999999999966</v>
      </c>
      <c r="AA133" s="140">
        <f t="shared" si="57"/>
        <v>-1.5899999999999967</v>
      </c>
      <c r="AB133" s="142" t="str">
        <f>IF(G133&lt;&gt;"",VLOOKUP(WEEKDAY(C133,2),Служебный!G$4:H$10,2),"")</f>
        <v/>
      </c>
      <c r="AC133" s="125" t="str">
        <f t="shared" ref="AC133:AC196" si="71">IF(G132 &lt;&gt; "",TEXT((HOUR(D133)),0)&amp;"-"&amp;TEXT(HOUR(D133)+1,0),"")</f>
        <v/>
      </c>
      <c r="AD133" s="126" t="str">
        <f t="shared" ref="AD133:AD196" si="72">IF(G133&lt;&gt;"",FLOOR((IF(TEXT(D133,"mm") = "mm",TEXT(D133,"мм"),TEXT(D133,"mm"))),15)/15+1,"")</f>
        <v/>
      </c>
      <c r="AE133" s="127">
        <f t="shared" si="58"/>
        <v>0</v>
      </c>
      <c r="AF133" s="127">
        <f t="shared" si="59"/>
        <v>0</v>
      </c>
      <c r="AG133" s="127" t="str">
        <f t="shared" si="65"/>
        <v>интрадей</v>
      </c>
      <c r="AH133" s="128">
        <f t="shared" si="60"/>
        <v>0</v>
      </c>
      <c r="AI133" s="128">
        <f t="shared" si="61"/>
        <v>0</v>
      </c>
      <c r="AJ133" s="125" t="str">
        <f t="shared" ref="AJ133:AJ196" si="73">IF(G133&lt;&gt;"",YEAR(C133),"")</f>
        <v/>
      </c>
      <c r="AK133" s="125" t="str">
        <f t="shared" ref="AK133:AK196" si="74">IF(G133&lt;&gt;"",(IF(TEXT(C133,"MMMM") = "MMMM",TEXT(C133,"ММММ"),TEXT(C133,"MMMM"))),"")</f>
        <v/>
      </c>
      <c r="AL133" s="126" t="str">
        <f t="shared" ref="AL133:AL196" si="75">IF(G133&lt;&gt;"",CEILING((C133-DATE(YEAR(C133),1,1)+WEEKDAY(DATE(YEAR(C133),1,1),2))/7,1),"")</f>
        <v/>
      </c>
      <c r="AM133" s="128">
        <f t="shared" si="68"/>
        <v>0</v>
      </c>
      <c r="AN133" s="129">
        <f t="shared" ref="AN133:AN196" si="76">S133+AN132</f>
        <v>8</v>
      </c>
      <c r="AO133" s="129">
        <f t="shared" si="69"/>
        <v>-19.875000000000043</v>
      </c>
      <c r="AP133" s="129">
        <f t="shared" ref="AP133:AP196" si="77">IFERROR(100*(T133-T132-S133)/(T132+S133),"Заполните депозит")</f>
        <v>0</v>
      </c>
      <c r="AQ133" s="128">
        <f t="shared" si="66"/>
        <v>0</v>
      </c>
      <c r="AR133" s="128">
        <f t="shared" si="67"/>
        <v>0</v>
      </c>
      <c r="AS133" s="125">
        <f t="shared" si="62"/>
        <v>0</v>
      </c>
      <c r="AT133" s="143">
        <f t="shared" si="63"/>
        <v>-1</v>
      </c>
      <c r="AU133" s="137"/>
      <c r="AV133" s="102"/>
    </row>
    <row r="134" spans="1:48" ht="10.199999999999999" x14ac:dyDescent="0.2">
      <c r="A134" s="102"/>
      <c r="B134" s="133">
        <v>132</v>
      </c>
      <c r="C134" s="159"/>
      <c r="D134" s="82"/>
      <c r="E134" s="159"/>
      <c r="F134" s="82"/>
      <c r="G134" s="83"/>
      <c r="H134" s="162" t="s">
        <v>248</v>
      </c>
      <c r="I134" s="85"/>
      <c r="J134" s="85"/>
      <c r="K134" s="84"/>
      <c r="L134" s="86"/>
      <c r="M134" s="87"/>
      <c r="N134" s="135"/>
      <c r="O134" s="119"/>
      <c r="P134" s="120"/>
      <c r="Q134" s="121"/>
      <c r="R134" s="86"/>
      <c r="S134" s="86"/>
      <c r="T134" s="138">
        <f t="shared" si="70"/>
        <v>6.4099999999999966</v>
      </c>
      <c r="U134" s="122">
        <f t="shared" si="52"/>
        <v>0</v>
      </c>
      <c r="V134" s="123">
        <f t="shared" si="53"/>
        <v>0</v>
      </c>
      <c r="W134" s="122">
        <f t="shared" si="64"/>
        <v>0</v>
      </c>
      <c r="X134" s="124">
        <f t="shared" si="54"/>
        <v>6.4099999999999966</v>
      </c>
      <c r="Y134" s="124">
        <f t="shared" si="55"/>
        <v>-1.5899999999999967</v>
      </c>
      <c r="Z134" s="124">
        <f t="shared" si="56"/>
        <v>6.4099999999999966</v>
      </c>
      <c r="AA134" s="140">
        <f t="shared" si="57"/>
        <v>-1.5899999999999967</v>
      </c>
      <c r="AB134" s="142" t="str">
        <f>IF(G134&lt;&gt;"",VLOOKUP(WEEKDAY(C134,2),Служебный!G$4:H$10,2),"")</f>
        <v/>
      </c>
      <c r="AC134" s="125" t="str">
        <f t="shared" si="71"/>
        <v/>
      </c>
      <c r="AD134" s="126" t="str">
        <f t="shared" si="72"/>
        <v/>
      </c>
      <c r="AE134" s="127">
        <f t="shared" si="58"/>
        <v>0</v>
      </c>
      <c r="AF134" s="127">
        <f t="shared" si="59"/>
        <v>0</v>
      </c>
      <c r="AG134" s="127" t="str">
        <f t="shared" si="65"/>
        <v>интрадей</v>
      </c>
      <c r="AH134" s="128">
        <f t="shared" si="60"/>
        <v>0</v>
      </c>
      <c r="AI134" s="128">
        <f t="shared" si="61"/>
        <v>0</v>
      </c>
      <c r="AJ134" s="125" t="str">
        <f t="shared" si="73"/>
        <v/>
      </c>
      <c r="AK134" s="125" t="str">
        <f t="shared" si="74"/>
        <v/>
      </c>
      <c r="AL134" s="126" t="str">
        <f t="shared" si="75"/>
        <v/>
      </c>
      <c r="AM134" s="128">
        <f t="shared" si="68"/>
        <v>0</v>
      </c>
      <c r="AN134" s="129">
        <f t="shared" si="76"/>
        <v>8</v>
      </c>
      <c r="AO134" s="129">
        <f t="shared" si="69"/>
        <v>-19.875000000000043</v>
      </c>
      <c r="AP134" s="129">
        <f t="shared" si="77"/>
        <v>0</v>
      </c>
      <c r="AQ134" s="128">
        <f t="shared" si="66"/>
        <v>0</v>
      </c>
      <c r="AR134" s="128">
        <f t="shared" si="67"/>
        <v>0</v>
      </c>
      <c r="AS134" s="125">
        <f t="shared" si="62"/>
        <v>0</v>
      </c>
      <c r="AT134" s="143">
        <f t="shared" si="63"/>
        <v>-1</v>
      </c>
      <c r="AU134" s="137"/>
      <c r="AV134" s="102"/>
    </row>
    <row r="135" spans="1:48" ht="10.199999999999999" x14ac:dyDescent="0.2">
      <c r="A135" s="102"/>
      <c r="B135" s="133">
        <v>133</v>
      </c>
      <c r="C135" s="159"/>
      <c r="D135" s="82"/>
      <c r="E135" s="159"/>
      <c r="F135" s="82"/>
      <c r="G135" s="83"/>
      <c r="H135" s="162" t="s">
        <v>248</v>
      </c>
      <c r="I135" s="85"/>
      <c r="J135" s="85"/>
      <c r="K135" s="84"/>
      <c r="L135" s="86"/>
      <c r="M135" s="87"/>
      <c r="N135" s="135"/>
      <c r="O135" s="119"/>
      <c r="P135" s="120"/>
      <c r="Q135" s="121"/>
      <c r="R135" s="86"/>
      <c r="S135" s="86"/>
      <c r="T135" s="138">
        <f t="shared" si="70"/>
        <v>6.4099999999999966</v>
      </c>
      <c r="U135" s="122">
        <f t="shared" si="52"/>
        <v>0</v>
      </c>
      <c r="V135" s="123">
        <f t="shared" si="53"/>
        <v>0</v>
      </c>
      <c r="W135" s="122">
        <f t="shared" si="64"/>
        <v>0</v>
      </c>
      <c r="X135" s="124">
        <f t="shared" si="54"/>
        <v>6.4099999999999966</v>
      </c>
      <c r="Y135" s="124">
        <f t="shared" si="55"/>
        <v>-1.5899999999999967</v>
      </c>
      <c r="Z135" s="124">
        <f t="shared" si="56"/>
        <v>6.4099999999999966</v>
      </c>
      <c r="AA135" s="140">
        <f t="shared" si="57"/>
        <v>-1.5899999999999967</v>
      </c>
      <c r="AB135" s="142" t="str">
        <f>IF(G135&lt;&gt;"",VLOOKUP(WEEKDAY(C135,2),Служебный!G$4:H$10,2),"")</f>
        <v/>
      </c>
      <c r="AC135" s="125" t="str">
        <f t="shared" si="71"/>
        <v/>
      </c>
      <c r="AD135" s="126" t="str">
        <f t="shared" si="72"/>
        <v/>
      </c>
      <c r="AE135" s="127">
        <f t="shared" si="58"/>
        <v>0</v>
      </c>
      <c r="AF135" s="127">
        <f t="shared" si="59"/>
        <v>0</v>
      </c>
      <c r="AG135" s="127" t="str">
        <f t="shared" si="65"/>
        <v>интрадей</v>
      </c>
      <c r="AH135" s="128">
        <f t="shared" si="60"/>
        <v>0</v>
      </c>
      <c r="AI135" s="128">
        <f t="shared" si="61"/>
        <v>0</v>
      </c>
      <c r="AJ135" s="125" t="str">
        <f t="shared" si="73"/>
        <v/>
      </c>
      <c r="AK135" s="125" t="str">
        <f t="shared" si="74"/>
        <v/>
      </c>
      <c r="AL135" s="126" t="str">
        <f t="shared" si="75"/>
        <v/>
      </c>
      <c r="AM135" s="128">
        <f t="shared" si="68"/>
        <v>0</v>
      </c>
      <c r="AN135" s="129">
        <f t="shared" si="76"/>
        <v>8</v>
      </c>
      <c r="AO135" s="129">
        <f t="shared" si="69"/>
        <v>-19.875000000000043</v>
      </c>
      <c r="AP135" s="129">
        <f t="shared" si="77"/>
        <v>0</v>
      </c>
      <c r="AQ135" s="128">
        <f t="shared" si="66"/>
        <v>0</v>
      </c>
      <c r="AR135" s="128">
        <f t="shared" si="67"/>
        <v>0</v>
      </c>
      <c r="AS135" s="125">
        <f t="shared" si="62"/>
        <v>0</v>
      </c>
      <c r="AT135" s="143">
        <f t="shared" si="63"/>
        <v>-1</v>
      </c>
      <c r="AU135" s="137"/>
      <c r="AV135" s="102"/>
    </row>
    <row r="136" spans="1:48" ht="10.199999999999999" x14ac:dyDescent="0.2">
      <c r="A136" s="102"/>
      <c r="B136" s="133">
        <v>134</v>
      </c>
      <c r="C136" s="159"/>
      <c r="D136" s="82"/>
      <c r="E136" s="159"/>
      <c r="F136" s="82"/>
      <c r="G136" s="83"/>
      <c r="H136" s="161" t="s">
        <v>247</v>
      </c>
      <c r="I136" s="85"/>
      <c r="J136" s="85"/>
      <c r="K136" s="84"/>
      <c r="L136" s="86"/>
      <c r="M136" s="87"/>
      <c r="N136" s="135"/>
      <c r="O136" s="119"/>
      <c r="P136" s="120"/>
      <c r="Q136" s="121"/>
      <c r="R136" s="86"/>
      <c r="S136" s="86"/>
      <c r="T136" s="138">
        <f t="shared" si="70"/>
        <v>6.4099999999999966</v>
      </c>
      <c r="U136" s="122">
        <f t="shared" si="52"/>
        <v>0</v>
      </c>
      <c r="V136" s="123">
        <f t="shared" si="53"/>
        <v>0</v>
      </c>
      <c r="W136" s="122">
        <f t="shared" si="64"/>
        <v>0</v>
      </c>
      <c r="X136" s="124">
        <f t="shared" si="54"/>
        <v>6.4099999999999966</v>
      </c>
      <c r="Y136" s="124">
        <f t="shared" si="55"/>
        <v>-1.5899999999999967</v>
      </c>
      <c r="Z136" s="124">
        <f t="shared" si="56"/>
        <v>6.4099999999999966</v>
      </c>
      <c r="AA136" s="140">
        <f t="shared" si="57"/>
        <v>-1.5899999999999967</v>
      </c>
      <c r="AB136" s="142" t="str">
        <f>IF(G136&lt;&gt;"",VLOOKUP(WEEKDAY(C136,2),Служебный!G$4:H$10,2),"")</f>
        <v/>
      </c>
      <c r="AC136" s="125" t="str">
        <f t="shared" si="71"/>
        <v/>
      </c>
      <c r="AD136" s="126" t="str">
        <f t="shared" si="72"/>
        <v/>
      </c>
      <c r="AE136" s="127">
        <f t="shared" si="58"/>
        <v>0</v>
      </c>
      <c r="AF136" s="127">
        <f t="shared" si="59"/>
        <v>0</v>
      </c>
      <c r="AG136" s="127" t="str">
        <f t="shared" si="65"/>
        <v>интрадей</v>
      </c>
      <c r="AH136" s="128">
        <f t="shared" si="60"/>
        <v>0</v>
      </c>
      <c r="AI136" s="128">
        <f t="shared" si="61"/>
        <v>0</v>
      </c>
      <c r="AJ136" s="125" t="str">
        <f t="shared" si="73"/>
        <v/>
      </c>
      <c r="AK136" s="125" t="str">
        <f t="shared" si="74"/>
        <v/>
      </c>
      <c r="AL136" s="126" t="str">
        <f t="shared" si="75"/>
        <v/>
      </c>
      <c r="AM136" s="128">
        <f t="shared" si="68"/>
        <v>0</v>
      </c>
      <c r="AN136" s="129">
        <f t="shared" si="76"/>
        <v>8</v>
      </c>
      <c r="AO136" s="129">
        <f t="shared" si="69"/>
        <v>-19.875000000000043</v>
      </c>
      <c r="AP136" s="129">
        <f t="shared" si="77"/>
        <v>0</v>
      </c>
      <c r="AQ136" s="128">
        <f t="shared" si="66"/>
        <v>0</v>
      </c>
      <c r="AR136" s="128">
        <f t="shared" si="67"/>
        <v>0</v>
      </c>
      <c r="AS136" s="125">
        <f t="shared" si="62"/>
        <v>0</v>
      </c>
      <c r="AT136" s="143">
        <f t="shared" si="63"/>
        <v>-1</v>
      </c>
      <c r="AU136" s="137"/>
      <c r="AV136" s="102"/>
    </row>
    <row r="137" spans="1:48" ht="10.199999999999999" x14ac:dyDescent="0.2">
      <c r="A137" s="102"/>
      <c r="B137" s="133">
        <v>135</v>
      </c>
      <c r="C137" s="159"/>
      <c r="D137" s="82"/>
      <c r="E137" s="159"/>
      <c r="F137" s="82"/>
      <c r="G137" s="83"/>
      <c r="H137" s="161" t="s">
        <v>247</v>
      </c>
      <c r="I137" s="85"/>
      <c r="J137" s="85"/>
      <c r="K137" s="84"/>
      <c r="L137" s="86"/>
      <c r="M137" s="87"/>
      <c r="N137" s="135"/>
      <c r="O137" s="119"/>
      <c r="P137" s="120"/>
      <c r="Q137" s="121"/>
      <c r="R137" s="86"/>
      <c r="S137" s="86"/>
      <c r="T137" s="138">
        <f t="shared" si="70"/>
        <v>6.4099999999999966</v>
      </c>
      <c r="U137" s="122">
        <f t="shared" si="52"/>
        <v>0</v>
      </c>
      <c r="V137" s="123">
        <f t="shared" si="53"/>
        <v>0</v>
      </c>
      <c r="W137" s="122">
        <f t="shared" si="64"/>
        <v>0</v>
      </c>
      <c r="X137" s="124">
        <f t="shared" si="54"/>
        <v>6.4099999999999966</v>
      </c>
      <c r="Y137" s="124">
        <f t="shared" si="55"/>
        <v>-1.5899999999999967</v>
      </c>
      <c r="Z137" s="124">
        <f t="shared" si="56"/>
        <v>6.4099999999999966</v>
      </c>
      <c r="AA137" s="140">
        <f t="shared" si="57"/>
        <v>-1.5899999999999967</v>
      </c>
      <c r="AB137" s="142" t="str">
        <f>IF(G137&lt;&gt;"",VLOOKUP(WEEKDAY(C137,2),Служебный!G$4:H$10,2),"")</f>
        <v/>
      </c>
      <c r="AC137" s="125" t="str">
        <f t="shared" si="71"/>
        <v/>
      </c>
      <c r="AD137" s="126" t="str">
        <f t="shared" si="72"/>
        <v/>
      </c>
      <c r="AE137" s="127">
        <f t="shared" si="58"/>
        <v>0</v>
      </c>
      <c r="AF137" s="127">
        <f t="shared" si="59"/>
        <v>0</v>
      </c>
      <c r="AG137" s="127" t="str">
        <f t="shared" si="65"/>
        <v>интрадей</v>
      </c>
      <c r="AH137" s="128">
        <f t="shared" si="60"/>
        <v>0</v>
      </c>
      <c r="AI137" s="128">
        <f t="shared" si="61"/>
        <v>0</v>
      </c>
      <c r="AJ137" s="125" t="str">
        <f t="shared" si="73"/>
        <v/>
      </c>
      <c r="AK137" s="125" t="str">
        <f t="shared" si="74"/>
        <v/>
      </c>
      <c r="AL137" s="126" t="str">
        <f t="shared" si="75"/>
        <v/>
      </c>
      <c r="AM137" s="128">
        <f t="shared" si="68"/>
        <v>0</v>
      </c>
      <c r="AN137" s="129">
        <f t="shared" si="76"/>
        <v>8</v>
      </c>
      <c r="AO137" s="129">
        <f t="shared" si="69"/>
        <v>-19.875000000000043</v>
      </c>
      <c r="AP137" s="129">
        <f t="shared" si="77"/>
        <v>0</v>
      </c>
      <c r="AQ137" s="128">
        <f t="shared" si="66"/>
        <v>0</v>
      </c>
      <c r="AR137" s="128">
        <f t="shared" si="67"/>
        <v>0</v>
      </c>
      <c r="AS137" s="125">
        <f t="shared" si="62"/>
        <v>0</v>
      </c>
      <c r="AT137" s="143">
        <f t="shared" si="63"/>
        <v>-1</v>
      </c>
      <c r="AU137" s="137"/>
      <c r="AV137" s="102"/>
    </row>
    <row r="138" spans="1:48" ht="10.199999999999999" x14ac:dyDescent="0.2">
      <c r="A138" s="102"/>
      <c r="B138" s="133">
        <v>136</v>
      </c>
      <c r="C138" s="159"/>
      <c r="D138" s="82"/>
      <c r="E138" s="159"/>
      <c r="F138" s="82"/>
      <c r="G138" s="83"/>
      <c r="H138" s="161" t="s">
        <v>247</v>
      </c>
      <c r="I138" s="85"/>
      <c r="J138" s="85"/>
      <c r="K138" s="84"/>
      <c r="L138" s="86"/>
      <c r="M138" s="87"/>
      <c r="N138" s="135"/>
      <c r="O138" s="119"/>
      <c r="P138" s="120"/>
      <c r="Q138" s="121"/>
      <c r="R138" s="86"/>
      <c r="S138" s="86"/>
      <c r="T138" s="138">
        <f t="shared" si="70"/>
        <v>6.4099999999999966</v>
      </c>
      <c r="U138" s="122">
        <f t="shared" si="52"/>
        <v>0</v>
      </c>
      <c r="V138" s="123">
        <f t="shared" si="53"/>
        <v>0</v>
      </c>
      <c r="W138" s="122">
        <f t="shared" si="64"/>
        <v>0</v>
      </c>
      <c r="X138" s="124">
        <f t="shared" si="54"/>
        <v>6.4099999999999966</v>
      </c>
      <c r="Y138" s="124">
        <f t="shared" si="55"/>
        <v>-1.5899999999999967</v>
      </c>
      <c r="Z138" s="124">
        <f t="shared" si="56"/>
        <v>6.4099999999999966</v>
      </c>
      <c r="AA138" s="140">
        <f t="shared" si="57"/>
        <v>-1.5899999999999967</v>
      </c>
      <c r="AB138" s="142" t="str">
        <f>IF(G138&lt;&gt;"",VLOOKUP(WEEKDAY(C138,2),Служебный!G$4:H$10,2),"")</f>
        <v/>
      </c>
      <c r="AC138" s="125" t="str">
        <f t="shared" si="71"/>
        <v/>
      </c>
      <c r="AD138" s="126" t="str">
        <f t="shared" si="72"/>
        <v/>
      </c>
      <c r="AE138" s="127">
        <f t="shared" si="58"/>
        <v>0</v>
      </c>
      <c r="AF138" s="127">
        <f t="shared" si="59"/>
        <v>0</v>
      </c>
      <c r="AG138" s="127" t="str">
        <f t="shared" si="65"/>
        <v>интрадей</v>
      </c>
      <c r="AH138" s="128">
        <f t="shared" si="60"/>
        <v>0</v>
      </c>
      <c r="AI138" s="128">
        <f t="shared" si="61"/>
        <v>0</v>
      </c>
      <c r="AJ138" s="125" t="str">
        <f t="shared" si="73"/>
        <v/>
      </c>
      <c r="AK138" s="125" t="str">
        <f t="shared" si="74"/>
        <v/>
      </c>
      <c r="AL138" s="126" t="str">
        <f t="shared" si="75"/>
        <v/>
      </c>
      <c r="AM138" s="128">
        <f t="shared" si="68"/>
        <v>0</v>
      </c>
      <c r="AN138" s="129">
        <f t="shared" si="76"/>
        <v>8</v>
      </c>
      <c r="AO138" s="129">
        <f t="shared" si="69"/>
        <v>-19.875000000000043</v>
      </c>
      <c r="AP138" s="129">
        <f t="shared" si="77"/>
        <v>0</v>
      </c>
      <c r="AQ138" s="128">
        <f t="shared" si="66"/>
        <v>0</v>
      </c>
      <c r="AR138" s="128">
        <f t="shared" si="67"/>
        <v>0</v>
      </c>
      <c r="AS138" s="125">
        <f t="shared" si="62"/>
        <v>0</v>
      </c>
      <c r="AT138" s="143">
        <f t="shared" si="63"/>
        <v>-1</v>
      </c>
      <c r="AU138" s="137"/>
      <c r="AV138" s="102"/>
    </row>
    <row r="139" spans="1:48" ht="10.199999999999999" x14ac:dyDescent="0.2">
      <c r="A139" s="102"/>
      <c r="B139" s="133">
        <v>137</v>
      </c>
      <c r="C139" s="159"/>
      <c r="D139" s="82"/>
      <c r="E139" s="159"/>
      <c r="F139" s="82"/>
      <c r="G139" s="83"/>
      <c r="H139" s="162" t="s">
        <v>248</v>
      </c>
      <c r="I139" s="85"/>
      <c r="J139" s="85"/>
      <c r="K139" s="84"/>
      <c r="L139" s="86"/>
      <c r="M139" s="87"/>
      <c r="N139" s="135"/>
      <c r="O139" s="119"/>
      <c r="P139" s="120"/>
      <c r="Q139" s="121"/>
      <c r="R139" s="86"/>
      <c r="S139" s="86"/>
      <c r="T139" s="138">
        <f t="shared" si="70"/>
        <v>6.4099999999999966</v>
      </c>
      <c r="U139" s="122">
        <f t="shared" si="52"/>
        <v>0</v>
      </c>
      <c r="V139" s="123">
        <f t="shared" si="53"/>
        <v>0</v>
      </c>
      <c r="W139" s="122">
        <f t="shared" si="64"/>
        <v>0</v>
      </c>
      <c r="X139" s="124">
        <f t="shared" si="54"/>
        <v>6.4099999999999966</v>
      </c>
      <c r="Y139" s="124">
        <f t="shared" si="55"/>
        <v>-1.5899999999999967</v>
      </c>
      <c r="Z139" s="124">
        <f t="shared" si="56"/>
        <v>6.4099999999999966</v>
      </c>
      <c r="AA139" s="140">
        <f t="shared" si="57"/>
        <v>-1.5899999999999967</v>
      </c>
      <c r="AB139" s="142" t="str">
        <f>IF(G139&lt;&gt;"",VLOOKUP(WEEKDAY(C139,2),Служебный!G$4:H$10,2),"")</f>
        <v/>
      </c>
      <c r="AC139" s="125" t="str">
        <f t="shared" si="71"/>
        <v/>
      </c>
      <c r="AD139" s="126" t="str">
        <f t="shared" si="72"/>
        <v/>
      </c>
      <c r="AE139" s="127">
        <f t="shared" si="58"/>
        <v>0</v>
      </c>
      <c r="AF139" s="127">
        <f t="shared" si="59"/>
        <v>0</v>
      </c>
      <c r="AG139" s="127" t="str">
        <f t="shared" si="65"/>
        <v>интрадей</v>
      </c>
      <c r="AH139" s="128">
        <f t="shared" si="60"/>
        <v>0</v>
      </c>
      <c r="AI139" s="128">
        <f t="shared" si="61"/>
        <v>0</v>
      </c>
      <c r="AJ139" s="125" t="str">
        <f t="shared" si="73"/>
        <v/>
      </c>
      <c r="AK139" s="125" t="str">
        <f t="shared" si="74"/>
        <v/>
      </c>
      <c r="AL139" s="126" t="str">
        <f t="shared" si="75"/>
        <v/>
      </c>
      <c r="AM139" s="128">
        <f t="shared" si="68"/>
        <v>0</v>
      </c>
      <c r="AN139" s="129">
        <f t="shared" si="76"/>
        <v>8</v>
      </c>
      <c r="AO139" s="129">
        <f t="shared" si="69"/>
        <v>-19.875000000000043</v>
      </c>
      <c r="AP139" s="129">
        <f t="shared" si="77"/>
        <v>0</v>
      </c>
      <c r="AQ139" s="128">
        <f t="shared" si="66"/>
        <v>0</v>
      </c>
      <c r="AR139" s="128">
        <f t="shared" si="67"/>
        <v>0</v>
      </c>
      <c r="AS139" s="125">
        <f t="shared" si="62"/>
        <v>0</v>
      </c>
      <c r="AT139" s="143">
        <f t="shared" si="63"/>
        <v>-1</v>
      </c>
      <c r="AU139" s="137"/>
      <c r="AV139" s="102"/>
    </row>
    <row r="140" spans="1:48" ht="10.199999999999999" x14ac:dyDescent="0.2">
      <c r="A140" s="102"/>
      <c r="B140" s="133">
        <v>138</v>
      </c>
      <c r="C140" s="159"/>
      <c r="D140" s="82"/>
      <c r="E140" s="159"/>
      <c r="F140" s="82"/>
      <c r="G140" s="83"/>
      <c r="H140" s="162" t="s">
        <v>248</v>
      </c>
      <c r="I140" s="85"/>
      <c r="J140" s="85"/>
      <c r="K140" s="84"/>
      <c r="L140" s="86"/>
      <c r="M140" s="87"/>
      <c r="N140" s="135"/>
      <c r="O140" s="119"/>
      <c r="P140" s="120"/>
      <c r="Q140" s="121"/>
      <c r="R140" s="86"/>
      <c r="S140" s="86"/>
      <c r="T140" s="138">
        <f t="shared" si="70"/>
        <v>6.4099999999999966</v>
      </c>
      <c r="U140" s="122">
        <f t="shared" si="52"/>
        <v>0</v>
      </c>
      <c r="V140" s="123">
        <f t="shared" si="53"/>
        <v>0</v>
      </c>
      <c r="W140" s="122">
        <f t="shared" si="64"/>
        <v>0</v>
      </c>
      <c r="X140" s="124">
        <f t="shared" si="54"/>
        <v>6.4099999999999966</v>
      </c>
      <c r="Y140" s="124">
        <f t="shared" si="55"/>
        <v>-1.5899999999999967</v>
      </c>
      <c r="Z140" s="124">
        <f t="shared" si="56"/>
        <v>6.4099999999999966</v>
      </c>
      <c r="AA140" s="140">
        <f t="shared" si="57"/>
        <v>-1.5899999999999967</v>
      </c>
      <c r="AB140" s="142" t="str">
        <f>IF(G140&lt;&gt;"",VLOOKUP(WEEKDAY(C140,2),Служебный!G$4:H$10,2),"")</f>
        <v/>
      </c>
      <c r="AC140" s="125" t="str">
        <f t="shared" si="71"/>
        <v/>
      </c>
      <c r="AD140" s="126" t="str">
        <f t="shared" si="72"/>
        <v/>
      </c>
      <c r="AE140" s="127">
        <f t="shared" si="58"/>
        <v>0</v>
      </c>
      <c r="AF140" s="127">
        <f t="shared" si="59"/>
        <v>0</v>
      </c>
      <c r="AG140" s="127" t="str">
        <f t="shared" si="65"/>
        <v>интрадей</v>
      </c>
      <c r="AH140" s="128">
        <f t="shared" si="60"/>
        <v>0</v>
      </c>
      <c r="AI140" s="128">
        <f t="shared" si="61"/>
        <v>0</v>
      </c>
      <c r="AJ140" s="125" t="str">
        <f t="shared" si="73"/>
        <v/>
      </c>
      <c r="AK140" s="125" t="str">
        <f t="shared" si="74"/>
        <v/>
      </c>
      <c r="AL140" s="126" t="str">
        <f t="shared" si="75"/>
        <v/>
      </c>
      <c r="AM140" s="128">
        <f t="shared" si="68"/>
        <v>0</v>
      </c>
      <c r="AN140" s="129">
        <f t="shared" si="76"/>
        <v>8</v>
      </c>
      <c r="AO140" s="129">
        <f t="shared" si="69"/>
        <v>-19.875000000000043</v>
      </c>
      <c r="AP140" s="129">
        <f t="shared" si="77"/>
        <v>0</v>
      </c>
      <c r="AQ140" s="128">
        <f t="shared" si="66"/>
        <v>0</v>
      </c>
      <c r="AR140" s="128">
        <f t="shared" si="67"/>
        <v>0</v>
      </c>
      <c r="AS140" s="125">
        <f t="shared" si="62"/>
        <v>0</v>
      </c>
      <c r="AT140" s="143">
        <f t="shared" si="63"/>
        <v>-1</v>
      </c>
      <c r="AU140" s="137"/>
      <c r="AV140" s="102"/>
    </row>
    <row r="141" spans="1:48" ht="10.199999999999999" x14ac:dyDescent="0.2">
      <c r="A141" s="102"/>
      <c r="B141" s="133">
        <v>139</v>
      </c>
      <c r="C141" s="159"/>
      <c r="D141" s="82"/>
      <c r="E141" s="159"/>
      <c r="F141" s="82"/>
      <c r="G141" s="83"/>
      <c r="H141" s="162" t="s">
        <v>248</v>
      </c>
      <c r="I141" s="85"/>
      <c r="J141" s="85"/>
      <c r="K141" s="84"/>
      <c r="L141" s="86"/>
      <c r="M141" s="87"/>
      <c r="N141" s="135"/>
      <c r="O141" s="119"/>
      <c r="P141" s="120"/>
      <c r="Q141" s="121"/>
      <c r="R141" s="86"/>
      <c r="S141" s="86"/>
      <c r="T141" s="138">
        <f t="shared" si="70"/>
        <v>6.4099999999999966</v>
      </c>
      <c r="U141" s="122">
        <f t="shared" si="52"/>
        <v>0</v>
      </c>
      <c r="V141" s="123">
        <f t="shared" si="53"/>
        <v>0</v>
      </c>
      <c r="W141" s="122">
        <f t="shared" si="64"/>
        <v>0</v>
      </c>
      <c r="X141" s="124">
        <f t="shared" si="54"/>
        <v>6.4099999999999966</v>
      </c>
      <c r="Y141" s="124">
        <f t="shared" si="55"/>
        <v>-1.5899999999999967</v>
      </c>
      <c r="Z141" s="124">
        <f t="shared" si="56"/>
        <v>6.4099999999999966</v>
      </c>
      <c r="AA141" s="140">
        <f t="shared" si="57"/>
        <v>-1.5899999999999967</v>
      </c>
      <c r="AB141" s="142" t="str">
        <f>IF(G141&lt;&gt;"",VLOOKUP(WEEKDAY(C141,2),Служебный!G$4:H$10,2),"")</f>
        <v/>
      </c>
      <c r="AC141" s="125" t="str">
        <f t="shared" si="71"/>
        <v/>
      </c>
      <c r="AD141" s="126" t="str">
        <f t="shared" si="72"/>
        <v/>
      </c>
      <c r="AE141" s="127">
        <f t="shared" si="58"/>
        <v>0</v>
      </c>
      <c r="AF141" s="127">
        <f t="shared" si="59"/>
        <v>0</v>
      </c>
      <c r="AG141" s="127" t="str">
        <f t="shared" si="65"/>
        <v>интрадей</v>
      </c>
      <c r="AH141" s="128">
        <f t="shared" si="60"/>
        <v>0</v>
      </c>
      <c r="AI141" s="128">
        <f t="shared" si="61"/>
        <v>0</v>
      </c>
      <c r="AJ141" s="125" t="str">
        <f t="shared" si="73"/>
        <v/>
      </c>
      <c r="AK141" s="125" t="str">
        <f t="shared" si="74"/>
        <v/>
      </c>
      <c r="AL141" s="126" t="str">
        <f t="shared" si="75"/>
        <v/>
      </c>
      <c r="AM141" s="128">
        <f t="shared" si="68"/>
        <v>0</v>
      </c>
      <c r="AN141" s="129">
        <f t="shared" si="76"/>
        <v>8</v>
      </c>
      <c r="AO141" s="129">
        <f t="shared" si="69"/>
        <v>-19.875000000000043</v>
      </c>
      <c r="AP141" s="129">
        <f t="shared" si="77"/>
        <v>0</v>
      </c>
      <c r="AQ141" s="128">
        <f t="shared" si="66"/>
        <v>0</v>
      </c>
      <c r="AR141" s="128">
        <f t="shared" si="67"/>
        <v>0</v>
      </c>
      <c r="AS141" s="125">
        <f t="shared" si="62"/>
        <v>0</v>
      </c>
      <c r="AT141" s="143">
        <f t="shared" si="63"/>
        <v>-1</v>
      </c>
      <c r="AU141" s="137"/>
      <c r="AV141" s="102"/>
    </row>
    <row r="142" spans="1:48" ht="10.199999999999999" x14ac:dyDescent="0.2">
      <c r="A142" s="102"/>
      <c r="B142" s="133">
        <v>140</v>
      </c>
      <c r="C142" s="159"/>
      <c r="D142" s="82"/>
      <c r="E142" s="159"/>
      <c r="F142" s="82"/>
      <c r="G142" s="83"/>
      <c r="H142" s="161" t="s">
        <v>247</v>
      </c>
      <c r="I142" s="85"/>
      <c r="J142" s="85"/>
      <c r="K142" s="84"/>
      <c r="L142" s="86"/>
      <c r="M142" s="87"/>
      <c r="N142" s="135"/>
      <c r="O142" s="119"/>
      <c r="P142" s="120"/>
      <c r="Q142" s="121"/>
      <c r="R142" s="86"/>
      <c r="S142" s="86"/>
      <c r="T142" s="138">
        <f t="shared" si="70"/>
        <v>6.4099999999999966</v>
      </c>
      <c r="U142" s="122">
        <f t="shared" si="52"/>
        <v>0</v>
      </c>
      <c r="V142" s="123">
        <f t="shared" si="53"/>
        <v>0</v>
      </c>
      <c r="W142" s="122">
        <f t="shared" si="64"/>
        <v>0</v>
      </c>
      <c r="X142" s="124">
        <f t="shared" si="54"/>
        <v>6.4099999999999966</v>
      </c>
      <c r="Y142" s="124">
        <f t="shared" si="55"/>
        <v>-1.5899999999999967</v>
      </c>
      <c r="Z142" s="124">
        <f t="shared" si="56"/>
        <v>6.4099999999999966</v>
      </c>
      <c r="AA142" s="140">
        <f t="shared" si="57"/>
        <v>-1.5899999999999967</v>
      </c>
      <c r="AB142" s="142" t="str">
        <f>IF(G142&lt;&gt;"",VLOOKUP(WEEKDAY(C142,2),Служебный!G$4:H$10,2),"")</f>
        <v/>
      </c>
      <c r="AC142" s="125" t="str">
        <f t="shared" si="71"/>
        <v/>
      </c>
      <c r="AD142" s="126" t="str">
        <f t="shared" si="72"/>
        <v/>
      </c>
      <c r="AE142" s="127">
        <f t="shared" si="58"/>
        <v>0</v>
      </c>
      <c r="AF142" s="127">
        <f t="shared" si="59"/>
        <v>0</v>
      </c>
      <c r="AG142" s="127" t="str">
        <f t="shared" si="65"/>
        <v>интрадей</v>
      </c>
      <c r="AH142" s="128">
        <f t="shared" si="60"/>
        <v>0</v>
      </c>
      <c r="AI142" s="128">
        <f t="shared" si="61"/>
        <v>0</v>
      </c>
      <c r="AJ142" s="125" t="str">
        <f t="shared" si="73"/>
        <v/>
      </c>
      <c r="AK142" s="125" t="str">
        <f t="shared" si="74"/>
        <v/>
      </c>
      <c r="AL142" s="126" t="str">
        <f t="shared" si="75"/>
        <v/>
      </c>
      <c r="AM142" s="128">
        <f t="shared" si="68"/>
        <v>0</v>
      </c>
      <c r="AN142" s="129">
        <f t="shared" si="76"/>
        <v>8</v>
      </c>
      <c r="AO142" s="129">
        <f t="shared" si="69"/>
        <v>-19.875000000000043</v>
      </c>
      <c r="AP142" s="129">
        <f t="shared" si="77"/>
        <v>0</v>
      </c>
      <c r="AQ142" s="128">
        <f t="shared" si="66"/>
        <v>0</v>
      </c>
      <c r="AR142" s="128">
        <f t="shared" si="67"/>
        <v>0</v>
      </c>
      <c r="AS142" s="125">
        <f t="shared" si="62"/>
        <v>0</v>
      </c>
      <c r="AT142" s="143">
        <f t="shared" si="63"/>
        <v>-1</v>
      </c>
      <c r="AU142" s="137"/>
      <c r="AV142" s="102"/>
    </row>
    <row r="143" spans="1:48" ht="10.199999999999999" x14ac:dyDescent="0.2">
      <c r="A143" s="102"/>
      <c r="B143" s="133">
        <v>141</v>
      </c>
      <c r="C143" s="159"/>
      <c r="D143" s="82"/>
      <c r="E143" s="159"/>
      <c r="F143" s="82"/>
      <c r="G143" s="83"/>
      <c r="H143" s="161" t="s">
        <v>247</v>
      </c>
      <c r="I143" s="85"/>
      <c r="J143" s="85"/>
      <c r="K143" s="84"/>
      <c r="L143" s="86"/>
      <c r="M143" s="87"/>
      <c r="N143" s="135"/>
      <c r="O143" s="119"/>
      <c r="P143" s="120"/>
      <c r="Q143" s="121"/>
      <c r="R143" s="86"/>
      <c r="S143" s="86"/>
      <c r="T143" s="138">
        <f t="shared" si="70"/>
        <v>6.4099999999999966</v>
      </c>
      <c r="U143" s="122">
        <f t="shared" si="52"/>
        <v>0</v>
      </c>
      <c r="V143" s="123">
        <f t="shared" si="53"/>
        <v>0</v>
      </c>
      <c r="W143" s="122">
        <f t="shared" si="64"/>
        <v>0</v>
      </c>
      <c r="X143" s="124">
        <f t="shared" si="54"/>
        <v>6.4099999999999966</v>
      </c>
      <c r="Y143" s="124">
        <f t="shared" si="55"/>
        <v>-1.5899999999999967</v>
      </c>
      <c r="Z143" s="124">
        <f t="shared" si="56"/>
        <v>6.4099999999999966</v>
      </c>
      <c r="AA143" s="140">
        <f t="shared" si="57"/>
        <v>-1.5899999999999967</v>
      </c>
      <c r="AB143" s="142" t="str">
        <f>IF(G143&lt;&gt;"",VLOOKUP(WEEKDAY(C143,2),Служебный!G$4:H$10,2),"")</f>
        <v/>
      </c>
      <c r="AC143" s="125" t="str">
        <f t="shared" si="71"/>
        <v/>
      </c>
      <c r="AD143" s="126" t="str">
        <f t="shared" si="72"/>
        <v/>
      </c>
      <c r="AE143" s="127">
        <f t="shared" si="58"/>
        <v>0</v>
      </c>
      <c r="AF143" s="127">
        <f t="shared" si="59"/>
        <v>0</v>
      </c>
      <c r="AG143" s="127" t="str">
        <f t="shared" si="65"/>
        <v>интрадей</v>
      </c>
      <c r="AH143" s="128">
        <f t="shared" si="60"/>
        <v>0</v>
      </c>
      <c r="AI143" s="128">
        <f t="shared" si="61"/>
        <v>0</v>
      </c>
      <c r="AJ143" s="125" t="str">
        <f t="shared" si="73"/>
        <v/>
      </c>
      <c r="AK143" s="125" t="str">
        <f t="shared" si="74"/>
        <v/>
      </c>
      <c r="AL143" s="126" t="str">
        <f t="shared" si="75"/>
        <v/>
      </c>
      <c r="AM143" s="128">
        <f t="shared" si="68"/>
        <v>0</v>
      </c>
      <c r="AN143" s="129">
        <f t="shared" si="76"/>
        <v>8</v>
      </c>
      <c r="AO143" s="129">
        <f t="shared" si="69"/>
        <v>-19.875000000000043</v>
      </c>
      <c r="AP143" s="129">
        <f t="shared" si="77"/>
        <v>0</v>
      </c>
      <c r="AQ143" s="128">
        <f t="shared" si="66"/>
        <v>0</v>
      </c>
      <c r="AR143" s="128">
        <f t="shared" si="67"/>
        <v>0</v>
      </c>
      <c r="AS143" s="125">
        <f t="shared" si="62"/>
        <v>0</v>
      </c>
      <c r="AT143" s="143">
        <f t="shared" si="63"/>
        <v>-1</v>
      </c>
      <c r="AU143" s="137"/>
      <c r="AV143" s="102"/>
    </row>
    <row r="144" spans="1:48" ht="10.199999999999999" x14ac:dyDescent="0.2">
      <c r="A144" s="102"/>
      <c r="B144" s="133">
        <v>142</v>
      </c>
      <c r="C144" s="159"/>
      <c r="D144" s="82"/>
      <c r="E144" s="159"/>
      <c r="F144" s="82"/>
      <c r="G144" s="83"/>
      <c r="H144" s="161" t="s">
        <v>247</v>
      </c>
      <c r="I144" s="85"/>
      <c r="J144" s="85"/>
      <c r="K144" s="84"/>
      <c r="L144" s="86"/>
      <c r="M144" s="87"/>
      <c r="N144" s="135"/>
      <c r="O144" s="119"/>
      <c r="P144" s="120"/>
      <c r="Q144" s="121"/>
      <c r="R144" s="86"/>
      <c r="S144" s="86"/>
      <c r="T144" s="138">
        <f t="shared" si="70"/>
        <v>6.4099999999999966</v>
      </c>
      <c r="U144" s="122">
        <f t="shared" si="52"/>
        <v>0</v>
      </c>
      <c r="V144" s="123">
        <f t="shared" si="53"/>
        <v>0</v>
      </c>
      <c r="W144" s="122">
        <f t="shared" si="64"/>
        <v>0</v>
      </c>
      <c r="X144" s="124">
        <f t="shared" si="54"/>
        <v>6.4099999999999966</v>
      </c>
      <c r="Y144" s="124">
        <f t="shared" si="55"/>
        <v>-1.5899999999999967</v>
      </c>
      <c r="Z144" s="124">
        <f t="shared" si="56"/>
        <v>6.4099999999999966</v>
      </c>
      <c r="AA144" s="140">
        <f t="shared" si="57"/>
        <v>-1.5899999999999967</v>
      </c>
      <c r="AB144" s="142" t="str">
        <f>IF(G144&lt;&gt;"",VLOOKUP(WEEKDAY(C144,2),Служебный!G$4:H$10,2),"")</f>
        <v/>
      </c>
      <c r="AC144" s="125" t="str">
        <f t="shared" si="71"/>
        <v/>
      </c>
      <c r="AD144" s="126" t="str">
        <f t="shared" si="72"/>
        <v/>
      </c>
      <c r="AE144" s="127">
        <f t="shared" si="58"/>
        <v>0</v>
      </c>
      <c r="AF144" s="127">
        <f t="shared" si="59"/>
        <v>0</v>
      </c>
      <c r="AG144" s="127" t="str">
        <f t="shared" si="65"/>
        <v>интрадей</v>
      </c>
      <c r="AH144" s="128">
        <f t="shared" si="60"/>
        <v>0</v>
      </c>
      <c r="AI144" s="128">
        <f t="shared" si="61"/>
        <v>0</v>
      </c>
      <c r="AJ144" s="125" t="str">
        <f t="shared" si="73"/>
        <v/>
      </c>
      <c r="AK144" s="125" t="str">
        <f t="shared" si="74"/>
        <v/>
      </c>
      <c r="AL144" s="126" t="str">
        <f t="shared" si="75"/>
        <v/>
      </c>
      <c r="AM144" s="128">
        <f t="shared" si="68"/>
        <v>0</v>
      </c>
      <c r="AN144" s="129">
        <f t="shared" si="76"/>
        <v>8</v>
      </c>
      <c r="AO144" s="129">
        <f t="shared" si="69"/>
        <v>-19.875000000000043</v>
      </c>
      <c r="AP144" s="129">
        <f t="shared" si="77"/>
        <v>0</v>
      </c>
      <c r="AQ144" s="128">
        <f t="shared" si="66"/>
        <v>0</v>
      </c>
      <c r="AR144" s="128">
        <f t="shared" si="67"/>
        <v>0</v>
      </c>
      <c r="AS144" s="125">
        <f t="shared" si="62"/>
        <v>0</v>
      </c>
      <c r="AT144" s="143">
        <f t="shared" si="63"/>
        <v>-1</v>
      </c>
      <c r="AU144" s="137"/>
      <c r="AV144" s="102"/>
    </row>
    <row r="145" spans="1:48" ht="10.199999999999999" x14ac:dyDescent="0.2">
      <c r="A145" s="102"/>
      <c r="B145" s="133">
        <v>143</v>
      </c>
      <c r="C145" s="159"/>
      <c r="D145" s="82"/>
      <c r="E145" s="159"/>
      <c r="F145" s="82"/>
      <c r="G145" s="83"/>
      <c r="H145" s="162" t="s">
        <v>248</v>
      </c>
      <c r="I145" s="85"/>
      <c r="J145" s="85"/>
      <c r="K145" s="84"/>
      <c r="L145" s="86"/>
      <c r="M145" s="87"/>
      <c r="N145" s="135"/>
      <c r="O145" s="119"/>
      <c r="P145" s="120"/>
      <c r="Q145" s="121"/>
      <c r="R145" s="86"/>
      <c r="S145" s="86"/>
      <c r="T145" s="138">
        <f t="shared" si="70"/>
        <v>6.4099999999999966</v>
      </c>
      <c r="U145" s="122">
        <f t="shared" si="52"/>
        <v>0</v>
      </c>
      <c r="V145" s="123">
        <f t="shared" si="53"/>
        <v>0</v>
      </c>
      <c r="W145" s="122">
        <f t="shared" si="64"/>
        <v>0</v>
      </c>
      <c r="X145" s="124">
        <f t="shared" si="54"/>
        <v>6.4099999999999966</v>
      </c>
      <c r="Y145" s="124">
        <f t="shared" si="55"/>
        <v>-1.5899999999999967</v>
      </c>
      <c r="Z145" s="124">
        <f t="shared" si="56"/>
        <v>6.4099999999999966</v>
      </c>
      <c r="AA145" s="140">
        <f t="shared" si="57"/>
        <v>-1.5899999999999967</v>
      </c>
      <c r="AB145" s="142" t="str">
        <f>IF(G145&lt;&gt;"",VLOOKUP(WEEKDAY(C145,2),Служебный!G$4:H$10,2),"")</f>
        <v/>
      </c>
      <c r="AC145" s="125" t="str">
        <f t="shared" si="71"/>
        <v/>
      </c>
      <c r="AD145" s="126" t="str">
        <f t="shared" si="72"/>
        <v/>
      </c>
      <c r="AE145" s="127">
        <f t="shared" si="58"/>
        <v>0</v>
      </c>
      <c r="AF145" s="127">
        <f t="shared" si="59"/>
        <v>0</v>
      </c>
      <c r="AG145" s="127" t="str">
        <f t="shared" si="65"/>
        <v>интрадей</v>
      </c>
      <c r="AH145" s="128">
        <f t="shared" si="60"/>
        <v>0</v>
      </c>
      <c r="AI145" s="128">
        <f t="shared" si="61"/>
        <v>0</v>
      </c>
      <c r="AJ145" s="125" t="str">
        <f t="shared" si="73"/>
        <v/>
      </c>
      <c r="AK145" s="125" t="str">
        <f t="shared" si="74"/>
        <v/>
      </c>
      <c r="AL145" s="126" t="str">
        <f t="shared" si="75"/>
        <v/>
      </c>
      <c r="AM145" s="128">
        <f t="shared" si="68"/>
        <v>0</v>
      </c>
      <c r="AN145" s="129">
        <f t="shared" si="76"/>
        <v>8</v>
      </c>
      <c r="AO145" s="129">
        <f t="shared" si="69"/>
        <v>-19.875000000000043</v>
      </c>
      <c r="AP145" s="129">
        <f t="shared" si="77"/>
        <v>0</v>
      </c>
      <c r="AQ145" s="128">
        <f t="shared" si="66"/>
        <v>0</v>
      </c>
      <c r="AR145" s="128">
        <f t="shared" si="67"/>
        <v>0</v>
      </c>
      <c r="AS145" s="125">
        <f t="shared" si="62"/>
        <v>0</v>
      </c>
      <c r="AT145" s="143">
        <f t="shared" si="63"/>
        <v>-1</v>
      </c>
      <c r="AU145" s="137"/>
      <c r="AV145" s="102"/>
    </row>
    <row r="146" spans="1:48" ht="10.199999999999999" x14ac:dyDescent="0.2">
      <c r="A146" s="102"/>
      <c r="B146" s="133">
        <v>144</v>
      </c>
      <c r="C146" s="159"/>
      <c r="D146" s="82"/>
      <c r="E146" s="159"/>
      <c r="F146" s="82"/>
      <c r="G146" s="83"/>
      <c r="H146" s="162" t="s">
        <v>248</v>
      </c>
      <c r="I146" s="85"/>
      <c r="J146" s="85"/>
      <c r="K146" s="84"/>
      <c r="L146" s="86"/>
      <c r="M146" s="87"/>
      <c r="N146" s="135"/>
      <c r="O146" s="119"/>
      <c r="P146" s="120"/>
      <c r="Q146" s="121"/>
      <c r="R146" s="86"/>
      <c r="S146" s="86"/>
      <c r="T146" s="138">
        <f t="shared" si="70"/>
        <v>6.4099999999999966</v>
      </c>
      <c r="U146" s="122">
        <f t="shared" si="52"/>
        <v>0</v>
      </c>
      <c r="V146" s="123">
        <f t="shared" si="53"/>
        <v>0</v>
      </c>
      <c r="W146" s="122">
        <f t="shared" si="64"/>
        <v>0</v>
      </c>
      <c r="X146" s="124">
        <f t="shared" si="54"/>
        <v>6.4099999999999966</v>
      </c>
      <c r="Y146" s="124">
        <f t="shared" si="55"/>
        <v>-1.5899999999999967</v>
      </c>
      <c r="Z146" s="124">
        <f t="shared" si="56"/>
        <v>6.4099999999999966</v>
      </c>
      <c r="AA146" s="140">
        <f t="shared" si="57"/>
        <v>-1.5899999999999967</v>
      </c>
      <c r="AB146" s="142" t="str">
        <f>IF(G146&lt;&gt;"",VLOOKUP(WEEKDAY(C146,2),Служебный!G$4:H$10,2),"")</f>
        <v/>
      </c>
      <c r="AC146" s="125" t="str">
        <f t="shared" si="71"/>
        <v/>
      </c>
      <c r="AD146" s="126" t="str">
        <f t="shared" si="72"/>
        <v/>
      </c>
      <c r="AE146" s="127">
        <f t="shared" si="58"/>
        <v>0</v>
      </c>
      <c r="AF146" s="127">
        <f t="shared" si="59"/>
        <v>0</v>
      </c>
      <c r="AG146" s="127" t="str">
        <f t="shared" si="65"/>
        <v>интрадей</v>
      </c>
      <c r="AH146" s="128">
        <f t="shared" si="60"/>
        <v>0</v>
      </c>
      <c r="AI146" s="128">
        <f t="shared" si="61"/>
        <v>0</v>
      </c>
      <c r="AJ146" s="125" t="str">
        <f t="shared" si="73"/>
        <v/>
      </c>
      <c r="AK146" s="125" t="str">
        <f t="shared" si="74"/>
        <v/>
      </c>
      <c r="AL146" s="126" t="str">
        <f t="shared" si="75"/>
        <v/>
      </c>
      <c r="AM146" s="128">
        <f t="shared" si="68"/>
        <v>0</v>
      </c>
      <c r="AN146" s="129">
        <f t="shared" si="76"/>
        <v>8</v>
      </c>
      <c r="AO146" s="129">
        <f t="shared" si="69"/>
        <v>-19.875000000000043</v>
      </c>
      <c r="AP146" s="129">
        <f t="shared" si="77"/>
        <v>0</v>
      </c>
      <c r="AQ146" s="128">
        <f t="shared" si="66"/>
        <v>0</v>
      </c>
      <c r="AR146" s="128">
        <f t="shared" si="67"/>
        <v>0</v>
      </c>
      <c r="AS146" s="125">
        <f t="shared" si="62"/>
        <v>0</v>
      </c>
      <c r="AT146" s="143">
        <f t="shared" si="63"/>
        <v>-1</v>
      </c>
      <c r="AU146" s="137"/>
      <c r="AV146" s="102"/>
    </row>
    <row r="147" spans="1:48" ht="10.199999999999999" x14ac:dyDescent="0.2">
      <c r="A147" s="102"/>
      <c r="B147" s="133">
        <v>145</v>
      </c>
      <c r="C147" s="159"/>
      <c r="D147" s="82"/>
      <c r="E147" s="159"/>
      <c r="F147" s="82"/>
      <c r="G147" s="83"/>
      <c r="H147" s="162" t="s">
        <v>248</v>
      </c>
      <c r="I147" s="85"/>
      <c r="J147" s="85"/>
      <c r="K147" s="84"/>
      <c r="L147" s="86"/>
      <c r="M147" s="87"/>
      <c r="N147" s="135"/>
      <c r="O147" s="119"/>
      <c r="P147" s="120"/>
      <c r="Q147" s="121"/>
      <c r="R147" s="86"/>
      <c r="S147" s="86"/>
      <c r="T147" s="138">
        <f t="shared" si="70"/>
        <v>6.4099999999999966</v>
      </c>
      <c r="U147" s="122">
        <f t="shared" si="52"/>
        <v>0</v>
      </c>
      <c r="V147" s="123">
        <f t="shared" si="53"/>
        <v>0</v>
      </c>
      <c r="W147" s="122">
        <f t="shared" si="64"/>
        <v>0</v>
      </c>
      <c r="X147" s="124">
        <f t="shared" si="54"/>
        <v>6.4099999999999966</v>
      </c>
      <c r="Y147" s="124">
        <f t="shared" si="55"/>
        <v>-1.5899999999999967</v>
      </c>
      <c r="Z147" s="124">
        <f t="shared" si="56"/>
        <v>6.4099999999999966</v>
      </c>
      <c r="AA147" s="140">
        <f t="shared" si="57"/>
        <v>-1.5899999999999967</v>
      </c>
      <c r="AB147" s="142" t="str">
        <f>IF(G147&lt;&gt;"",VLOOKUP(WEEKDAY(C147,2),Служебный!G$4:H$10,2),"")</f>
        <v/>
      </c>
      <c r="AC147" s="125" t="str">
        <f t="shared" si="71"/>
        <v/>
      </c>
      <c r="AD147" s="126" t="str">
        <f t="shared" si="72"/>
        <v/>
      </c>
      <c r="AE147" s="127">
        <f t="shared" si="58"/>
        <v>0</v>
      </c>
      <c r="AF147" s="127">
        <f t="shared" si="59"/>
        <v>0</v>
      </c>
      <c r="AG147" s="127" t="str">
        <f t="shared" si="65"/>
        <v>интрадей</v>
      </c>
      <c r="AH147" s="128">
        <f t="shared" si="60"/>
        <v>0</v>
      </c>
      <c r="AI147" s="128">
        <f t="shared" si="61"/>
        <v>0</v>
      </c>
      <c r="AJ147" s="125" t="str">
        <f t="shared" si="73"/>
        <v/>
      </c>
      <c r="AK147" s="125" t="str">
        <f t="shared" si="74"/>
        <v/>
      </c>
      <c r="AL147" s="126" t="str">
        <f t="shared" si="75"/>
        <v/>
      </c>
      <c r="AM147" s="128">
        <f t="shared" si="68"/>
        <v>0</v>
      </c>
      <c r="AN147" s="129">
        <f t="shared" si="76"/>
        <v>8</v>
      </c>
      <c r="AO147" s="129">
        <f t="shared" si="69"/>
        <v>-19.875000000000043</v>
      </c>
      <c r="AP147" s="129">
        <f t="shared" si="77"/>
        <v>0</v>
      </c>
      <c r="AQ147" s="128">
        <f t="shared" si="66"/>
        <v>0</v>
      </c>
      <c r="AR147" s="128">
        <f t="shared" si="67"/>
        <v>0</v>
      </c>
      <c r="AS147" s="125">
        <f t="shared" si="62"/>
        <v>0</v>
      </c>
      <c r="AT147" s="143">
        <f t="shared" si="63"/>
        <v>-1</v>
      </c>
      <c r="AU147" s="137"/>
      <c r="AV147" s="102"/>
    </row>
    <row r="148" spans="1:48" ht="10.199999999999999" x14ac:dyDescent="0.2">
      <c r="A148" s="102"/>
      <c r="B148" s="133">
        <v>146</v>
      </c>
      <c r="C148" s="159"/>
      <c r="D148" s="82"/>
      <c r="E148" s="159"/>
      <c r="F148" s="82"/>
      <c r="G148" s="83"/>
      <c r="H148" s="162" t="s">
        <v>248</v>
      </c>
      <c r="I148" s="85"/>
      <c r="J148" s="85"/>
      <c r="K148" s="84"/>
      <c r="L148" s="86"/>
      <c r="M148" s="87"/>
      <c r="N148" s="135"/>
      <c r="O148" s="119"/>
      <c r="P148" s="120"/>
      <c r="Q148" s="121"/>
      <c r="R148" s="86"/>
      <c r="S148" s="86"/>
      <c r="T148" s="138">
        <f t="shared" si="70"/>
        <v>6.4099999999999966</v>
      </c>
      <c r="U148" s="122">
        <f t="shared" ref="U148:U211" si="78">L148</f>
        <v>0</v>
      </c>
      <c r="V148" s="123">
        <f t="shared" ref="V148:V211" si="79">M148</f>
        <v>0</v>
      </c>
      <c r="W148" s="122">
        <f t="shared" si="64"/>
        <v>0</v>
      </c>
      <c r="X148" s="124">
        <f t="shared" ref="X148:X211" si="80">X147+V147</f>
        <v>6.4099999999999966</v>
      </c>
      <c r="Y148" s="124">
        <f t="shared" ref="Y148:Y211" si="81">Y147+W147</f>
        <v>-1.5899999999999967</v>
      </c>
      <c r="Z148" s="124">
        <f t="shared" ref="Z148:Z211" si="82">X148+V148</f>
        <v>6.4099999999999966</v>
      </c>
      <c r="AA148" s="140">
        <f t="shared" ref="AA148:AA211" si="83">Y148+W148</f>
        <v>-1.5899999999999967</v>
      </c>
      <c r="AB148" s="142" t="str">
        <f>IF(G148&lt;&gt;"",VLOOKUP(WEEKDAY(C148,2),Служебный!G$4:H$10,2),"")</f>
        <v/>
      </c>
      <c r="AC148" s="125" t="str">
        <f t="shared" si="71"/>
        <v/>
      </c>
      <c r="AD148" s="126" t="str">
        <f t="shared" si="72"/>
        <v/>
      </c>
      <c r="AE148" s="127">
        <f t="shared" ref="AE148:AE211" si="84">ROUND(((E148+F148)-(C148+D148))*86400,0)</f>
        <v>0</v>
      </c>
      <c r="AF148" s="127">
        <f t="shared" ref="AF148:AF211" si="85">IF(FLOOR((AE148/60),15)&gt;400,"Среднесрок",FLOOR((AE148/60),15))</f>
        <v>0</v>
      </c>
      <c r="AG148" s="127" t="str">
        <f t="shared" si="65"/>
        <v>интрадей</v>
      </c>
      <c r="AH148" s="128">
        <f t="shared" ref="AH148:AH211" si="86">IF(W148&gt;0,W148,0)</f>
        <v>0</v>
      </c>
      <c r="AI148" s="128">
        <f t="shared" ref="AI148:AI211" si="87">IF(W148&lt;0,W148,0)</f>
        <v>0</v>
      </c>
      <c r="AJ148" s="125" t="str">
        <f t="shared" si="73"/>
        <v/>
      </c>
      <c r="AK148" s="125" t="str">
        <f t="shared" si="74"/>
        <v/>
      </c>
      <c r="AL148" s="126" t="str">
        <f t="shared" si="75"/>
        <v/>
      </c>
      <c r="AM148" s="128">
        <f t="shared" si="68"/>
        <v>0</v>
      </c>
      <c r="AN148" s="129">
        <f t="shared" si="76"/>
        <v>8</v>
      </c>
      <c r="AO148" s="129">
        <f t="shared" si="69"/>
        <v>-19.875000000000043</v>
      </c>
      <c r="AP148" s="129">
        <f t="shared" si="77"/>
        <v>0</v>
      </c>
      <c r="AQ148" s="128">
        <f t="shared" si="66"/>
        <v>0</v>
      </c>
      <c r="AR148" s="128">
        <f t="shared" si="67"/>
        <v>0</v>
      </c>
      <c r="AS148" s="125">
        <f t="shared" ref="AS148:AS211" si="88">CEILING(I148,5)</f>
        <v>0</v>
      </c>
      <c r="AT148" s="143">
        <f t="shared" ref="AT148:AT211" si="89">IF(AR148=0,AT147,IF(W148&lt;0,IF(AT147&lt;0,AT147-1,-1),IF(AT147&gt;0,AT147+1,1)))</f>
        <v>-1</v>
      </c>
      <c r="AU148" s="137"/>
      <c r="AV148" s="102"/>
    </row>
    <row r="149" spans="1:48" ht="10.199999999999999" x14ac:dyDescent="0.2">
      <c r="A149" s="102"/>
      <c r="B149" s="133">
        <v>147</v>
      </c>
      <c r="C149" s="159"/>
      <c r="D149" s="82"/>
      <c r="E149" s="159"/>
      <c r="F149" s="82"/>
      <c r="G149" s="83"/>
      <c r="H149" s="161" t="s">
        <v>247</v>
      </c>
      <c r="I149" s="85"/>
      <c r="J149" s="85"/>
      <c r="K149" s="84"/>
      <c r="L149" s="86"/>
      <c r="M149" s="87"/>
      <c r="N149" s="135"/>
      <c r="O149" s="119"/>
      <c r="P149" s="120"/>
      <c r="Q149" s="121"/>
      <c r="R149" s="86"/>
      <c r="S149" s="86"/>
      <c r="T149" s="138">
        <f t="shared" si="70"/>
        <v>6.4099999999999966</v>
      </c>
      <c r="U149" s="122">
        <f t="shared" si="78"/>
        <v>0</v>
      </c>
      <c r="V149" s="123">
        <f t="shared" si="79"/>
        <v>0</v>
      </c>
      <c r="W149" s="122">
        <f t="shared" si="64"/>
        <v>0</v>
      </c>
      <c r="X149" s="124">
        <f t="shared" si="80"/>
        <v>6.4099999999999966</v>
      </c>
      <c r="Y149" s="124">
        <f t="shared" si="81"/>
        <v>-1.5899999999999967</v>
      </c>
      <c r="Z149" s="124">
        <f t="shared" si="82"/>
        <v>6.4099999999999966</v>
      </c>
      <c r="AA149" s="140">
        <f t="shared" si="83"/>
        <v>-1.5899999999999967</v>
      </c>
      <c r="AB149" s="142" t="str">
        <f>IF(G149&lt;&gt;"",VLOOKUP(WEEKDAY(C149,2),Служебный!G$4:H$10,2),"")</f>
        <v/>
      </c>
      <c r="AC149" s="125" t="str">
        <f t="shared" si="71"/>
        <v/>
      </c>
      <c r="AD149" s="126" t="str">
        <f t="shared" si="72"/>
        <v/>
      </c>
      <c r="AE149" s="127">
        <f t="shared" si="84"/>
        <v>0</v>
      </c>
      <c r="AF149" s="127">
        <f t="shared" si="85"/>
        <v>0</v>
      </c>
      <c r="AG149" s="127" t="str">
        <f t="shared" si="65"/>
        <v>интрадей</v>
      </c>
      <c r="AH149" s="128">
        <f t="shared" si="86"/>
        <v>0</v>
      </c>
      <c r="AI149" s="128">
        <f t="shared" si="87"/>
        <v>0</v>
      </c>
      <c r="AJ149" s="125" t="str">
        <f t="shared" si="73"/>
        <v/>
      </c>
      <c r="AK149" s="125" t="str">
        <f t="shared" si="74"/>
        <v/>
      </c>
      <c r="AL149" s="126" t="str">
        <f t="shared" si="75"/>
        <v/>
      </c>
      <c r="AM149" s="128">
        <f t="shared" si="68"/>
        <v>0</v>
      </c>
      <c r="AN149" s="129">
        <f t="shared" si="76"/>
        <v>8</v>
      </c>
      <c r="AO149" s="129">
        <f t="shared" si="69"/>
        <v>-19.875000000000043</v>
      </c>
      <c r="AP149" s="129">
        <f t="shared" si="77"/>
        <v>0</v>
      </c>
      <c r="AQ149" s="128">
        <f t="shared" si="66"/>
        <v>0</v>
      </c>
      <c r="AR149" s="128">
        <f t="shared" si="67"/>
        <v>0</v>
      </c>
      <c r="AS149" s="125">
        <f t="shared" si="88"/>
        <v>0</v>
      </c>
      <c r="AT149" s="143">
        <f t="shared" si="89"/>
        <v>-1</v>
      </c>
      <c r="AU149" s="137"/>
      <c r="AV149" s="102"/>
    </row>
    <row r="150" spans="1:48" ht="10.199999999999999" x14ac:dyDescent="0.2">
      <c r="A150" s="102"/>
      <c r="B150" s="133">
        <v>148</v>
      </c>
      <c r="C150" s="159"/>
      <c r="D150" s="82"/>
      <c r="E150" s="159"/>
      <c r="F150" s="82"/>
      <c r="G150" s="83"/>
      <c r="H150" s="161" t="s">
        <v>247</v>
      </c>
      <c r="I150" s="85"/>
      <c r="J150" s="85"/>
      <c r="K150" s="84"/>
      <c r="L150" s="86"/>
      <c r="M150" s="87"/>
      <c r="N150" s="135"/>
      <c r="O150" s="119"/>
      <c r="P150" s="120"/>
      <c r="Q150" s="121"/>
      <c r="R150" s="86"/>
      <c r="S150" s="86"/>
      <c r="T150" s="138">
        <f t="shared" si="70"/>
        <v>6.4099999999999966</v>
      </c>
      <c r="U150" s="122">
        <f t="shared" si="78"/>
        <v>0</v>
      </c>
      <c r="V150" s="123">
        <f t="shared" si="79"/>
        <v>0</v>
      </c>
      <c r="W150" s="122">
        <f t="shared" si="64"/>
        <v>0</v>
      </c>
      <c r="X150" s="124">
        <f t="shared" si="80"/>
        <v>6.4099999999999966</v>
      </c>
      <c r="Y150" s="124">
        <f t="shared" si="81"/>
        <v>-1.5899999999999967</v>
      </c>
      <c r="Z150" s="124">
        <f t="shared" si="82"/>
        <v>6.4099999999999966</v>
      </c>
      <c r="AA150" s="140">
        <f t="shared" si="83"/>
        <v>-1.5899999999999967</v>
      </c>
      <c r="AB150" s="142" t="str">
        <f>IF(G150&lt;&gt;"",VLOOKUP(WEEKDAY(C150,2),Служебный!G$4:H$10,2),"")</f>
        <v/>
      </c>
      <c r="AC150" s="125" t="str">
        <f t="shared" si="71"/>
        <v/>
      </c>
      <c r="AD150" s="126" t="str">
        <f t="shared" si="72"/>
        <v/>
      </c>
      <c r="AE150" s="127">
        <f t="shared" si="84"/>
        <v>0</v>
      </c>
      <c r="AF150" s="127">
        <f t="shared" si="85"/>
        <v>0</v>
      </c>
      <c r="AG150" s="127" t="str">
        <f t="shared" si="65"/>
        <v>интрадей</v>
      </c>
      <c r="AH150" s="128">
        <f t="shared" si="86"/>
        <v>0</v>
      </c>
      <c r="AI150" s="128">
        <f t="shared" si="87"/>
        <v>0</v>
      </c>
      <c r="AJ150" s="125" t="str">
        <f t="shared" si="73"/>
        <v/>
      </c>
      <c r="AK150" s="125" t="str">
        <f t="shared" si="74"/>
        <v/>
      </c>
      <c r="AL150" s="126" t="str">
        <f t="shared" si="75"/>
        <v/>
      </c>
      <c r="AM150" s="128">
        <f t="shared" si="68"/>
        <v>0</v>
      </c>
      <c r="AN150" s="129">
        <f t="shared" si="76"/>
        <v>8</v>
      </c>
      <c r="AO150" s="129">
        <f t="shared" si="69"/>
        <v>-19.875000000000043</v>
      </c>
      <c r="AP150" s="129">
        <f t="shared" si="77"/>
        <v>0</v>
      </c>
      <c r="AQ150" s="128">
        <f t="shared" si="66"/>
        <v>0</v>
      </c>
      <c r="AR150" s="128">
        <f t="shared" si="67"/>
        <v>0</v>
      </c>
      <c r="AS150" s="125">
        <f t="shared" si="88"/>
        <v>0</v>
      </c>
      <c r="AT150" s="143">
        <f t="shared" si="89"/>
        <v>-1</v>
      </c>
      <c r="AU150" s="137"/>
      <c r="AV150" s="102"/>
    </row>
    <row r="151" spans="1:48" ht="10.199999999999999" x14ac:dyDescent="0.2">
      <c r="A151" s="102"/>
      <c r="B151" s="133">
        <v>149</v>
      </c>
      <c r="C151" s="159"/>
      <c r="D151" s="82"/>
      <c r="E151" s="159"/>
      <c r="F151" s="82"/>
      <c r="G151" s="83"/>
      <c r="H151" s="161" t="s">
        <v>247</v>
      </c>
      <c r="I151" s="85"/>
      <c r="J151" s="85"/>
      <c r="K151" s="84"/>
      <c r="L151" s="86"/>
      <c r="M151" s="87"/>
      <c r="N151" s="135"/>
      <c r="O151" s="119"/>
      <c r="P151" s="120"/>
      <c r="Q151" s="121"/>
      <c r="R151" s="86"/>
      <c r="S151" s="86"/>
      <c r="T151" s="138">
        <f t="shared" si="70"/>
        <v>6.4099999999999966</v>
      </c>
      <c r="U151" s="122">
        <f t="shared" si="78"/>
        <v>0</v>
      </c>
      <c r="V151" s="123">
        <f t="shared" si="79"/>
        <v>0</v>
      </c>
      <c r="W151" s="122">
        <f t="shared" si="64"/>
        <v>0</v>
      </c>
      <c r="X151" s="124">
        <f t="shared" si="80"/>
        <v>6.4099999999999966</v>
      </c>
      <c r="Y151" s="124">
        <f t="shared" si="81"/>
        <v>-1.5899999999999967</v>
      </c>
      <c r="Z151" s="124">
        <f t="shared" si="82"/>
        <v>6.4099999999999966</v>
      </c>
      <c r="AA151" s="140">
        <f t="shared" si="83"/>
        <v>-1.5899999999999967</v>
      </c>
      <c r="AB151" s="142" t="str">
        <f>IF(G151&lt;&gt;"",VLOOKUP(WEEKDAY(C151,2),Служебный!G$4:H$10,2),"")</f>
        <v/>
      </c>
      <c r="AC151" s="125" t="str">
        <f t="shared" si="71"/>
        <v/>
      </c>
      <c r="AD151" s="126" t="str">
        <f t="shared" si="72"/>
        <v/>
      </c>
      <c r="AE151" s="127">
        <f t="shared" si="84"/>
        <v>0</v>
      </c>
      <c r="AF151" s="127">
        <f t="shared" si="85"/>
        <v>0</v>
      </c>
      <c r="AG151" s="127" t="str">
        <f t="shared" si="65"/>
        <v>интрадей</v>
      </c>
      <c r="AH151" s="128">
        <f t="shared" si="86"/>
        <v>0</v>
      </c>
      <c r="AI151" s="128">
        <f t="shared" si="87"/>
        <v>0</v>
      </c>
      <c r="AJ151" s="125" t="str">
        <f t="shared" si="73"/>
        <v/>
      </c>
      <c r="AK151" s="125" t="str">
        <f t="shared" si="74"/>
        <v/>
      </c>
      <c r="AL151" s="126" t="str">
        <f t="shared" si="75"/>
        <v/>
      </c>
      <c r="AM151" s="128">
        <f t="shared" si="68"/>
        <v>0</v>
      </c>
      <c r="AN151" s="129">
        <f t="shared" si="76"/>
        <v>8</v>
      </c>
      <c r="AO151" s="129">
        <f t="shared" si="69"/>
        <v>-19.875000000000043</v>
      </c>
      <c r="AP151" s="129">
        <f t="shared" si="77"/>
        <v>0</v>
      </c>
      <c r="AQ151" s="128">
        <f t="shared" si="66"/>
        <v>0</v>
      </c>
      <c r="AR151" s="128">
        <f t="shared" si="67"/>
        <v>0</v>
      </c>
      <c r="AS151" s="125">
        <f t="shared" si="88"/>
        <v>0</v>
      </c>
      <c r="AT151" s="143">
        <f t="shared" si="89"/>
        <v>-1</v>
      </c>
      <c r="AU151" s="137"/>
      <c r="AV151" s="102"/>
    </row>
    <row r="152" spans="1:48" ht="10.199999999999999" x14ac:dyDescent="0.2">
      <c r="A152" s="102"/>
      <c r="B152" s="133">
        <v>150</v>
      </c>
      <c r="C152" s="159"/>
      <c r="D152" s="82"/>
      <c r="E152" s="159"/>
      <c r="F152" s="82"/>
      <c r="G152" s="83"/>
      <c r="H152" s="161" t="s">
        <v>247</v>
      </c>
      <c r="I152" s="85"/>
      <c r="J152" s="85"/>
      <c r="K152" s="84"/>
      <c r="L152" s="86"/>
      <c r="M152" s="87"/>
      <c r="N152" s="135"/>
      <c r="O152" s="119"/>
      <c r="P152" s="120"/>
      <c r="Q152" s="121"/>
      <c r="R152" s="86"/>
      <c r="S152" s="86"/>
      <c r="T152" s="138">
        <f t="shared" si="70"/>
        <v>6.4099999999999966</v>
      </c>
      <c r="U152" s="122">
        <f t="shared" si="78"/>
        <v>0</v>
      </c>
      <c r="V152" s="123">
        <f t="shared" si="79"/>
        <v>0</v>
      </c>
      <c r="W152" s="122">
        <f t="shared" si="64"/>
        <v>0</v>
      </c>
      <c r="X152" s="124">
        <f t="shared" si="80"/>
        <v>6.4099999999999966</v>
      </c>
      <c r="Y152" s="124">
        <f t="shared" si="81"/>
        <v>-1.5899999999999967</v>
      </c>
      <c r="Z152" s="124">
        <f t="shared" si="82"/>
        <v>6.4099999999999966</v>
      </c>
      <c r="AA152" s="140">
        <f t="shared" si="83"/>
        <v>-1.5899999999999967</v>
      </c>
      <c r="AB152" s="142" t="str">
        <f>IF(G152&lt;&gt;"",VLOOKUP(WEEKDAY(C152,2),Служебный!G$4:H$10,2),"")</f>
        <v/>
      </c>
      <c r="AC152" s="125" t="str">
        <f t="shared" si="71"/>
        <v/>
      </c>
      <c r="AD152" s="126" t="str">
        <f t="shared" si="72"/>
        <v/>
      </c>
      <c r="AE152" s="127">
        <f t="shared" si="84"/>
        <v>0</v>
      </c>
      <c r="AF152" s="127">
        <f t="shared" si="85"/>
        <v>0</v>
      </c>
      <c r="AG152" s="127" t="str">
        <f t="shared" si="65"/>
        <v>интрадей</v>
      </c>
      <c r="AH152" s="128">
        <f t="shared" si="86"/>
        <v>0</v>
      </c>
      <c r="AI152" s="128">
        <f t="shared" si="87"/>
        <v>0</v>
      </c>
      <c r="AJ152" s="125" t="str">
        <f t="shared" si="73"/>
        <v/>
      </c>
      <c r="AK152" s="125" t="str">
        <f t="shared" si="74"/>
        <v/>
      </c>
      <c r="AL152" s="126" t="str">
        <f t="shared" si="75"/>
        <v/>
      </c>
      <c r="AM152" s="128">
        <f t="shared" si="68"/>
        <v>0</v>
      </c>
      <c r="AN152" s="129">
        <f t="shared" si="76"/>
        <v>8</v>
      </c>
      <c r="AO152" s="129">
        <f t="shared" si="69"/>
        <v>-19.875000000000043</v>
      </c>
      <c r="AP152" s="129">
        <f t="shared" si="77"/>
        <v>0</v>
      </c>
      <c r="AQ152" s="128">
        <f t="shared" si="66"/>
        <v>0</v>
      </c>
      <c r="AR152" s="128">
        <f t="shared" si="67"/>
        <v>0</v>
      </c>
      <c r="AS152" s="125">
        <f t="shared" si="88"/>
        <v>0</v>
      </c>
      <c r="AT152" s="143">
        <f t="shared" si="89"/>
        <v>-1</v>
      </c>
      <c r="AU152" s="137"/>
      <c r="AV152" s="102"/>
    </row>
    <row r="153" spans="1:48" ht="10.199999999999999" x14ac:dyDescent="0.2">
      <c r="A153" s="102"/>
      <c r="B153" s="133">
        <v>151</v>
      </c>
      <c r="C153" s="159"/>
      <c r="D153" s="82"/>
      <c r="E153" s="159"/>
      <c r="F153" s="82"/>
      <c r="G153" s="83"/>
      <c r="H153" s="161" t="s">
        <v>247</v>
      </c>
      <c r="I153" s="85"/>
      <c r="J153" s="85"/>
      <c r="K153" s="84"/>
      <c r="L153" s="86"/>
      <c r="M153" s="87"/>
      <c r="N153" s="135"/>
      <c r="O153" s="119"/>
      <c r="P153" s="120"/>
      <c r="Q153" s="121"/>
      <c r="R153" s="86"/>
      <c r="S153" s="86"/>
      <c r="T153" s="138">
        <f t="shared" si="70"/>
        <v>6.4099999999999966</v>
      </c>
      <c r="U153" s="122">
        <f t="shared" si="78"/>
        <v>0</v>
      </c>
      <c r="V153" s="123">
        <f t="shared" si="79"/>
        <v>0</v>
      </c>
      <c r="W153" s="122">
        <f t="shared" si="64"/>
        <v>0</v>
      </c>
      <c r="X153" s="124">
        <f t="shared" si="80"/>
        <v>6.4099999999999966</v>
      </c>
      <c r="Y153" s="124">
        <f t="shared" si="81"/>
        <v>-1.5899999999999967</v>
      </c>
      <c r="Z153" s="124">
        <f t="shared" si="82"/>
        <v>6.4099999999999966</v>
      </c>
      <c r="AA153" s="140">
        <f t="shared" si="83"/>
        <v>-1.5899999999999967</v>
      </c>
      <c r="AB153" s="142" t="str">
        <f>IF(G153&lt;&gt;"",VLOOKUP(WEEKDAY(C153,2),Служебный!G$4:H$10,2),"")</f>
        <v/>
      </c>
      <c r="AC153" s="125" t="str">
        <f t="shared" si="71"/>
        <v/>
      </c>
      <c r="AD153" s="126" t="str">
        <f t="shared" si="72"/>
        <v/>
      </c>
      <c r="AE153" s="127">
        <f t="shared" si="84"/>
        <v>0</v>
      </c>
      <c r="AF153" s="127">
        <f t="shared" si="85"/>
        <v>0</v>
      </c>
      <c r="AG153" s="127" t="str">
        <f t="shared" si="65"/>
        <v>интрадей</v>
      </c>
      <c r="AH153" s="128">
        <f t="shared" si="86"/>
        <v>0</v>
      </c>
      <c r="AI153" s="128">
        <f t="shared" si="87"/>
        <v>0</v>
      </c>
      <c r="AJ153" s="125" t="str">
        <f t="shared" si="73"/>
        <v/>
      </c>
      <c r="AK153" s="125" t="str">
        <f t="shared" si="74"/>
        <v/>
      </c>
      <c r="AL153" s="126" t="str">
        <f t="shared" si="75"/>
        <v/>
      </c>
      <c r="AM153" s="128">
        <f t="shared" si="68"/>
        <v>0</v>
      </c>
      <c r="AN153" s="129">
        <f t="shared" si="76"/>
        <v>8</v>
      </c>
      <c r="AO153" s="129">
        <f t="shared" si="69"/>
        <v>-19.875000000000043</v>
      </c>
      <c r="AP153" s="129">
        <f t="shared" si="77"/>
        <v>0</v>
      </c>
      <c r="AQ153" s="128">
        <f t="shared" si="66"/>
        <v>0</v>
      </c>
      <c r="AR153" s="128">
        <f t="shared" si="67"/>
        <v>0</v>
      </c>
      <c r="AS153" s="125">
        <f t="shared" si="88"/>
        <v>0</v>
      </c>
      <c r="AT153" s="143">
        <f t="shared" si="89"/>
        <v>-1</v>
      </c>
      <c r="AU153" s="137"/>
      <c r="AV153" s="102"/>
    </row>
    <row r="154" spans="1:48" ht="10.199999999999999" x14ac:dyDescent="0.2">
      <c r="A154" s="102"/>
      <c r="B154" s="133">
        <v>152</v>
      </c>
      <c r="C154" s="159"/>
      <c r="D154" s="82"/>
      <c r="E154" s="159"/>
      <c r="F154" s="82"/>
      <c r="G154" s="83"/>
      <c r="H154" s="161" t="s">
        <v>247</v>
      </c>
      <c r="I154" s="85"/>
      <c r="J154" s="85"/>
      <c r="K154" s="84"/>
      <c r="L154" s="86"/>
      <c r="M154" s="87"/>
      <c r="N154" s="135"/>
      <c r="O154" s="119"/>
      <c r="P154" s="120"/>
      <c r="Q154" s="121"/>
      <c r="R154" s="86"/>
      <c r="S154" s="86"/>
      <c r="T154" s="138">
        <f t="shared" si="70"/>
        <v>6.4099999999999966</v>
      </c>
      <c r="U154" s="122">
        <f t="shared" si="78"/>
        <v>0</v>
      </c>
      <c r="V154" s="123">
        <f t="shared" si="79"/>
        <v>0</v>
      </c>
      <c r="W154" s="122">
        <f t="shared" si="64"/>
        <v>0</v>
      </c>
      <c r="X154" s="124">
        <f t="shared" si="80"/>
        <v>6.4099999999999966</v>
      </c>
      <c r="Y154" s="124">
        <f t="shared" si="81"/>
        <v>-1.5899999999999967</v>
      </c>
      <c r="Z154" s="124">
        <f t="shared" si="82"/>
        <v>6.4099999999999966</v>
      </c>
      <c r="AA154" s="140">
        <f t="shared" si="83"/>
        <v>-1.5899999999999967</v>
      </c>
      <c r="AB154" s="142" t="str">
        <f>IF(G154&lt;&gt;"",VLOOKUP(WEEKDAY(C154,2),Служебный!G$4:H$10,2),"")</f>
        <v/>
      </c>
      <c r="AC154" s="125" t="str">
        <f t="shared" si="71"/>
        <v/>
      </c>
      <c r="AD154" s="126" t="str">
        <f t="shared" si="72"/>
        <v/>
      </c>
      <c r="AE154" s="127">
        <f t="shared" si="84"/>
        <v>0</v>
      </c>
      <c r="AF154" s="127">
        <f t="shared" si="85"/>
        <v>0</v>
      </c>
      <c r="AG154" s="127" t="str">
        <f t="shared" si="65"/>
        <v>интрадей</v>
      </c>
      <c r="AH154" s="128">
        <f t="shared" si="86"/>
        <v>0</v>
      </c>
      <c r="AI154" s="128">
        <f t="shared" si="87"/>
        <v>0</v>
      </c>
      <c r="AJ154" s="125" t="str">
        <f t="shared" si="73"/>
        <v/>
      </c>
      <c r="AK154" s="125" t="str">
        <f t="shared" si="74"/>
        <v/>
      </c>
      <c r="AL154" s="126" t="str">
        <f t="shared" si="75"/>
        <v/>
      </c>
      <c r="AM154" s="128">
        <f t="shared" si="68"/>
        <v>0</v>
      </c>
      <c r="AN154" s="129">
        <f t="shared" si="76"/>
        <v>8</v>
      </c>
      <c r="AO154" s="129">
        <f t="shared" si="69"/>
        <v>-19.875000000000043</v>
      </c>
      <c r="AP154" s="129">
        <f t="shared" si="77"/>
        <v>0</v>
      </c>
      <c r="AQ154" s="128">
        <f t="shared" si="66"/>
        <v>0</v>
      </c>
      <c r="AR154" s="128">
        <f t="shared" si="67"/>
        <v>0</v>
      </c>
      <c r="AS154" s="125">
        <f t="shared" si="88"/>
        <v>0</v>
      </c>
      <c r="AT154" s="143">
        <f t="shared" si="89"/>
        <v>-1</v>
      </c>
      <c r="AU154" s="137"/>
      <c r="AV154" s="102"/>
    </row>
    <row r="155" spans="1:48" ht="10.199999999999999" x14ac:dyDescent="0.2">
      <c r="A155" s="102"/>
      <c r="B155" s="133">
        <v>153</v>
      </c>
      <c r="C155" s="159"/>
      <c r="D155" s="82"/>
      <c r="E155" s="159"/>
      <c r="F155" s="82"/>
      <c r="G155" s="83"/>
      <c r="H155" s="162" t="s">
        <v>248</v>
      </c>
      <c r="I155" s="85"/>
      <c r="J155" s="85"/>
      <c r="K155" s="84"/>
      <c r="L155" s="86"/>
      <c r="M155" s="87"/>
      <c r="N155" s="135"/>
      <c r="O155" s="119"/>
      <c r="P155" s="120"/>
      <c r="Q155" s="121"/>
      <c r="R155" s="86"/>
      <c r="S155" s="86"/>
      <c r="T155" s="138">
        <f t="shared" si="70"/>
        <v>6.4099999999999966</v>
      </c>
      <c r="U155" s="122">
        <f t="shared" si="78"/>
        <v>0</v>
      </c>
      <c r="V155" s="123">
        <f t="shared" si="79"/>
        <v>0</v>
      </c>
      <c r="W155" s="122">
        <f t="shared" si="64"/>
        <v>0</v>
      </c>
      <c r="X155" s="124">
        <f t="shared" si="80"/>
        <v>6.4099999999999966</v>
      </c>
      <c r="Y155" s="124">
        <f t="shared" si="81"/>
        <v>-1.5899999999999967</v>
      </c>
      <c r="Z155" s="124">
        <f t="shared" si="82"/>
        <v>6.4099999999999966</v>
      </c>
      <c r="AA155" s="140">
        <f t="shared" si="83"/>
        <v>-1.5899999999999967</v>
      </c>
      <c r="AB155" s="142" t="str">
        <f>IF(G155&lt;&gt;"",VLOOKUP(WEEKDAY(C155,2),Служебный!G$4:H$10,2),"")</f>
        <v/>
      </c>
      <c r="AC155" s="125" t="str">
        <f t="shared" si="71"/>
        <v/>
      </c>
      <c r="AD155" s="126" t="str">
        <f t="shared" si="72"/>
        <v/>
      </c>
      <c r="AE155" s="127">
        <f t="shared" si="84"/>
        <v>0</v>
      </c>
      <c r="AF155" s="127">
        <f t="shared" si="85"/>
        <v>0</v>
      </c>
      <c r="AG155" s="127" t="str">
        <f t="shared" si="65"/>
        <v>интрадей</v>
      </c>
      <c r="AH155" s="128">
        <f t="shared" si="86"/>
        <v>0</v>
      </c>
      <c r="AI155" s="128">
        <f t="shared" si="87"/>
        <v>0</v>
      </c>
      <c r="AJ155" s="125" t="str">
        <f t="shared" si="73"/>
        <v/>
      </c>
      <c r="AK155" s="125" t="str">
        <f t="shared" si="74"/>
        <v/>
      </c>
      <c r="AL155" s="126" t="str">
        <f t="shared" si="75"/>
        <v/>
      </c>
      <c r="AM155" s="128">
        <f t="shared" si="68"/>
        <v>0</v>
      </c>
      <c r="AN155" s="129">
        <f t="shared" si="76"/>
        <v>8</v>
      </c>
      <c r="AO155" s="129">
        <f t="shared" si="69"/>
        <v>-19.875000000000043</v>
      </c>
      <c r="AP155" s="129">
        <f t="shared" si="77"/>
        <v>0</v>
      </c>
      <c r="AQ155" s="128">
        <f t="shared" si="66"/>
        <v>0</v>
      </c>
      <c r="AR155" s="128">
        <f t="shared" si="67"/>
        <v>0</v>
      </c>
      <c r="AS155" s="125">
        <f t="shared" si="88"/>
        <v>0</v>
      </c>
      <c r="AT155" s="143">
        <f t="shared" si="89"/>
        <v>-1</v>
      </c>
      <c r="AU155" s="137"/>
      <c r="AV155" s="102"/>
    </row>
    <row r="156" spans="1:48" ht="10.199999999999999" x14ac:dyDescent="0.2">
      <c r="A156" s="102"/>
      <c r="B156" s="133">
        <v>154</v>
      </c>
      <c r="C156" s="159"/>
      <c r="D156" s="82"/>
      <c r="E156" s="159"/>
      <c r="F156" s="82"/>
      <c r="G156" s="83"/>
      <c r="H156" s="161" t="s">
        <v>247</v>
      </c>
      <c r="I156" s="85"/>
      <c r="J156" s="85"/>
      <c r="K156" s="84"/>
      <c r="L156" s="86"/>
      <c r="M156" s="87"/>
      <c r="N156" s="135"/>
      <c r="O156" s="119"/>
      <c r="P156" s="120"/>
      <c r="Q156" s="121"/>
      <c r="R156" s="86"/>
      <c r="S156" s="86"/>
      <c r="T156" s="138">
        <f t="shared" si="70"/>
        <v>6.4099999999999966</v>
      </c>
      <c r="U156" s="122">
        <f t="shared" si="78"/>
        <v>0</v>
      </c>
      <c r="V156" s="123">
        <f t="shared" si="79"/>
        <v>0</v>
      </c>
      <c r="W156" s="122">
        <f t="shared" si="64"/>
        <v>0</v>
      </c>
      <c r="X156" s="124">
        <f t="shared" si="80"/>
        <v>6.4099999999999966</v>
      </c>
      <c r="Y156" s="124">
        <f t="shared" si="81"/>
        <v>-1.5899999999999967</v>
      </c>
      <c r="Z156" s="124">
        <f t="shared" si="82"/>
        <v>6.4099999999999966</v>
      </c>
      <c r="AA156" s="140">
        <f t="shared" si="83"/>
        <v>-1.5899999999999967</v>
      </c>
      <c r="AB156" s="142" t="str">
        <f>IF(G156&lt;&gt;"",VLOOKUP(WEEKDAY(C156,2),Служебный!G$4:H$10,2),"")</f>
        <v/>
      </c>
      <c r="AC156" s="125" t="str">
        <f t="shared" si="71"/>
        <v/>
      </c>
      <c r="AD156" s="126" t="str">
        <f t="shared" si="72"/>
        <v/>
      </c>
      <c r="AE156" s="127">
        <f t="shared" si="84"/>
        <v>0</v>
      </c>
      <c r="AF156" s="127">
        <f t="shared" si="85"/>
        <v>0</v>
      </c>
      <c r="AG156" s="127" t="str">
        <f t="shared" si="65"/>
        <v>интрадей</v>
      </c>
      <c r="AH156" s="128">
        <f t="shared" si="86"/>
        <v>0</v>
      </c>
      <c r="AI156" s="128">
        <f t="shared" si="87"/>
        <v>0</v>
      </c>
      <c r="AJ156" s="125" t="str">
        <f t="shared" si="73"/>
        <v/>
      </c>
      <c r="AK156" s="125" t="str">
        <f t="shared" si="74"/>
        <v/>
      </c>
      <c r="AL156" s="126" t="str">
        <f t="shared" si="75"/>
        <v/>
      </c>
      <c r="AM156" s="128">
        <f t="shared" si="68"/>
        <v>0</v>
      </c>
      <c r="AN156" s="129">
        <f t="shared" si="76"/>
        <v>8</v>
      </c>
      <c r="AO156" s="129">
        <f t="shared" si="69"/>
        <v>-19.875000000000043</v>
      </c>
      <c r="AP156" s="129">
        <f t="shared" si="77"/>
        <v>0</v>
      </c>
      <c r="AQ156" s="128">
        <f t="shared" si="66"/>
        <v>0</v>
      </c>
      <c r="AR156" s="128">
        <f t="shared" si="67"/>
        <v>0</v>
      </c>
      <c r="AS156" s="125">
        <f t="shared" si="88"/>
        <v>0</v>
      </c>
      <c r="AT156" s="143">
        <f t="shared" si="89"/>
        <v>-1</v>
      </c>
      <c r="AU156" s="137"/>
      <c r="AV156" s="102"/>
    </row>
    <row r="157" spans="1:48" ht="10.199999999999999" x14ac:dyDescent="0.2">
      <c r="A157" s="102"/>
      <c r="B157" s="133">
        <v>155</v>
      </c>
      <c r="C157" s="159"/>
      <c r="D157" s="82"/>
      <c r="E157" s="159"/>
      <c r="F157" s="82"/>
      <c r="G157" s="83"/>
      <c r="H157" s="162" t="s">
        <v>248</v>
      </c>
      <c r="I157" s="85"/>
      <c r="J157" s="85"/>
      <c r="K157" s="84"/>
      <c r="L157" s="86"/>
      <c r="M157" s="87"/>
      <c r="N157" s="135"/>
      <c r="O157" s="119"/>
      <c r="P157" s="120"/>
      <c r="Q157" s="121"/>
      <c r="R157" s="86"/>
      <c r="S157" s="86"/>
      <c r="T157" s="138">
        <f t="shared" si="70"/>
        <v>6.4099999999999966</v>
      </c>
      <c r="U157" s="122">
        <f t="shared" si="78"/>
        <v>0</v>
      </c>
      <c r="V157" s="123">
        <f t="shared" si="79"/>
        <v>0</v>
      </c>
      <c r="W157" s="122">
        <f t="shared" si="64"/>
        <v>0</v>
      </c>
      <c r="X157" s="124">
        <f t="shared" si="80"/>
        <v>6.4099999999999966</v>
      </c>
      <c r="Y157" s="124">
        <f t="shared" si="81"/>
        <v>-1.5899999999999967</v>
      </c>
      <c r="Z157" s="124">
        <f t="shared" si="82"/>
        <v>6.4099999999999966</v>
      </c>
      <c r="AA157" s="140">
        <f t="shared" si="83"/>
        <v>-1.5899999999999967</v>
      </c>
      <c r="AB157" s="142" t="str">
        <f>IF(G157&lt;&gt;"",VLOOKUP(WEEKDAY(C157,2),Служебный!G$4:H$10,2),"")</f>
        <v/>
      </c>
      <c r="AC157" s="125" t="str">
        <f t="shared" si="71"/>
        <v/>
      </c>
      <c r="AD157" s="126" t="str">
        <f t="shared" si="72"/>
        <v/>
      </c>
      <c r="AE157" s="127">
        <f t="shared" si="84"/>
        <v>0</v>
      </c>
      <c r="AF157" s="127">
        <f t="shared" si="85"/>
        <v>0</v>
      </c>
      <c r="AG157" s="127" t="str">
        <f t="shared" si="65"/>
        <v>интрадей</v>
      </c>
      <c r="AH157" s="128">
        <f t="shared" si="86"/>
        <v>0</v>
      </c>
      <c r="AI157" s="128">
        <f t="shared" si="87"/>
        <v>0</v>
      </c>
      <c r="AJ157" s="125" t="str">
        <f t="shared" si="73"/>
        <v/>
      </c>
      <c r="AK157" s="125" t="str">
        <f t="shared" si="74"/>
        <v/>
      </c>
      <c r="AL157" s="126" t="str">
        <f t="shared" si="75"/>
        <v/>
      </c>
      <c r="AM157" s="128">
        <f t="shared" si="68"/>
        <v>0</v>
      </c>
      <c r="AN157" s="129">
        <f t="shared" si="76"/>
        <v>8</v>
      </c>
      <c r="AO157" s="129">
        <f t="shared" si="69"/>
        <v>-19.875000000000043</v>
      </c>
      <c r="AP157" s="129">
        <f t="shared" si="77"/>
        <v>0</v>
      </c>
      <c r="AQ157" s="128">
        <f t="shared" si="66"/>
        <v>0</v>
      </c>
      <c r="AR157" s="128">
        <f t="shared" si="67"/>
        <v>0</v>
      </c>
      <c r="AS157" s="125">
        <f t="shared" si="88"/>
        <v>0</v>
      </c>
      <c r="AT157" s="143">
        <f t="shared" si="89"/>
        <v>-1</v>
      </c>
      <c r="AU157" s="137"/>
      <c r="AV157" s="102"/>
    </row>
    <row r="158" spans="1:48" ht="10.199999999999999" x14ac:dyDescent="0.2">
      <c r="A158" s="102"/>
      <c r="B158" s="133">
        <v>156</v>
      </c>
      <c r="C158" s="159"/>
      <c r="D158" s="82"/>
      <c r="E158" s="159"/>
      <c r="F158" s="82"/>
      <c r="G158" s="83"/>
      <c r="H158" s="162" t="s">
        <v>248</v>
      </c>
      <c r="I158" s="85"/>
      <c r="J158" s="85"/>
      <c r="K158" s="84"/>
      <c r="L158" s="86"/>
      <c r="M158" s="87"/>
      <c r="N158" s="135"/>
      <c r="O158" s="119"/>
      <c r="P158" s="120"/>
      <c r="Q158" s="121"/>
      <c r="R158" s="86"/>
      <c r="S158" s="86"/>
      <c r="T158" s="138">
        <f t="shared" si="70"/>
        <v>6.4099999999999966</v>
      </c>
      <c r="U158" s="122">
        <f t="shared" si="78"/>
        <v>0</v>
      </c>
      <c r="V158" s="123">
        <f t="shared" si="79"/>
        <v>0</v>
      </c>
      <c r="W158" s="122">
        <f t="shared" si="64"/>
        <v>0</v>
      </c>
      <c r="X158" s="124">
        <f t="shared" si="80"/>
        <v>6.4099999999999966</v>
      </c>
      <c r="Y158" s="124">
        <f t="shared" si="81"/>
        <v>-1.5899999999999967</v>
      </c>
      <c r="Z158" s="124">
        <f t="shared" si="82"/>
        <v>6.4099999999999966</v>
      </c>
      <c r="AA158" s="140">
        <f t="shared" si="83"/>
        <v>-1.5899999999999967</v>
      </c>
      <c r="AB158" s="142" t="str">
        <f>IF(G158&lt;&gt;"",VLOOKUP(WEEKDAY(C158,2),Служебный!G$4:H$10,2),"")</f>
        <v/>
      </c>
      <c r="AC158" s="125" t="str">
        <f t="shared" si="71"/>
        <v/>
      </c>
      <c r="AD158" s="126" t="str">
        <f t="shared" si="72"/>
        <v/>
      </c>
      <c r="AE158" s="127">
        <f t="shared" si="84"/>
        <v>0</v>
      </c>
      <c r="AF158" s="127">
        <f t="shared" si="85"/>
        <v>0</v>
      </c>
      <c r="AG158" s="127" t="str">
        <f t="shared" si="65"/>
        <v>интрадей</v>
      </c>
      <c r="AH158" s="128">
        <f t="shared" si="86"/>
        <v>0</v>
      </c>
      <c r="AI158" s="128">
        <f t="shared" si="87"/>
        <v>0</v>
      </c>
      <c r="AJ158" s="125" t="str">
        <f t="shared" si="73"/>
        <v/>
      </c>
      <c r="AK158" s="125" t="str">
        <f t="shared" si="74"/>
        <v/>
      </c>
      <c r="AL158" s="126" t="str">
        <f t="shared" si="75"/>
        <v/>
      </c>
      <c r="AM158" s="128">
        <f t="shared" si="68"/>
        <v>0</v>
      </c>
      <c r="AN158" s="129">
        <f t="shared" si="76"/>
        <v>8</v>
      </c>
      <c r="AO158" s="129">
        <f t="shared" si="69"/>
        <v>-19.875000000000043</v>
      </c>
      <c r="AP158" s="129">
        <f t="shared" si="77"/>
        <v>0</v>
      </c>
      <c r="AQ158" s="128">
        <f t="shared" si="66"/>
        <v>0</v>
      </c>
      <c r="AR158" s="128">
        <f t="shared" si="67"/>
        <v>0</v>
      </c>
      <c r="AS158" s="125">
        <f t="shared" si="88"/>
        <v>0</v>
      </c>
      <c r="AT158" s="143">
        <f t="shared" si="89"/>
        <v>-1</v>
      </c>
      <c r="AU158" s="137"/>
      <c r="AV158" s="102"/>
    </row>
    <row r="159" spans="1:48" ht="10.199999999999999" x14ac:dyDescent="0.2">
      <c r="A159" s="102"/>
      <c r="B159" s="133">
        <v>157</v>
      </c>
      <c r="C159" s="159"/>
      <c r="D159" s="82"/>
      <c r="E159" s="159"/>
      <c r="F159" s="82"/>
      <c r="G159" s="83"/>
      <c r="H159" s="162" t="s">
        <v>248</v>
      </c>
      <c r="I159" s="85"/>
      <c r="J159" s="85"/>
      <c r="K159" s="84"/>
      <c r="L159" s="86"/>
      <c r="M159" s="87"/>
      <c r="N159" s="135"/>
      <c r="O159" s="119"/>
      <c r="P159" s="120"/>
      <c r="Q159" s="121"/>
      <c r="R159" s="86"/>
      <c r="S159" s="86"/>
      <c r="T159" s="138">
        <f t="shared" si="70"/>
        <v>6.4099999999999966</v>
      </c>
      <c r="U159" s="122">
        <f t="shared" si="78"/>
        <v>0</v>
      </c>
      <c r="V159" s="123">
        <f t="shared" si="79"/>
        <v>0</v>
      </c>
      <c r="W159" s="122">
        <f t="shared" si="64"/>
        <v>0</v>
      </c>
      <c r="X159" s="124">
        <f t="shared" si="80"/>
        <v>6.4099999999999966</v>
      </c>
      <c r="Y159" s="124">
        <f t="shared" si="81"/>
        <v>-1.5899999999999967</v>
      </c>
      <c r="Z159" s="124">
        <f t="shared" si="82"/>
        <v>6.4099999999999966</v>
      </c>
      <c r="AA159" s="140">
        <f t="shared" si="83"/>
        <v>-1.5899999999999967</v>
      </c>
      <c r="AB159" s="142" t="str">
        <f>IF(G159&lt;&gt;"",VLOOKUP(WEEKDAY(C159,2),Служебный!G$4:H$10,2),"")</f>
        <v/>
      </c>
      <c r="AC159" s="125" t="str">
        <f t="shared" si="71"/>
        <v/>
      </c>
      <c r="AD159" s="126" t="str">
        <f t="shared" si="72"/>
        <v/>
      </c>
      <c r="AE159" s="127">
        <f t="shared" si="84"/>
        <v>0</v>
      </c>
      <c r="AF159" s="127">
        <f t="shared" si="85"/>
        <v>0</v>
      </c>
      <c r="AG159" s="127" t="str">
        <f t="shared" si="65"/>
        <v>интрадей</v>
      </c>
      <c r="AH159" s="128">
        <f t="shared" si="86"/>
        <v>0</v>
      </c>
      <c r="AI159" s="128">
        <f t="shared" si="87"/>
        <v>0</v>
      </c>
      <c r="AJ159" s="125" t="str">
        <f t="shared" si="73"/>
        <v/>
      </c>
      <c r="AK159" s="125" t="str">
        <f t="shared" si="74"/>
        <v/>
      </c>
      <c r="AL159" s="126" t="str">
        <f t="shared" si="75"/>
        <v/>
      </c>
      <c r="AM159" s="128">
        <f t="shared" si="68"/>
        <v>0</v>
      </c>
      <c r="AN159" s="129">
        <f t="shared" si="76"/>
        <v>8</v>
      </c>
      <c r="AO159" s="129">
        <f t="shared" si="69"/>
        <v>-19.875000000000043</v>
      </c>
      <c r="AP159" s="129">
        <f t="shared" si="77"/>
        <v>0</v>
      </c>
      <c r="AQ159" s="128">
        <f t="shared" si="66"/>
        <v>0</v>
      </c>
      <c r="AR159" s="128">
        <f t="shared" si="67"/>
        <v>0</v>
      </c>
      <c r="AS159" s="125">
        <f t="shared" si="88"/>
        <v>0</v>
      </c>
      <c r="AT159" s="143">
        <f t="shared" si="89"/>
        <v>-1</v>
      </c>
      <c r="AU159" s="137"/>
      <c r="AV159" s="102"/>
    </row>
    <row r="160" spans="1:48" ht="10.199999999999999" x14ac:dyDescent="0.2">
      <c r="A160" s="102"/>
      <c r="B160" s="133">
        <v>158</v>
      </c>
      <c r="C160" s="159"/>
      <c r="D160" s="82"/>
      <c r="E160" s="159"/>
      <c r="F160" s="82"/>
      <c r="G160" s="83"/>
      <c r="H160" s="161" t="s">
        <v>247</v>
      </c>
      <c r="I160" s="85"/>
      <c r="J160" s="85"/>
      <c r="K160" s="84"/>
      <c r="L160" s="86"/>
      <c r="M160" s="87"/>
      <c r="N160" s="135"/>
      <c r="O160" s="119"/>
      <c r="P160" s="120"/>
      <c r="Q160" s="121"/>
      <c r="R160" s="86"/>
      <c r="S160" s="86"/>
      <c r="T160" s="138">
        <f t="shared" si="70"/>
        <v>6.4099999999999966</v>
      </c>
      <c r="U160" s="122">
        <f t="shared" si="78"/>
        <v>0</v>
      </c>
      <c r="V160" s="123">
        <f t="shared" si="79"/>
        <v>0</v>
      </c>
      <c r="W160" s="122">
        <f t="shared" si="64"/>
        <v>0</v>
      </c>
      <c r="X160" s="124">
        <f t="shared" si="80"/>
        <v>6.4099999999999966</v>
      </c>
      <c r="Y160" s="124">
        <f t="shared" si="81"/>
        <v>-1.5899999999999967</v>
      </c>
      <c r="Z160" s="124">
        <f t="shared" si="82"/>
        <v>6.4099999999999966</v>
      </c>
      <c r="AA160" s="140">
        <f t="shared" si="83"/>
        <v>-1.5899999999999967</v>
      </c>
      <c r="AB160" s="142" t="str">
        <f>IF(G160&lt;&gt;"",VLOOKUP(WEEKDAY(C160,2),Служебный!G$4:H$10,2),"")</f>
        <v/>
      </c>
      <c r="AC160" s="125" t="str">
        <f t="shared" si="71"/>
        <v/>
      </c>
      <c r="AD160" s="126" t="str">
        <f t="shared" si="72"/>
        <v/>
      </c>
      <c r="AE160" s="127">
        <f t="shared" si="84"/>
        <v>0</v>
      </c>
      <c r="AF160" s="127">
        <f t="shared" si="85"/>
        <v>0</v>
      </c>
      <c r="AG160" s="127" t="str">
        <f t="shared" si="65"/>
        <v>интрадей</v>
      </c>
      <c r="AH160" s="128">
        <f t="shared" si="86"/>
        <v>0</v>
      </c>
      <c r="AI160" s="128">
        <f t="shared" si="87"/>
        <v>0</v>
      </c>
      <c r="AJ160" s="125" t="str">
        <f t="shared" si="73"/>
        <v/>
      </c>
      <c r="AK160" s="125" t="str">
        <f t="shared" si="74"/>
        <v/>
      </c>
      <c r="AL160" s="126" t="str">
        <f t="shared" si="75"/>
        <v/>
      </c>
      <c r="AM160" s="128">
        <f t="shared" si="68"/>
        <v>0</v>
      </c>
      <c r="AN160" s="129">
        <f t="shared" si="76"/>
        <v>8</v>
      </c>
      <c r="AO160" s="129">
        <f t="shared" si="69"/>
        <v>-19.875000000000043</v>
      </c>
      <c r="AP160" s="129">
        <f t="shared" si="77"/>
        <v>0</v>
      </c>
      <c r="AQ160" s="128">
        <f t="shared" si="66"/>
        <v>0</v>
      </c>
      <c r="AR160" s="128">
        <f t="shared" si="67"/>
        <v>0</v>
      </c>
      <c r="AS160" s="125">
        <f t="shared" si="88"/>
        <v>0</v>
      </c>
      <c r="AT160" s="143">
        <f t="shared" si="89"/>
        <v>-1</v>
      </c>
      <c r="AU160" s="137"/>
      <c r="AV160" s="102"/>
    </row>
    <row r="161" spans="1:48" ht="10.199999999999999" x14ac:dyDescent="0.2">
      <c r="A161" s="102"/>
      <c r="B161" s="133">
        <v>159</v>
      </c>
      <c r="C161" s="159"/>
      <c r="D161" s="82"/>
      <c r="E161" s="159"/>
      <c r="F161" s="82"/>
      <c r="G161" s="83"/>
      <c r="H161" s="162" t="s">
        <v>248</v>
      </c>
      <c r="I161" s="85"/>
      <c r="J161" s="85"/>
      <c r="K161" s="84"/>
      <c r="L161" s="86"/>
      <c r="M161" s="87"/>
      <c r="N161" s="135"/>
      <c r="O161" s="119"/>
      <c r="P161" s="120"/>
      <c r="Q161" s="121"/>
      <c r="R161" s="86"/>
      <c r="S161" s="86"/>
      <c r="T161" s="138">
        <f t="shared" si="70"/>
        <v>6.4099999999999966</v>
      </c>
      <c r="U161" s="122">
        <f t="shared" si="78"/>
        <v>0</v>
      </c>
      <c r="V161" s="123">
        <f t="shared" si="79"/>
        <v>0</v>
      </c>
      <c r="W161" s="122">
        <f t="shared" si="64"/>
        <v>0</v>
      </c>
      <c r="X161" s="124">
        <f t="shared" si="80"/>
        <v>6.4099999999999966</v>
      </c>
      <c r="Y161" s="124">
        <f t="shared" si="81"/>
        <v>-1.5899999999999967</v>
      </c>
      <c r="Z161" s="124">
        <f t="shared" si="82"/>
        <v>6.4099999999999966</v>
      </c>
      <c r="AA161" s="140">
        <f t="shared" si="83"/>
        <v>-1.5899999999999967</v>
      </c>
      <c r="AB161" s="142" t="str">
        <f>IF(G161&lt;&gt;"",VLOOKUP(WEEKDAY(C161,2),Служебный!G$4:H$10,2),"")</f>
        <v/>
      </c>
      <c r="AC161" s="125" t="str">
        <f t="shared" si="71"/>
        <v/>
      </c>
      <c r="AD161" s="126" t="str">
        <f t="shared" si="72"/>
        <v/>
      </c>
      <c r="AE161" s="127">
        <f t="shared" si="84"/>
        <v>0</v>
      </c>
      <c r="AF161" s="127">
        <f t="shared" si="85"/>
        <v>0</v>
      </c>
      <c r="AG161" s="127" t="str">
        <f t="shared" si="65"/>
        <v>интрадей</v>
      </c>
      <c r="AH161" s="128">
        <f t="shared" si="86"/>
        <v>0</v>
      </c>
      <c r="AI161" s="128">
        <f t="shared" si="87"/>
        <v>0</v>
      </c>
      <c r="AJ161" s="125" t="str">
        <f t="shared" si="73"/>
        <v/>
      </c>
      <c r="AK161" s="125" t="str">
        <f t="shared" si="74"/>
        <v/>
      </c>
      <c r="AL161" s="126" t="str">
        <f t="shared" si="75"/>
        <v/>
      </c>
      <c r="AM161" s="128">
        <f t="shared" si="68"/>
        <v>0</v>
      </c>
      <c r="AN161" s="129">
        <f t="shared" si="76"/>
        <v>8</v>
      </c>
      <c r="AO161" s="129">
        <f t="shared" si="69"/>
        <v>-19.875000000000043</v>
      </c>
      <c r="AP161" s="129">
        <f t="shared" si="77"/>
        <v>0</v>
      </c>
      <c r="AQ161" s="128">
        <f t="shared" si="66"/>
        <v>0</v>
      </c>
      <c r="AR161" s="128">
        <f t="shared" si="67"/>
        <v>0</v>
      </c>
      <c r="AS161" s="125">
        <f t="shared" si="88"/>
        <v>0</v>
      </c>
      <c r="AT161" s="143">
        <f t="shared" si="89"/>
        <v>-1</v>
      </c>
      <c r="AU161" s="137"/>
      <c r="AV161" s="102"/>
    </row>
    <row r="162" spans="1:48" ht="10.199999999999999" x14ac:dyDescent="0.2">
      <c r="A162" s="102"/>
      <c r="B162" s="133">
        <v>160</v>
      </c>
      <c r="C162" s="159"/>
      <c r="D162" s="82"/>
      <c r="E162" s="159"/>
      <c r="F162" s="82"/>
      <c r="G162" s="83"/>
      <c r="H162" s="161" t="s">
        <v>247</v>
      </c>
      <c r="I162" s="85"/>
      <c r="J162" s="85"/>
      <c r="K162" s="84"/>
      <c r="L162" s="86"/>
      <c r="M162" s="87"/>
      <c r="N162" s="135"/>
      <c r="O162" s="119"/>
      <c r="P162" s="120"/>
      <c r="Q162" s="121"/>
      <c r="R162" s="86"/>
      <c r="S162" s="86"/>
      <c r="T162" s="138">
        <f t="shared" si="70"/>
        <v>6.4099999999999966</v>
      </c>
      <c r="U162" s="122">
        <f t="shared" si="78"/>
        <v>0</v>
      </c>
      <c r="V162" s="123">
        <f t="shared" si="79"/>
        <v>0</v>
      </c>
      <c r="W162" s="122">
        <f t="shared" si="64"/>
        <v>0</v>
      </c>
      <c r="X162" s="124">
        <f t="shared" si="80"/>
        <v>6.4099999999999966</v>
      </c>
      <c r="Y162" s="124">
        <f t="shared" si="81"/>
        <v>-1.5899999999999967</v>
      </c>
      <c r="Z162" s="124">
        <f t="shared" si="82"/>
        <v>6.4099999999999966</v>
      </c>
      <c r="AA162" s="140">
        <f t="shared" si="83"/>
        <v>-1.5899999999999967</v>
      </c>
      <c r="AB162" s="142" t="str">
        <f>IF(G162&lt;&gt;"",VLOOKUP(WEEKDAY(C162,2),Служебный!G$4:H$10,2),"")</f>
        <v/>
      </c>
      <c r="AC162" s="125" t="str">
        <f t="shared" si="71"/>
        <v/>
      </c>
      <c r="AD162" s="126" t="str">
        <f t="shared" si="72"/>
        <v/>
      </c>
      <c r="AE162" s="127">
        <f t="shared" si="84"/>
        <v>0</v>
      </c>
      <c r="AF162" s="127">
        <f t="shared" si="85"/>
        <v>0</v>
      </c>
      <c r="AG162" s="127" t="str">
        <f t="shared" si="65"/>
        <v>интрадей</v>
      </c>
      <c r="AH162" s="128">
        <f t="shared" si="86"/>
        <v>0</v>
      </c>
      <c r="AI162" s="128">
        <f t="shared" si="87"/>
        <v>0</v>
      </c>
      <c r="AJ162" s="125" t="str">
        <f t="shared" si="73"/>
        <v/>
      </c>
      <c r="AK162" s="125" t="str">
        <f t="shared" si="74"/>
        <v/>
      </c>
      <c r="AL162" s="126" t="str">
        <f t="shared" si="75"/>
        <v/>
      </c>
      <c r="AM162" s="128">
        <f t="shared" si="68"/>
        <v>0</v>
      </c>
      <c r="AN162" s="129">
        <f t="shared" si="76"/>
        <v>8</v>
      </c>
      <c r="AO162" s="129">
        <f t="shared" si="69"/>
        <v>-19.875000000000043</v>
      </c>
      <c r="AP162" s="129">
        <f t="shared" si="77"/>
        <v>0</v>
      </c>
      <c r="AQ162" s="128">
        <f t="shared" si="66"/>
        <v>0</v>
      </c>
      <c r="AR162" s="128">
        <f t="shared" si="67"/>
        <v>0</v>
      </c>
      <c r="AS162" s="125">
        <f t="shared" si="88"/>
        <v>0</v>
      </c>
      <c r="AT162" s="143">
        <f t="shared" si="89"/>
        <v>-1</v>
      </c>
      <c r="AU162" s="137"/>
      <c r="AV162" s="102"/>
    </row>
    <row r="163" spans="1:48" ht="10.199999999999999" x14ac:dyDescent="0.2">
      <c r="A163" s="102"/>
      <c r="B163" s="133">
        <v>161</v>
      </c>
      <c r="C163" s="159"/>
      <c r="D163" s="82"/>
      <c r="E163" s="159"/>
      <c r="F163" s="82"/>
      <c r="G163" s="83"/>
      <c r="H163" s="162" t="s">
        <v>248</v>
      </c>
      <c r="I163" s="85"/>
      <c r="J163" s="85"/>
      <c r="K163" s="84"/>
      <c r="L163" s="86"/>
      <c r="M163" s="87"/>
      <c r="N163" s="135"/>
      <c r="O163" s="119"/>
      <c r="P163" s="120"/>
      <c r="Q163" s="121"/>
      <c r="R163" s="86"/>
      <c r="S163" s="86"/>
      <c r="T163" s="138">
        <f t="shared" si="70"/>
        <v>6.4099999999999966</v>
      </c>
      <c r="U163" s="122">
        <f t="shared" si="78"/>
        <v>0</v>
      </c>
      <c r="V163" s="123">
        <f t="shared" si="79"/>
        <v>0</v>
      </c>
      <c r="W163" s="122">
        <f t="shared" si="64"/>
        <v>0</v>
      </c>
      <c r="X163" s="124">
        <f t="shared" si="80"/>
        <v>6.4099999999999966</v>
      </c>
      <c r="Y163" s="124">
        <f t="shared" si="81"/>
        <v>-1.5899999999999967</v>
      </c>
      <c r="Z163" s="124">
        <f t="shared" si="82"/>
        <v>6.4099999999999966</v>
      </c>
      <c r="AA163" s="140">
        <f t="shared" si="83"/>
        <v>-1.5899999999999967</v>
      </c>
      <c r="AB163" s="142" t="str">
        <f>IF(G163&lt;&gt;"",VLOOKUP(WEEKDAY(C163,2),Служебный!G$4:H$10,2),"")</f>
        <v/>
      </c>
      <c r="AC163" s="125" t="str">
        <f t="shared" si="71"/>
        <v/>
      </c>
      <c r="AD163" s="126" t="str">
        <f t="shared" si="72"/>
        <v/>
      </c>
      <c r="AE163" s="127">
        <f t="shared" si="84"/>
        <v>0</v>
      </c>
      <c r="AF163" s="127">
        <f t="shared" si="85"/>
        <v>0</v>
      </c>
      <c r="AG163" s="127" t="str">
        <f t="shared" si="65"/>
        <v>интрадей</v>
      </c>
      <c r="AH163" s="128">
        <f t="shared" si="86"/>
        <v>0</v>
      </c>
      <c r="AI163" s="128">
        <f t="shared" si="87"/>
        <v>0</v>
      </c>
      <c r="AJ163" s="125" t="str">
        <f t="shared" si="73"/>
        <v/>
      </c>
      <c r="AK163" s="125" t="str">
        <f t="shared" si="74"/>
        <v/>
      </c>
      <c r="AL163" s="126" t="str">
        <f t="shared" si="75"/>
        <v/>
      </c>
      <c r="AM163" s="128">
        <f t="shared" si="68"/>
        <v>0</v>
      </c>
      <c r="AN163" s="129">
        <f t="shared" si="76"/>
        <v>8</v>
      </c>
      <c r="AO163" s="129">
        <f t="shared" si="69"/>
        <v>-19.875000000000043</v>
      </c>
      <c r="AP163" s="129">
        <f t="shared" si="77"/>
        <v>0</v>
      </c>
      <c r="AQ163" s="128">
        <f t="shared" si="66"/>
        <v>0</v>
      </c>
      <c r="AR163" s="128">
        <f t="shared" si="67"/>
        <v>0</v>
      </c>
      <c r="AS163" s="125">
        <f t="shared" si="88"/>
        <v>0</v>
      </c>
      <c r="AT163" s="143">
        <f t="shared" si="89"/>
        <v>-1</v>
      </c>
      <c r="AU163" s="137"/>
      <c r="AV163" s="102"/>
    </row>
    <row r="164" spans="1:48" ht="10.199999999999999" x14ac:dyDescent="0.2">
      <c r="A164" s="102"/>
      <c r="B164" s="133">
        <v>162</v>
      </c>
      <c r="C164" s="159"/>
      <c r="D164" s="82"/>
      <c r="E164" s="159"/>
      <c r="F164" s="82"/>
      <c r="G164" s="83"/>
      <c r="H164" s="161" t="s">
        <v>247</v>
      </c>
      <c r="I164" s="85"/>
      <c r="J164" s="85"/>
      <c r="K164" s="84"/>
      <c r="L164" s="86"/>
      <c r="M164" s="87"/>
      <c r="N164" s="135"/>
      <c r="O164" s="119"/>
      <c r="P164" s="120"/>
      <c r="Q164" s="121"/>
      <c r="R164" s="86"/>
      <c r="S164" s="86"/>
      <c r="T164" s="138">
        <f t="shared" si="70"/>
        <v>6.4099999999999966</v>
      </c>
      <c r="U164" s="122">
        <f t="shared" si="78"/>
        <v>0</v>
      </c>
      <c r="V164" s="123">
        <f t="shared" si="79"/>
        <v>0</v>
      </c>
      <c r="W164" s="122">
        <f t="shared" si="64"/>
        <v>0</v>
      </c>
      <c r="X164" s="124">
        <f t="shared" si="80"/>
        <v>6.4099999999999966</v>
      </c>
      <c r="Y164" s="124">
        <f t="shared" si="81"/>
        <v>-1.5899999999999967</v>
      </c>
      <c r="Z164" s="124">
        <f t="shared" si="82"/>
        <v>6.4099999999999966</v>
      </c>
      <c r="AA164" s="140">
        <f t="shared" si="83"/>
        <v>-1.5899999999999967</v>
      </c>
      <c r="AB164" s="142" t="str">
        <f>IF(G164&lt;&gt;"",VLOOKUP(WEEKDAY(C164,2),Служебный!G$4:H$10,2),"")</f>
        <v/>
      </c>
      <c r="AC164" s="125" t="str">
        <f t="shared" si="71"/>
        <v/>
      </c>
      <c r="AD164" s="126" t="str">
        <f t="shared" si="72"/>
        <v/>
      </c>
      <c r="AE164" s="127">
        <f t="shared" si="84"/>
        <v>0</v>
      </c>
      <c r="AF164" s="127">
        <f t="shared" si="85"/>
        <v>0</v>
      </c>
      <c r="AG164" s="127" t="str">
        <f t="shared" si="65"/>
        <v>интрадей</v>
      </c>
      <c r="AH164" s="128">
        <f t="shared" si="86"/>
        <v>0</v>
      </c>
      <c r="AI164" s="128">
        <f t="shared" si="87"/>
        <v>0</v>
      </c>
      <c r="AJ164" s="125" t="str">
        <f t="shared" si="73"/>
        <v/>
      </c>
      <c r="AK164" s="125" t="str">
        <f t="shared" si="74"/>
        <v/>
      </c>
      <c r="AL164" s="126" t="str">
        <f t="shared" si="75"/>
        <v/>
      </c>
      <c r="AM164" s="128">
        <f t="shared" si="68"/>
        <v>0</v>
      </c>
      <c r="AN164" s="129">
        <f t="shared" si="76"/>
        <v>8</v>
      </c>
      <c r="AO164" s="129">
        <f t="shared" si="69"/>
        <v>-19.875000000000043</v>
      </c>
      <c r="AP164" s="129">
        <f t="shared" si="77"/>
        <v>0</v>
      </c>
      <c r="AQ164" s="128">
        <f t="shared" si="66"/>
        <v>0</v>
      </c>
      <c r="AR164" s="128">
        <f t="shared" si="67"/>
        <v>0</v>
      </c>
      <c r="AS164" s="125">
        <f t="shared" si="88"/>
        <v>0</v>
      </c>
      <c r="AT164" s="143">
        <f t="shared" si="89"/>
        <v>-1</v>
      </c>
      <c r="AU164" s="137"/>
      <c r="AV164" s="102"/>
    </row>
    <row r="165" spans="1:48" ht="10.199999999999999" x14ac:dyDescent="0.2">
      <c r="A165" s="102"/>
      <c r="B165" s="133">
        <v>163</v>
      </c>
      <c r="C165" s="159"/>
      <c r="D165" s="82"/>
      <c r="E165" s="159"/>
      <c r="F165" s="82"/>
      <c r="G165" s="83"/>
      <c r="H165" s="161" t="s">
        <v>247</v>
      </c>
      <c r="I165" s="85"/>
      <c r="J165" s="85"/>
      <c r="K165" s="84"/>
      <c r="L165" s="86"/>
      <c r="M165" s="87"/>
      <c r="N165" s="135"/>
      <c r="O165" s="119"/>
      <c r="P165" s="120"/>
      <c r="Q165" s="121"/>
      <c r="R165" s="86"/>
      <c r="S165" s="86"/>
      <c r="T165" s="138">
        <f t="shared" si="70"/>
        <v>6.4099999999999966</v>
      </c>
      <c r="U165" s="122">
        <f t="shared" si="78"/>
        <v>0</v>
      </c>
      <c r="V165" s="123">
        <f t="shared" si="79"/>
        <v>0</v>
      </c>
      <c r="W165" s="122">
        <f t="shared" si="64"/>
        <v>0</v>
      </c>
      <c r="X165" s="124">
        <f t="shared" si="80"/>
        <v>6.4099999999999966</v>
      </c>
      <c r="Y165" s="124">
        <f t="shared" si="81"/>
        <v>-1.5899999999999967</v>
      </c>
      <c r="Z165" s="124">
        <f t="shared" si="82"/>
        <v>6.4099999999999966</v>
      </c>
      <c r="AA165" s="140">
        <f t="shared" si="83"/>
        <v>-1.5899999999999967</v>
      </c>
      <c r="AB165" s="142" t="str">
        <f>IF(G165&lt;&gt;"",VLOOKUP(WEEKDAY(C165,2),Служебный!G$4:H$10,2),"")</f>
        <v/>
      </c>
      <c r="AC165" s="125" t="str">
        <f t="shared" si="71"/>
        <v/>
      </c>
      <c r="AD165" s="126" t="str">
        <f t="shared" si="72"/>
        <v/>
      </c>
      <c r="AE165" s="127">
        <f t="shared" si="84"/>
        <v>0</v>
      </c>
      <c r="AF165" s="127">
        <f t="shared" si="85"/>
        <v>0</v>
      </c>
      <c r="AG165" s="127" t="str">
        <f t="shared" si="65"/>
        <v>интрадей</v>
      </c>
      <c r="AH165" s="128">
        <f t="shared" si="86"/>
        <v>0</v>
      </c>
      <c r="AI165" s="128">
        <f t="shared" si="87"/>
        <v>0</v>
      </c>
      <c r="AJ165" s="125" t="str">
        <f t="shared" si="73"/>
        <v/>
      </c>
      <c r="AK165" s="125" t="str">
        <f t="shared" si="74"/>
        <v/>
      </c>
      <c r="AL165" s="126" t="str">
        <f t="shared" si="75"/>
        <v/>
      </c>
      <c r="AM165" s="128">
        <f t="shared" si="68"/>
        <v>0</v>
      </c>
      <c r="AN165" s="129">
        <f t="shared" si="76"/>
        <v>8</v>
      </c>
      <c r="AO165" s="129">
        <f t="shared" si="69"/>
        <v>-19.875000000000043</v>
      </c>
      <c r="AP165" s="129">
        <f t="shared" si="77"/>
        <v>0</v>
      </c>
      <c r="AQ165" s="128">
        <f t="shared" si="66"/>
        <v>0</v>
      </c>
      <c r="AR165" s="128">
        <f t="shared" si="67"/>
        <v>0</v>
      </c>
      <c r="AS165" s="125">
        <f t="shared" si="88"/>
        <v>0</v>
      </c>
      <c r="AT165" s="143">
        <f t="shared" si="89"/>
        <v>-1</v>
      </c>
      <c r="AU165" s="137"/>
      <c r="AV165" s="102"/>
    </row>
    <row r="166" spans="1:48" ht="10.199999999999999" x14ac:dyDescent="0.2">
      <c r="A166" s="102"/>
      <c r="B166" s="133">
        <v>164</v>
      </c>
      <c r="C166" s="159"/>
      <c r="D166" s="82"/>
      <c r="E166" s="159"/>
      <c r="F166" s="82"/>
      <c r="G166" s="83"/>
      <c r="H166" s="161" t="s">
        <v>247</v>
      </c>
      <c r="I166" s="85"/>
      <c r="J166" s="85"/>
      <c r="K166" s="84"/>
      <c r="L166" s="86"/>
      <c r="M166" s="87"/>
      <c r="N166" s="135"/>
      <c r="O166" s="119"/>
      <c r="P166" s="120"/>
      <c r="Q166" s="121"/>
      <c r="R166" s="86"/>
      <c r="S166" s="86"/>
      <c r="T166" s="138">
        <f t="shared" si="70"/>
        <v>6.4099999999999966</v>
      </c>
      <c r="U166" s="122">
        <f t="shared" si="78"/>
        <v>0</v>
      </c>
      <c r="V166" s="123">
        <f t="shared" si="79"/>
        <v>0</v>
      </c>
      <c r="W166" s="122">
        <f t="shared" si="64"/>
        <v>0</v>
      </c>
      <c r="X166" s="124">
        <f t="shared" si="80"/>
        <v>6.4099999999999966</v>
      </c>
      <c r="Y166" s="124">
        <f t="shared" si="81"/>
        <v>-1.5899999999999967</v>
      </c>
      <c r="Z166" s="124">
        <f t="shared" si="82"/>
        <v>6.4099999999999966</v>
      </c>
      <c r="AA166" s="140">
        <f t="shared" si="83"/>
        <v>-1.5899999999999967</v>
      </c>
      <c r="AB166" s="142" t="str">
        <f>IF(G166&lt;&gt;"",VLOOKUP(WEEKDAY(C166,2),Служебный!G$4:H$10,2),"")</f>
        <v/>
      </c>
      <c r="AC166" s="125" t="str">
        <f t="shared" si="71"/>
        <v/>
      </c>
      <c r="AD166" s="126" t="str">
        <f t="shared" si="72"/>
        <v/>
      </c>
      <c r="AE166" s="127">
        <f t="shared" si="84"/>
        <v>0</v>
      </c>
      <c r="AF166" s="127">
        <f t="shared" si="85"/>
        <v>0</v>
      </c>
      <c r="AG166" s="127" t="str">
        <f t="shared" si="65"/>
        <v>интрадей</v>
      </c>
      <c r="AH166" s="128">
        <f t="shared" si="86"/>
        <v>0</v>
      </c>
      <c r="AI166" s="128">
        <f t="shared" si="87"/>
        <v>0</v>
      </c>
      <c r="AJ166" s="125" t="str">
        <f t="shared" si="73"/>
        <v/>
      </c>
      <c r="AK166" s="125" t="str">
        <f t="shared" si="74"/>
        <v/>
      </c>
      <c r="AL166" s="126" t="str">
        <f t="shared" si="75"/>
        <v/>
      </c>
      <c r="AM166" s="128">
        <f t="shared" si="68"/>
        <v>0</v>
      </c>
      <c r="AN166" s="129">
        <f t="shared" si="76"/>
        <v>8</v>
      </c>
      <c r="AO166" s="129">
        <f t="shared" si="69"/>
        <v>-19.875000000000043</v>
      </c>
      <c r="AP166" s="129">
        <f t="shared" si="77"/>
        <v>0</v>
      </c>
      <c r="AQ166" s="128">
        <f t="shared" si="66"/>
        <v>0</v>
      </c>
      <c r="AR166" s="128">
        <f t="shared" si="67"/>
        <v>0</v>
      </c>
      <c r="AS166" s="125">
        <f t="shared" si="88"/>
        <v>0</v>
      </c>
      <c r="AT166" s="143">
        <f t="shared" si="89"/>
        <v>-1</v>
      </c>
      <c r="AU166" s="137"/>
      <c r="AV166" s="102"/>
    </row>
    <row r="167" spans="1:48" ht="10.199999999999999" x14ac:dyDescent="0.2">
      <c r="A167" s="102"/>
      <c r="B167" s="133">
        <v>165</v>
      </c>
      <c r="C167" s="159"/>
      <c r="D167" s="82"/>
      <c r="E167" s="159"/>
      <c r="F167" s="82"/>
      <c r="G167" s="83"/>
      <c r="H167" s="162" t="s">
        <v>248</v>
      </c>
      <c r="I167" s="85"/>
      <c r="J167" s="85"/>
      <c r="K167" s="84"/>
      <c r="L167" s="86"/>
      <c r="M167" s="87"/>
      <c r="N167" s="135"/>
      <c r="O167" s="119"/>
      <c r="P167" s="120"/>
      <c r="Q167" s="121"/>
      <c r="R167" s="86"/>
      <c r="S167" s="86"/>
      <c r="T167" s="138">
        <f t="shared" si="70"/>
        <v>6.4099999999999966</v>
      </c>
      <c r="U167" s="122">
        <f t="shared" si="78"/>
        <v>0</v>
      </c>
      <c r="V167" s="123">
        <f t="shared" si="79"/>
        <v>0</v>
      </c>
      <c r="W167" s="122">
        <f t="shared" si="64"/>
        <v>0</v>
      </c>
      <c r="X167" s="124">
        <f t="shared" si="80"/>
        <v>6.4099999999999966</v>
      </c>
      <c r="Y167" s="124">
        <f t="shared" si="81"/>
        <v>-1.5899999999999967</v>
      </c>
      <c r="Z167" s="124">
        <f t="shared" si="82"/>
        <v>6.4099999999999966</v>
      </c>
      <c r="AA167" s="140">
        <f t="shared" si="83"/>
        <v>-1.5899999999999967</v>
      </c>
      <c r="AB167" s="142" t="str">
        <f>IF(G167&lt;&gt;"",VLOOKUP(WEEKDAY(C167,2),Служебный!G$4:H$10,2),"")</f>
        <v/>
      </c>
      <c r="AC167" s="125" t="str">
        <f t="shared" si="71"/>
        <v/>
      </c>
      <c r="AD167" s="126" t="str">
        <f t="shared" si="72"/>
        <v/>
      </c>
      <c r="AE167" s="127">
        <f t="shared" si="84"/>
        <v>0</v>
      </c>
      <c r="AF167" s="127">
        <f t="shared" si="85"/>
        <v>0</v>
      </c>
      <c r="AG167" s="127" t="str">
        <f t="shared" si="65"/>
        <v>интрадей</v>
      </c>
      <c r="AH167" s="128">
        <f t="shared" si="86"/>
        <v>0</v>
      </c>
      <c r="AI167" s="128">
        <f t="shared" si="87"/>
        <v>0</v>
      </c>
      <c r="AJ167" s="125" t="str">
        <f t="shared" si="73"/>
        <v/>
      </c>
      <c r="AK167" s="125" t="str">
        <f t="shared" si="74"/>
        <v/>
      </c>
      <c r="AL167" s="126" t="str">
        <f t="shared" si="75"/>
        <v/>
      </c>
      <c r="AM167" s="128">
        <f t="shared" si="68"/>
        <v>0</v>
      </c>
      <c r="AN167" s="129">
        <f t="shared" si="76"/>
        <v>8</v>
      </c>
      <c r="AO167" s="129">
        <f t="shared" si="69"/>
        <v>-19.875000000000043</v>
      </c>
      <c r="AP167" s="129">
        <f t="shared" si="77"/>
        <v>0</v>
      </c>
      <c r="AQ167" s="128">
        <f t="shared" si="66"/>
        <v>0</v>
      </c>
      <c r="AR167" s="128">
        <f t="shared" si="67"/>
        <v>0</v>
      </c>
      <c r="AS167" s="125">
        <f t="shared" si="88"/>
        <v>0</v>
      </c>
      <c r="AT167" s="143">
        <f t="shared" si="89"/>
        <v>-1</v>
      </c>
      <c r="AU167" s="137"/>
      <c r="AV167" s="102"/>
    </row>
    <row r="168" spans="1:48" ht="10.199999999999999" x14ac:dyDescent="0.2">
      <c r="A168" s="102"/>
      <c r="B168" s="133">
        <v>166</v>
      </c>
      <c r="C168" s="159"/>
      <c r="D168" s="82"/>
      <c r="E168" s="159"/>
      <c r="F168" s="82"/>
      <c r="G168" s="83"/>
      <c r="H168" s="162" t="s">
        <v>248</v>
      </c>
      <c r="I168" s="85"/>
      <c r="J168" s="85"/>
      <c r="K168" s="84"/>
      <c r="L168" s="86"/>
      <c r="M168" s="87"/>
      <c r="N168" s="135"/>
      <c r="O168" s="119"/>
      <c r="P168" s="120"/>
      <c r="Q168" s="121"/>
      <c r="R168" s="86"/>
      <c r="S168" s="86"/>
      <c r="T168" s="138">
        <f t="shared" si="70"/>
        <v>6.4099999999999966</v>
      </c>
      <c r="U168" s="122">
        <f t="shared" si="78"/>
        <v>0</v>
      </c>
      <c r="V168" s="123">
        <f t="shared" si="79"/>
        <v>0</v>
      </c>
      <c r="W168" s="122">
        <f t="shared" si="64"/>
        <v>0</v>
      </c>
      <c r="X168" s="124">
        <f t="shared" si="80"/>
        <v>6.4099999999999966</v>
      </c>
      <c r="Y168" s="124">
        <f t="shared" si="81"/>
        <v>-1.5899999999999967</v>
      </c>
      <c r="Z168" s="124">
        <f t="shared" si="82"/>
        <v>6.4099999999999966</v>
      </c>
      <c r="AA168" s="140">
        <f t="shared" si="83"/>
        <v>-1.5899999999999967</v>
      </c>
      <c r="AB168" s="142" t="str">
        <f>IF(G168&lt;&gt;"",VLOOKUP(WEEKDAY(C168,2),Служебный!G$4:H$10,2),"")</f>
        <v/>
      </c>
      <c r="AC168" s="125" t="str">
        <f t="shared" si="71"/>
        <v/>
      </c>
      <c r="AD168" s="126" t="str">
        <f t="shared" si="72"/>
        <v/>
      </c>
      <c r="AE168" s="127">
        <f t="shared" si="84"/>
        <v>0</v>
      </c>
      <c r="AF168" s="127">
        <f t="shared" si="85"/>
        <v>0</v>
      </c>
      <c r="AG168" s="127" t="str">
        <f t="shared" si="65"/>
        <v>интрадей</v>
      </c>
      <c r="AH168" s="128">
        <f t="shared" si="86"/>
        <v>0</v>
      </c>
      <c r="AI168" s="128">
        <f t="shared" si="87"/>
        <v>0</v>
      </c>
      <c r="AJ168" s="125" t="str">
        <f t="shared" si="73"/>
        <v/>
      </c>
      <c r="AK168" s="125" t="str">
        <f t="shared" si="74"/>
        <v/>
      </c>
      <c r="AL168" s="126" t="str">
        <f t="shared" si="75"/>
        <v/>
      </c>
      <c r="AM168" s="128">
        <f t="shared" si="68"/>
        <v>0</v>
      </c>
      <c r="AN168" s="129">
        <f t="shared" si="76"/>
        <v>8</v>
      </c>
      <c r="AO168" s="129">
        <f t="shared" si="69"/>
        <v>-19.875000000000043</v>
      </c>
      <c r="AP168" s="129">
        <f t="shared" si="77"/>
        <v>0</v>
      </c>
      <c r="AQ168" s="128">
        <f t="shared" si="66"/>
        <v>0</v>
      </c>
      <c r="AR168" s="128">
        <f t="shared" si="67"/>
        <v>0</v>
      </c>
      <c r="AS168" s="125">
        <f t="shared" si="88"/>
        <v>0</v>
      </c>
      <c r="AT168" s="143">
        <f t="shared" si="89"/>
        <v>-1</v>
      </c>
      <c r="AU168" s="137"/>
      <c r="AV168" s="102"/>
    </row>
    <row r="169" spans="1:48" ht="10.199999999999999" x14ac:dyDescent="0.2">
      <c r="A169" s="102"/>
      <c r="B169" s="133">
        <v>167</v>
      </c>
      <c r="C169" s="159"/>
      <c r="D169" s="82"/>
      <c r="E169" s="159"/>
      <c r="F169" s="82"/>
      <c r="G169" s="83"/>
      <c r="H169" s="162" t="s">
        <v>248</v>
      </c>
      <c r="I169" s="85"/>
      <c r="J169" s="85"/>
      <c r="K169" s="84"/>
      <c r="L169" s="86"/>
      <c r="M169" s="87"/>
      <c r="N169" s="135"/>
      <c r="O169" s="119"/>
      <c r="P169" s="120"/>
      <c r="Q169" s="121"/>
      <c r="R169" s="86"/>
      <c r="S169" s="86"/>
      <c r="T169" s="138">
        <f t="shared" si="70"/>
        <v>6.4099999999999966</v>
      </c>
      <c r="U169" s="122">
        <f t="shared" si="78"/>
        <v>0</v>
      </c>
      <c r="V169" s="123">
        <f t="shared" si="79"/>
        <v>0</v>
      </c>
      <c r="W169" s="122">
        <f t="shared" si="64"/>
        <v>0</v>
      </c>
      <c r="X169" s="124">
        <f t="shared" si="80"/>
        <v>6.4099999999999966</v>
      </c>
      <c r="Y169" s="124">
        <f t="shared" si="81"/>
        <v>-1.5899999999999967</v>
      </c>
      <c r="Z169" s="124">
        <f t="shared" si="82"/>
        <v>6.4099999999999966</v>
      </c>
      <c r="AA169" s="140">
        <f t="shared" si="83"/>
        <v>-1.5899999999999967</v>
      </c>
      <c r="AB169" s="142" t="str">
        <f>IF(G169&lt;&gt;"",VLOOKUP(WEEKDAY(C169,2),Служебный!G$4:H$10,2),"")</f>
        <v/>
      </c>
      <c r="AC169" s="125" t="str">
        <f t="shared" si="71"/>
        <v/>
      </c>
      <c r="AD169" s="126" t="str">
        <f t="shared" si="72"/>
        <v/>
      </c>
      <c r="AE169" s="127">
        <f t="shared" si="84"/>
        <v>0</v>
      </c>
      <c r="AF169" s="127">
        <f t="shared" si="85"/>
        <v>0</v>
      </c>
      <c r="AG169" s="127" t="str">
        <f t="shared" si="65"/>
        <v>интрадей</v>
      </c>
      <c r="AH169" s="128">
        <f t="shared" si="86"/>
        <v>0</v>
      </c>
      <c r="AI169" s="128">
        <f t="shared" si="87"/>
        <v>0</v>
      </c>
      <c r="AJ169" s="125" t="str">
        <f t="shared" si="73"/>
        <v/>
      </c>
      <c r="AK169" s="125" t="str">
        <f t="shared" si="74"/>
        <v/>
      </c>
      <c r="AL169" s="126" t="str">
        <f t="shared" si="75"/>
        <v/>
      </c>
      <c r="AM169" s="128">
        <f t="shared" si="68"/>
        <v>0</v>
      </c>
      <c r="AN169" s="129">
        <f t="shared" si="76"/>
        <v>8</v>
      </c>
      <c r="AO169" s="129">
        <f t="shared" si="69"/>
        <v>-19.875000000000043</v>
      </c>
      <c r="AP169" s="129">
        <f t="shared" si="77"/>
        <v>0</v>
      </c>
      <c r="AQ169" s="128">
        <f t="shared" si="66"/>
        <v>0</v>
      </c>
      <c r="AR169" s="128">
        <f t="shared" si="67"/>
        <v>0</v>
      </c>
      <c r="AS169" s="125">
        <f t="shared" si="88"/>
        <v>0</v>
      </c>
      <c r="AT169" s="143">
        <f t="shared" si="89"/>
        <v>-1</v>
      </c>
      <c r="AU169" s="137"/>
      <c r="AV169" s="102"/>
    </row>
    <row r="170" spans="1:48" ht="10.199999999999999" x14ac:dyDescent="0.2">
      <c r="A170" s="102"/>
      <c r="B170" s="133">
        <v>168</v>
      </c>
      <c r="C170" s="159"/>
      <c r="D170" s="82"/>
      <c r="E170" s="159"/>
      <c r="F170" s="82"/>
      <c r="G170" s="83"/>
      <c r="H170" s="162" t="s">
        <v>248</v>
      </c>
      <c r="I170" s="85"/>
      <c r="J170" s="85"/>
      <c r="K170" s="84"/>
      <c r="L170" s="86"/>
      <c r="M170" s="87"/>
      <c r="N170" s="135"/>
      <c r="O170" s="119"/>
      <c r="P170" s="120"/>
      <c r="Q170" s="121"/>
      <c r="R170" s="86"/>
      <c r="S170" s="86"/>
      <c r="T170" s="138">
        <f t="shared" si="70"/>
        <v>6.4099999999999966</v>
      </c>
      <c r="U170" s="122">
        <f t="shared" si="78"/>
        <v>0</v>
      </c>
      <c r="V170" s="123">
        <f t="shared" si="79"/>
        <v>0</v>
      </c>
      <c r="W170" s="122">
        <f t="shared" si="64"/>
        <v>0</v>
      </c>
      <c r="X170" s="124">
        <f t="shared" si="80"/>
        <v>6.4099999999999966</v>
      </c>
      <c r="Y170" s="124">
        <f t="shared" si="81"/>
        <v>-1.5899999999999967</v>
      </c>
      <c r="Z170" s="124">
        <f t="shared" si="82"/>
        <v>6.4099999999999966</v>
      </c>
      <c r="AA170" s="140">
        <f t="shared" si="83"/>
        <v>-1.5899999999999967</v>
      </c>
      <c r="AB170" s="142" t="str">
        <f>IF(G170&lt;&gt;"",VLOOKUP(WEEKDAY(C170,2),Служебный!G$4:H$10,2),"")</f>
        <v/>
      </c>
      <c r="AC170" s="125" t="str">
        <f t="shared" si="71"/>
        <v/>
      </c>
      <c r="AD170" s="126" t="str">
        <f t="shared" si="72"/>
        <v/>
      </c>
      <c r="AE170" s="127">
        <f t="shared" si="84"/>
        <v>0</v>
      </c>
      <c r="AF170" s="127">
        <f t="shared" si="85"/>
        <v>0</v>
      </c>
      <c r="AG170" s="127" t="str">
        <f t="shared" si="65"/>
        <v>интрадей</v>
      </c>
      <c r="AH170" s="128">
        <f t="shared" si="86"/>
        <v>0</v>
      </c>
      <c r="AI170" s="128">
        <f t="shared" si="87"/>
        <v>0</v>
      </c>
      <c r="AJ170" s="125" t="str">
        <f t="shared" si="73"/>
        <v/>
      </c>
      <c r="AK170" s="125" t="str">
        <f t="shared" si="74"/>
        <v/>
      </c>
      <c r="AL170" s="126" t="str">
        <f t="shared" si="75"/>
        <v/>
      </c>
      <c r="AM170" s="128">
        <f t="shared" si="68"/>
        <v>0</v>
      </c>
      <c r="AN170" s="129">
        <f t="shared" si="76"/>
        <v>8</v>
      </c>
      <c r="AO170" s="129">
        <f t="shared" si="69"/>
        <v>-19.875000000000043</v>
      </c>
      <c r="AP170" s="129">
        <f t="shared" si="77"/>
        <v>0</v>
      </c>
      <c r="AQ170" s="128">
        <f t="shared" si="66"/>
        <v>0</v>
      </c>
      <c r="AR170" s="128">
        <f t="shared" si="67"/>
        <v>0</v>
      </c>
      <c r="AS170" s="125">
        <f t="shared" si="88"/>
        <v>0</v>
      </c>
      <c r="AT170" s="143">
        <f t="shared" si="89"/>
        <v>-1</v>
      </c>
      <c r="AU170" s="137"/>
      <c r="AV170" s="102"/>
    </row>
    <row r="171" spans="1:48" ht="10.199999999999999" x14ac:dyDescent="0.2">
      <c r="A171" s="102"/>
      <c r="B171" s="133">
        <v>169</v>
      </c>
      <c r="C171" s="159"/>
      <c r="D171" s="82"/>
      <c r="E171" s="159"/>
      <c r="F171" s="82"/>
      <c r="G171" s="83"/>
      <c r="H171" s="161" t="s">
        <v>247</v>
      </c>
      <c r="I171" s="85"/>
      <c r="J171" s="85"/>
      <c r="K171" s="84"/>
      <c r="L171" s="86"/>
      <c r="M171" s="87"/>
      <c r="N171" s="135"/>
      <c r="O171" s="119"/>
      <c r="P171" s="120"/>
      <c r="Q171" s="121"/>
      <c r="R171" s="86"/>
      <c r="S171" s="86"/>
      <c r="T171" s="138">
        <f t="shared" si="70"/>
        <v>6.4099999999999966</v>
      </c>
      <c r="U171" s="122">
        <f t="shared" si="78"/>
        <v>0</v>
      </c>
      <c r="V171" s="123">
        <f t="shared" si="79"/>
        <v>0</v>
      </c>
      <c r="W171" s="122">
        <f t="shared" si="64"/>
        <v>0</v>
      </c>
      <c r="X171" s="124">
        <f t="shared" si="80"/>
        <v>6.4099999999999966</v>
      </c>
      <c r="Y171" s="124">
        <f t="shared" si="81"/>
        <v>-1.5899999999999967</v>
      </c>
      <c r="Z171" s="124">
        <f t="shared" si="82"/>
        <v>6.4099999999999966</v>
      </c>
      <c r="AA171" s="140">
        <f t="shared" si="83"/>
        <v>-1.5899999999999967</v>
      </c>
      <c r="AB171" s="142" t="str">
        <f>IF(G171&lt;&gt;"",VLOOKUP(WEEKDAY(C171,2),Служебный!G$4:H$10,2),"")</f>
        <v/>
      </c>
      <c r="AC171" s="125" t="str">
        <f t="shared" si="71"/>
        <v/>
      </c>
      <c r="AD171" s="126" t="str">
        <f t="shared" si="72"/>
        <v/>
      </c>
      <c r="AE171" s="127">
        <f t="shared" si="84"/>
        <v>0</v>
      </c>
      <c r="AF171" s="127">
        <f t="shared" si="85"/>
        <v>0</v>
      </c>
      <c r="AG171" s="127" t="str">
        <f t="shared" si="65"/>
        <v>интрадей</v>
      </c>
      <c r="AH171" s="128">
        <f t="shared" si="86"/>
        <v>0</v>
      </c>
      <c r="AI171" s="128">
        <f t="shared" si="87"/>
        <v>0</v>
      </c>
      <c r="AJ171" s="125" t="str">
        <f t="shared" si="73"/>
        <v/>
      </c>
      <c r="AK171" s="125" t="str">
        <f t="shared" si="74"/>
        <v/>
      </c>
      <c r="AL171" s="126" t="str">
        <f t="shared" si="75"/>
        <v/>
      </c>
      <c r="AM171" s="128">
        <f t="shared" si="68"/>
        <v>0</v>
      </c>
      <c r="AN171" s="129">
        <f t="shared" si="76"/>
        <v>8</v>
      </c>
      <c r="AO171" s="129">
        <f t="shared" si="69"/>
        <v>-19.875000000000043</v>
      </c>
      <c r="AP171" s="129">
        <f t="shared" si="77"/>
        <v>0</v>
      </c>
      <c r="AQ171" s="128">
        <f t="shared" si="66"/>
        <v>0</v>
      </c>
      <c r="AR171" s="128">
        <f t="shared" si="67"/>
        <v>0</v>
      </c>
      <c r="AS171" s="125">
        <f t="shared" si="88"/>
        <v>0</v>
      </c>
      <c r="AT171" s="143">
        <f t="shared" si="89"/>
        <v>-1</v>
      </c>
      <c r="AU171" s="137"/>
      <c r="AV171" s="102"/>
    </row>
    <row r="172" spans="1:48" ht="10.199999999999999" x14ac:dyDescent="0.2">
      <c r="A172" s="102"/>
      <c r="B172" s="133">
        <v>170</v>
      </c>
      <c r="C172" s="159"/>
      <c r="D172" s="82"/>
      <c r="E172" s="159"/>
      <c r="F172" s="82"/>
      <c r="G172" s="83"/>
      <c r="H172" s="161" t="s">
        <v>247</v>
      </c>
      <c r="I172" s="85"/>
      <c r="J172" s="85"/>
      <c r="K172" s="84"/>
      <c r="L172" s="86"/>
      <c r="M172" s="87"/>
      <c r="N172" s="135"/>
      <c r="O172" s="119"/>
      <c r="P172" s="120"/>
      <c r="Q172" s="121"/>
      <c r="R172" s="86"/>
      <c r="S172" s="86"/>
      <c r="T172" s="138">
        <f t="shared" si="70"/>
        <v>6.4099999999999966</v>
      </c>
      <c r="U172" s="122">
        <f t="shared" si="78"/>
        <v>0</v>
      </c>
      <c r="V172" s="123">
        <f t="shared" si="79"/>
        <v>0</v>
      </c>
      <c r="W172" s="122">
        <f t="shared" si="64"/>
        <v>0</v>
      </c>
      <c r="X172" s="124">
        <f t="shared" si="80"/>
        <v>6.4099999999999966</v>
      </c>
      <c r="Y172" s="124">
        <f t="shared" si="81"/>
        <v>-1.5899999999999967</v>
      </c>
      <c r="Z172" s="124">
        <f t="shared" si="82"/>
        <v>6.4099999999999966</v>
      </c>
      <c r="AA172" s="140">
        <f t="shared" si="83"/>
        <v>-1.5899999999999967</v>
      </c>
      <c r="AB172" s="142" t="str">
        <f>IF(G172&lt;&gt;"",VLOOKUP(WEEKDAY(C172,2),Служебный!G$4:H$10,2),"")</f>
        <v/>
      </c>
      <c r="AC172" s="125" t="str">
        <f t="shared" si="71"/>
        <v/>
      </c>
      <c r="AD172" s="126" t="str">
        <f t="shared" si="72"/>
        <v/>
      </c>
      <c r="AE172" s="127">
        <f t="shared" si="84"/>
        <v>0</v>
      </c>
      <c r="AF172" s="127">
        <f t="shared" si="85"/>
        <v>0</v>
      </c>
      <c r="AG172" s="127" t="str">
        <f t="shared" si="65"/>
        <v>интрадей</v>
      </c>
      <c r="AH172" s="128">
        <f t="shared" si="86"/>
        <v>0</v>
      </c>
      <c r="AI172" s="128">
        <f t="shared" si="87"/>
        <v>0</v>
      </c>
      <c r="AJ172" s="125" t="str">
        <f t="shared" si="73"/>
        <v/>
      </c>
      <c r="AK172" s="125" t="str">
        <f t="shared" si="74"/>
        <v/>
      </c>
      <c r="AL172" s="126" t="str">
        <f t="shared" si="75"/>
        <v/>
      </c>
      <c r="AM172" s="128">
        <f t="shared" si="68"/>
        <v>0</v>
      </c>
      <c r="AN172" s="129">
        <f t="shared" si="76"/>
        <v>8</v>
      </c>
      <c r="AO172" s="129">
        <f t="shared" si="69"/>
        <v>-19.875000000000043</v>
      </c>
      <c r="AP172" s="129">
        <f t="shared" si="77"/>
        <v>0</v>
      </c>
      <c r="AQ172" s="128">
        <f t="shared" si="66"/>
        <v>0</v>
      </c>
      <c r="AR172" s="128">
        <f t="shared" si="67"/>
        <v>0</v>
      </c>
      <c r="AS172" s="125">
        <f t="shared" si="88"/>
        <v>0</v>
      </c>
      <c r="AT172" s="143">
        <f t="shared" si="89"/>
        <v>-1</v>
      </c>
      <c r="AU172" s="137"/>
      <c r="AV172" s="102"/>
    </row>
    <row r="173" spans="1:48" ht="10.199999999999999" x14ac:dyDescent="0.2">
      <c r="A173" s="102"/>
      <c r="B173" s="133">
        <v>171</v>
      </c>
      <c r="C173" s="159"/>
      <c r="D173" s="82"/>
      <c r="E173" s="159"/>
      <c r="F173" s="82"/>
      <c r="G173" s="83"/>
      <c r="H173" s="161" t="s">
        <v>247</v>
      </c>
      <c r="I173" s="85"/>
      <c r="J173" s="85"/>
      <c r="K173" s="84"/>
      <c r="L173" s="86"/>
      <c r="M173" s="87"/>
      <c r="N173" s="135"/>
      <c r="O173" s="119"/>
      <c r="P173" s="120"/>
      <c r="Q173" s="121"/>
      <c r="R173" s="86"/>
      <c r="S173" s="86"/>
      <c r="T173" s="138">
        <f t="shared" si="70"/>
        <v>6.4099999999999966</v>
      </c>
      <c r="U173" s="122">
        <f t="shared" si="78"/>
        <v>0</v>
      </c>
      <c r="V173" s="123">
        <f t="shared" si="79"/>
        <v>0</v>
      </c>
      <c r="W173" s="122">
        <f t="shared" si="64"/>
        <v>0</v>
      </c>
      <c r="X173" s="124">
        <f t="shared" si="80"/>
        <v>6.4099999999999966</v>
      </c>
      <c r="Y173" s="124">
        <f t="shared" si="81"/>
        <v>-1.5899999999999967</v>
      </c>
      <c r="Z173" s="124">
        <f t="shared" si="82"/>
        <v>6.4099999999999966</v>
      </c>
      <c r="AA173" s="140">
        <f t="shared" si="83"/>
        <v>-1.5899999999999967</v>
      </c>
      <c r="AB173" s="142" t="str">
        <f>IF(G173&lt;&gt;"",VLOOKUP(WEEKDAY(C173,2),Служебный!G$4:H$10,2),"")</f>
        <v/>
      </c>
      <c r="AC173" s="125" t="str">
        <f t="shared" si="71"/>
        <v/>
      </c>
      <c r="AD173" s="126" t="str">
        <f t="shared" si="72"/>
        <v/>
      </c>
      <c r="AE173" s="127">
        <f t="shared" si="84"/>
        <v>0</v>
      </c>
      <c r="AF173" s="127">
        <f t="shared" si="85"/>
        <v>0</v>
      </c>
      <c r="AG173" s="127" t="str">
        <f t="shared" si="65"/>
        <v>интрадей</v>
      </c>
      <c r="AH173" s="128">
        <f t="shared" si="86"/>
        <v>0</v>
      </c>
      <c r="AI173" s="128">
        <f t="shared" si="87"/>
        <v>0</v>
      </c>
      <c r="AJ173" s="125" t="str">
        <f t="shared" si="73"/>
        <v/>
      </c>
      <c r="AK173" s="125" t="str">
        <f t="shared" si="74"/>
        <v/>
      </c>
      <c r="AL173" s="126" t="str">
        <f t="shared" si="75"/>
        <v/>
      </c>
      <c r="AM173" s="128">
        <f t="shared" si="68"/>
        <v>0</v>
      </c>
      <c r="AN173" s="129">
        <f t="shared" si="76"/>
        <v>8</v>
      </c>
      <c r="AO173" s="129">
        <f t="shared" si="69"/>
        <v>-19.875000000000043</v>
      </c>
      <c r="AP173" s="129">
        <f t="shared" si="77"/>
        <v>0</v>
      </c>
      <c r="AQ173" s="128">
        <f t="shared" si="66"/>
        <v>0</v>
      </c>
      <c r="AR173" s="128">
        <f t="shared" si="67"/>
        <v>0</v>
      </c>
      <c r="AS173" s="125">
        <f t="shared" si="88"/>
        <v>0</v>
      </c>
      <c r="AT173" s="143">
        <f t="shared" si="89"/>
        <v>-1</v>
      </c>
      <c r="AU173" s="137"/>
      <c r="AV173" s="102"/>
    </row>
    <row r="174" spans="1:48" ht="10.199999999999999" x14ac:dyDescent="0.2">
      <c r="A174" s="102"/>
      <c r="B174" s="133">
        <v>172</v>
      </c>
      <c r="C174" s="159"/>
      <c r="D174" s="82"/>
      <c r="E174" s="159"/>
      <c r="F174" s="82"/>
      <c r="G174" s="83"/>
      <c r="H174" s="161" t="s">
        <v>247</v>
      </c>
      <c r="I174" s="85"/>
      <c r="J174" s="85"/>
      <c r="K174" s="84"/>
      <c r="L174" s="86"/>
      <c r="M174" s="87"/>
      <c r="N174" s="135"/>
      <c r="O174" s="119"/>
      <c r="P174" s="120"/>
      <c r="Q174" s="121"/>
      <c r="R174" s="86"/>
      <c r="S174" s="86"/>
      <c r="T174" s="138">
        <f t="shared" si="70"/>
        <v>6.4099999999999966</v>
      </c>
      <c r="U174" s="122">
        <f t="shared" si="78"/>
        <v>0</v>
      </c>
      <c r="V174" s="123">
        <f t="shared" si="79"/>
        <v>0</v>
      </c>
      <c r="W174" s="122">
        <f t="shared" si="64"/>
        <v>0</v>
      </c>
      <c r="X174" s="124">
        <f t="shared" si="80"/>
        <v>6.4099999999999966</v>
      </c>
      <c r="Y174" s="124">
        <f t="shared" si="81"/>
        <v>-1.5899999999999967</v>
      </c>
      <c r="Z174" s="124">
        <f t="shared" si="82"/>
        <v>6.4099999999999966</v>
      </c>
      <c r="AA174" s="140">
        <f t="shared" si="83"/>
        <v>-1.5899999999999967</v>
      </c>
      <c r="AB174" s="142" t="str">
        <f>IF(G174&lt;&gt;"",VLOOKUP(WEEKDAY(C174,2),Служебный!G$4:H$10,2),"")</f>
        <v/>
      </c>
      <c r="AC174" s="125" t="str">
        <f t="shared" si="71"/>
        <v/>
      </c>
      <c r="AD174" s="126" t="str">
        <f t="shared" si="72"/>
        <v/>
      </c>
      <c r="AE174" s="127">
        <f t="shared" si="84"/>
        <v>0</v>
      </c>
      <c r="AF174" s="127">
        <f t="shared" si="85"/>
        <v>0</v>
      </c>
      <c r="AG174" s="127" t="str">
        <f t="shared" si="65"/>
        <v>интрадей</v>
      </c>
      <c r="AH174" s="128">
        <f t="shared" si="86"/>
        <v>0</v>
      </c>
      <c r="AI174" s="128">
        <f t="shared" si="87"/>
        <v>0</v>
      </c>
      <c r="AJ174" s="125" t="str">
        <f t="shared" si="73"/>
        <v/>
      </c>
      <c r="AK174" s="125" t="str">
        <f t="shared" si="74"/>
        <v/>
      </c>
      <c r="AL174" s="126" t="str">
        <f t="shared" si="75"/>
        <v/>
      </c>
      <c r="AM174" s="128">
        <f t="shared" si="68"/>
        <v>0</v>
      </c>
      <c r="AN174" s="129">
        <f t="shared" si="76"/>
        <v>8</v>
      </c>
      <c r="AO174" s="129">
        <f t="shared" si="69"/>
        <v>-19.875000000000043</v>
      </c>
      <c r="AP174" s="129">
        <f t="shared" si="77"/>
        <v>0</v>
      </c>
      <c r="AQ174" s="128">
        <f t="shared" si="66"/>
        <v>0</v>
      </c>
      <c r="AR174" s="128">
        <f t="shared" si="67"/>
        <v>0</v>
      </c>
      <c r="AS174" s="125">
        <f t="shared" si="88"/>
        <v>0</v>
      </c>
      <c r="AT174" s="143">
        <f t="shared" si="89"/>
        <v>-1</v>
      </c>
      <c r="AU174" s="137"/>
      <c r="AV174" s="102"/>
    </row>
    <row r="175" spans="1:48" ht="10.199999999999999" x14ac:dyDescent="0.2">
      <c r="A175" s="102"/>
      <c r="B175" s="133">
        <v>173</v>
      </c>
      <c r="C175" s="159"/>
      <c r="D175" s="82"/>
      <c r="E175" s="159"/>
      <c r="F175" s="82"/>
      <c r="G175" s="83"/>
      <c r="H175" s="161" t="s">
        <v>247</v>
      </c>
      <c r="I175" s="85"/>
      <c r="J175" s="85"/>
      <c r="K175" s="84"/>
      <c r="L175" s="86"/>
      <c r="M175" s="87"/>
      <c r="P175" s="120"/>
      <c r="Q175" s="121"/>
      <c r="R175" s="86"/>
      <c r="S175" s="86"/>
      <c r="T175" s="138">
        <f t="shared" si="70"/>
        <v>6.4099999999999966</v>
      </c>
      <c r="U175" s="122">
        <f t="shared" si="78"/>
        <v>0</v>
      </c>
      <c r="V175" s="123">
        <f t="shared" si="79"/>
        <v>0</v>
      </c>
      <c r="W175" s="122">
        <f t="shared" si="64"/>
        <v>0</v>
      </c>
      <c r="X175" s="124">
        <f t="shared" si="80"/>
        <v>6.4099999999999966</v>
      </c>
      <c r="Y175" s="124">
        <f t="shared" si="81"/>
        <v>-1.5899999999999967</v>
      </c>
      <c r="Z175" s="124">
        <f t="shared" si="82"/>
        <v>6.4099999999999966</v>
      </c>
      <c r="AA175" s="140">
        <f t="shared" si="83"/>
        <v>-1.5899999999999967</v>
      </c>
      <c r="AB175" s="142" t="str">
        <f>IF(G175&lt;&gt;"",VLOOKUP(WEEKDAY(C175,2),Служебный!G$4:H$10,2),"")</f>
        <v/>
      </c>
      <c r="AC175" s="125" t="str">
        <f t="shared" si="71"/>
        <v/>
      </c>
      <c r="AD175" s="126" t="str">
        <f t="shared" si="72"/>
        <v/>
      </c>
      <c r="AE175" s="127">
        <f t="shared" si="84"/>
        <v>0</v>
      </c>
      <c r="AF175" s="127">
        <f t="shared" si="85"/>
        <v>0</v>
      </c>
      <c r="AG175" s="127" t="str">
        <f t="shared" si="65"/>
        <v>интрадей</v>
      </c>
      <c r="AH175" s="128">
        <f t="shared" si="86"/>
        <v>0</v>
      </c>
      <c r="AI175" s="128">
        <f t="shared" si="87"/>
        <v>0</v>
      </c>
      <c r="AJ175" s="125" t="str">
        <f t="shared" si="73"/>
        <v/>
      </c>
      <c r="AK175" s="125" t="str">
        <f t="shared" si="74"/>
        <v/>
      </c>
      <c r="AL175" s="126" t="str">
        <f t="shared" si="75"/>
        <v/>
      </c>
      <c r="AM175" s="128">
        <f t="shared" si="68"/>
        <v>0</v>
      </c>
      <c r="AN175" s="129">
        <f t="shared" si="76"/>
        <v>8</v>
      </c>
      <c r="AO175" s="129">
        <f t="shared" si="69"/>
        <v>-19.875000000000043</v>
      </c>
      <c r="AP175" s="129">
        <f t="shared" si="77"/>
        <v>0</v>
      </c>
      <c r="AQ175" s="128">
        <f t="shared" si="66"/>
        <v>0</v>
      </c>
      <c r="AR175" s="128">
        <f t="shared" si="67"/>
        <v>0</v>
      </c>
      <c r="AS175" s="125">
        <f t="shared" si="88"/>
        <v>0</v>
      </c>
      <c r="AT175" s="143">
        <f t="shared" si="89"/>
        <v>-1</v>
      </c>
      <c r="AU175" s="137"/>
      <c r="AV175" s="102"/>
    </row>
    <row r="176" spans="1:48" ht="10.199999999999999" x14ac:dyDescent="0.2">
      <c r="A176" s="102"/>
      <c r="B176" s="133">
        <v>174</v>
      </c>
      <c r="C176" s="159"/>
      <c r="D176" s="82"/>
      <c r="E176" s="159"/>
      <c r="F176" s="82"/>
      <c r="G176" s="83"/>
      <c r="H176" s="162" t="s">
        <v>248</v>
      </c>
      <c r="I176" s="85"/>
      <c r="J176" s="85"/>
      <c r="K176" s="84"/>
      <c r="L176" s="86"/>
      <c r="M176" s="87"/>
      <c r="N176" s="135"/>
      <c r="O176" s="119"/>
      <c r="P176" s="120"/>
      <c r="Q176" s="121"/>
      <c r="R176" s="86"/>
      <c r="S176" s="86"/>
      <c r="T176" s="138">
        <f t="shared" si="70"/>
        <v>6.4099999999999966</v>
      </c>
      <c r="U176" s="122">
        <f t="shared" si="78"/>
        <v>0</v>
      </c>
      <c r="V176" s="123">
        <f t="shared" si="79"/>
        <v>0</v>
      </c>
      <c r="W176" s="122">
        <f t="shared" si="64"/>
        <v>0</v>
      </c>
      <c r="X176" s="124">
        <f t="shared" si="80"/>
        <v>6.4099999999999966</v>
      </c>
      <c r="Y176" s="124">
        <f t="shared" si="81"/>
        <v>-1.5899999999999967</v>
      </c>
      <c r="Z176" s="124">
        <f t="shared" si="82"/>
        <v>6.4099999999999966</v>
      </c>
      <c r="AA176" s="140">
        <f t="shared" si="83"/>
        <v>-1.5899999999999967</v>
      </c>
      <c r="AB176" s="142" t="str">
        <f>IF(G176&lt;&gt;"",VLOOKUP(WEEKDAY(C176,2),Служебный!G$4:H$10,2),"")</f>
        <v/>
      </c>
      <c r="AC176" s="125" t="str">
        <f t="shared" si="71"/>
        <v/>
      </c>
      <c r="AD176" s="126" t="str">
        <f t="shared" si="72"/>
        <v/>
      </c>
      <c r="AE176" s="127">
        <f t="shared" si="84"/>
        <v>0</v>
      </c>
      <c r="AF176" s="127">
        <f t="shared" si="85"/>
        <v>0</v>
      </c>
      <c r="AG176" s="127" t="str">
        <f t="shared" si="65"/>
        <v>интрадей</v>
      </c>
      <c r="AH176" s="128">
        <f t="shared" si="86"/>
        <v>0</v>
      </c>
      <c r="AI176" s="128">
        <f t="shared" si="87"/>
        <v>0</v>
      </c>
      <c r="AJ176" s="125" t="str">
        <f t="shared" si="73"/>
        <v/>
      </c>
      <c r="AK176" s="125" t="str">
        <f t="shared" si="74"/>
        <v/>
      </c>
      <c r="AL176" s="126" t="str">
        <f t="shared" si="75"/>
        <v/>
      </c>
      <c r="AM176" s="128">
        <f t="shared" si="68"/>
        <v>0</v>
      </c>
      <c r="AN176" s="129">
        <f t="shared" si="76"/>
        <v>8</v>
      </c>
      <c r="AO176" s="129">
        <f t="shared" si="69"/>
        <v>-19.875000000000043</v>
      </c>
      <c r="AP176" s="129">
        <f t="shared" si="77"/>
        <v>0</v>
      </c>
      <c r="AQ176" s="128">
        <f t="shared" si="66"/>
        <v>0</v>
      </c>
      <c r="AR176" s="128">
        <f t="shared" si="67"/>
        <v>0</v>
      </c>
      <c r="AS176" s="125">
        <f t="shared" si="88"/>
        <v>0</v>
      </c>
      <c r="AT176" s="143">
        <f t="shared" si="89"/>
        <v>-1</v>
      </c>
      <c r="AU176" s="137"/>
      <c r="AV176" s="102"/>
    </row>
    <row r="177" spans="1:48" ht="10.199999999999999" x14ac:dyDescent="0.2">
      <c r="A177" s="102"/>
      <c r="B177" s="133">
        <v>175</v>
      </c>
      <c r="C177" s="159"/>
      <c r="D177" s="82"/>
      <c r="E177" s="159"/>
      <c r="F177" s="82"/>
      <c r="G177" s="83"/>
      <c r="H177" s="161" t="s">
        <v>247</v>
      </c>
      <c r="I177" s="85"/>
      <c r="J177" s="85"/>
      <c r="K177" s="84"/>
      <c r="L177" s="86"/>
      <c r="M177" s="87"/>
      <c r="N177" s="135"/>
      <c r="O177" s="119"/>
      <c r="P177" s="120"/>
      <c r="Q177" s="121"/>
      <c r="R177" s="86"/>
      <c r="S177" s="86"/>
      <c r="T177" s="138">
        <f t="shared" si="70"/>
        <v>6.4099999999999966</v>
      </c>
      <c r="U177" s="122">
        <f t="shared" si="78"/>
        <v>0</v>
      </c>
      <c r="V177" s="123">
        <f t="shared" si="79"/>
        <v>0</v>
      </c>
      <c r="W177" s="122">
        <f t="shared" si="64"/>
        <v>0</v>
      </c>
      <c r="X177" s="124">
        <f t="shared" si="80"/>
        <v>6.4099999999999966</v>
      </c>
      <c r="Y177" s="124">
        <f t="shared" si="81"/>
        <v>-1.5899999999999967</v>
      </c>
      <c r="Z177" s="124">
        <f t="shared" si="82"/>
        <v>6.4099999999999966</v>
      </c>
      <c r="AA177" s="140">
        <f t="shared" si="83"/>
        <v>-1.5899999999999967</v>
      </c>
      <c r="AB177" s="142" t="str">
        <f>IF(G177&lt;&gt;"",VLOOKUP(WEEKDAY(C177,2),Служебный!G$4:H$10,2),"")</f>
        <v/>
      </c>
      <c r="AC177" s="125" t="str">
        <f t="shared" si="71"/>
        <v/>
      </c>
      <c r="AD177" s="126" t="str">
        <f t="shared" si="72"/>
        <v/>
      </c>
      <c r="AE177" s="127">
        <f t="shared" si="84"/>
        <v>0</v>
      </c>
      <c r="AF177" s="127">
        <f t="shared" si="85"/>
        <v>0</v>
      </c>
      <c r="AG177" s="127" t="str">
        <f t="shared" si="65"/>
        <v>интрадей</v>
      </c>
      <c r="AH177" s="128">
        <f t="shared" si="86"/>
        <v>0</v>
      </c>
      <c r="AI177" s="128">
        <f t="shared" si="87"/>
        <v>0</v>
      </c>
      <c r="AJ177" s="125" t="str">
        <f t="shared" si="73"/>
        <v/>
      </c>
      <c r="AK177" s="125" t="str">
        <f t="shared" si="74"/>
        <v/>
      </c>
      <c r="AL177" s="126" t="str">
        <f t="shared" si="75"/>
        <v/>
      </c>
      <c r="AM177" s="128">
        <f t="shared" si="68"/>
        <v>0</v>
      </c>
      <c r="AN177" s="129">
        <f t="shared" si="76"/>
        <v>8</v>
      </c>
      <c r="AO177" s="129">
        <f t="shared" si="69"/>
        <v>-19.875000000000043</v>
      </c>
      <c r="AP177" s="129">
        <f t="shared" si="77"/>
        <v>0</v>
      </c>
      <c r="AQ177" s="128">
        <f t="shared" si="66"/>
        <v>0</v>
      </c>
      <c r="AR177" s="128">
        <f t="shared" si="67"/>
        <v>0</v>
      </c>
      <c r="AS177" s="125">
        <f t="shared" si="88"/>
        <v>0</v>
      </c>
      <c r="AT177" s="143">
        <f t="shared" si="89"/>
        <v>-1</v>
      </c>
      <c r="AU177" s="137"/>
      <c r="AV177" s="102"/>
    </row>
    <row r="178" spans="1:48" ht="10.199999999999999" x14ac:dyDescent="0.2">
      <c r="A178" s="102"/>
      <c r="B178" s="133">
        <v>176</v>
      </c>
      <c r="C178" s="159"/>
      <c r="D178" s="82"/>
      <c r="E178" s="159"/>
      <c r="F178" s="82"/>
      <c r="G178" s="83"/>
      <c r="H178" s="162" t="s">
        <v>248</v>
      </c>
      <c r="I178" s="85"/>
      <c r="J178" s="85"/>
      <c r="K178" s="84"/>
      <c r="L178" s="86"/>
      <c r="M178" s="87"/>
      <c r="N178" s="135"/>
      <c r="O178" s="119"/>
      <c r="P178" s="120"/>
      <c r="Q178" s="121"/>
      <c r="R178" s="86"/>
      <c r="S178" s="86"/>
      <c r="T178" s="138">
        <f t="shared" si="70"/>
        <v>6.4099999999999966</v>
      </c>
      <c r="U178" s="122">
        <f t="shared" si="78"/>
        <v>0</v>
      </c>
      <c r="V178" s="123">
        <f t="shared" si="79"/>
        <v>0</v>
      </c>
      <c r="W178" s="122">
        <f t="shared" si="64"/>
        <v>0</v>
      </c>
      <c r="X178" s="124">
        <f t="shared" si="80"/>
        <v>6.4099999999999966</v>
      </c>
      <c r="Y178" s="124">
        <f t="shared" si="81"/>
        <v>-1.5899999999999967</v>
      </c>
      <c r="Z178" s="124">
        <f t="shared" si="82"/>
        <v>6.4099999999999966</v>
      </c>
      <c r="AA178" s="140">
        <f t="shared" si="83"/>
        <v>-1.5899999999999967</v>
      </c>
      <c r="AB178" s="142" t="str">
        <f>IF(G178&lt;&gt;"",VLOOKUP(WEEKDAY(C178,2),Служебный!G$4:H$10,2),"")</f>
        <v/>
      </c>
      <c r="AC178" s="125" t="str">
        <f t="shared" si="71"/>
        <v/>
      </c>
      <c r="AD178" s="126" t="str">
        <f t="shared" si="72"/>
        <v/>
      </c>
      <c r="AE178" s="127">
        <f t="shared" si="84"/>
        <v>0</v>
      </c>
      <c r="AF178" s="127">
        <f t="shared" si="85"/>
        <v>0</v>
      </c>
      <c r="AG178" s="127" t="str">
        <f t="shared" si="65"/>
        <v>интрадей</v>
      </c>
      <c r="AH178" s="128">
        <f t="shared" si="86"/>
        <v>0</v>
      </c>
      <c r="AI178" s="128">
        <f t="shared" si="87"/>
        <v>0</v>
      </c>
      <c r="AJ178" s="125" t="str">
        <f t="shared" si="73"/>
        <v/>
      </c>
      <c r="AK178" s="125" t="str">
        <f t="shared" si="74"/>
        <v/>
      </c>
      <c r="AL178" s="126" t="str">
        <f t="shared" si="75"/>
        <v/>
      </c>
      <c r="AM178" s="128">
        <f t="shared" si="68"/>
        <v>0</v>
      </c>
      <c r="AN178" s="129">
        <f t="shared" si="76"/>
        <v>8</v>
      </c>
      <c r="AO178" s="129">
        <f t="shared" si="69"/>
        <v>-19.875000000000043</v>
      </c>
      <c r="AP178" s="129">
        <f t="shared" si="77"/>
        <v>0</v>
      </c>
      <c r="AQ178" s="128">
        <f t="shared" si="66"/>
        <v>0</v>
      </c>
      <c r="AR178" s="128">
        <f t="shared" si="67"/>
        <v>0</v>
      </c>
      <c r="AS178" s="125">
        <f t="shared" si="88"/>
        <v>0</v>
      </c>
      <c r="AT178" s="143">
        <f t="shared" si="89"/>
        <v>-1</v>
      </c>
      <c r="AU178" s="137"/>
      <c r="AV178" s="102"/>
    </row>
    <row r="179" spans="1:48" ht="10.199999999999999" x14ac:dyDescent="0.2">
      <c r="A179" s="102"/>
      <c r="B179" s="133">
        <v>177</v>
      </c>
      <c r="C179" s="159"/>
      <c r="D179" s="82"/>
      <c r="E179" s="159"/>
      <c r="F179" s="82"/>
      <c r="G179" s="83"/>
      <c r="H179" s="161" t="s">
        <v>247</v>
      </c>
      <c r="I179" s="85"/>
      <c r="J179" s="85"/>
      <c r="K179" s="84"/>
      <c r="L179" s="86"/>
      <c r="M179" s="87"/>
      <c r="N179" s="135"/>
      <c r="O179" s="119"/>
      <c r="P179" s="120"/>
      <c r="Q179" s="121"/>
      <c r="R179" s="86"/>
      <c r="S179" s="86"/>
      <c r="T179" s="138">
        <f t="shared" si="70"/>
        <v>6.4099999999999966</v>
      </c>
      <c r="U179" s="122">
        <f t="shared" si="78"/>
        <v>0</v>
      </c>
      <c r="V179" s="123">
        <f t="shared" si="79"/>
        <v>0</v>
      </c>
      <c r="W179" s="122">
        <f t="shared" si="64"/>
        <v>0</v>
      </c>
      <c r="X179" s="124">
        <f t="shared" si="80"/>
        <v>6.4099999999999966</v>
      </c>
      <c r="Y179" s="124">
        <f t="shared" si="81"/>
        <v>-1.5899999999999967</v>
      </c>
      <c r="Z179" s="124">
        <f t="shared" si="82"/>
        <v>6.4099999999999966</v>
      </c>
      <c r="AA179" s="140">
        <f t="shared" si="83"/>
        <v>-1.5899999999999967</v>
      </c>
      <c r="AB179" s="142" t="str">
        <f>IF(G179&lt;&gt;"",VLOOKUP(WEEKDAY(C179,2),Служебный!G$4:H$10,2),"")</f>
        <v/>
      </c>
      <c r="AC179" s="125" t="str">
        <f t="shared" si="71"/>
        <v/>
      </c>
      <c r="AD179" s="126" t="str">
        <f t="shared" si="72"/>
        <v/>
      </c>
      <c r="AE179" s="127">
        <f t="shared" si="84"/>
        <v>0</v>
      </c>
      <c r="AF179" s="127">
        <f t="shared" si="85"/>
        <v>0</v>
      </c>
      <c r="AG179" s="127" t="str">
        <f t="shared" si="65"/>
        <v>интрадей</v>
      </c>
      <c r="AH179" s="128">
        <f t="shared" si="86"/>
        <v>0</v>
      </c>
      <c r="AI179" s="128">
        <f t="shared" si="87"/>
        <v>0</v>
      </c>
      <c r="AJ179" s="125" t="str">
        <f t="shared" si="73"/>
        <v/>
      </c>
      <c r="AK179" s="125" t="str">
        <f t="shared" si="74"/>
        <v/>
      </c>
      <c r="AL179" s="126" t="str">
        <f t="shared" si="75"/>
        <v/>
      </c>
      <c r="AM179" s="128">
        <f t="shared" si="68"/>
        <v>0</v>
      </c>
      <c r="AN179" s="129">
        <f t="shared" si="76"/>
        <v>8</v>
      </c>
      <c r="AO179" s="129">
        <f t="shared" si="69"/>
        <v>-19.875000000000043</v>
      </c>
      <c r="AP179" s="129">
        <f t="shared" si="77"/>
        <v>0</v>
      </c>
      <c r="AQ179" s="128">
        <f t="shared" si="66"/>
        <v>0</v>
      </c>
      <c r="AR179" s="128">
        <f t="shared" si="67"/>
        <v>0</v>
      </c>
      <c r="AS179" s="125">
        <f t="shared" si="88"/>
        <v>0</v>
      </c>
      <c r="AT179" s="143">
        <f t="shared" si="89"/>
        <v>-1</v>
      </c>
      <c r="AU179" s="137"/>
      <c r="AV179" s="102"/>
    </row>
    <row r="180" spans="1:48" ht="10.199999999999999" x14ac:dyDescent="0.2">
      <c r="A180" s="102"/>
      <c r="B180" s="133">
        <v>178</v>
      </c>
      <c r="C180" s="159"/>
      <c r="D180" s="82"/>
      <c r="E180" s="159"/>
      <c r="F180" s="82"/>
      <c r="G180" s="83"/>
      <c r="H180" s="161" t="s">
        <v>247</v>
      </c>
      <c r="I180" s="85"/>
      <c r="J180" s="85"/>
      <c r="K180" s="84"/>
      <c r="L180" s="86"/>
      <c r="M180" s="87"/>
      <c r="N180" s="135"/>
      <c r="O180" s="119"/>
      <c r="P180" s="120"/>
      <c r="Q180" s="121"/>
      <c r="R180" s="86"/>
      <c r="S180" s="86"/>
      <c r="T180" s="138">
        <f t="shared" si="70"/>
        <v>6.4099999999999966</v>
      </c>
      <c r="U180" s="122">
        <f t="shared" si="78"/>
        <v>0</v>
      </c>
      <c r="V180" s="123">
        <f t="shared" si="79"/>
        <v>0</v>
      </c>
      <c r="W180" s="122">
        <f t="shared" si="64"/>
        <v>0</v>
      </c>
      <c r="X180" s="124">
        <f t="shared" si="80"/>
        <v>6.4099999999999966</v>
      </c>
      <c r="Y180" s="124">
        <f t="shared" si="81"/>
        <v>-1.5899999999999967</v>
      </c>
      <c r="Z180" s="124">
        <f t="shared" si="82"/>
        <v>6.4099999999999966</v>
      </c>
      <c r="AA180" s="140">
        <f t="shared" si="83"/>
        <v>-1.5899999999999967</v>
      </c>
      <c r="AB180" s="142" t="str">
        <f>IF(G180&lt;&gt;"",VLOOKUP(WEEKDAY(C180,2),Служебный!G$4:H$10,2),"")</f>
        <v/>
      </c>
      <c r="AC180" s="125" t="str">
        <f t="shared" si="71"/>
        <v/>
      </c>
      <c r="AD180" s="126" t="str">
        <f t="shared" si="72"/>
        <v/>
      </c>
      <c r="AE180" s="127">
        <f t="shared" si="84"/>
        <v>0</v>
      </c>
      <c r="AF180" s="127">
        <f t="shared" si="85"/>
        <v>0</v>
      </c>
      <c r="AG180" s="127" t="str">
        <f t="shared" si="65"/>
        <v>интрадей</v>
      </c>
      <c r="AH180" s="128">
        <f t="shared" si="86"/>
        <v>0</v>
      </c>
      <c r="AI180" s="128">
        <f t="shared" si="87"/>
        <v>0</v>
      </c>
      <c r="AJ180" s="125" t="str">
        <f t="shared" si="73"/>
        <v/>
      </c>
      <c r="AK180" s="125" t="str">
        <f t="shared" si="74"/>
        <v/>
      </c>
      <c r="AL180" s="126" t="str">
        <f t="shared" si="75"/>
        <v/>
      </c>
      <c r="AM180" s="128">
        <f t="shared" si="68"/>
        <v>0</v>
      </c>
      <c r="AN180" s="129">
        <f t="shared" si="76"/>
        <v>8</v>
      </c>
      <c r="AO180" s="129">
        <f t="shared" si="69"/>
        <v>-19.875000000000043</v>
      </c>
      <c r="AP180" s="129">
        <f t="shared" si="77"/>
        <v>0</v>
      </c>
      <c r="AQ180" s="128">
        <f t="shared" si="66"/>
        <v>0</v>
      </c>
      <c r="AR180" s="128">
        <f t="shared" si="67"/>
        <v>0</v>
      </c>
      <c r="AS180" s="125">
        <f t="shared" si="88"/>
        <v>0</v>
      </c>
      <c r="AT180" s="143">
        <f t="shared" si="89"/>
        <v>-1</v>
      </c>
      <c r="AU180" s="137"/>
      <c r="AV180" s="102"/>
    </row>
    <row r="181" spans="1:48" ht="10.199999999999999" x14ac:dyDescent="0.2">
      <c r="A181" s="102"/>
      <c r="B181" s="133">
        <v>179</v>
      </c>
      <c r="C181" s="159"/>
      <c r="D181" s="82"/>
      <c r="E181" s="159"/>
      <c r="F181" s="82"/>
      <c r="G181" s="83"/>
      <c r="H181" s="161" t="s">
        <v>247</v>
      </c>
      <c r="I181" s="85"/>
      <c r="J181" s="85"/>
      <c r="K181" s="84"/>
      <c r="L181" s="86"/>
      <c r="M181" s="87"/>
      <c r="N181" s="135"/>
      <c r="O181" s="119"/>
      <c r="P181" s="120"/>
      <c r="Q181" s="121"/>
      <c r="R181" s="86"/>
      <c r="S181" s="86"/>
      <c r="T181" s="138">
        <f t="shared" si="70"/>
        <v>6.4099999999999966</v>
      </c>
      <c r="U181" s="122">
        <f t="shared" si="78"/>
        <v>0</v>
      </c>
      <c r="V181" s="123">
        <f t="shared" si="79"/>
        <v>0</v>
      </c>
      <c r="W181" s="122">
        <f t="shared" si="64"/>
        <v>0</v>
      </c>
      <c r="X181" s="124">
        <f t="shared" si="80"/>
        <v>6.4099999999999966</v>
      </c>
      <c r="Y181" s="124">
        <f t="shared" si="81"/>
        <v>-1.5899999999999967</v>
      </c>
      <c r="Z181" s="124">
        <f t="shared" si="82"/>
        <v>6.4099999999999966</v>
      </c>
      <c r="AA181" s="140">
        <f t="shared" si="83"/>
        <v>-1.5899999999999967</v>
      </c>
      <c r="AB181" s="142" t="str">
        <f>IF(G181&lt;&gt;"",VLOOKUP(WEEKDAY(C181,2),Служебный!G$4:H$10,2),"")</f>
        <v/>
      </c>
      <c r="AC181" s="125" t="str">
        <f t="shared" si="71"/>
        <v/>
      </c>
      <c r="AD181" s="126" t="str">
        <f t="shared" si="72"/>
        <v/>
      </c>
      <c r="AE181" s="127">
        <f t="shared" si="84"/>
        <v>0</v>
      </c>
      <c r="AF181" s="127">
        <f t="shared" si="85"/>
        <v>0</v>
      </c>
      <c r="AG181" s="127" t="str">
        <f t="shared" si="65"/>
        <v>интрадей</v>
      </c>
      <c r="AH181" s="128">
        <f t="shared" si="86"/>
        <v>0</v>
      </c>
      <c r="AI181" s="128">
        <f t="shared" si="87"/>
        <v>0</v>
      </c>
      <c r="AJ181" s="125" t="str">
        <f t="shared" si="73"/>
        <v/>
      </c>
      <c r="AK181" s="125" t="str">
        <f t="shared" si="74"/>
        <v/>
      </c>
      <c r="AL181" s="126" t="str">
        <f t="shared" si="75"/>
        <v/>
      </c>
      <c r="AM181" s="128">
        <f t="shared" si="68"/>
        <v>0</v>
      </c>
      <c r="AN181" s="129">
        <f t="shared" si="76"/>
        <v>8</v>
      </c>
      <c r="AO181" s="129">
        <f t="shared" si="69"/>
        <v>-19.875000000000043</v>
      </c>
      <c r="AP181" s="129">
        <f t="shared" si="77"/>
        <v>0</v>
      </c>
      <c r="AQ181" s="128">
        <f t="shared" si="66"/>
        <v>0</v>
      </c>
      <c r="AR181" s="128">
        <f t="shared" si="67"/>
        <v>0</v>
      </c>
      <c r="AS181" s="125">
        <f t="shared" si="88"/>
        <v>0</v>
      </c>
      <c r="AT181" s="143">
        <f t="shared" si="89"/>
        <v>-1</v>
      </c>
      <c r="AU181" s="137"/>
      <c r="AV181" s="102"/>
    </row>
    <row r="182" spans="1:48" ht="10.199999999999999" x14ac:dyDescent="0.2">
      <c r="A182" s="102"/>
      <c r="B182" s="133">
        <v>180</v>
      </c>
      <c r="C182" s="159"/>
      <c r="D182" s="82"/>
      <c r="E182" s="159"/>
      <c r="F182" s="82"/>
      <c r="G182" s="83"/>
      <c r="H182" s="161" t="s">
        <v>247</v>
      </c>
      <c r="I182" s="85"/>
      <c r="J182" s="85"/>
      <c r="K182" s="84"/>
      <c r="L182" s="86"/>
      <c r="M182" s="87"/>
      <c r="N182" s="135"/>
      <c r="O182" s="119"/>
      <c r="P182" s="120"/>
      <c r="Q182" s="121"/>
      <c r="R182" s="86"/>
      <c r="S182" s="86"/>
      <c r="T182" s="138">
        <f t="shared" si="70"/>
        <v>6.4099999999999966</v>
      </c>
      <c r="U182" s="122">
        <f t="shared" si="78"/>
        <v>0</v>
      </c>
      <c r="V182" s="123">
        <f t="shared" si="79"/>
        <v>0</v>
      </c>
      <c r="W182" s="122">
        <f t="shared" si="64"/>
        <v>0</v>
      </c>
      <c r="X182" s="124">
        <f t="shared" si="80"/>
        <v>6.4099999999999966</v>
      </c>
      <c r="Y182" s="124">
        <f t="shared" si="81"/>
        <v>-1.5899999999999967</v>
      </c>
      <c r="Z182" s="124">
        <f t="shared" si="82"/>
        <v>6.4099999999999966</v>
      </c>
      <c r="AA182" s="140">
        <f t="shared" si="83"/>
        <v>-1.5899999999999967</v>
      </c>
      <c r="AB182" s="142" t="str">
        <f>IF(G182&lt;&gt;"",VLOOKUP(WEEKDAY(C182,2),Служебный!G$4:H$10,2),"")</f>
        <v/>
      </c>
      <c r="AC182" s="125" t="str">
        <f t="shared" si="71"/>
        <v/>
      </c>
      <c r="AD182" s="126" t="str">
        <f t="shared" si="72"/>
        <v/>
      </c>
      <c r="AE182" s="127">
        <f t="shared" si="84"/>
        <v>0</v>
      </c>
      <c r="AF182" s="127">
        <f t="shared" si="85"/>
        <v>0</v>
      </c>
      <c r="AG182" s="127" t="str">
        <f t="shared" si="65"/>
        <v>интрадей</v>
      </c>
      <c r="AH182" s="128">
        <f t="shared" si="86"/>
        <v>0</v>
      </c>
      <c r="AI182" s="128">
        <f t="shared" si="87"/>
        <v>0</v>
      </c>
      <c r="AJ182" s="125" t="str">
        <f t="shared" si="73"/>
        <v/>
      </c>
      <c r="AK182" s="125" t="str">
        <f t="shared" si="74"/>
        <v/>
      </c>
      <c r="AL182" s="126" t="str">
        <f t="shared" si="75"/>
        <v/>
      </c>
      <c r="AM182" s="128">
        <f t="shared" si="68"/>
        <v>0</v>
      </c>
      <c r="AN182" s="129">
        <f t="shared" si="76"/>
        <v>8</v>
      </c>
      <c r="AO182" s="129">
        <f t="shared" si="69"/>
        <v>-19.875000000000043</v>
      </c>
      <c r="AP182" s="129">
        <f t="shared" si="77"/>
        <v>0</v>
      </c>
      <c r="AQ182" s="128">
        <f t="shared" si="66"/>
        <v>0</v>
      </c>
      <c r="AR182" s="128">
        <f t="shared" si="67"/>
        <v>0</v>
      </c>
      <c r="AS182" s="125">
        <f t="shared" si="88"/>
        <v>0</v>
      </c>
      <c r="AT182" s="143">
        <f t="shared" si="89"/>
        <v>-1</v>
      </c>
      <c r="AU182" s="137"/>
      <c r="AV182" s="102"/>
    </row>
    <row r="183" spans="1:48" ht="10.199999999999999" x14ac:dyDescent="0.2">
      <c r="A183" s="102"/>
      <c r="B183" s="133">
        <v>181</v>
      </c>
      <c r="C183" s="159"/>
      <c r="D183" s="82"/>
      <c r="E183" s="159"/>
      <c r="F183" s="82"/>
      <c r="G183" s="83"/>
      <c r="H183" s="161" t="s">
        <v>247</v>
      </c>
      <c r="I183" s="85"/>
      <c r="J183" s="85"/>
      <c r="K183" s="84"/>
      <c r="L183" s="86"/>
      <c r="M183" s="87"/>
      <c r="N183" s="135"/>
      <c r="O183" s="119"/>
      <c r="P183" s="120"/>
      <c r="Q183" s="121"/>
      <c r="R183" s="86"/>
      <c r="S183" s="86"/>
      <c r="T183" s="138">
        <f t="shared" si="70"/>
        <v>6.4099999999999966</v>
      </c>
      <c r="U183" s="122">
        <f t="shared" si="78"/>
        <v>0</v>
      </c>
      <c r="V183" s="123">
        <f t="shared" si="79"/>
        <v>0</v>
      </c>
      <c r="W183" s="122">
        <f t="shared" si="64"/>
        <v>0</v>
      </c>
      <c r="X183" s="124">
        <f t="shared" si="80"/>
        <v>6.4099999999999966</v>
      </c>
      <c r="Y183" s="124">
        <f t="shared" si="81"/>
        <v>-1.5899999999999967</v>
      </c>
      <c r="Z183" s="124">
        <f t="shared" si="82"/>
        <v>6.4099999999999966</v>
      </c>
      <c r="AA183" s="140">
        <f t="shared" si="83"/>
        <v>-1.5899999999999967</v>
      </c>
      <c r="AB183" s="142" t="str">
        <f>IF(G183&lt;&gt;"",VLOOKUP(WEEKDAY(C183,2),Служебный!G$4:H$10,2),"")</f>
        <v/>
      </c>
      <c r="AC183" s="125" t="str">
        <f t="shared" si="71"/>
        <v/>
      </c>
      <c r="AD183" s="126" t="str">
        <f t="shared" si="72"/>
        <v/>
      </c>
      <c r="AE183" s="127">
        <f t="shared" si="84"/>
        <v>0</v>
      </c>
      <c r="AF183" s="127">
        <f t="shared" si="85"/>
        <v>0</v>
      </c>
      <c r="AG183" s="127" t="str">
        <f t="shared" si="65"/>
        <v>интрадей</v>
      </c>
      <c r="AH183" s="128">
        <f t="shared" si="86"/>
        <v>0</v>
      </c>
      <c r="AI183" s="128">
        <f t="shared" si="87"/>
        <v>0</v>
      </c>
      <c r="AJ183" s="125" t="str">
        <f t="shared" si="73"/>
        <v/>
      </c>
      <c r="AK183" s="125" t="str">
        <f t="shared" si="74"/>
        <v/>
      </c>
      <c r="AL183" s="126" t="str">
        <f t="shared" si="75"/>
        <v/>
      </c>
      <c r="AM183" s="128">
        <f t="shared" si="68"/>
        <v>0</v>
      </c>
      <c r="AN183" s="129">
        <f t="shared" si="76"/>
        <v>8</v>
      </c>
      <c r="AO183" s="129">
        <f t="shared" si="69"/>
        <v>-19.875000000000043</v>
      </c>
      <c r="AP183" s="129">
        <f t="shared" si="77"/>
        <v>0</v>
      </c>
      <c r="AQ183" s="128">
        <f t="shared" si="66"/>
        <v>0</v>
      </c>
      <c r="AR183" s="128">
        <f t="shared" si="67"/>
        <v>0</v>
      </c>
      <c r="AS183" s="125">
        <f t="shared" si="88"/>
        <v>0</v>
      </c>
      <c r="AT183" s="143">
        <f t="shared" si="89"/>
        <v>-1</v>
      </c>
      <c r="AU183" s="137"/>
      <c r="AV183" s="102"/>
    </row>
    <row r="184" spans="1:48" ht="10.199999999999999" x14ac:dyDescent="0.2">
      <c r="A184" s="102"/>
      <c r="B184" s="133">
        <v>182</v>
      </c>
      <c r="C184" s="159"/>
      <c r="D184" s="82"/>
      <c r="E184" s="159"/>
      <c r="F184" s="82"/>
      <c r="G184" s="83"/>
      <c r="H184" s="162" t="s">
        <v>248</v>
      </c>
      <c r="I184" s="85"/>
      <c r="J184" s="85"/>
      <c r="K184" s="84"/>
      <c r="L184" s="86"/>
      <c r="M184" s="87"/>
      <c r="N184" s="135"/>
      <c r="O184" s="119"/>
      <c r="P184" s="120"/>
      <c r="Q184" s="121"/>
      <c r="R184" s="86"/>
      <c r="S184" s="86"/>
      <c r="T184" s="138">
        <f t="shared" si="70"/>
        <v>6.4099999999999966</v>
      </c>
      <c r="U184" s="122">
        <f t="shared" si="78"/>
        <v>0</v>
      </c>
      <c r="V184" s="123">
        <f t="shared" si="79"/>
        <v>0</v>
      </c>
      <c r="W184" s="122">
        <f t="shared" si="64"/>
        <v>0</v>
      </c>
      <c r="X184" s="124">
        <f t="shared" si="80"/>
        <v>6.4099999999999966</v>
      </c>
      <c r="Y184" s="124">
        <f t="shared" si="81"/>
        <v>-1.5899999999999967</v>
      </c>
      <c r="Z184" s="124">
        <f t="shared" si="82"/>
        <v>6.4099999999999966</v>
      </c>
      <c r="AA184" s="140">
        <f t="shared" si="83"/>
        <v>-1.5899999999999967</v>
      </c>
      <c r="AB184" s="142" t="str">
        <f>IF(G184&lt;&gt;"",VLOOKUP(WEEKDAY(C184,2),Служебный!G$4:H$10,2),"")</f>
        <v/>
      </c>
      <c r="AC184" s="125" t="str">
        <f t="shared" si="71"/>
        <v/>
      </c>
      <c r="AD184" s="126" t="str">
        <f t="shared" si="72"/>
        <v/>
      </c>
      <c r="AE184" s="127">
        <f t="shared" si="84"/>
        <v>0</v>
      </c>
      <c r="AF184" s="127">
        <f t="shared" si="85"/>
        <v>0</v>
      </c>
      <c r="AG184" s="127" t="str">
        <f t="shared" si="65"/>
        <v>интрадей</v>
      </c>
      <c r="AH184" s="128">
        <f t="shared" si="86"/>
        <v>0</v>
      </c>
      <c r="AI184" s="128">
        <f t="shared" si="87"/>
        <v>0</v>
      </c>
      <c r="AJ184" s="125" t="str">
        <f t="shared" si="73"/>
        <v/>
      </c>
      <c r="AK184" s="125" t="str">
        <f t="shared" si="74"/>
        <v/>
      </c>
      <c r="AL184" s="126" t="str">
        <f t="shared" si="75"/>
        <v/>
      </c>
      <c r="AM184" s="128">
        <f t="shared" si="68"/>
        <v>0</v>
      </c>
      <c r="AN184" s="129">
        <f t="shared" si="76"/>
        <v>8</v>
      </c>
      <c r="AO184" s="129">
        <f t="shared" si="69"/>
        <v>-19.875000000000043</v>
      </c>
      <c r="AP184" s="129">
        <f t="shared" si="77"/>
        <v>0</v>
      </c>
      <c r="AQ184" s="128">
        <f t="shared" si="66"/>
        <v>0</v>
      </c>
      <c r="AR184" s="128">
        <f t="shared" si="67"/>
        <v>0</v>
      </c>
      <c r="AS184" s="125">
        <f t="shared" si="88"/>
        <v>0</v>
      </c>
      <c r="AT184" s="143">
        <f t="shared" si="89"/>
        <v>-1</v>
      </c>
      <c r="AU184" s="137"/>
      <c r="AV184" s="102"/>
    </row>
    <row r="185" spans="1:48" ht="10.199999999999999" x14ac:dyDescent="0.2">
      <c r="A185" s="102"/>
      <c r="B185" s="133">
        <v>183</v>
      </c>
      <c r="C185" s="159"/>
      <c r="D185" s="82"/>
      <c r="E185" s="159"/>
      <c r="F185" s="82"/>
      <c r="G185" s="83"/>
      <c r="H185" s="162" t="s">
        <v>248</v>
      </c>
      <c r="I185" s="85"/>
      <c r="J185" s="85"/>
      <c r="K185" s="84"/>
      <c r="L185" s="86"/>
      <c r="M185" s="87"/>
      <c r="N185" s="135"/>
      <c r="O185" s="119"/>
      <c r="P185" s="120"/>
      <c r="Q185" s="121"/>
      <c r="R185" s="86"/>
      <c r="S185" s="86"/>
      <c r="T185" s="138">
        <f t="shared" si="70"/>
        <v>6.4099999999999966</v>
      </c>
      <c r="U185" s="122">
        <f t="shared" si="78"/>
        <v>0</v>
      </c>
      <c r="V185" s="123">
        <f t="shared" si="79"/>
        <v>0</v>
      </c>
      <c r="W185" s="122">
        <f t="shared" si="64"/>
        <v>0</v>
      </c>
      <c r="X185" s="124">
        <f t="shared" si="80"/>
        <v>6.4099999999999966</v>
      </c>
      <c r="Y185" s="124">
        <f t="shared" si="81"/>
        <v>-1.5899999999999967</v>
      </c>
      <c r="Z185" s="124">
        <f t="shared" si="82"/>
        <v>6.4099999999999966</v>
      </c>
      <c r="AA185" s="140">
        <f t="shared" si="83"/>
        <v>-1.5899999999999967</v>
      </c>
      <c r="AB185" s="142" t="str">
        <f>IF(G185&lt;&gt;"",VLOOKUP(WEEKDAY(C185,2),Служебный!G$4:H$10,2),"")</f>
        <v/>
      </c>
      <c r="AC185" s="125" t="str">
        <f t="shared" si="71"/>
        <v/>
      </c>
      <c r="AD185" s="126" t="str">
        <f t="shared" si="72"/>
        <v/>
      </c>
      <c r="AE185" s="127">
        <f t="shared" si="84"/>
        <v>0</v>
      </c>
      <c r="AF185" s="127">
        <f t="shared" si="85"/>
        <v>0</v>
      </c>
      <c r="AG185" s="127" t="str">
        <f t="shared" si="65"/>
        <v>интрадей</v>
      </c>
      <c r="AH185" s="128">
        <f t="shared" si="86"/>
        <v>0</v>
      </c>
      <c r="AI185" s="128">
        <f t="shared" si="87"/>
        <v>0</v>
      </c>
      <c r="AJ185" s="125" t="str">
        <f t="shared" si="73"/>
        <v/>
      </c>
      <c r="AK185" s="125" t="str">
        <f t="shared" si="74"/>
        <v/>
      </c>
      <c r="AL185" s="126" t="str">
        <f t="shared" si="75"/>
        <v/>
      </c>
      <c r="AM185" s="128">
        <f t="shared" si="68"/>
        <v>0</v>
      </c>
      <c r="AN185" s="129">
        <f t="shared" si="76"/>
        <v>8</v>
      </c>
      <c r="AO185" s="129">
        <f t="shared" si="69"/>
        <v>-19.875000000000043</v>
      </c>
      <c r="AP185" s="129">
        <f t="shared" si="77"/>
        <v>0</v>
      </c>
      <c r="AQ185" s="128">
        <f t="shared" si="66"/>
        <v>0</v>
      </c>
      <c r="AR185" s="128">
        <f t="shared" si="67"/>
        <v>0</v>
      </c>
      <c r="AS185" s="125">
        <f t="shared" si="88"/>
        <v>0</v>
      </c>
      <c r="AT185" s="143">
        <f t="shared" si="89"/>
        <v>-1</v>
      </c>
      <c r="AU185" s="137"/>
      <c r="AV185" s="102"/>
    </row>
    <row r="186" spans="1:48" ht="10.199999999999999" x14ac:dyDescent="0.2">
      <c r="A186" s="102"/>
      <c r="B186" s="133">
        <v>184</v>
      </c>
      <c r="C186" s="159"/>
      <c r="D186" s="82"/>
      <c r="E186" s="159"/>
      <c r="F186" s="82"/>
      <c r="G186" s="83"/>
      <c r="H186" s="162" t="s">
        <v>248</v>
      </c>
      <c r="I186" s="85"/>
      <c r="J186" s="85"/>
      <c r="K186" s="84"/>
      <c r="L186" s="86"/>
      <c r="M186" s="87"/>
      <c r="N186" s="135"/>
      <c r="O186" s="119"/>
      <c r="P186" s="120"/>
      <c r="Q186" s="121"/>
      <c r="R186" s="86"/>
      <c r="S186" s="86"/>
      <c r="T186" s="138">
        <f t="shared" si="70"/>
        <v>6.4099999999999966</v>
      </c>
      <c r="U186" s="122">
        <f t="shared" si="78"/>
        <v>0</v>
      </c>
      <c r="V186" s="123">
        <f t="shared" si="79"/>
        <v>0</v>
      </c>
      <c r="W186" s="122">
        <f t="shared" si="64"/>
        <v>0</v>
      </c>
      <c r="X186" s="124">
        <f t="shared" si="80"/>
        <v>6.4099999999999966</v>
      </c>
      <c r="Y186" s="124">
        <f t="shared" si="81"/>
        <v>-1.5899999999999967</v>
      </c>
      <c r="Z186" s="124">
        <f t="shared" si="82"/>
        <v>6.4099999999999966</v>
      </c>
      <c r="AA186" s="140">
        <f t="shared" si="83"/>
        <v>-1.5899999999999967</v>
      </c>
      <c r="AB186" s="142" t="str">
        <f>IF(G186&lt;&gt;"",VLOOKUP(WEEKDAY(C186,2),Служебный!G$4:H$10,2),"")</f>
        <v/>
      </c>
      <c r="AC186" s="125" t="str">
        <f t="shared" si="71"/>
        <v/>
      </c>
      <c r="AD186" s="126" t="str">
        <f t="shared" si="72"/>
        <v/>
      </c>
      <c r="AE186" s="127">
        <f t="shared" si="84"/>
        <v>0</v>
      </c>
      <c r="AF186" s="127">
        <f t="shared" si="85"/>
        <v>0</v>
      </c>
      <c r="AG186" s="127" t="str">
        <f t="shared" si="65"/>
        <v>интрадей</v>
      </c>
      <c r="AH186" s="128">
        <f t="shared" si="86"/>
        <v>0</v>
      </c>
      <c r="AI186" s="128">
        <f t="shared" si="87"/>
        <v>0</v>
      </c>
      <c r="AJ186" s="125" t="str">
        <f t="shared" si="73"/>
        <v/>
      </c>
      <c r="AK186" s="125" t="str">
        <f t="shared" si="74"/>
        <v/>
      </c>
      <c r="AL186" s="126" t="str">
        <f t="shared" si="75"/>
        <v/>
      </c>
      <c r="AM186" s="128">
        <f t="shared" si="68"/>
        <v>0</v>
      </c>
      <c r="AN186" s="129">
        <f t="shared" si="76"/>
        <v>8</v>
      </c>
      <c r="AO186" s="129">
        <f t="shared" si="69"/>
        <v>-19.875000000000043</v>
      </c>
      <c r="AP186" s="129">
        <f t="shared" si="77"/>
        <v>0</v>
      </c>
      <c r="AQ186" s="128">
        <f t="shared" si="66"/>
        <v>0</v>
      </c>
      <c r="AR186" s="128">
        <f t="shared" si="67"/>
        <v>0</v>
      </c>
      <c r="AS186" s="125">
        <f t="shared" si="88"/>
        <v>0</v>
      </c>
      <c r="AT186" s="143">
        <f t="shared" si="89"/>
        <v>-1</v>
      </c>
      <c r="AU186" s="137"/>
      <c r="AV186" s="102"/>
    </row>
    <row r="187" spans="1:48" ht="10.199999999999999" x14ac:dyDescent="0.2">
      <c r="A187" s="102"/>
      <c r="B187" s="133">
        <v>185</v>
      </c>
      <c r="C187" s="159"/>
      <c r="D187" s="82"/>
      <c r="E187" s="159"/>
      <c r="F187" s="82"/>
      <c r="G187" s="83"/>
      <c r="H187" s="162" t="s">
        <v>248</v>
      </c>
      <c r="I187" s="85"/>
      <c r="J187" s="85"/>
      <c r="K187" s="84"/>
      <c r="L187" s="86"/>
      <c r="M187" s="87"/>
      <c r="N187" s="135"/>
      <c r="O187" s="119"/>
      <c r="P187" s="120"/>
      <c r="Q187" s="121"/>
      <c r="R187" s="86"/>
      <c r="S187" s="86"/>
      <c r="T187" s="138">
        <f t="shared" si="70"/>
        <v>6.4099999999999966</v>
      </c>
      <c r="U187" s="122">
        <f t="shared" si="78"/>
        <v>0</v>
      </c>
      <c r="V187" s="123">
        <f t="shared" si="79"/>
        <v>0</v>
      </c>
      <c r="W187" s="122">
        <f t="shared" si="64"/>
        <v>0</v>
      </c>
      <c r="X187" s="124">
        <f t="shared" si="80"/>
        <v>6.4099999999999966</v>
      </c>
      <c r="Y187" s="124">
        <f t="shared" si="81"/>
        <v>-1.5899999999999967</v>
      </c>
      <c r="Z187" s="124">
        <f t="shared" si="82"/>
        <v>6.4099999999999966</v>
      </c>
      <c r="AA187" s="140">
        <f t="shared" si="83"/>
        <v>-1.5899999999999967</v>
      </c>
      <c r="AB187" s="142" t="str">
        <f>IF(G187&lt;&gt;"",VLOOKUP(WEEKDAY(C187,2),Служебный!G$4:H$10,2),"")</f>
        <v/>
      </c>
      <c r="AC187" s="125" t="str">
        <f t="shared" si="71"/>
        <v/>
      </c>
      <c r="AD187" s="126" t="str">
        <f t="shared" si="72"/>
        <v/>
      </c>
      <c r="AE187" s="127">
        <f t="shared" si="84"/>
        <v>0</v>
      </c>
      <c r="AF187" s="127">
        <f t="shared" si="85"/>
        <v>0</v>
      </c>
      <c r="AG187" s="127" t="str">
        <f t="shared" si="65"/>
        <v>интрадей</v>
      </c>
      <c r="AH187" s="128">
        <f t="shared" si="86"/>
        <v>0</v>
      </c>
      <c r="AI187" s="128">
        <f t="shared" si="87"/>
        <v>0</v>
      </c>
      <c r="AJ187" s="125" t="str">
        <f t="shared" si="73"/>
        <v/>
      </c>
      <c r="AK187" s="125" t="str">
        <f t="shared" si="74"/>
        <v/>
      </c>
      <c r="AL187" s="126" t="str">
        <f t="shared" si="75"/>
        <v/>
      </c>
      <c r="AM187" s="128">
        <f t="shared" si="68"/>
        <v>0</v>
      </c>
      <c r="AN187" s="129">
        <f t="shared" si="76"/>
        <v>8</v>
      </c>
      <c r="AO187" s="129">
        <f t="shared" si="69"/>
        <v>-19.875000000000043</v>
      </c>
      <c r="AP187" s="129">
        <f t="shared" si="77"/>
        <v>0</v>
      </c>
      <c r="AQ187" s="128">
        <f t="shared" si="66"/>
        <v>0</v>
      </c>
      <c r="AR187" s="128">
        <f t="shared" si="67"/>
        <v>0</v>
      </c>
      <c r="AS187" s="125">
        <f t="shared" si="88"/>
        <v>0</v>
      </c>
      <c r="AT187" s="143">
        <f t="shared" si="89"/>
        <v>-1</v>
      </c>
      <c r="AU187" s="137"/>
      <c r="AV187" s="102"/>
    </row>
    <row r="188" spans="1:48" ht="10.199999999999999" x14ac:dyDescent="0.2">
      <c r="A188" s="102"/>
      <c r="B188" s="133">
        <v>186</v>
      </c>
      <c r="C188" s="159"/>
      <c r="D188" s="82"/>
      <c r="E188" s="159"/>
      <c r="F188" s="82"/>
      <c r="G188" s="83"/>
      <c r="H188" s="161" t="s">
        <v>247</v>
      </c>
      <c r="I188" s="85"/>
      <c r="J188" s="85"/>
      <c r="K188" s="84"/>
      <c r="L188" s="86"/>
      <c r="M188" s="87"/>
      <c r="N188" s="135"/>
      <c r="O188" s="119"/>
      <c r="P188" s="120"/>
      <c r="Q188" s="121"/>
      <c r="R188" s="86"/>
      <c r="S188" s="86"/>
      <c r="T188" s="138">
        <f t="shared" si="70"/>
        <v>6.4099999999999966</v>
      </c>
      <c r="U188" s="122">
        <f t="shared" si="78"/>
        <v>0</v>
      </c>
      <c r="V188" s="123">
        <f t="shared" si="79"/>
        <v>0</v>
      </c>
      <c r="W188" s="122">
        <f t="shared" si="64"/>
        <v>0</v>
      </c>
      <c r="X188" s="124">
        <f t="shared" si="80"/>
        <v>6.4099999999999966</v>
      </c>
      <c r="Y188" s="124">
        <f t="shared" si="81"/>
        <v>-1.5899999999999967</v>
      </c>
      <c r="Z188" s="124">
        <f t="shared" si="82"/>
        <v>6.4099999999999966</v>
      </c>
      <c r="AA188" s="140">
        <f t="shared" si="83"/>
        <v>-1.5899999999999967</v>
      </c>
      <c r="AB188" s="142" t="str">
        <f>IF(G188&lt;&gt;"",VLOOKUP(WEEKDAY(C188,2),Служебный!G$4:H$10,2),"")</f>
        <v/>
      </c>
      <c r="AC188" s="125" t="str">
        <f t="shared" si="71"/>
        <v/>
      </c>
      <c r="AD188" s="126" t="str">
        <f t="shared" si="72"/>
        <v/>
      </c>
      <c r="AE188" s="127">
        <f t="shared" si="84"/>
        <v>0</v>
      </c>
      <c r="AF188" s="127">
        <f t="shared" si="85"/>
        <v>0</v>
      </c>
      <c r="AG188" s="127" t="str">
        <f t="shared" si="65"/>
        <v>интрадей</v>
      </c>
      <c r="AH188" s="128">
        <f t="shared" si="86"/>
        <v>0</v>
      </c>
      <c r="AI188" s="128">
        <f t="shared" si="87"/>
        <v>0</v>
      </c>
      <c r="AJ188" s="125" t="str">
        <f t="shared" si="73"/>
        <v/>
      </c>
      <c r="AK188" s="125" t="str">
        <f t="shared" si="74"/>
        <v/>
      </c>
      <c r="AL188" s="126" t="str">
        <f t="shared" si="75"/>
        <v/>
      </c>
      <c r="AM188" s="128">
        <f t="shared" si="68"/>
        <v>0</v>
      </c>
      <c r="AN188" s="129">
        <f t="shared" si="76"/>
        <v>8</v>
      </c>
      <c r="AO188" s="129">
        <f t="shared" si="69"/>
        <v>-19.875000000000043</v>
      </c>
      <c r="AP188" s="129">
        <f t="shared" si="77"/>
        <v>0</v>
      </c>
      <c r="AQ188" s="128">
        <f t="shared" si="66"/>
        <v>0</v>
      </c>
      <c r="AR188" s="128">
        <f t="shared" si="67"/>
        <v>0</v>
      </c>
      <c r="AS188" s="125">
        <f t="shared" si="88"/>
        <v>0</v>
      </c>
      <c r="AT188" s="143">
        <f t="shared" si="89"/>
        <v>-1</v>
      </c>
      <c r="AU188" s="137"/>
      <c r="AV188" s="102"/>
    </row>
    <row r="189" spans="1:48" ht="10.199999999999999" x14ac:dyDescent="0.2">
      <c r="A189" s="102"/>
      <c r="B189" s="133">
        <v>187</v>
      </c>
      <c r="C189" s="159"/>
      <c r="D189" s="82"/>
      <c r="E189" s="159"/>
      <c r="F189" s="82"/>
      <c r="G189" s="83"/>
      <c r="H189" s="161" t="s">
        <v>247</v>
      </c>
      <c r="I189" s="85"/>
      <c r="J189" s="85"/>
      <c r="K189" s="84"/>
      <c r="L189" s="86"/>
      <c r="M189" s="87"/>
      <c r="N189" s="135"/>
      <c r="O189" s="119"/>
      <c r="P189" s="120"/>
      <c r="Q189" s="121"/>
      <c r="R189" s="86"/>
      <c r="S189" s="86"/>
      <c r="T189" s="138">
        <f t="shared" si="70"/>
        <v>6.4099999999999966</v>
      </c>
      <c r="U189" s="122">
        <f t="shared" si="78"/>
        <v>0</v>
      </c>
      <c r="V189" s="123">
        <f t="shared" si="79"/>
        <v>0</v>
      </c>
      <c r="W189" s="122">
        <f t="shared" si="64"/>
        <v>0</v>
      </c>
      <c r="X189" s="124">
        <f t="shared" si="80"/>
        <v>6.4099999999999966</v>
      </c>
      <c r="Y189" s="124">
        <f t="shared" si="81"/>
        <v>-1.5899999999999967</v>
      </c>
      <c r="Z189" s="124">
        <f t="shared" si="82"/>
        <v>6.4099999999999966</v>
      </c>
      <c r="AA189" s="140">
        <f t="shared" si="83"/>
        <v>-1.5899999999999967</v>
      </c>
      <c r="AB189" s="142" t="str">
        <f>IF(G189&lt;&gt;"",VLOOKUP(WEEKDAY(C189,2),Служебный!G$4:H$10,2),"")</f>
        <v/>
      </c>
      <c r="AC189" s="125" t="str">
        <f t="shared" si="71"/>
        <v/>
      </c>
      <c r="AD189" s="126" t="str">
        <f t="shared" si="72"/>
        <v/>
      </c>
      <c r="AE189" s="127">
        <f t="shared" si="84"/>
        <v>0</v>
      </c>
      <c r="AF189" s="127">
        <f t="shared" si="85"/>
        <v>0</v>
      </c>
      <c r="AG189" s="127" t="str">
        <f t="shared" si="65"/>
        <v>интрадей</v>
      </c>
      <c r="AH189" s="128">
        <f t="shared" si="86"/>
        <v>0</v>
      </c>
      <c r="AI189" s="128">
        <f t="shared" si="87"/>
        <v>0</v>
      </c>
      <c r="AJ189" s="125" t="str">
        <f t="shared" si="73"/>
        <v/>
      </c>
      <c r="AK189" s="125" t="str">
        <f t="shared" si="74"/>
        <v/>
      </c>
      <c r="AL189" s="126" t="str">
        <f t="shared" si="75"/>
        <v/>
      </c>
      <c r="AM189" s="128">
        <f t="shared" si="68"/>
        <v>0</v>
      </c>
      <c r="AN189" s="129">
        <f t="shared" si="76"/>
        <v>8</v>
      </c>
      <c r="AO189" s="129">
        <f t="shared" si="69"/>
        <v>-19.875000000000043</v>
      </c>
      <c r="AP189" s="129">
        <f t="shared" si="77"/>
        <v>0</v>
      </c>
      <c r="AQ189" s="128">
        <f t="shared" si="66"/>
        <v>0</v>
      </c>
      <c r="AR189" s="128">
        <f t="shared" si="67"/>
        <v>0</v>
      </c>
      <c r="AS189" s="125">
        <f t="shared" si="88"/>
        <v>0</v>
      </c>
      <c r="AT189" s="143">
        <f t="shared" si="89"/>
        <v>-1</v>
      </c>
      <c r="AU189" s="137"/>
      <c r="AV189" s="102"/>
    </row>
    <row r="190" spans="1:48" ht="10.199999999999999" x14ac:dyDescent="0.2">
      <c r="A190" s="102"/>
      <c r="B190" s="133">
        <v>188</v>
      </c>
      <c r="C190" s="159"/>
      <c r="D190" s="82"/>
      <c r="E190" s="159"/>
      <c r="F190" s="82"/>
      <c r="G190" s="83"/>
      <c r="H190" s="161" t="s">
        <v>247</v>
      </c>
      <c r="I190" s="85"/>
      <c r="J190" s="85"/>
      <c r="K190" s="84"/>
      <c r="L190" s="86"/>
      <c r="M190" s="87"/>
      <c r="N190" s="135"/>
      <c r="O190" s="119"/>
      <c r="P190" s="120"/>
      <c r="Q190" s="121"/>
      <c r="R190" s="86"/>
      <c r="S190" s="86"/>
      <c r="T190" s="138">
        <f t="shared" si="70"/>
        <v>6.4099999999999966</v>
      </c>
      <c r="U190" s="122">
        <f t="shared" si="78"/>
        <v>0</v>
      </c>
      <c r="V190" s="123">
        <f t="shared" si="79"/>
        <v>0</v>
      </c>
      <c r="W190" s="122">
        <f t="shared" si="64"/>
        <v>0</v>
      </c>
      <c r="X190" s="124">
        <f t="shared" si="80"/>
        <v>6.4099999999999966</v>
      </c>
      <c r="Y190" s="124">
        <f t="shared" si="81"/>
        <v>-1.5899999999999967</v>
      </c>
      <c r="Z190" s="124">
        <f t="shared" si="82"/>
        <v>6.4099999999999966</v>
      </c>
      <c r="AA190" s="140">
        <f t="shared" si="83"/>
        <v>-1.5899999999999967</v>
      </c>
      <c r="AB190" s="142" t="str">
        <f>IF(G190&lt;&gt;"",VLOOKUP(WEEKDAY(C190,2),Служебный!G$4:H$10,2),"")</f>
        <v/>
      </c>
      <c r="AC190" s="125" t="str">
        <f t="shared" si="71"/>
        <v/>
      </c>
      <c r="AD190" s="126" t="str">
        <f t="shared" si="72"/>
        <v/>
      </c>
      <c r="AE190" s="127">
        <f t="shared" si="84"/>
        <v>0</v>
      </c>
      <c r="AF190" s="127">
        <f t="shared" si="85"/>
        <v>0</v>
      </c>
      <c r="AG190" s="127" t="str">
        <f t="shared" si="65"/>
        <v>интрадей</v>
      </c>
      <c r="AH190" s="128">
        <f t="shared" si="86"/>
        <v>0</v>
      </c>
      <c r="AI190" s="128">
        <f t="shared" si="87"/>
        <v>0</v>
      </c>
      <c r="AJ190" s="125" t="str">
        <f t="shared" si="73"/>
        <v/>
      </c>
      <c r="AK190" s="125" t="str">
        <f t="shared" si="74"/>
        <v/>
      </c>
      <c r="AL190" s="126" t="str">
        <f t="shared" si="75"/>
        <v/>
      </c>
      <c r="AM190" s="128">
        <f t="shared" si="68"/>
        <v>0</v>
      </c>
      <c r="AN190" s="129">
        <f t="shared" si="76"/>
        <v>8</v>
      </c>
      <c r="AO190" s="129">
        <f t="shared" si="69"/>
        <v>-19.875000000000043</v>
      </c>
      <c r="AP190" s="129">
        <f t="shared" si="77"/>
        <v>0</v>
      </c>
      <c r="AQ190" s="128">
        <f t="shared" si="66"/>
        <v>0</v>
      </c>
      <c r="AR190" s="128">
        <f t="shared" si="67"/>
        <v>0</v>
      </c>
      <c r="AS190" s="125">
        <f t="shared" si="88"/>
        <v>0</v>
      </c>
      <c r="AT190" s="143">
        <f t="shared" si="89"/>
        <v>-1</v>
      </c>
      <c r="AU190" s="137"/>
      <c r="AV190" s="102"/>
    </row>
    <row r="191" spans="1:48" ht="10.199999999999999" x14ac:dyDescent="0.2">
      <c r="A191" s="102"/>
      <c r="B191" s="133">
        <v>189</v>
      </c>
      <c r="C191" s="159"/>
      <c r="D191" s="82"/>
      <c r="E191" s="159"/>
      <c r="F191" s="82"/>
      <c r="G191" s="83"/>
      <c r="H191" s="161" t="s">
        <v>247</v>
      </c>
      <c r="I191" s="85"/>
      <c r="J191" s="85"/>
      <c r="K191" s="84"/>
      <c r="L191" s="86"/>
      <c r="M191" s="87"/>
      <c r="N191" s="135"/>
      <c r="O191" s="119"/>
      <c r="P191" s="120"/>
      <c r="Q191" s="121"/>
      <c r="R191" s="86"/>
      <c r="S191" s="86"/>
      <c r="T191" s="138">
        <f t="shared" si="70"/>
        <v>6.4099999999999966</v>
      </c>
      <c r="U191" s="122">
        <f t="shared" si="78"/>
        <v>0</v>
      </c>
      <c r="V191" s="123">
        <f t="shared" si="79"/>
        <v>0</v>
      </c>
      <c r="W191" s="122">
        <f t="shared" si="64"/>
        <v>0</v>
      </c>
      <c r="X191" s="124">
        <f t="shared" si="80"/>
        <v>6.4099999999999966</v>
      </c>
      <c r="Y191" s="124">
        <f t="shared" si="81"/>
        <v>-1.5899999999999967</v>
      </c>
      <c r="Z191" s="124">
        <f t="shared" si="82"/>
        <v>6.4099999999999966</v>
      </c>
      <c r="AA191" s="140">
        <f t="shared" si="83"/>
        <v>-1.5899999999999967</v>
      </c>
      <c r="AB191" s="142" t="str">
        <f>IF(G191&lt;&gt;"",VLOOKUP(WEEKDAY(C191,2),Служебный!G$4:H$10,2),"")</f>
        <v/>
      </c>
      <c r="AC191" s="125" t="str">
        <f t="shared" si="71"/>
        <v/>
      </c>
      <c r="AD191" s="126" t="str">
        <f t="shared" si="72"/>
        <v/>
      </c>
      <c r="AE191" s="127">
        <f t="shared" si="84"/>
        <v>0</v>
      </c>
      <c r="AF191" s="127">
        <f t="shared" si="85"/>
        <v>0</v>
      </c>
      <c r="AG191" s="127" t="str">
        <f t="shared" si="65"/>
        <v>интрадей</v>
      </c>
      <c r="AH191" s="128">
        <f t="shared" si="86"/>
        <v>0</v>
      </c>
      <c r="AI191" s="128">
        <f t="shared" si="87"/>
        <v>0</v>
      </c>
      <c r="AJ191" s="125" t="str">
        <f t="shared" si="73"/>
        <v/>
      </c>
      <c r="AK191" s="125" t="str">
        <f t="shared" si="74"/>
        <v/>
      </c>
      <c r="AL191" s="126" t="str">
        <f t="shared" si="75"/>
        <v/>
      </c>
      <c r="AM191" s="128">
        <f t="shared" si="68"/>
        <v>0</v>
      </c>
      <c r="AN191" s="129">
        <f t="shared" si="76"/>
        <v>8</v>
      </c>
      <c r="AO191" s="129">
        <f t="shared" si="69"/>
        <v>-19.875000000000043</v>
      </c>
      <c r="AP191" s="129">
        <f t="shared" si="77"/>
        <v>0</v>
      </c>
      <c r="AQ191" s="128">
        <f t="shared" si="66"/>
        <v>0</v>
      </c>
      <c r="AR191" s="128">
        <f t="shared" si="67"/>
        <v>0</v>
      </c>
      <c r="AS191" s="125">
        <f t="shared" si="88"/>
        <v>0</v>
      </c>
      <c r="AT191" s="143">
        <f t="shared" si="89"/>
        <v>-1</v>
      </c>
      <c r="AU191" s="137"/>
      <c r="AV191" s="102"/>
    </row>
    <row r="192" spans="1:48" ht="10.199999999999999" x14ac:dyDescent="0.2">
      <c r="A192" s="102"/>
      <c r="B192" s="133">
        <v>190</v>
      </c>
      <c r="C192" s="159"/>
      <c r="D192" s="82"/>
      <c r="E192" s="159"/>
      <c r="F192" s="82"/>
      <c r="G192" s="83"/>
      <c r="H192" s="161" t="s">
        <v>247</v>
      </c>
      <c r="I192" s="85"/>
      <c r="J192" s="85"/>
      <c r="K192" s="84"/>
      <c r="L192" s="86"/>
      <c r="M192" s="87"/>
      <c r="N192" s="135"/>
      <c r="O192" s="119"/>
      <c r="P192" s="120"/>
      <c r="Q192" s="121"/>
      <c r="R192" s="86"/>
      <c r="S192" s="86"/>
      <c r="T192" s="138">
        <f t="shared" si="70"/>
        <v>6.4099999999999966</v>
      </c>
      <c r="U192" s="122">
        <f t="shared" si="78"/>
        <v>0</v>
      </c>
      <c r="V192" s="123">
        <f t="shared" si="79"/>
        <v>0</v>
      </c>
      <c r="W192" s="122">
        <f t="shared" si="64"/>
        <v>0</v>
      </c>
      <c r="X192" s="124">
        <f t="shared" si="80"/>
        <v>6.4099999999999966</v>
      </c>
      <c r="Y192" s="124">
        <f t="shared" si="81"/>
        <v>-1.5899999999999967</v>
      </c>
      <c r="Z192" s="124">
        <f t="shared" si="82"/>
        <v>6.4099999999999966</v>
      </c>
      <c r="AA192" s="140">
        <f t="shared" si="83"/>
        <v>-1.5899999999999967</v>
      </c>
      <c r="AB192" s="142" t="str">
        <f>IF(G192&lt;&gt;"",VLOOKUP(WEEKDAY(C192,2),Служебный!G$4:H$10,2),"")</f>
        <v/>
      </c>
      <c r="AC192" s="125" t="str">
        <f t="shared" si="71"/>
        <v/>
      </c>
      <c r="AD192" s="126" t="str">
        <f t="shared" si="72"/>
        <v/>
      </c>
      <c r="AE192" s="127">
        <f t="shared" si="84"/>
        <v>0</v>
      </c>
      <c r="AF192" s="127">
        <f t="shared" si="85"/>
        <v>0</v>
      </c>
      <c r="AG192" s="127" t="str">
        <f t="shared" si="65"/>
        <v>интрадей</v>
      </c>
      <c r="AH192" s="128">
        <f t="shared" si="86"/>
        <v>0</v>
      </c>
      <c r="AI192" s="128">
        <f t="shared" si="87"/>
        <v>0</v>
      </c>
      <c r="AJ192" s="125" t="str">
        <f t="shared" si="73"/>
        <v/>
      </c>
      <c r="AK192" s="125" t="str">
        <f t="shared" si="74"/>
        <v/>
      </c>
      <c r="AL192" s="126" t="str">
        <f t="shared" si="75"/>
        <v/>
      </c>
      <c r="AM192" s="128">
        <f t="shared" si="68"/>
        <v>0</v>
      </c>
      <c r="AN192" s="129">
        <f t="shared" si="76"/>
        <v>8</v>
      </c>
      <c r="AO192" s="129">
        <f t="shared" si="69"/>
        <v>-19.875000000000043</v>
      </c>
      <c r="AP192" s="129">
        <f t="shared" si="77"/>
        <v>0</v>
      </c>
      <c r="AQ192" s="128">
        <f t="shared" si="66"/>
        <v>0</v>
      </c>
      <c r="AR192" s="128">
        <f t="shared" si="67"/>
        <v>0</v>
      </c>
      <c r="AS192" s="125">
        <f t="shared" si="88"/>
        <v>0</v>
      </c>
      <c r="AT192" s="143">
        <f t="shared" si="89"/>
        <v>-1</v>
      </c>
      <c r="AU192" s="137"/>
      <c r="AV192" s="102"/>
    </row>
    <row r="193" spans="1:48" ht="10.199999999999999" x14ac:dyDescent="0.2">
      <c r="A193" s="102"/>
      <c r="B193" s="133">
        <v>191</v>
      </c>
      <c r="C193" s="159"/>
      <c r="D193" s="82"/>
      <c r="E193" s="159"/>
      <c r="F193" s="82"/>
      <c r="G193" s="83"/>
      <c r="H193" s="161" t="s">
        <v>247</v>
      </c>
      <c r="I193" s="85"/>
      <c r="J193" s="85"/>
      <c r="K193" s="84"/>
      <c r="L193" s="86"/>
      <c r="M193" s="87"/>
      <c r="N193" s="135"/>
      <c r="O193" s="119"/>
      <c r="P193" s="120"/>
      <c r="Q193" s="121"/>
      <c r="R193" s="86"/>
      <c r="S193" s="86"/>
      <c r="T193" s="138">
        <f t="shared" si="70"/>
        <v>6.4099999999999966</v>
      </c>
      <c r="U193" s="122">
        <f t="shared" si="78"/>
        <v>0</v>
      </c>
      <c r="V193" s="123">
        <f t="shared" si="79"/>
        <v>0</v>
      </c>
      <c r="W193" s="122">
        <f t="shared" si="64"/>
        <v>0</v>
      </c>
      <c r="X193" s="124">
        <f t="shared" si="80"/>
        <v>6.4099999999999966</v>
      </c>
      <c r="Y193" s="124">
        <f t="shared" si="81"/>
        <v>-1.5899999999999967</v>
      </c>
      <c r="Z193" s="124">
        <f t="shared" si="82"/>
        <v>6.4099999999999966</v>
      </c>
      <c r="AA193" s="140">
        <f t="shared" si="83"/>
        <v>-1.5899999999999967</v>
      </c>
      <c r="AB193" s="142" t="str">
        <f>IF(G193&lt;&gt;"",VLOOKUP(WEEKDAY(C193,2),Служебный!G$4:H$10,2),"")</f>
        <v/>
      </c>
      <c r="AC193" s="125" t="str">
        <f t="shared" si="71"/>
        <v/>
      </c>
      <c r="AD193" s="126" t="str">
        <f t="shared" si="72"/>
        <v/>
      </c>
      <c r="AE193" s="127">
        <f t="shared" si="84"/>
        <v>0</v>
      </c>
      <c r="AF193" s="127">
        <f t="shared" si="85"/>
        <v>0</v>
      </c>
      <c r="AG193" s="127" t="str">
        <f t="shared" si="65"/>
        <v>интрадей</v>
      </c>
      <c r="AH193" s="128">
        <f t="shared" si="86"/>
        <v>0</v>
      </c>
      <c r="AI193" s="128">
        <f t="shared" si="87"/>
        <v>0</v>
      </c>
      <c r="AJ193" s="125" t="str">
        <f t="shared" si="73"/>
        <v/>
      </c>
      <c r="AK193" s="125" t="str">
        <f t="shared" si="74"/>
        <v/>
      </c>
      <c r="AL193" s="126" t="str">
        <f t="shared" si="75"/>
        <v/>
      </c>
      <c r="AM193" s="128">
        <f t="shared" si="68"/>
        <v>0</v>
      </c>
      <c r="AN193" s="129">
        <f t="shared" si="76"/>
        <v>8</v>
      </c>
      <c r="AO193" s="129">
        <f t="shared" si="69"/>
        <v>-19.875000000000043</v>
      </c>
      <c r="AP193" s="129">
        <f t="shared" si="77"/>
        <v>0</v>
      </c>
      <c r="AQ193" s="128">
        <f t="shared" si="66"/>
        <v>0</v>
      </c>
      <c r="AR193" s="128">
        <f t="shared" si="67"/>
        <v>0</v>
      </c>
      <c r="AS193" s="125">
        <f t="shared" si="88"/>
        <v>0</v>
      </c>
      <c r="AT193" s="143">
        <f t="shared" si="89"/>
        <v>-1</v>
      </c>
      <c r="AU193" s="137"/>
      <c r="AV193" s="102"/>
    </row>
    <row r="194" spans="1:48" ht="10.199999999999999" x14ac:dyDescent="0.2">
      <c r="A194" s="102"/>
      <c r="B194" s="133">
        <v>192</v>
      </c>
      <c r="C194" s="159"/>
      <c r="D194" s="82"/>
      <c r="E194" s="159"/>
      <c r="F194" s="82"/>
      <c r="G194" s="83"/>
      <c r="H194" s="161" t="s">
        <v>247</v>
      </c>
      <c r="I194" s="85"/>
      <c r="J194" s="85"/>
      <c r="K194" s="84"/>
      <c r="L194" s="86"/>
      <c r="M194" s="87"/>
      <c r="N194" s="135"/>
      <c r="O194" s="119"/>
      <c r="P194" s="120"/>
      <c r="Q194" s="121"/>
      <c r="R194" s="86"/>
      <c r="S194" s="86"/>
      <c r="T194" s="138">
        <f t="shared" si="70"/>
        <v>6.4099999999999966</v>
      </c>
      <c r="U194" s="122">
        <f t="shared" si="78"/>
        <v>0</v>
      </c>
      <c r="V194" s="123">
        <f t="shared" si="79"/>
        <v>0</v>
      </c>
      <c r="W194" s="122">
        <f t="shared" si="64"/>
        <v>0</v>
      </c>
      <c r="X194" s="124">
        <f t="shared" si="80"/>
        <v>6.4099999999999966</v>
      </c>
      <c r="Y194" s="124">
        <f t="shared" si="81"/>
        <v>-1.5899999999999967</v>
      </c>
      <c r="Z194" s="124">
        <f t="shared" si="82"/>
        <v>6.4099999999999966</v>
      </c>
      <c r="AA194" s="140">
        <f t="shared" si="83"/>
        <v>-1.5899999999999967</v>
      </c>
      <c r="AB194" s="142" t="str">
        <f>IF(G194&lt;&gt;"",VLOOKUP(WEEKDAY(C194,2),Служебный!G$4:H$10,2),"")</f>
        <v/>
      </c>
      <c r="AC194" s="125" t="str">
        <f t="shared" si="71"/>
        <v/>
      </c>
      <c r="AD194" s="126" t="str">
        <f t="shared" si="72"/>
        <v/>
      </c>
      <c r="AE194" s="127">
        <f t="shared" si="84"/>
        <v>0</v>
      </c>
      <c r="AF194" s="127">
        <f t="shared" si="85"/>
        <v>0</v>
      </c>
      <c r="AG194" s="127" t="str">
        <f t="shared" si="65"/>
        <v>интрадей</v>
      </c>
      <c r="AH194" s="128">
        <f t="shared" si="86"/>
        <v>0</v>
      </c>
      <c r="AI194" s="128">
        <f t="shared" si="87"/>
        <v>0</v>
      </c>
      <c r="AJ194" s="125" t="str">
        <f t="shared" si="73"/>
        <v/>
      </c>
      <c r="AK194" s="125" t="str">
        <f t="shared" si="74"/>
        <v/>
      </c>
      <c r="AL194" s="126" t="str">
        <f t="shared" si="75"/>
        <v/>
      </c>
      <c r="AM194" s="128">
        <f t="shared" si="68"/>
        <v>0</v>
      </c>
      <c r="AN194" s="129">
        <f t="shared" si="76"/>
        <v>8</v>
      </c>
      <c r="AO194" s="129">
        <f t="shared" si="69"/>
        <v>-19.875000000000043</v>
      </c>
      <c r="AP194" s="129">
        <f t="shared" si="77"/>
        <v>0</v>
      </c>
      <c r="AQ194" s="128">
        <f t="shared" si="66"/>
        <v>0</v>
      </c>
      <c r="AR194" s="128">
        <f t="shared" si="67"/>
        <v>0</v>
      </c>
      <c r="AS194" s="125">
        <f t="shared" si="88"/>
        <v>0</v>
      </c>
      <c r="AT194" s="143">
        <f t="shared" si="89"/>
        <v>-1</v>
      </c>
      <c r="AU194" s="137"/>
      <c r="AV194" s="102"/>
    </row>
    <row r="195" spans="1:48" ht="10.199999999999999" x14ac:dyDescent="0.2">
      <c r="A195" s="102"/>
      <c r="B195" s="133">
        <v>193</v>
      </c>
      <c r="C195" s="159"/>
      <c r="D195" s="82"/>
      <c r="E195" s="159"/>
      <c r="F195" s="82"/>
      <c r="G195" s="83"/>
      <c r="H195" s="161" t="s">
        <v>247</v>
      </c>
      <c r="I195" s="85"/>
      <c r="J195" s="85"/>
      <c r="K195" s="84"/>
      <c r="L195" s="86"/>
      <c r="M195" s="87"/>
      <c r="N195" s="135"/>
      <c r="O195" s="119"/>
      <c r="P195" s="120"/>
      <c r="Q195" s="121"/>
      <c r="R195" s="86"/>
      <c r="S195" s="86"/>
      <c r="T195" s="138">
        <f t="shared" si="70"/>
        <v>6.4099999999999966</v>
      </c>
      <c r="U195" s="122">
        <f t="shared" si="78"/>
        <v>0</v>
      </c>
      <c r="V195" s="123">
        <f t="shared" si="79"/>
        <v>0</v>
      </c>
      <c r="W195" s="122">
        <f t="shared" ref="W195:W258" si="90">V195+L195</f>
        <v>0</v>
      </c>
      <c r="X195" s="124">
        <f t="shared" si="80"/>
        <v>6.4099999999999966</v>
      </c>
      <c r="Y195" s="124">
        <f t="shared" si="81"/>
        <v>-1.5899999999999967</v>
      </c>
      <c r="Z195" s="124">
        <f t="shared" si="82"/>
        <v>6.4099999999999966</v>
      </c>
      <c r="AA195" s="140">
        <f t="shared" si="83"/>
        <v>-1.5899999999999967</v>
      </c>
      <c r="AB195" s="142" t="str">
        <f>IF(G195&lt;&gt;"",VLOOKUP(WEEKDAY(C195,2),Служебный!G$4:H$10,2),"")</f>
        <v/>
      </c>
      <c r="AC195" s="125" t="str">
        <f t="shared" si="71"/>
        <v/>
      </c>
      <c r="AD195" s="126" t="str">
        <f t="shared" si="72"/>
        <v/>
      </c>
      <c r="AE195" s="127">
        <f t="shared" si="84"/>
        <v>0</v>
      </c>
      <c r="AF195" s="127">
        <f t="shared" si="85"/>
        <v>0</v>
      </c>
      <c r="AG195" s="127" t="str">
        <f t="shared" ref="AG195:AG258" si="91">IFERROR(IF(FLOOR((AE195/86400),1)=0,"интрадей",(FLOOR((AE195/86400),1))-(FLOOR((AE195/86400),1))-NETWORKDAYS(E195,C195)),IF(FLOOR((AE195/86400),1)=0,"интрадей",(FLOOR((AE195/86400),1))))</f>
        <v>интрадей</v>
      </c>
      <c r="AH195" s="128">
        <f t="shared" si="86"/>
        <v>0</v>
      </c>
      <c r="AI195" s="128">
        <f t="shared" si="87"/>
        <v>0</v>
      </c>
      <c r="AJ195" s="125" t="str">
        <f t="shared" si="73"/>
        <v/>
      </c>
      <c r="AK195" s="125" t="str">
        <f t="shared" si="74"/>
        <v/>
      </c>
      <c r="AL195" s="126" t="str">
        <f t="shared" si="75"/>
        <v/>
      </c>
      <c r="AM195" s="128">
        <f t="shared" si="68"/>
        <v>0</v>
      </c>
      <c r="AN195" s="129">
        <f t="shared" si="76"/>
        <v>8</v>
      </c>
      <c r="AO195" s="129">
        <f t="shared" si="69"/>
        <v>-19.875000000000043</v>
      </c>
      <c r="AP195" s="129">
        <f t="shared" si="77"/>
        <v>0</v>
      </c>
      <c r="AQ195" s="128">
        <f t="shared" ref="AQ195:AQ258" si="92">IF(C195&lt;&gt;C194,Y195,0)</f>
        <v>0</v>
      </c>
      <c r="AR195" s="128">
        <f t="shared" ref="AR195:AR258" si="93">IF(C195&lt;&gt;C196,AA195,0)</f>
        <v>0</v>
      </c>
      <c r="AS195" s="125">
        <f t="shared" si="88"/>
        <v>0</v>
      </c>
      <c r="AT195" s="143">
        <f t="shared" si="89"/>
        <v>-1</v>
      </c>
      <c r="AU195" s="137"/>
      <c r="AV195" s="102"/>
    </row>
    <row r="196" spans="1:48" ht="10.199999999999999" x14ac:dyDescent="0.2">
      <c r="A196" s="102"/>
      <c r="B196" s="133">
        <v>194</v>
      </c>
      <c r="C196" s="159"/>
      <c r="D196" s="82"/>
      <c r="E196" s="159"/>
      <c r="F196" s="82"/>
      <c r="G196" s="83"/>
      <c r="H196" s="161" t="s">
        <v>247</v>
      </c>
      <c r="I196" s="85"/>
      <c r="J196" s="85"/>
      <c r="K196" s="84"/>
      <c r="L196" s="86"/>
      <c r="M196" s="87"/>
      <c r="N196" s="135"/>
      <c r="O196" s="119"/>
      <c r="P196" s="120"/>
      <c r="Q196" s="121"/>
      <c r="R196" s="86"/>
      <c r="S196" s="86"/>
      <c r="T196" s="138">
        <f t="shared" si="70"/>
        <v>6.4099999999999966</v>
      </c>
      <c r="U196" s="122">
        <f t="shared" si="78"/>
        <v>0</v>
      </c>
      <c r="V196" s="123">
        <f t="shared" si="79"/>
        <v>0</v>
      </c>
      <c r="W196" s="122">
        <f t="shared" si="90"/>
        <v>0</v>
      </c>
      <c r="X196" s="124">
        <f t="shared" si="80"/>
        <v>6.4099999999999966</v>
      </c>
      <c r="Y196" s="124">
        <f t="shared" si="81"/>
        <v>-1.5899999999999967</v>
      </c>
      <c r="Z196" s="124">
        <f t="shared" si="82"/>
        <v>6.4099999999999966</v>
      </c>
      <c r="AA196" s="140">
        <f t="shared" si="83"/>
        <v>-1.5899999999999967</v>
      </c>
      <c r="AB196" s="142" t="str">
        <f>IF(G196&lt;&gt;"",VLOOKUP(WEEKDAY(C196,2),Служебный!G$4:H$10,2),"")</f>
        <v/>
      </c>
      <c r="AC196" s="125" t="str">
        <f t="shared" si="71"/>
        <v/>
      </c>
      <c r="AD196" s="126" t="str">
        <f t="shared" si="72"/>
        <v/>
      </c>
      <c r="AE196" s="127">
        <f t="shared" si="84"/>
        <v>0</v>
      </c>
      <c r="AF196" s="127">
        <f t="shared" si="85"/>
        <v>0</v>
      </c>
      <c r="AG196" s="127" t="str">
        <f t="shared" si="91"/>
        <v>интрадей</v>
      </c>
      <c r="AH196" s="128">
        <f t="shared" si="86"/>
        <v>0</v>
      </c>
      <c r="AI196" s="128">
        <f t="shared" si="87"/>
        <v>0</v>
      </c>
      <c r="AJ196" s="125" t="str">
        <f t="shared" si="73"/>
        <v/>
      </c>
      <c r="AK196" s="125" t="str">
        <f t="shared" si="74"/>
        <v/>
      </c>
      <c r="AL196" s="126" t="str">
        <f t="shared" si="75"/>
        <v/>
      </c>
      <c r="AM196" s="128">
        <f t="shared" ref="AM196:AM259" si="94">IF(AR196&lt;&gt;0,T196,0)</f>
        <v>0</v>
      </c>
      <c r="AN196" s="129">
        <f t="shared" si="76"/>
        <v>8</v>
      </c>
      <c r="AO196" s="129">
        <f t="shared" ref="AO196:AO259" si="95">IFERROR(100*(T196-AN196)/AN196,"Заполните депозит")</f>
        <v>-19.875000000000043</v>
      </c>
      <c r="AP196" s="129">
        <f t="shared" si="77"/>
        <v>0</v>
      </c>
      <c r="AQ196" s="128">
        <f t="shared" si="92"/>
        <v>0</v>
      </c>
      <c r="AR196" s="128">
        <f t="shared" si="93"/>
        <v>0</v>
      </c>
      <c r="AS196" s="125">
        <f t="shared" si="88"/>
        <v>0</v>
      </c>
      <c r="AT196" s="143">
        <f t="shared" si="89"/>
        <v>-1</v>
      </c>
      <c r="AU196" s="137"/>
      <c r="AV196" s="102"/>
    </row>
    <row r="197" spans="1:48" ht="10.199999999999999" x14ac:dyDescent="0.2">
      <c r="A197" s="102"/>
      <c r="B197" s="133">
        <v>195</v>
      </c>
      <c r="C197" s="159"/>
      <c r="D197" s="82"/>
      <c r="E197" s="159"/>
      <c r="F197" s="82"/>
      <c r="G197" s="83"/>
      <c r="H197" s="161" t="s">
        <v>247</v>
      </c>
      <c r="I197" s="85"/>
      <c r="J197" s="85"/>
      <c r="K197" s="84"/>
      <c r="L197" s="86"/>
      <c r="M197" s="87"/>
      <c r="N197" s="135"/>
      <c r="O197" s="119"/>
      <c r="P197" s="120"/>
      <c r="Q197" s="121"/>
      <c r="R197" s="86"/>
      <c r="S197" s="86"/>
      <c r="T197" s="138">
        <f t="shared" ref="T197:T260" si="96">T196+S197+W197</f>
        <v>6.4099999999999966</v>
      </c>
      <c r="U197" s="122">
        <f t="shared" si="78"/>
        <v>0</v>
      </c>
      <c r="V197" s="123">
        <f t="shared" si="79"/>
        <v>0</v>
      </c>
      <c r="W197" s="122">
        <f t="shared" si="90"/>
        <v>0</v>
      </c>
      <c r="X197" s="124">
        <f t="shared" si="80"/>
        <v>6.4099999999999966</v>
      </c>
      <c r="Y197" s="124">
        <f t="shared" si="81"/>
        <v>-1.5899999999999967</v>
      </c>
      <c r="Z197" s="124">
        <f t="shared" si="82"/>
        <v>6.4099999999999966</v>
      </c>
      <c r="AA197" s="140">
        <f t="shared" si="83"/>
        <v>-1.5899999999999967</v>
      </c>
      <c r="AB197" s="142" t="str">
        <f>IF(G197&lt;&gt;"",VLOOKUP(WEEKDAY(C197,2),Служебный!G$4:H$10,2),"")</f>
        <v/>
      </c>
      <c r="AC197" s="125" t="str">
        <f t="shared" ref="AC197:AC260" si="97">IF(G196 &lt;&gt; "",TEXT((HOUR(D197)),0)&amp;"-"&amp;TEXT(HOUR(D197)+1,0),"")</f>
        <v/>
      </c>
      <c r="AD197" s="126" t="str">
        <f t="shared" ref="AD197:AD260" si="98">IF(G197&lt;&gt;"",FLOOR((IF(TEXT(D197,"mm") = "mm",TEXT(D197,"мм"),TEXT(D197,"mm"))),15)/15+1,"")</f>
        <v/>
      </c>
      <c r="AE197" s="127">
        <f t="shared" si="84"/>
        <v>0</v>
      </c>
      <c r="AF197" s="127">
        <f t="shared" si="85"/>
        <v>0</v>
      </c>
      <c r="AG197" s="127" t="str">
        <f t="shared" si="91"/>
        <v>интрадей</v>
      </c>
      <c r="AH197" s="128">
        <f t="shared" si="86"/>
        <v>0</v>
      </c>
      <c r="AI197" s="128">
        <f t="shared" si="87"/>
        <v>0</v>
      </c>
      <c r="AJ197" s="125" t="str">
        <f t="shared" ref="AJ197:AJ260" si="99">IF(G197&lt;&gt;"",YEAR(C197),"")</f>
        <v/>
      </c>
      <c r="AK197" s="125" t="str">
        <f t="shared" ref="AK197:AK260" si="100">IF(G197&lt;&gt;"",(IF(TEXT(C197,"MMMM") = "MMMM",TEXT(C197,"ММММ"),TEXT(C197,"MMMM"))),"")</f>
        <v/>
      </c>
      <c r="AL197" s="126" t="str">
        <f t="shared" ref="AL197:AL260" si="101">IF(G197&lt;&gt;"",CEILING((C197-DATE(YEAR(C197),1,1)+WEEKDAY(DATE(YEAR(C197),1,1),2))/7,1),"")</f>
        <v/>
      </c>
      <c r="AM197" s="128">
        <f t="shared" si="94"/>
        <v>0</v>
      </c>
      <c r="AN197" s="129">
        <f t="shared" ref="AN197:AN260" si="102">S197+AN196</f>
        <v>8</v>
      </c>
      <c r="AO197" s="129">
        <f t="shared" si="95"/>
        <v>-19.875000000000043</v>
      </c>
      <c r="AP197" s="129">
        <f t="shared" ref="AP197:AP260" si="103">IFERROR(100*(T197-T196-S197)/(T196+S197),"Заполните депозит")</f>
        <v>0</v>
      </c>
      <c r="AQ197" s="128">
        <f t="shared" si="92"/>
        <v>0</v>
      </c>
      <c r="AR197" s="128">
        <f t="shared" si="93"/>
        <v>0</v>
      </c>
      <c r="AS197" s="125">
        <f t="shared" si="88"/>
        <v>0</v>
      </c>
      <c r="AT197" s="143">
        <f t="shared" si="89"/>
        <v>-1</v>
      </c>
      <c r="AU197" s="137"/>
      <c r="AV197" s="102"/>
    </row>
    <row r="198" spans="1:48" ht="10.199999999999999" x14ac:dyDescent="0.2">
      <c r="A198" s="102"/>
      <c r="B198" s="133">
        <v>196</v>
      </c>
      <c r="C198" s="159"/>
      <c r="D198" s="82"/>
      <c r="E198" s="159"/>
      <c r="F198" s="82"/>
      <c r="G198" s="83"/>
      <c r="H198" s="161" t="s">
        <v>247</v>
      </c>
      <c r="I198" s="85"/>
      <c r="J198" s="85"/>
      <c r="K198" s="84"/>
      <c r="L198" s="86"/>
      <c r="M198" s="87"/>
      <c r="N198" s="135"/>
      <c r="O198" s="119"/>
      <c r="P198" s="120"/>
      <c r="Q198" s="121"/>
      <c r="R198" s="86"/>
      <c r="S198" s="86"/>
      <c r="T198" s="138">
        <f t="shared" si="96"/>
        <v>6.4099999999999966</v>
      </c>
      <c r="U198" s="122">
        <f t="shared" si="78"/>
        <v>0</v>
      </c>
      <c r="V198" s="123">
        <f t="shared" si="79"/>
        <v>0</v>
      </c>
      <c r="W198" s="122">
        <f t="shared" si="90"/>
        <v>0</v>
      </c>
      <c r="X198" s="124">
        <f t="shared" si="80"/>
        <v>6.4099999999999966</v>
      </c>
      <c r="Y198" s="124">
        <f t="shared" si="81"/>
        <v>-1.5899999999999967</v>
      </c>
      <c r="Z198" s="124">
        <f t="shared" si="82"/>
        <v>6.4099999999999966</v>
      </c>
      <c r="AA198" s="140">
        <f t="shared" si="83"/>
        <v>-1.5899999999999967</v>
      </c>
      <c r="AB198" s="142" t="str">
        <f>IF(G198&lt;&gt;"",VLOOKUP(WEEKDAY(C198,2),Служебный!G$4:H$10,2),"")</f>
        <v/>
      </c>
      <c r="AC198" s="125" t="str">
        <f t="shared" si="97"/>
        <v/>
      </c>
      <c r="AD198" s="126" t="str">
        <f t="shared" si="98"/>
        <v/>
      </c>
      <c r="AE198" s="127">
        <f t="shared" si="84"/>
        <v>0</v>
      </c>
      <c r="AF198" s="127">
        <f t="shared" si="85"/>
        <v>0</v>
      </c>
      <c r="AG198" s="127" t="str">
        <f t="shared" si="91"/>
        <v>интрадей</v>
      </c>
      <c r="AH198" s="128">
        <f t="shared" si="86"/>
        <v>0</v>
      </c>
      <c r="AI198" s="128">
        <f t="shared" si="87"/>
        <v>0</v>
      </c>
      <c r="AJ198" s="125" t="str">
        <f t="shared" si="99"/>
        <v/>
      </c>
      <c r="AK198" s="125" t="str">
        <f t="shared" si="100"/>
        <v/>
      </c>
      <c r="AL198" s="126" t="str">
        <f t="shared" si="101"/>
        <v/>
      </c>
      <c r="AM198" s="128">
        <f t="shared" si="94"/>
        <v>0</v>
      </c>
      <c r="AN198" s="129">
        <f t="shared" si="102"/>
        <v>8</v>
      </c>
      <c r="AO198" s="129">
        <f t="shared" si="95"/>
        <v>-19.875000000000043</v>
      </c>
      <c r="AP198" s="129">
        <f t="shared" si="103"/>
        <v>0</v>
      </c>
      <c r="AQ198" s="128">
        <f t="shared" si="92"/>
        <v>0</v>
      </c>
      <c r="AR198" s="128">
        <f t="shared" si="93"/>
        <v>0</v>
      </c>
      <c r="AS198" s="125">
        <f t="shared" si="88"/>
        <v>0</v>
      </c>
      <c r="AT198" s="143">
        <f t="shared" si="89"/>
        <v>-1</v>
      </c>
      <c r="AU198" s="137"/>
      <c r="AV198" s="102"/>
    </row>
    <row r="199" spans="1:48" ht="10.199999999999999" x14ac:dyDescent="0.2">
      <c r="A199" s="102"/>
      <c r="B199" s="133">
        <v>197</v>
      </c>
      <c r="C199" s="159"/>
      <c r="D199" s="82"/>
      <c r="E199" s="159"/>
      <c r="F199" s="82"/>
      <c r="G199" s="83"/>
      <c r="H199" s="161" t="s">
        <v>247</v>
      </c>
      <c r="I199" s="85"/>
      <c r="J199" s="85"/>
      <c r="K199" s="84"/>
      <c r="L199" s="86"/>
      <c r="M199" s="87"/>
      <c r="N199" s="135"/>
      <c r="O199" s="119"/>
      <c r="P199" s="120"/>
      <c r="Q199" s="121"/>
      <c r="R199" s="86"/>
      <c r="S199" s="86"/>
      <c r="T199" s="138">
        <f t="shared" si="96"/>
        <v>6.4099999999999966</v>
      </c>
      <c r="U199" s="122">
        <f t="shared" si="78"/>
        <v>0</v>
      </c>
      <c r="V199" s="123">
        <f t="shared" si="79"/>
        <v>0</v>
      </c>
      <c r="W199" s="122">
        <f t="shared" si="90"/>
        <v>0</v>
      </c>
      <c r="X199" s="124">
        <f t="shared" si="80"/>
        <v>6.4099999999999966</v>
      </c>
      <c r="Y199" s="124">
        <f t="shared" si="81"/>
        <v>-1.5899999999999967</v>
      </c>
      <c r="Z199" s="124">
        <f t="shared" si="82"/>
        <v>6.4099999999999966</v>
      </c>
      <c r="AA199" s="140">
        <f t="shared" si="83"/>
        <v>-1.5899999999999967</v>
      </c>
      <c r="AB199" s="142" t="str">
        <f>IF(G199&lt;&gt;"",VLOOKUP(WEEKDAY(C199,2),Служебный!G$4:H$10,2),"")</f>
        <v/>
      </c>
      <c r="AC199" s="125" t="str">
        <f t="shared" si="97"/>
        <v/>
      </c>
      <c r="AD199" s="126" t="str">
        <f t="shared" si="98"/>
        <v/>
      </c>
      <c r="AE199" s="127">
        <f t="shared" si="84"/>
        <v>0</v>
      </c>
      <c r="AF199" s="127">
        <f t="shared" si="85"/>
        <v>0</v>
      </c>
      <c r="AG199" s="127" t="str">
        <f t="shared" si="91"/>
        <v>интрадей</v>
      </c>
      <c r="AH199" s="128">
        <f t="shared" si="86"/>
        <v>0</v>
      </c>
      <c r="AI199" s="128">
        <f t="shared" si="87"/>
        <v>0</v>
      </c>
      <c r="AJ199" s="125" t="str">
        <f t="shared" si="99"/>
        <v/>
      </c>
      <c r="AK199" s="125" t="str">
        <f t="shared" si="100"/>
        <v/>
      </c>
      <c r="AL199" s="126" t="str">
        <f t="shared" si="101"/>
        <v/>
      </c>
      <c r="AM199" s="128">
        <f t="shared" si="94"/>
        <v>0</v>
      </c>
      <c r="AN199" s="129">
        <f t="shared" si="102"/>
        <v>8</v>
      </c>
      <c r="AO199" s="129">
        <f t="shared" si="95"/>
        <v>-19.875000000000043</v>
      </c>
      <c r="AP199" s="129">
        <f t="shared" si="103"/>
        <v>0</v>
      </c>
      <c r="AQ199" s="128">
        <f t="shared" si="92"/>
        <v>0</v>
      </c>
      <c r="AR199" s="128">
        <f t="shared" si="93"/>
        <v>0</v>
      </c>
      <c r="AS199" s="125">
        <f t="shared" si="88"/>
        <v>0</v>
      </c>
      <c r="AT199" s="143">
        <f t="shared" si="89"/>
        <v>-1</v>
      </c>
      <c r="AU199" s="137"/>
      <c r="AV199" s="102"/>
    </row>
    <row r="200" spans="1:48" ht="10.199999999999999" x14ac:dyDescent="0.2">
      <c r="A200" s="102"/>
      <c r="B200" s="133">
        <v>198</v>
      </c>
      <c r="C200" s="159"/>
      <c r="D200" s="82"/>
      <c r="E200" s="159"/>
      <c r="F200" s="82"/>
      <c r="G200" s="83"/>
      <c r="H200" s="161" t="s">
        <v>247</v>
      </c>
      <c r="I200" s="85"/>
      <c r="J200" s="85"/>
      <c r="K200" s="84"/>
      <c r="L200" s="86"/>
      <c r="M200" s="87"/>
      <c r="N200" s="135"/>
      <c r="O200" s="119"/>
      <c r="P200" s="120"/>
      <c r="Q200" s="121"/>
      <c r="R200" s="86"/>
      <c r="S200" s="86"/>
      <c r="T200" s="138">
        <f t="shared" si="96"/>
        <v>6.4099999999999966</v>
      </c>
      <c r="U200" s="122">
        <f t="shared" si="78"/>
        <v>0</v>
      </c>
      <c r="V200" s="123">
        <f t="shared" si="79"/>
        <v>0</v>
      </c>
      <c r="W200" s="122">
        <f t="shared" si="90"/>
        <v>0</v>
      </c>
      <c r="X200" s="124">
        <f t="shared" si="80"/>
        <v>6.4099999999999966</v>
      </c>
      <c r="Y200" s="124">
        <f t="shared" si="81"/>
        <v>-1.5899999999999967</v>
      </c>
      <c r="Z200" s="124">
        <f t="shared" si="82"/>
        <v>6.4099999999999966</v>
      </c>
      <c r="AA200" s="140">
        <f t="shared" si="83"/>
        <v>-1.5899999999999967</v>
      </c>
      <c r="AB200" s="142" t="str">
        <f>IF(G200&lt;&gt;"",VLOOKUP(WEEKDAY(C200,2),Служебный!G$4:H$10,2),"")</f>
        <v/>
      </c>
      <c r="AC200" s="125" t="str">
        <f t="shared" si="97"/>
        <v/>
      </c>
      <c r="AD200" s="126" t="str">
        <f t="shared" si="98"/>
        <v/>
      </c>
      <c r="AE200" s="127">
        <f t="shared" si="84"/>
        <v>0</v>
      </c>
      <c r="AF200" s="127">
        <f t="shared" si="85"/>
        <v>0</v>
      </c>
      <c r="AG200" s="127" t="str">
        <f t="shared" si="91"/>
        <v>интрадей</v>
      </c>
      <c r="AH200" s="128">
        <f t="shared" si="86"/>
        <v>0</v>
      </c>
      <c r="AI200" s="128">
        <f t="shared" si="87"/>
        <v>0</v>
      </c>
      <c r="AJ200" s="125" t="str">
        <f t="shared" si="99"/>
        <v/>
      </c>
      <c r="AK200" s="125" t="str">
        <f t="shared" si="100"/>
        <v/>
      </c>
      <c r="AL200" s="126" t="str">
        <f t="shared" si="101"/>
        <v/>
      </c>
      <c r="AM200" s="128">
        <f t="shared" si="94"/>
        <v>0</v>
      </c>
      <c r="AN200" s="129">
        <f t="shared" si="102"/>
        <v>8</v>
      </c>
      <c r="AO200" s="129">
        <f t="shared" si="95"/>
        <v>-19.875000000000043</v>
      </c>
      <c r="AP200" s="129">
        <f t="shared" si="103"/>
        <v>0</v>
      </c>
      <c r="AQ200" s="128">
        <f t="shared" si="92"/>
        <v>0</v>
      </c>
      <c r="AR200" s="128">
        <f t="shared" si="93"/>
        <v>0</v>
      </c>
      <c r="AS200" s="125">
        <f t="shared" si="88"/>
        <v>0</v>
      </c>
      <c r="AT200" s="143">
        <f t="shared" si="89"/>
        <v>-1</v>
      </c>
      <c r="AU200" s="137"/>
      <c r="AV200" s="102"/>
    </row>
    <row r="201" spans="1:48" ht="10.199999999999999" x14ac:dyDescent="0.2">
      <c r="A201" s="102"/>
      <c r="B201" s="133">
        <v>199</v>
      </c>
      <c r="C201" s="159"/>
      <c r="D201" s="82"/>
      <c r="E201" s="159"/>
      <c r="F201" s="82"/>
      <c r="G201" s="83"/>
      <c r="H201" s="162" t="s">
        <v>248</v>
      </c>
      <c r="I201" s="85"/>
      <c r="J201" s="85"/>
      <c r="K201" s="84"/>
      <c r="L201" s="86"/>
      <c r="M201" s="87"/>
      <c r="N201" s="135"/>
      <c r="O201" s="119"/>
      <c r="P201" s="120"/>
      <c r="Q201" s="121"/>
      <c r="R201" s="86"/>
      <c r="S201" s="86"/>
      <c r="T201" s="138">
        <f t="shared" si="96"/>
        <v>6.4099999999999966</v>
      </c>
      <c r="U201" s="122">
        <f t="shared" si="78"/>
        <v>0</v>
      </c>
      <c r="V201" s="123">
        <f t="shared" si="79"/>
        <v>0</v>
      </c>
      <c r="W201" s="122">
        <f t="shared" si="90"/>
        <v>0</v>
      </c>
      <c r="X201" s="124">
        <f t="shared" si="80"/>
        <v>6.4099999999999966</v>
      </c>
      <c r="Y201" s="124">
        <f t="shared" si="81"/>
        <v>-1.5899999999999967</v>
      </c>
      <c r="Z201" s="124">
        <f t="shared" si="82"/>
        <v>6.4099999999999966</v>
      </c>
      <c r="AA201" s="140">
        <f t="shared" si="83"/>
        <v>-1.5899999999999967</v>
      </c>
      <c r="AB201" s="142" t="str">
        <f>IF(G201&lt;&gt;"",VLOOKUP(WEEKDAY(C201,2),Служебный!G$4:H$10,2),"")</f>
        <v/>
      </c>
      <c r="AC201" s="125" t="str">
        <f t="shared" si="97"/>
        <v/>
      </c>
      <c r="AD201" s="126" t="str">
        <f t="shared" si="98"/>
        <v/>
      </c>
      <c r="AE201" s="127">
        <f t="shared" si="84"/>
        <v>0</v>
      </c>
      <c r="AF201" s="127">
        <f t="shared" si="85"/>
        <v>0</v>
      </c>
      <c r="AG201" s="127" t="str">
        <f t="shared" si="91"/>
        <v>интрадей</v>
      </c>
      <c r="AH201" s="128">
        <f t="shared" si="86"/>
        <v>0</v>
      </c>
      <c r="AI201" s="128">
        <f t="shared" si="87"/>
        <v>0</v>
      </c>
      <c r="AJ201" s="125" t="str">
        <f t="shared" si="99"/>
        <v/>
      </c>
      <c r="AK201" s="125" t="str">
        <f t="shared" si="100"/>
        <v/>
      </c>
      <c r="AL201" s="126" t="str">
        <f t="shared" si="101"/>
        <v/>
      </c>
      <c r="AM201" s="128">
        <f t="shared" si="94"/>
        <v>0</v>
      </c>
      <c r="AN201" s="129">
        <f t="shared" si="102"/>
        <v>8</v>
      </c>
      <c r="AO201" s="129">
        <f t="shared" si="95"/>
        <v>-19.875000000000043</v>
      </c>
      <c r="AP201" s="129">
        <f t="shared" si="103"/>
        <v>0</v>
      </c>
      <c r="AQ201" s="128">
        <f t="shared" si="92"/>
        <v>0</v>
      </c>
      <c r="AR201" s="128">
        <f t="shared" si="93"/>
        <v>0</v>
      </c>
      <c r="AS201" s="125">
        <f t="shared" si="88"/>
        <v>0</v>
      </c>
      <c r="AT201" s="143">
        <f t="shared" si="89"/>
        <v>-1</v>
      </c>
      <c r="AU201" s="137"/>
      <c r="AV201" s="102"/>
    </row>
    <row r="202" spans="1:48" ht="10.199999999999999" x14ac:dyDescent="0.2">
      <c r="A202" s="102"/>
      <c r="B202" s="133">
        <v>200</v>
      </c>
      <c r="C202" s="159"/>
      <c r="D202" s="82"/>
      <c r="E202" s="159"/>
      <c r="F202" s="82"/>
      <c r="G202" s="83"/>
      <c r="H202" s="161" t="s">
        <v>247</v>
      </c>
      <c r="I202" s="85"/>
      <c r="J202" s="85"/>
      <c r="K202" s="84"/>
      <c r="L202" s="86"/>
      <c r="M202" s="87"/>
      <c r="N202" s="135"/>
      <c r="O202" s="119"/>
      <c r="P202" s="120"/>
      <c r="Q202" s="121"/>
      <c r="R202" s="86"/>
      <c r="S202" s="86"/>
      <c r="T202" s="138">
        <f t="shared" si="96"/>
        <v>6.4099999999999966</v>
      </c>
      <c r="U202" s="122">
        <f t="shared" si="78"/>
        <v>0</v>
      </c>
      <c r="V202" s="123">
        <f t="shared" si="79"/>
        <v>0</v>
      </c>
      <c r="W202" s="122">
        <f t="shared" si="90"/>
        <v>0</v>
      </c>
      <c r="X202" s="124">
        <f t="shared" si="80"/>
        <v>6.4099999999999966</v>
      </c>
      <c r="Y202" s="124">
        <f t="shared" si="81"/>
        <v>-1.5899999999999967</v>
      </c>
      <c r="Z202" s="124">
        <f t="shared" si="82"/>
        <v>6.4099999999999966</v>
      </c>
      <c r="AA202" s="140">
        <f t="shared" si="83"/>
        <v>-1.5899999999999967</v>
      </c>
      <c r="AB202" s="142" t="str">
        <f>IF(G202&lt;&gt;"",VLOOKUP(WEEKDAY(C202,2),Служебный!G$4:H$10,2),"")</f>
        <v/>
      </c>
      <c r="AC202" s="125" t="str">
        <f t="shared" si="97"/>
        <v/>
      </c>
      <c r="AD202" s="126" t="str">
        <f t="shared" si="98"/>
        <v/>
      </c>
      <c r="AE202" s="127">
        <f t="shared" si="84"/>
        <v>0</v>
      </c>
      <c r="AF202" s="127">
        <f t="shared" si="85"/>
        <v>0</v>
      </c>
      <c r="AG202" s="127" t="str">
        <f t="shared" si="91"/>
        <v>интрадей</v>
      </c>
      <c r="AH202" s="128">
        <f t="shared" si="86"/>
        <v>0</v>
      </c>
      <c r="AI202" s="128">
        <f t="shared" si="87"/>
        <v>0</v>
      </c>
      <c r="AJ202" s="125" t="str">
        <f t="shared" si="99"/>
        <v/>
      </c>
      <c r="AK202" s="125" t="str">
        <f t="shared" si="100"/>
        <v/>
      </c>
      <c r="AL202" s="126" t="str">
        <f t="shared" si="101"/>
        <v/>
      </c>
      <c r="AM202" s="128">
        <f t="shared" si="94"/>
        <v>0</v>
      </c>
      <c r="AN202" s="129">
        <f t="shared" si="102"/>
        <v>8</v>
      </c>
      <c r="AO202" s="129">
        <f t="shared" si="95"/>
        <v>-19.875000000000043</v>
      </c>
      <c r="AP202" s="129">
        <f t="shared" si="103"/>
        <v>0</v>
      </c>
      <c r="AQ202" s="128">
        <f t="shared" si="92"/>
        <v>0</v>
      </c>
      <c r="AR202" s="128">
        <f t="shared" si="93"/>
        <v>0</v>
      </c>
      <c r="AS202" s="125">
        <f t="shared" si="88"/>
        <v>0</v>
      </c>
      <c r="AT202" s="143">
        <f t="shared" si="89"/>
        <v>-1</v>
      </c>
      <c r="AU202" s="137"/>
      <c r="AV202" s="102"/>
    </row>
    <row r="203" spans="1:48" ht="10.199999999999999" x14ac:dyDescent="0.2">
      <c r="A203" s="102"/>
      <c r="B203" s="133">
        <v>201</v>
      </c>
      <c r="C203" s="159"/>
      <c r="D203" s="82"/>
      <c r="E203" s="159"/>
      <c r="F203" s="82"/>
      <c r="G203" s="83"/>
      <c r="H203" s="162" t="s">
        <v>248</v>
      </c>
      <c r="I203" s="85"/>
      <c r="J203" s="85"/>
      <c r="K203" s="84"/>
      <c r="L203" s="86"/>
      <c r="M203" s="87"/>
      <c r="N203" s="135"/>
      <c r="O203" s="119"/>
      <c r="P203" s="120"/>
      <c r="Q203" s="121"/>
      <c r="R203" s="86"/>
      <c r="S203" s="86"/>
      <c r="T203" s="138">
        <f t="shared" si="96"/>
        <v>6.4099999999999966</v>
      </c>
      <c r="U203" s="122">
        <f t="shared" si="78"/>
        <v>0</v>
      </c>
      <c r="V203" s="123">
        <f t="shared" si="79"/>
        <v>0</v>
      </c>
      <c r="W203" s="122">
        <f t="shared" si="90"/>
        <v>0</v>
      </c>
      <c r="X203" s="124">
        <f t="shared" si="80"/>
        <v>6.4099999999999966</v>
      </c>
      <c r="Y203" s="124">
        <f t="shared" si="81"/>
        <v>-1.5899999999999967</v>
      </c>
      <c r="Z203" s="124">
        <f t="shared" si="82"/>
        <v>6.4099999999999966</v>
      </c>
      <c r="AA203" s="140">
        <f t="shared" si="83"/>
        <v>-1.5899999999999967</v>
      </c>
      <c r="AB203" s="142" t="str">
        <f>IF(G203&lt;&gt;"",VLOOKUP(WEEKDAY(C203,2),Служебный!G$4:H$10,2),"")</f>
        <v/>
      </c>
      <c r="AC203" s="125" t="str">
        <f t="shared" si="97"/>
        <v/>
      </c>
      <c r="AD203" s="126" t="str">
        <f t="shared" si="98"/>
        <v/>
      </c>
      <c r="AE203" s="127">
        <f t="shared" si="84"/>
        <v>0</v>
      </c>
      <c r="AF203" s="127">
        <f t="shared" si="85"/>
        <v>0</v>
      </c>
      <c r="AG203" s="127" t="str">
        <f t="shared" si="91"/>
        <v>интрадей</v>
      </c>
      <c r="AH203" s="128">
        <f t="shared" si="86"/>
        <v>0</v>
      </c>
      <c r="AI203" s="128">
        <f t="shared" si="87"/>
        <v>0</v>
      </c>
      <c r="AJ203" s="125" t="str">
        <f t="shared" si="99"/>
        <v/>
      </c>
      <c r="AK203" s="125" t="str">
        <f t="shared" si="100"/>
        <v/>
      </c>
      <c r="AL203" s="126" t="str">
        <f t="shared" si="101"/>
        <v/>
      </c>
      <c r="AM203" s="128">
        <f t="shared" si="94"/>
        <v>0</v>
      </c>
      <c r="AN203" s="129">
        <f t="shared" si="102"/>
        <v>8</v>
      </c>
      <c r="AO203" s="129">
        <f t="shared" si="95"/>
        <v>-19.875000000000043</v>
      </c>
      <c r="AP203" s="129">
        <f t="shared" si="103"/>
        <v>0</v>
      </c>
      <c r="AQ203" s="128">
        <f t="shared" si="92"/>
        <v>0</v>
      </c>
      <c r="AR203" s="128">
        <f t="shared" si="93"/>
        <v>0</v>
      </c>
      <c r="AS203" s="125">
        <f t="shared" si="88"/>
        <v>0</v>
      </c>
      <c r="AT203" s="143">
        <f t="shared" si="89"/>
        <v>-1</v>
      </c>
      <c r="AU203" s="137"/>
      <c r="AV203" s="102"/>
    </row>
    <row r="204" spans="1:48" ht="10.199999999999999" x14ac:dyDescent="0.2">
      <c r="A204" s="102"/>
      <c r="B204" s="133">
        <v>202</v>
      </c>
      <c r="C204" s="159"/>
      <c r="D204" s="82"/>
      <c r="E204" s="159"/>
      <c r="F204" s="82"/>
      <c r="G204" s="83"/>
      <c r="H204" s="162" t="s">
        <v>248</v>
      </c>
      <c r="I204" s="85"/>
      <c r="J204" s="85"/>
      <c r="K204" s="84"/>
      <c r="L204" s="86"/>
      <c r="M204" s="87"/>
      <c r="N204" s="135"/>
      <c r="O204" s="119"/>
      <c r="P204" s="120"/>
      <c r="Q204" s="121"/>
      <c r="R204" s="86"/>
      <c r="S204" s="86"/>
      <c r="T204" s="138">
        <f t="shared" si="96"/>
        <v>6.4099999999999966</v>
      </c>
      <c r="U204" s="122">
        <f t="shared" si="78"/>
        <v>0</v>
      </c>
      <c r="V204" s="123">
        <f t="shared" si="79"/>
        <v>0</v>
      </c>
      <c r="W204" s="122">
        <f t="shared" si="90"/>
        <v>0</v>
      </c>
      <c r="X204" s="124">
        <f t="shared" si="80"/>
        <v>6.4099999999999966</v>
      </c>
      <c r="Y204" s="124">
        <f t="shared" si="81"/>
        <v>-1.5899999999999967</v>
      </c>
      <c r="Z204" s="124">
        <f t="shared" si="82"/>
        <v>6.4099999999999966</v>
      </c>
      <c r="AA204" s="140">
        <f t="shared" si="83"/>
        <v>-1.5899999999999967</v>
      </c>
      <c r="AB204" s="142" t="str">
        <f>IF(G204&lt;&gt;"",VLOOKUP(WEEKDAY(C204,2),Служебный!G$4:H$10,2),"")</f>
        <v/>
      </c>
      <c r="AC204" s="125" t="str">
        <f t="shared" si="97"/>
        <v/>
      </c>
      <c r="AD204" s="126" t="str">
        <f t="shared" si="98"/>
        <v/>
      </c>
      <c r="AE204" s="127">
        <f t="shared" si="84"/>
        <v>0</v>
      </c>
      <c r="AF204" s="127">
        <f t="shared" si="85"/>
        <v>0</v>
      </c>
      <c r="AG204" s="127" t="str">
        <f t="shared" si="91"/>
        <v>интрадей</v>
      </c>
      <c r="AH204" s="128">
        <f t="shared" si="86"/>
        <v>0</v>
      </c>
      <c r="AI204" s="128">
        <f t="shared" si="87"/>
        <v>0</v>
      </c>
      <c r="AJ204" s="125" t="str">
        <f t="shared" si="99"/>
        <v/>
      </c>
      <c r="AK204" s="125" t="str">
        <f t="shared" si="100"/>
        <v/>
      </c>
      <c r="AL204" s="126" t="str">
        <f t="shared" si="101"/>
        <v/>
      </c>
      <c r="AM204" s="128">
        <f t="shared" si="94"/>
        <v>0</v>
      </c>
      <c r="AN204" s="129">
        <f t="shared" si="102"/>
        <v>8</v>
      </c>
      <c r="AO204" s="129">
        <f t="shared" si="95"/>
        <v>-19.875000000000043</v>
      </c>
      <c r="AP204" s="129">
        <f t="shared" si="103"/>
        <v>0</v>
      </c>
      <c r="AQ204" s="128">
        <f t="shared" si="92"/>
        <v>0</v>
      </c>
      <c r="AR204" s="128">
        <f t="shared" si="93"/>
        <v>0</v>
      </c>
      <c r="AS204" s="125">
        <f t="shared" si="88"/>
        <v>0</v>
      </c>
      <c r="AT204" s="143">
        <f t="shared" si="89"/>
        <v>-1</v>
      </c>
      <c r="AU204" s="137"/>
      <c r="AV204" s="102"/>
    </row>
    <row r="205" spans="1:48" ht="10.199999999999999" x14ac:dyDescent="0.2">
      <c r="A205" s="102"/>
      <c r="B205" s="133">
        <v>203</v>
      </c>
      <c r="C205" s="159"/>
      <c r="D205" s="82"/>
      <c r="E205" s="159"/>
      <c r="F205" s="82"/>
      <c r="G205" s="83"/>
      <c r="H205" s="162" t="s">
        <v>248</v>
      </c>
      <c r="I205" s="85"/>
      <c r="J205" s="85"/>
      <c r="K205" s="84"/>
      <c r="L205" s="86"/>
      <c r="M205" s="87"/>
      <c r="N205" s="135"/>
      <c r="O205" s="119"/>
      <c r="P205" s="120"/>
      <c r="Q205" s="121"/>
      <c r="R205" s="86"/>
      <c r="S205" s="86"/>
      <c r="T205" s="138">
        <f t="shared" si="96"/>
        <v>6.4099999999999966</v>
      </c>
      <c r="U205" s="122">
        <f t="shared" si="78"/>
        <v>0</v>
      </c>
      <c r="V205" s="123">
        <f t="shared" si="79"/>
        <v>0</v>
      </c>
      <c r="W205" s="122">
        <f t="shared" si="90"/>
        <v>0</v>
      </c>
      <c r="X205" s="124">
        <f t="shared" si="80"/>
        <v>6.4099999999999966</v>
      </c>
      <c r="Y205" s="124">
        <f t="shared" si="81"/>
        <v>-1.5899999999999967</v>
      </c>
      <c r="Z205" s="124">
        <f t="shared" si="82"/>
        <v>6.4099999999999966</v>
      </c>
      <c r="AA205" s="140">
        <f t="shared" si="83"/>
        <v>-1.5899999999999967</v>
      </c>
      <c r="AB205" s="142" t="str">
        <f>IF(G205&lt;&gt;"",VLOOKUP(WEEKDAY(C205,2),Служебный!G$4:H$10,2),"")</f>
        <v/>
      </c>
      <c r="AC205" s="125" t="str">
        <f t="shared" si="97"/>
        <v/>
      </c>
      <c r="AD205" s="126" t="str">
        <f t="shared" si="98"/>
        <v/>
      </c>
      <c r="AE205" s="127">
        <f t="shared" si="84"/>
        <v>0</v>
      </c>
      <c r="AF205" s="127">
        <f t="shared" si="85"/>
        <v>0</v>
      </c>
      <c r="AG205" s="127" t="str">
        <f t="shared" si="91"/>
        <v>интрадей</v>
      </c>
      <c r="AH205" s="128">
        <f t="shared" si="86"/>
        <v>0</v>
      </c>
      <c r="AI205" s="128">
        <f t="shared" si="87"/>
        <v>0</v>
      </c>
      <c r="AJ205" s="125" t="str">
        <f t="shared" si="99"/>
        <v/>
      </c>
      <c r="AK205" s="125" t="str">
        <f t="shared" si="100"/>
        <v/>
      </c>
      <c r="AL205" s="126" t="str">
        <f t="shared" si="101"/>
        <v/>
      </c>
      <c r="AM205" s="128">
        <f t="shared" si="94"/>
        <v>0</v>
      </c>
      <c r="AN205" s="129">
        <f t="shared" si="102"/>
        <v>8</v>
      </c>
      <c r="AO205" s="129">
        <f t="shared" si="95"/>
        <v>-19.875000000000043</v>
      </c>
      <c r="AP205" s="129">
        <f t="shared" si="103"/>
        <v>0</v>
      </c>
      <c r="AQ205" s="128">
        <f t="shared" si="92"/>
        <v>0</v>
      </c>
      <c r="AR205" s="128">
        <f t="shared" si="93"/>
        <v>0</v>
      </c>
      <c r="AS205" s="125">
        <f t="shared" si="88"/>
        <v>0</v>
      </c>
      <c r="AT205" s="143">
        <f t="shared" si="89"/>
        <v>-1</v>
      </c>
      <c r="AU205" s="137"/>
      <c r="AV205" s="102"/>
    </row>
    <row r="206" spans="1:48" ht="10.199999999999999" x14ac:dyDescent="0.2">
      <c r="A206" s="102"/>
      <c r="B206" s="133">
        <v>204</v>
      </c>
      <c r="C206" s="159"/>
      <c r="D206" s="82"/>
      <c r="E206" s="159"/>
      <c r="F206" s="82"/>
      <c r="G206" s="83"/>
      <c r="H206" s="162" t="s">
        <v>248</v>
      </c>
      <c r="I206" s="85"/>
      <c r="J206" s="85"/>
      <c r="K206" s="84"/>
      <c r="L206" s="86"/>
      <c r="M206" s="87"/>
      <c r="N206" s="135"/>
      <c r="O206" s="119"/>
      <c r="P206" s="120"/>
      <c r="Q206" s="121"/>
      <c r="R206" s="86"/>
      <c r="S206" s="86"/>
      <c r="T206" s="138">
        <f t="shared" si="96"/>
        <v>6.4099999999999966</v>
      </c>
      <c r="U206" s="122">
        <f t="shared" si="78"/>
        <v>0</v>
      </c>
      <c r="V206" s="123">
        <f t="shared" si="79"/>
        <v>0</v>
      </c>
      <c r="W206" s="122">
        <f t="shared" si="90"/>
        <v>0</v>
      </c>
      <c r="X206" s="124">
        <f t="shared" si="80"/>
        <v>6.4099999999999966</v>
      </c>
      <c r="Y206" s="124">
        <f t="shared" si="81"/>
        <v>-1.5899999999999967</v>
      </c>
      <c r="Z206" s="124">
        <f t="shared" si="82"/>
        <v>6.4099999999999966</v>
      </c>
      <c r="AA206" s="140">
        <f t="shared" si="83"/>
        <v>-1.5899999999999967</v>
      </c>
      <c r="AB206" s="142" t="str">
        <f>IF(G206&lt;&gt;"",VLOOKUP(WEEKDAY(C206,2),Служебный!G$4:H$10,2),"")</f>
        <v/>
      </c>
      <c r="AC206" s="125" t="str">
        <f t="shared" si="97"/>
        <v/>
      </c>
      <c r="AD206" s="126" t="str">
        <f t="shared" si="98"/>
        <v/>
      </c>
      <c r="AE206" s="127">
        <f t="shared" si="84"/>
        <v>0</v>
      </c>
      <c r="AF206" s="127">
        <f t="shared" si="85"/>
        <v>0</v>
      </c>
      <c r="AG206" s="127" t="str">
        <f t="shared" si="91"/>
        <v>интрадей</v>
      </c>
      <c r="AH206" s="128">
        <f t="shared" si="86"/>
        <v>0</v>
      </c>
      <c r="AI206" s="128">
        <f t="shared" si="87"/>
        <v>0</v>
      </c>
      <c r="AJ206" s="125" t="str">
        <f t="shared" si="99"/>
        <v/>
      </c>
      <c r="AK206" s="125" t="str">
        <f t="shared" si="100"/>
        <v/>
      </c>
      <c r="AL206" s="126" t="str">
        <f t="shared" si="101"/>
        <v/>
      </c>
      <c r="AM206" s="128">
        <f t="shared" si="94"/>
        <v>0</v>
      </c>
      <c r="AN206" s="129">
        <f t="shared" si="102"/>
        <v>8</v>
      </c>
      <c r="AO206" s="129">
        <f t="shared" si="95"/>
        <v>-19.875000000000043</v>
      </c>
      <c r="AP206" s="129">
        <f t="shared" si="103"/>
        <v>0</v>
      </c>
      <c r="AQ206" s="128">
        <f t="shared" si="92"/>
        <v>0</v>
      </c>
      <c r="AR206" s="128">
        <f t="shared" si="93"/>
        <v>0</v>
      </c>
      <c r="AS206" s="125">
        <f t="shared" si="88"/>
        <v>0</v>
      </c>
      <c r="AT206" s="143">
        <f t="shared" si="89"/>
        <v>-1</v>
      </c>
      <c r="AU206" s="137"/>
      <c r="AV206" s="102"/>
    </row>
    <row r="207" spans="1:48" ht="10.199999999999999" x14ac:dyDescent="0.2">
      <c r="A207" s="102"/>
      <c r="B207" s="133">
        <v>205</v>
      </c>
      <c r="C207" s="159"/>
      <c r="D207" s="82"/>
      <c r="E207" s="159"/>
      <c r="F207" s="82"/>
      <c r="G207" s="83"/>
      <c r="H207" s="161" t="s">
        <v>247</v>
      </c>
      <c r="I207" s="85"/>
      <c r="J207" s="85"/>
      <c r="K207" s="84"/>
      <c r="L207" s="86"/>
      <c r="M207" s="87"/>
      <c r="N207" s="135"/>
      <c r="O207" s="119"/>
      <c r="P207" s="120"/>
      <c r="Q207" s="121"/>
      <c r="R207" s="86"/>
      <c r="S207" s="86"/>
      <c r="T207" s="138">
        <f t="shared" si="96"/>
        <v>6.4099999999999966</v>
      </c>
      <c r="U207" s="122">
        <f t="shared" si="78"/>
        <v>0</v>
      </c>
      <c r="V207" s="123">
        <f t="shared" si="79"/>
        <v>0</v>
      </c>
      <c r="W207" s="122">
        <f t="shared" si="90"/>
        <v>0</v>
      </c>
      <c r="X207" s="124">
        <f t="shared" si="80"/>
        <v>6.4099999999999966</v>
      </c>
      <c r="Y207" s="124">
        <f t="shared" si="81"/>
        <v>-1.5899999999999967</v>
      </c>
      <c r="Z207" s="124">
        <f t="shared" si="82"/>
        <v>6.4099999999999966</v>
      </c>
      <c r="AA207" s="140">
        <f t="shared" si="83"/>
        <v>-1.5899999999999967</v>
      </c>
      <c r="AB207" s="142" t="str">
        <f>IF(G207&lt;&gt;"",VLOOKUP(WEEKDAY(C207,2),Служебный!G$4:H$10,2),"")</f>
        <v/>
      </c>
      <c r="AC207" s="125" t="str">
        <f t="shared" si="97"/>
        <v/>
      </c>
      <c r="AD207" s="126" t="str">
        <f t="shared" si="98"/>
        <v/>
      </c>
      <c r="AE207" s="127">
        <f t="shared" si="84"/>
        <v>0</v>
      </c>
      <c r="AF207" s="127">
        <f t="shared" si="85"/>
        <v>0</v>
      </c>
      <c r="AG207" s="127" t="str">
        <f t="shared" si="91"/>
        <v>интрадей</v>
      </c>
      <c r="AH207" s="128">
        <f t="shared" si="86"/>
        <v>0</v>
      </c>
      <c r="AI207" s="128">
        <f t="shared" si="87"/>
        <v>0</v>
      </c>
      <c r="AJ207" s="125" t="str">
        <f t="shared" si="99"/>
        <v/>
      </c>
      <c r="AK207" s="125" t="str">
        <f t="shared" si="100"/>
        <v/>
      </c>
      <c r="AL207" s="126" t="str">
        <f t="shared" si="101"/>
        <v/>
      </c>
      <c r="AM207" s="128">
        <f t="shared" si="94"/>
        <v>0</v>
      </c>
      <c r="AN207" s="129">
        <f t="shared" si="102"/>
        <v>8</v>
      </c>
      <c r="AO207" s="129">
        <f t="shared" si="95"/>
        <v>-19.875000000000043</v>
      </c>
      <c r="AP207" s="129">
        <f t="shared" si="103"/>
        <v>0</v>
      </c>
      <c r="AQ207" s="128">
        <f t="shared" si="92"/>
        <v>0</v>
      </c>
      <c r="AR207" s="128">
        <f t="shared" si="93"/>
        <v>0</v>
      </c>
      <c r="AS207" s="125">
        <f t="shared" si="88"/>
        <v>0</v>
      </c>
      <c r="AT207" s="143">
        <f t="shared" si="89"/>
        <v>-1</v>
      </c>
      <c r="AU207" s="137"/>
      <c r="AV207" s="102"/>
    </row>
    <row r="208" spans="1:48" ht="10.199999999999999" x14ac:dyDescent="0.2">
      <c r="A208" s="102"/>
      <c r="B208" s="133">
        <v>206</v>
      </c>
      <c r="C208" s="159"/>
      <c r="D208" s="82"/>
      <c r="E208" s="159"/>
      <c r="F208" s="82"/>
      <c r="G208" s="83"/>
      <c r="H208" s="161" t="s">
        <v>247</v>
      </c>
      <c r="I208" s="85"/>
      <c r="J208" s="85"/>
      <c r="K208" s="84"/>
      <c r="L208" s="86"/>
      <c r="M208" s="87"/>
      <c r="N208" s="135"/>
      <c r="O208" s="119"/>
      <c r="P208" s="120"/>
      <c r="Q208" s="121"/>
      <c r="R208" s="86"/>
      <c r="S208" s="86"/>
      <c r="T208" s="138">
        <f t="shared" si="96"/>
        <v>6.4099999999999966</v>
      </c>
      <c r="U208" s="122">
        <f t="shared" si="78"/>
        <v>0</v>
      </c>
      <c r="V208" s="123">
        <f t="shared" si="79"/>
        <v>0</v>
      </c>
      <c r="W208" s="122">
        <f t="shared" si="90"/>
        <v>0</v>
      </c>
      <c r="X208" s="124">
        <f t="shared" si="80"/>
        <v>6.4099999999999966</v>
      </c>
      <c r="Y208" s="124">
        <f t="shared" si="81"/>
        <v>-1.5899999999999967</v>
      </c>
      <c r="Z208" s="124">
        <f t="shared" si="82"/>
        <v>6.4099999999999966</v>
      </c>
      <c r="AA208" s="140">
        <f t="shared" si="83"/>
        <v>-1.5899999999999967</v>
      </c>
      <c r="AB208" s="142" t="str">
        <f>IF(G208&lt;&gt;"",VLOOKUP(WEEKDAY(C208,2),Служебный!G$4:H$10,2),"")</f>
        <v/>
      </c>
      <c r="AC208" s="125" t="str">
        <f t="shared" si="97"/>
        <v/>
      </c>
      <c r="AD208" s="126" t="str">
        <f t="shared" si="98"/>
        <v/>
      </c>
      <c r="AE208" s="127">
        <f t="shared" si="84"/>
        <v>0</v>
      </c>
      <c r="AF208" s="127">
        <f t="shared" si="85"/>
        <v>0</v>
      </c>
      <c r="AG208" s="127" t="str">
        <f t="shared" si="91"/>
        <v>интрадей</v>
      </c>
      <c r="AH208" s="128">
        <f t="shared" si="86"/>
        <v>0</v>
      </c>
      <c r="AI208" s="128">
        <f t="shared" si="87"/>
        <v>0</v>
      </c>
      <c r="AJ208" s="125" t="str">
        <f t="shared" si="99"/>
        <v/>
      </c>
      <c r="AK208" s="125" t="str">
        <f t="shared" si="100"/>
        <v/>
      </c>
      <c r="AL208" s="126" t="str">
        <f t="shared" si="101"/>
        <v/>
      </c>
      <c r="AM208" s="128">
        <f t="shared" si="94"/>
        <v>0</v>
      </c>
      <c r="AN208" s="129">
        <f t="shared" si="102"/>
        <v>8</v>
      </c>
      <c r="AO208" s="129">
        <f t="shared" si="95"/>
        <v>-19.875000000000043</v>
      </c>
      <c r="AP208" s="129">
        <f t="shared" si="103"/>
        <v>0</v>
      </c>
      <c r="AQ208" s="128">
        <f t="shared" si="92"/>
        <v>0</v>
      </c>
      <c r="AR208" s="128">
        <f t="shared" si="93"/>
        <v>0</v>
      </c>
      <c r="AS208" s="125">
        <f t="shared" si="88"/>
        <v>0</v>
      </c>
      <c r="AT208" s="143">
        <f t="shared" si="89"/>
        <v>-1</v>
      </c>
      <c r="AU208" s="137"/>
      <c r="AV208" s="102"/>
    </row>
    <row r="209" spans="1:48" ht="10.199999999999999" x14ac:dyDescent="0.2">
      <c r="A209" s="102"/>
      <c r="B209" s="133">
        <v>207</v>
      </c>
      <c r="C209" s="159"/>
      <c r="D209" s="82"/>
      <c r="E209" s="159"/>
      <c r="F209" s="82"/>
      <c r="G209" s="83"/>
      <c r="H209" s="161" t="s">
        <v>247</v>
      </c>
      <c r="I209" s="85"/>
      <c r="J209" s="85"/>
      <c r="K209" s="84"/>
      <c r="L209" s="86"/>
      <c r="M209" s="87"/>
      <c r="N209" s="135"/>
      <c r="O209" s="119"/>
      <c r="P209" s="120"/>
      <c r="Q209" s="121"/>
      <c r="R209" s="86"/>
      <c r="S209" s="86"/>
      <c r="T209" s="138">
        <f t="shared" si="96"/>
        <v>6.4099999999999966</v>
      </c>
      <c r="U209" s="122">
        <f t="shared" si="78"/>
        <v>0</v>
      </c>
      <c r="V209" s="123">
        <f t="shared" si="79"/>
        <v>0</v>
      </c>
      <c r="W209" s="122">
        <f t="shared" si="90"/>
        <v>0</v>
      </c>
      <c r="X209" s="124">
        <f t="shared" si="80"/>
        <v>6.4099999999999966</v>
      </c>
      <c r="Y209" s="124">
        <f t="shared" si="81"/>
        <v>-1.5899999999999967</v>
      </c>
      <c r="Z209" s="124">
        <f t="shared" si="82"/>
        <v>6.4099999999999966</v>
      </c>
      <c r="AA209" s="140">
        <f t="shared" si="83"/>
        <v>-1.5899999999999967</v>
      </c>
      <c r="AB209" s="142" t="str">
        <f>IF(G209&lt;&gt;"",VLOOKUP(WEEKDAY(C209,2),Служебный!G$4:H$10,2),"")</f>
        <v/>
      </c>
      <c r="AC209" s="125" t="str">
        <f t="shared" si="97"/>
        <v/>
      </c>
      <c r="AD209" s="126" t="str">
        <f t="shared" si="98"/>
        <v/>
      </c>
      <c r="AE209" s="127">
        <f t="shared" si="84"/>
        <v>0</v>
      </c>
      <c r="AF209" s="127">
        <f t="shared" si="85"/>
        <v>0</v>
      </c>
      <c r="AG209" s="127" t="str">
        <f t="shared" si="91"/>
        <v>интрадей</v>
      </c>
      <c r="AH209" s="128">
        <f t="shared" si="86"/>
        <v>0</v>
      </c>
      <c r="AI209" s="128">
        <f t="shared" si="87"/>
        <v>0</v>
      </c>
      <c r="AJ209" s="125" t="str">
        <f t="shared" si="99"/>
        <v/>
      </c>
      <c r="AK209" s="125" t="str">
        <f t="shared" si="100"/>
        <v/>
      </c>
      <c r="AL209" s="126" t="str">
        <f t="shared" si="101"/>
        <v/>
      </c>
      <c r="AM209" s="128">
        <f t="shared" si="94"/>
        <v>0</v>
      </c>
      <c r="AN209" s="129">
        <f t="shared" si="102"/>
        <v>8</v>
      </c>
      <c r="AO209" s="129">
        <f t="shared" si="95"/>
        <v>-19.875000000000043</v>
      </c>
      <c r="AP209" s="129">
        <f t="shared" si="103"/>
        <v>0</v>
      </c>
      <c r="AQ209" s="128">
        <f t="shared" si="92"/>
        <v>0</v>
      </c>
      <c r="AR209" s="128">
        <f t="shared" si="93"/>
        <v>0</v>
      </c>
      <c r="AS209" s="125">
        <f t="shared" si="88"/>
        <v>0</v>
      </c>
      <c r="AT209" s="143">
        <f t="shared" si="89"/>
        <v>-1</v>
      </c>
      <c r="AU209" s="137"/>
      <c r="AV209" s="102"/>
    </row>
    <row r="210" spans="1:48" ht="10.199999999999999" x14ac:dyDescent="0.2">
      <c r="A210" s="102"/>
      <c r="B210" s="133">
        <v>208</v>
      </c>
      <c r="C210" s="159"/>
      <c r="D210" s="82"/>
      <c r="E210" s="159"/>
      <c r="F210" s="82"/>
      <c r="G210" s="83"/>
      <c r="H210" s="161" t="s">
        <v>247</v>
      </c>
      <c r="I210" s="85"/>
      <c r="J210" s="85"/>
      <c r="K210" s="84"/>
      <c r="L210" s="86"/>
      <c r="M210" s="87"/>
      <c r="N210" s="135"/>
      <c r="O210" s="119"/>
      <c r="P210" s="120"/>
      <c r="Q210" s="121"/>
      <c r="R210" s="86"/>
      <c r="S210" s="86"/>
      <c r="T210" s="138">
        <f t="shared" si="96"/>
        <v>6.4099999999999966</v>
      </c>
      <c r="U210" s="122">
        <f t="shared" si="78"/>
        <v>0</v>
      </c>
      <c r="V210" s="123">
        <f t="shared" si="79"/>
        <v>0</v>
      </c>
      <c r="W210" s="122">
        <f t="shared" si="90"/>
        <v>0</v>
      </c>
      <c r="X210" s="124">
        <f t="shared" si="80"/>
        <v>6.4099999999999966</v>
      </c>
      <c r="Y210" s="124">
        <f t="shared" si="81"/>
        <v>-1.5899999999999967</v>
      </c>
      <c r="Z210" s="124">
        <f t="shared" si="82"/>
        <v>6.4099999999999966</v>
      </c>
      <c r="AA210" s="140">
        <f t="shared" si="83"/>
        <v>-1.5899999999999967</v>
      </c>
      <c r="AB210" s="142" t="str">
        <f>IF(G210&lt;&gt;"",VLOOKUP(WEEKDAY(C210,2),Служебный!G$4:H$10,2),"")</f>
        <v/>
      </c>
      <c r="AC210" s="125" t="str">
        <f t="shared" si="97"/>
        <v/>
      </c>
      <c r="AD210" s="126" t="str">
        <f t="shared" si="98"/>
        <v/>
      </c>
      <c r="AE210" s="127">
        <f t="shared" si="84"/>
        <v>0</v>
      </c>
      <c r="AF210" s="127">
        <f t="shared" si="85"/>
        <v>0</v>
      </c>
      <c r="AG210" s="127" t="str">
        <f t="shared" si="91"/>
        <v>интрадей</v>
      </c>
      <c r="AH210" s="128">
        <f t="shared" si="86"/>
        <v>0</v>
      </c>
      <c r="AI210" s="128">
        <f t="shared" si="87"/>
        <v>0</v>
      </c>
      <c r="AJ210" s="125" t="str">
        <f t="shared" si="99"/>
        <v/>
      </c>
      <c r="AK210" s="125" t="str">
        <f t="shared" si="100"/>
        <v/>
      </c>
      <c r="AL210" s="126" t="str">
        <f t="shared" si="101"/>
        <v/>
      </c>
      <c r="AM210" s="128">
        <f t="shared" si="94"/>
        <v>0</v>
      </c>
      <c r="AN210" s="129">
        <f t="shared" si="102"/>
        <v>8</v>
      </c>
      <c r="AO210" s="129">
        <f t="shared" si="95"/>
        <v>-19.875000000000043</v>
      </c>
      <c r="AP210" s="129">
        <f t="shared" si="103"/>
        <v>0</v>
      </c>
      <c r="AQ210" s="128">
        <f t="shared" si="92"/>
        <v>0</v>
      </c>
      <c r="AR210" s="128">
        <f t="shared" si="93"/>
        <v>0</v>
      </c>
      <c r="AS210" s="125">
        <f t="shared" si="88"/>
        <v>0</v>
      </c>
      <c r="AT210" s="143">
        <f t="shared" si="89"/>
        <v>-1</v>
      </c>
      <c r="AU210" s="137"/>
      <c r="AV210" s="102"/>
    </row>
    <row r="211" spans="1:48" ht="10.199999999999999" x14ac:dyDescent="0.2">
      <c r="A211" s="102"/>
      <c r="B211" s="133">
        <v>209</v>
      </c>
      <c r="C211" s="159"/>
      <c r="D211" s="82"/>
      <c r="E211" s="159"/>
      <c r="F211" s="82"/>
      <c r="G211" s="83"/>
      <c r="H211" s="161" t="s">
        <v>247</v>
      </c>
      <c r="I211" s="85"/>
      <c r="J211" s="85"/>
      <c r="K211" s="84"/>
      <c r="L211" s="86"/>
      <c r="M211" s="87"/>
      <c r="N211" s="135"/>
      <c r="O211" s="119"/>
      <c r="P211" s="120"/>
      <c r="Q211" s="121"/>
      <c r="R211" s="86"/>
      <c r="S211" s="86"/>
      <c r="T211" s="138">
        <f t="shared" si="96"/>
        <v>6.4099999999999966</v>
      </c>
      <c r="U211" s="122">
        <f t="shared" si="78"/>
        <v>0</v>
      </c>
      <c r="V211" s="123">
        <f t="shared" si="79"/>
        <v>0</v>
      </c>
      <c r="W211" s="122">
        <f t="shared" si="90"/>
        <v>0</v>
      </c>
      <c r="X211" s="124">
        <f t="shared" si="80"/>
        <v>6.4099999999999966</v>
      </c>
      <c r="Y211" s="124">
        <f t="shared" si="81"/>
        <v>-1.5899999999999967</v>
      </c>
      <c r="Z211" s="124">
        <f t="shared" si="82"/>
        <v>6.4099999999999966</v>
      </c>
      <c r="AA211" s="140">
        <f t="shared" si="83"/>
        <v>-1.5899999999999967</v>
      </c>
      <c r="AB211" s="142" t="str">
        <f>IF(G211&lt;&gt;"",VLOOKUP(WEEKDAY(C211,2),Служебный!G$4:H$10,2),"")</f>
        <v/>
      </c>
      <c r="AC211" s="125" t="str">
        <f t="shared" si="97"/>
        <v/>
      </c>
      <c r="AD211" s="126" t="str">
        <f t="shared" si="98"/>
        <v/>
      </c>
      <c r="AE211" s="127">
        <f t="shared" si="84"/>
        <v>0</v>
      </c>
      <c r="AF211" s="127">
        <f t="shared" si="85"/>
        <v>0</v>
      </c>
      <c r="AG211" s="127" t="str">
        <f t="shared" si="91"/>
        <v>интрадей</v>
      </c>
      <c r="AH211" s="128">
        <f t="shared" si="86"/>
        <v>0</v>
      </c>
      <c r="AI211" s="128">
        <f t="shared" si="87"/>
        <v>0</v>
      </c>
      <c r="AJ211" s="125" t="str">
        <f t="shared" si="99"/>
        <v/>
      </c>
      <c r="AK211" s="125" t="str">
        <f t="shared" si="100"/>
        <v/>
      </c>
      <c r="AL211" s="126" t="str">
        <f t="shared" si="101"/>
        <v/>
      </c>
      <c r="AM211" s="128">
        <f t="shared" si="94"/>
        <v>0</v>
      </c>
      <c r="AN211" s="129">
        <f t="shared" si="102"/>
        <v>8</v>
      </c>
      <c r="AO211" s="129">
        <f t="shared" si="95"/>
        <v>-19.875000000000043</v>
      </c>
      <c r="AP211" s="129">
        <f t="shared" si="103"/>
        <v>0</v>
      </c>
      <c r="AQ211" s="128">
        <f t="shared" si="92"/>
        <v>0</v>
      </c>
      <c r="AR211" s="128">
        <f t="shared" si="93"/>
        <v>0</v>
      </c>
      <c r="AS211" s="125">
        <f t="shared" si="88"/>
        <v>0</v>
      </c>
      <c r="AT211" s="143">
        <f t="shared" si="89"/>
        <v>-1</v>
      </c>
      <c r="AU211" s="137"/>
      <c r="AV211" s="102"/>
    </row>
    <row r="212" spans="1:48" ht="10.199999999999999" x14ac:dyDescent="0.2">
      <c r="A212" s="102"/>
      <c r="B212" s="133">
        <v>210</v>
      </c>
      <c r="C212" s="159"/>
      <c r="D212" s="82"/>
      <c r="E212" s="81"/>
      <c r="F212" s="82"/>
      <c r="G212" s="84"/>
      <c r="H212" s="84"/>
      <c r="I212" s="85"/>
      <c r="J212" s="85"/>
      <c r="K212" s="84"/>
      <c r="L212" s="86"/>
      <c r="M212" s="87"/>
      <c r="N212" s="135"/>
      <c r="O212" s="119"/>
      <c r="P212" s="120"/>
      <c r="Q212" s="121"/>
      <c r="R212" s="86"/>
      <c r="S212" s="86"/>
      <c r="T212" s="138">
        <f t="shared" si="96"/>
        <v>6.4099999999999966</v>
      </c>
      <c r="U212" s="122">
        <f t="shared" ref="U212:U275" si="104">L212</f>
        <v>0</v>
      </c>
      <c r="V212" s="123">
        <f t="shared" ref="V212:V275" si="105">M212</f>
        <v>0</v>
      </c>
      <c r="W212" s="122">
        <f t="shared" si="90"/>
        <v>0</v>
      </c>
      <c r="X212" s="124">
        <f t="shared" ref="X212:X275" si="106">X211+V211</f>
        <v>6.4099999999999966</v>
      </c>
      <c r="Y212" s="124">
        <f t="shared" ref="Y212:Y275" si="107">Y211+W211</f>
        <v>-1.5899999999999967</v>
      </c>
      <c r="Z212" s="124">
        <f t="shared" ref="Z212:Z275" si="108">X212+V212</f>
        <v>6.4099999999999966</v>
      </c>
      <c r="AA212" s="140">
        <f t="shared" ref="AA212:AA275" si="109">Y212+W212</f>
        <v>-1.5899999999999967</v>
      </c>
      <c r="AB212" s="142" t="str">
        <f>IF(G212&lt;&gt;"",VLOOKUP(WEEKDAY(C212,2),Служебный!G$4:H$10,2),"")</f>
        <v/>
      </c>
      <c r="AC212" s="125" t="str">
        <f t="shared" si="97"/>
        <v/>
      </c>
      <c r="AD212" s="126" t="str">
        <f t="shared" si="98"/>
        <v/>
      </c>
      <c r="AE212" s="127">
        <f t="shared" ref="AE212:AE275" si="110">ROUND(((E212+F212)-(C212+D212))*86400,0)</f>
        <v>0</v>
      </c>
      <c r="AF212" s="127">
        <f t="shared" ref="AF212:AF275" si="111">IF(FLOOR((AE212/60),15)&gt;400,"Среднесрок",FLOOR((AE212/60),15))</f>
        <v>0</v>
      </c>
      <c r="AG212" s="127" t="str">
        <f t="shared" si="91"/>
        <v>интрадей</v>
      </c>
      <c r="AH212" s="128">
        <f t="shared" ref="AH212:AH275" si="112">IF(W212&gt;0,W212,0)</f>
        <v>0</v>
      </c>
      <c r="AI212" s="128">
        <f t="shared" ref="AI212:AI275" si="113">IF(W212&lt;0,W212,0)</f>
        <v>0</v>
      </c>
      <c r="AJ212" s="125" t="str">
        <f t="shared" si="99"/>
        <v/>
      </c>
      <c r="AK212" s="125" t="str">
        <f t="shared" si="100"/>
        <v/>
      </c>
      <c r="AL212" s="126" t="str">
        <f t="shared" si="101"/>
        <v/>
      </c>
      <c r="AM212" s="128">
        <f t="shared" si="94"/>
        <v>0</v>
      </c>
      <c r="AN212" s="129">
        <f t="shared" si="102"/>
        <v>8</v>
      </c>
      <c r="AO212" s="129">
        <f t="shared" si="95"/>
        <v>-19.875000000000043</v>
      </c>
      <c r="AP212" s="129">
        <f t="shared" si="103"/>
        <v>0</v>
      </c>
      <c r="AQ212" s="128">
        <f t="shared" si="92"/>
        <v>0</v>
      </c>
      <c r="AR212" s="128">
        <f t="shared" si="93"/>
        <v>0</v>
      </c>
      <c r="AS212" s="125">
        <f t="shared" ref="AS212:AS275" si="114">CEILING(I212,5)</f>
        <v>0</v>
      </c>
      <c r="AT212" s="143">
        <f t="shared" ref="AT212:AT275" si="115">IF(AR212=0,AT211,IF(W212&lt;0,IF(AT211&lt;0,AT211-1,-1),IF(AT211&gt;0,AT211+1,1)))</f>
        <v>-1</v>
      </c>
      <c r="AU212" s="137"/>
      <c r="AV212" s="102"/>
    </row>
    <row r="213" spans="1:48" ht="10.199999999999999" x14ac:dyDescent="0.2">
      <c r="A213" s="102"/>
      <c r="B213" s="133">
        <v>211</v>
      </c>
      <c r="C213" s="159"/>
      <c r="D213" s="82"/>
      <c r="E213" s="81"/>
      <c r="F213" s="82"/>
      <c r="G213" s="84"/>
      <c r="H213" s="84"/>
      <c r="I213" s="85"/>
      <c r="J213" s="85"/>
      <c r="K213" s="84"/>
      <c r="L213" s="86"/>
      <c r="M213" s="87"/>
      <c r="N213" s="135"/>
      <c r="O213" s="119"/>
      <c r="P213" s="120"/>
      <c r="Q213" s="121"/>
      <c r="R213" s="86"/>
      <c r="S213" s="86"/>
      <c r="T213" s="138">
        <f t="shared" si="96"/>
        <v>6.4099999999999966</v>
      </c>
      <c r="U213" s="122">
        <f t="shared" si="104"/>
        <v>0</v>
      </c>
      <c r="V213" s="123">
        <f t="shared" si="105"/>
        <v>0</v>
      </c>
      <c r="W213" s="122">
        <f t="shared" si="90"/>
        <v>0</v>
      </c>
      <c r="X213" s="124">
        <f t="shared" si="106"/>
        <v>6.4099999999999966</v>
      </c>
      <c r="Y213" s="124">
        <f t="shared" si="107"/>
        <v>-1.5899999999999967</v>
      </c>
      <c r="Z213" s="124">
        <f t="shared" si="108"/>
        <v>6.4099999999999966</v>
      </c>
      <c r="AA213" s="140">
        <f t="shared" si="109"/>
        <v>-1.5899999999999967</v>
      </c>
      <c r="AB213" s="142" t="str">
        <f>IF(G213&lt;&gt;"",VLOOKUP(WEEKDAY(C213,2),Служебный!G$4:H$10,2),"")</f>
        <v/>
      </c>
      <c r="AC213" s="125" t="str">
        <f t="shared" si="97"/>
        <v/>
      </c>
      <c r="AD213" s="126" t="str">
        <f t="shared" si="98"/>
        <v/>
      </c>
      <c r="AE213" s="127">
        <f t="shared" si="110"/>
        <v>0</v>
      </c>
      <c r="AF213" s="127">
        <f t="shared" si="111"/>
        <v>0</v>
      </c>
      <c r="AG213" s="127" t="str">
        <f t="shared" si="91"/>
        <v>интрадей</v>
      </c>
      <c r="AH213" s="128">
        <f t="shared" si="112"/>
        <v>0</v>
      </c>
      <c r="AI213" s="128">
        <f t="shared" si="113"/>
        <v>0</v>
      </c>
      <c r="AJ213" s="125" t="str">
        <f t="shared" si="99"/>
        <v/>
      </c>
      <c r="AK213" s="125" t="str">
        <f t="shared" si="100"/>
        <v/>
      </c>
      <c r="AL213" s="126" t="str">
        <f t="shared" si="101"/>
        <v/>
      </c>
      <c r="AM213" s="128">
        <f t="shared" si="94"/>
        <v>0</v>
      </c>
      <c r="AN213" s="129">
        <f t="shared" si="102"/>
        <v>8</v>
      </c>
      <c r="AO213" s="129">
        <f t="shared" si="95"/>
        <v>-19.875000000000043</v>
      </c>
      <c r="AP213" s="129">
        <f t="shared" si="103"/>
        <v>0</v>
      </c>
      <c r="AQ213" s="128">
        <f t="shared" si="92"/>
        <v>0</v>
      </c>
      <c r="AR213" s="128">
        <f t="shared" si="93"/>
        <v>0</v>
      </c>
      <c r="AS213" s="125">
        <f t="shared" si="114"/>
        <v>0</v>
      </c>
      <c r="AT213" s="143">
        <f t="shared" si="115"/>
        <v>-1</v>
      </c>
      <c r="AU213" s="137"/>
      <c r="AV213" s="102"/>
    </row>
    <row r="214" spans="1:48" ht="10.199999999999999" x14ac:dyDescent="0.2">
      <c r="A214" s="102"/>
      <c r="B214" s="133">
        <v>212</v>
      </c>
      <c r="C214" s="159"/>
      <c r="D214" s="82"/>
      <c r="E214" s="81"/>
      <c r="F214" s="82"/>
      <c r="G214" s="84"/>
      <c r="H214" s="84"/>
      <c r="I214" s="85"/>
      <c r="J214" s="85"/>
      <c r="K214" s="84"/>
      <c r="L214" s="86"/>
      <c r="M214" s="87"/>
      <c r="N214" s="135"/>
      <c r="O214" s="119"/>
      <c r="P214" s="120"/>
      <c r="Q214" s="121"/>
      <c r="R214" s="86"/>
      <c r="S214" s="86"/>
      <c r="T214" s="138">
        <f t="shared" si="96"/>
        <v>6.4099999999999966</v>
      </c>
      <c r="U214" s="122">
        <f t="shared" si="104"/>
        <v>0</v>
      </c>
      <c r="V214" s="123">
        <f t="shared" si="105"/>
        <v>0</v>
      </c>
      <c r="W214" s="122">
        <f t="shared" si="90"/>
        <v>0</v>
      </c>
      <c r="X214" s="124">
        <f t="shared" si="106"/>
        <v>6.4099999999999966</v>
      </c>
      <c r="Y214" s="124">
        <f t="shared" si="107"/>
        <v>-1.5899999999999967</v>
      </c>
      <c r="Z214" s="124">
        <f t="shared" si="108"/>
        <v>6.4099999999999966</v>
      </c>
      <c r="AA214" s="140">
        <f t="shared" si="109"/>
        <v>-1.5899999999999967</v>
      </c>
      <c r="AB214" s="142" t="str">
        <f>IF(G214&lt;&gt;"",VLOOKUP(WEEKDAY(C214,2),Служебный!G$4:H$10,2),"")</f>
        <v/>
      </c>
      <c r="AC214" s="125" t="str">
        <f t="shared" si="97"/>
        <v/>
      </c>
      <c r="AD214" s="126" t="str">
        <f t="shared" si="98"/>
        <v/>
      </c>
      <c r="AE214" s="127">
        <f t="shared" si="110"/>
        <v>0</v>
      </c>
      <c r="AF214" s="127">
        <f t="shared" si="111"/>
        <v>0</v>
      </c>
      <c r="AG214" s="127" t="str">
        <f t="shared" si="91"/>
        <v>интрадей</v>
      </c>
      <c r="AH214" s="128">
        <f t="shared" si="112"/>
        <v>0</v>
      </c>
      <c r="AI214" s="128">
        <f t="shared" si="113"/>
        <v>0</v>
      </c>
      <c r="AJ214" s="125" t="str">
        <f t="shared" si="99"/>
        <v/>
      </c>
      <c r="AK214" s="125" t="str">
        <f t="shared" si="100"/>
        <v/>
      </c>
      <c r="AL214" s="126" t="str">
        <f t="shared" si="101"/>
        <v/>
      </c>
      <c r="AM214" s="128">
        <f t="shared" si="94"/>
        <v>0</v>
      </c>
      <c r="AN214" s="129">
        <f t="shared" si="102"/>
        <v>8</v>
      </c>
      <c r="AO214" s="129">
        <f t="shared" si="95"/>
        <v>-19.875000000000043</v>
      </c>
      <c r="AP214" s="129">
        <f t="shared" si="103"/>
        <v>0</v>
      </c>
      <c r="AQ214" s="128">
        <f t="shared" si="92"/>
        <v>0</v>
      </c>
      <c r="AR214" s="128">
        <f t="shared" si="93"/>
        <v>0</v>
      </c>
      <c r="AS214" s="125">
        <f t="shared" si="114"/>
        <v>0</v>
      </c>
      <c r="AT214" s="143">
        <f t="shared" si="115"/>
        <v>-1</v>
      </c>
      <c r="AU214" s="137"/>
      <c r="AV214" s="102"/>
    </row>
    <row r="215" spans="1:48" ht="10.199999999999999" x14ac:dyDescent="0.2">
      <c r="A215" s="102"/>
      <c r="B215" s="133">
        <v>213</v>
      </c>
      <c r="C215" s="159"/>
      <c r="D215" s="82"/>
      <c r="E215" s="81"/>
      <c r="F215" s="82"/>
      <c r="G215" s="84"/>
      <c r="H215" s="84"/>
      <c r="I215" s="85"/>
      <c r="J215" s="85"/>
      <c r="K215" s="84"/>
      <c r="L215" s="86"/>
      <c r="M215" s="87"/>
      <c r="N215" s="135"/>
      <c r="O215" s="119"/>
      <c r="P215" s="120"/>
      <c r="Q215" s="121"/>
      <c r="R215" s="86"/>
      <c r="S215" s="86"/>
      <c r="T215" s="138">
        <f t="shared" si="96"/>
        <v>6.4099999999999966</v>
      </c>
      <c r="U215" s="122">
        <f t="shared" si="104"/>
        <v>0</v>
      </c>
      <c r="V215" s="123">
        <f t="shared" si="105"/>
        <v>0</v>
      </c>
      <c r="W215" s="122">
        <f t="shared" si="90"/>
        <v>0</v>
      </c>
      <c r="X215" s="124">
        <f t="shared" si="106"/>
        <v>6.4099999999999966</v>
      </c>
      <c r="Y215" s="124">
        <f t="shared" si="107"/>
        <v>-1.5899999999999967</v>
      </c>
      <c r="Z215" s="124">
        <f t="shared" si="108"/>
        <v>6.4099999999999966</v>
      </c>
      <c r="AA215" s="140">
        <f t="shared" si="109"/>
        <v>-1.5899999999999967</v>
      </c>
      <c r="AB215" s="142" t="str">
        <f>IF(G215&lt;&gt;"",VLOOKUP(WEEKDAY(C215,2),Служебный!G$4:H$10,2),"")</f>
        <v/>
      </c>
      <c r="AC215" s="125" t="str">
        <f t="shared" si="97"/>
        <v/>
      </c>
      <c r="AD215" s="126" t="str">
        <f t="shared" si="98"/>
        <v/>
      </c>
      <c r="AE215" s="127">
        <f t="shared" si="110"/>
        <v>0</v>
      </c>
      <c r="AF215" s="127">
        <f t="shared" si="111"/>
        <v>0</v>
      </c>
      <c r="AG215" s="127" t="str">
        <f t="shared" si="91"/>
        <v>интрадей</v>
      </c>
      <c r="AH215" s="128">
        <f t="shared" si="112"/>
        <v>0</v>
      </c>
      <c r="AI215" s="128">
        <f t="shared" si="113"/>
        <v>0</v>
      </c>
      <c r="AJ215" s="125" t="str">
        <f t="shared" si="99"/>
        <v/>
      </c>
      <c r="AK215" s="125" t="str">
        <f t="shared" si="100"/>
        <v/>
      </c>
      <c r="AL215" s="126" t="str">
        <f t="shared" si="101"/>
        <v/>
      </c>
      <c r="AM215" s="128">
        <f t="shared" si="94"/>
        <v>0</v>
      </c>
      <c r="AN215" s="129">
        <f t="shared" si="102"/>
        <v>8</v>
      </c>
      <c r="AO215" s="129">
        <f t="shared" si="95"/>
        <v>-19.875000000000043</v>
      </c>
      <c r="AP215" s="129">
        <f t="shared" si="103"/>
        <v>0</v>
      </c>
      <c r="AQ215" s="128">
        <f t="shared" si="92"/>
        <v>0</v>
      </c>
      <c r="AR215" s="128">
        <f t="shared" si="93"/>
        <v>0</v>
      </c>
      <c r="AS215" s="125">
        <f t="shared" si="114"/>
        <v>0</v>
      </c>
      <c r="AT215" s="143">
        <f t="shared" si="115"/>
        <v>-1</v>
      </c>
      <c r="AU215" s="137"/>
      <c r="AV215" s="102"/>
    </row>
    <row r="216" spans="1:48" ht="10.199999999999999" x14ac:dyDescent="0.2">
      <c r="A216" s="102"/>
      <c r="B216" s="133">
        <v>214</v>
      </c>
      <c r="C216" s="159"/>
      <c r="D216" s="82"/>
      <c r="E216" s="81"/>
      <c r="F216" s="82"/>
      <c r="G216" s="84"/>
      <c r="H216" s="84"/>
      <c r="I216" s="85"/>
      <c r="J216" s="85"/>
      <c r="K216" s="84"/>
      <c r="L216" s="86"/>
      <c r="M216" s="87"/>
      <c r="N216" s="135"/>
      <c r="O216" s="119"/>
      <c r="P216" s="120"/>
      <c r="Q216" s="121"/>
      <c r="R216" s="86"/>
      <c r="S216" s="86"/>
      <c r="T216" s="138">
        <f t="shared" si="96"/>
        <v>6.4099999999999966</v>
      </c>
      <c r="U216" s="122">
        <f t="shared" si="104"/>
        <v>0</v>
      </c>
      <c r="V216" s="123">
        <f t="shared" si="105"/>
        <v>0</v>
      </c>
      <c r="W216" s="122">
        <f t="shared" si="90"/>
        <v>0</v>
      </c>
      <c r="X216" s="124">
        <f t="shared" si="106"/>
        <v>6.4099999999999966</v>
      </c>
      <c r="Y216" s="124">
        <f t="shared" si="107"/>
        <v>-1.5899999999999967</v>
      </c>
      <c r="Z216" s="124">
        <f t="shared" si="108"/>
        <v>6.4099999999999966</v>
      </c>
      <c r="AA216" s="140">
        <f t="shared" si="109"/>
        <v>-1.5899999999999967</v>
      </c>
      <c r="AB216" s="142" t="str">
        <f>IF(G216&lt;&gt;"",VLOOKUP(WEEKDAY(C216,2),Служебный!G$4:H$10,2),"")</f>
        <v/>
      </c>
      <c r="AC216" s="125" t="str">
        <f t="shared" si="97"/>
        <v/>
      </c>
      <c r="AD216" s="126" t="str">
        <f t="shared" si="98"/>
        <v/>
      </c>
      <c r="AE216" s="127">
        <f t="shared" si="110"/>
        <v>0</v>
      </c>
      <c r="AF216" s="127">
        <f t="shared" si="111"/>
        <v>0</v>
      </c>
      <c r="AG216" s="127" t="str">
        <f t="shared" si="91"/>
        <v>интрадей</v>
      </c>
      <c r="AH216" s="128">
        <f t="shared" si="112"/>
        <v>0</v>
      </c>
      <c r="AI216" s="128">
        <f t="shared" si="113"/>
        <v>0</v>
      </c>
      <c r="AJ216" s="125" t="str">
        <f t="shared" si="99"/>
        <v/>
      </c>
      <c r="AK216" s="125" t="str">
        <f t="shared" si="100"/>
        <v/>
      </c>
      <c r="AL216" s="126" t="str">
        <f t="shared" si="101"/>
        <v/>
      </c>
      <c r="AM216" s="128">
        <f t="shared" si="94"/>
        <v>0</v>
      </c>
      <c r="AN216" s="129">
        <f t="shared" si="102"/>
        <v>8</v>
      </c>
      <c r="AO216" s="129">
        <f t="shared" si="95"/>
        <v>-19.875000000000043</v>
      </c>
      <c r="AP216" s="129">
        <f t="shared" si="103"/>
        <v>0</v>
      </c>
      <c r="AQ216" s="128">
        <f t="shared" si="92"/>
        <v>0</v>
      </c>
      <c r="AR216" s="128">
        <f t="shared" si="93"/>
        <v>0</v>
      </c>
      <c r="AS216" s="125">
        <f t="shared" si="114"/>
        <v>0</v>
      </c>
      <c r="AT216" s="143">
        <f t="shared" si="115"/>
        <v>-1</v>
      </c>
      <c r="AU216" s="137"/>
      <c r="AV216" s="102"/>
    </row>
    <row r="217" spans="1:48" ht="10.199999999999999" x14ac:dyDescent="0.2">
      <c r="A217" s="102"/>
      <c r="B217" s="133">
        <v>215</v>
      </c>
      <c r="C217" s="159"/>
      <c r="D217" s="82"/>
      <c r="E217" s="81"/>
      <c r="F217" s="82"/>
      <c r="G217" s="84"/>
      <c r="H217" s="84"/>
      <c r="I217" s="85"/>
      <c r="J217" s="85"/>
      <c r="K217" s="84"/>
      <c r="L217" s="86"/>
      <c r="M217" s="87"/>
      <c r="N217" s="135"/>
      <c r="O217" s="119"/>
      <c r="P217" s="120"/>
      <c r="Q217" s="121"/>
      <c r="R217" s="86"/>
      <c r="S217" s="86"/>
      <c r="T217" s="138">
        <f t="shared" si="96"/>
        <v>6.4099999999999966</v>
      </c>
      <c r="U217" s="122">
        <f t="shared" si="104"/>
        <v>0</v>
      </c>
      <c r="V217" s="123">
        <f t="shared" si="105"/>
        <v>0</v>
      </c>
      <c r="W217" s="122">
        <f t="shared" si="90"/>
        <v>0</v>
      </c>
      <c r="X217" s="124">
        <f t="shared" si="106"/>
        <v>6.4099999999999966</v>
      </c>
      <c r="Y217" s="124">
        <f t="shared" si="107"/>
        <v>-1.5899999999999967</v>
      </c>
      <c r="Z217" s="124">
        <f t="shared" si="108"/>
        <v>6.4099999999999966</v>
      </c>
      <c r="AA217" s="140">
        <f t="shared" si="109"/>
        <v>-1.5899999999999967</v>
      </c>
      <c r="AB217" s="142" t="str">
        <f>IF(G217&lt;&gt;"",VLOOKUP(WEEKDAY(C217,2),Служебный!G$4:H$10,2),"")</f>
        <v/>
      </c>
      <c r="AC217" s="125" t="str">
        <f t="shared" si="97"/>
        <v/>
      </c>
      <c r="AD217" s="126" t="str">
        <f t="shared" si="98"/>
        <v/>
      </c>
      <c r="AE217" s="127">
        <f t="shared" si="110"/>
        <v>0</v>
      </c>
      <c r="AF217" s="127">
        <f t="shared" si="111"/>
        <v>0</v>
      </c>
      <c r="AG217" s="127" t="str">
        <f t="shared" si="91"/>
        <v>интрадей</v>
      </c>
      <c r="AH217" s="128">
        <f t="shared" si="112"/>
        <v>0</v>
      </c>
      <c r="AI217" s="128">
        <f t="shared" si="113"/>
        <v>0</v>
      </c>
      <c r="AJ217" s="125" t="str">
        <f t="shared" si="99"/>
        <v/>
      </c>
      <c r="AK217" s="125" t="str">
        <f t="shared" si="100"/>
        <v/>
      </c>
      <c r="AL217" s="126" t="str">
        <f t="shared" si="101"/>
        <v/>
      </c>
      <c r="AM217" s="128">
        <f t="shared" si="94"/>
        <v>0</v>
      </c>
      <c r="AN217" s="129">
        <f t="shared" si="102"/>
        <v>8</v>
      </c>
      <c r="AO217" s="129">
        <f t="shared" si="95"/>
        <v>-19.875000000000043</v>
      </c>
      <c r="AP217" s="129">
        <f t="shared" si="103"/>
        <v>0</v>
      </c>
      <c r="AQ217" s="128">
        <f t="shared" si="92"/>
        <v>0</v>
      </c>
      <c r="AR217" s="128">
        <f t="shared" si="93"/>
        <v>0</v>
      </c>
      <c r="AS217" s="125">
        <f t="shared" si="114"/>
        <v>0</v>
      </c>
      <c r="AT217" s="143">
        <f t="shared" si="115"/>
        <v>-1</v>
      </c>
      <c r="AU217" s="137"/>
      <c r="AV217" s="102"/>
    </row>
    <row r="218" spans="1:48" ht="10.199999999999999" x14ac:dyDescent="0.2">
      <c r="A218" s="102"/>
      <c r="B218" s="133">
        <v>216</v>
      </c>
      <c r="C218" s="159"/>
      <c r="D218" s="82"/>
      <c r="E218" s="81"/>
      <c r="F218" s="82"/>
      <c r="G218" s="84"/>
      <c r="H218" s="84"/>
      <c r="I218" s="85"/>
      <c r="J218" s="85"/>
      <c r="K218" s="84"/>
      <c r="L218" s="86"/>
      <c r="M218" s="87"/>
      <c r="N218" s="135"/>
      <c r="O218" s="119"/>
      <c r="P218" s="120"/>
      <c r="Q218" s="121"/>
      <c r="R218" s="86"/>
      <c r="S218" s="86"/>
      <c r="T218" s="138">
        <f t="shared" si="96"/>
        <v>6.4099999999999966</v>
      </c>
      <c r="U218" s="122">
        <f t="shared" si="104"/>
        <v>0</v>
      </c>
      <c r="V218" s="123">
        <f t="shared" si="105"/>
        <v>0</v>
      </c>
      <c r="W218" s="122">
        <f t="shared" si="90"/>
        <v>0</v>
      </c>
      <c r="X218" s="124">
        <f t="shared" si="106"/>
        <v>6.4099999999999966</v>
      </c>
      <c r="Y218" s="124">
        <f t="shared" si="107"/>
        <v>-1.5899999999999967</v>
      </c>
      <c r="Z218" s="124">
        <f t="shared" si="108"/>
        <v>6.4099999999999966</v>
      </c>
      <c r="AA218" s="140">
        <f t="shared" si="109"/>
        <v>-1.5899999999999967</v>
      </c>
      <c r="AB218" s="142" t="str">
        <f>IF(G218&lt;&gt;"",VLOOKUP(WEEKDAY(C218,2),Служебный!G$4:H$10,2),"")</f>
        <v/>
      </c>
      <c r="AC218" s="125" t="str">
        <f t="shared" si="97"/>
        <v/>
      </c>
      <c r="AD218" s="126" t="str">
        <f t="shared" si="98"/>
        <v/>
      </c>
      <c r="AE218" s="127">
        <f t="shared" si="110"/>
        <v>0</v>
      </c>
      <c r="AF218" s="127">
        <f t="shared" si="111"/>
        <v>0</v>
      </c>
      <c r="AG218" s="127" t="str">
        <f t="shared" si="91"/>
        <v>интрадей</v>
      </c>
      <c r="AH218" s="128">
        <f t="shared" si="112"/>
        <v>0</v>
      </c>
      <c r="AI218" s="128">
        <f t="shared" si="113"/>
        <v>0</v>
      </c>
      <c r="AJ218" s="125" t="str">
        <f t="shared" si="99"/>
        <v/>
      </c>
      <c r="AK218" s="125" t="str">
        <f t="shared" si="100"/>
        <v/>
      </c>
      <c r="AL218" s="126" t="str">
        <f t="shared" si="101"/>
        <v/>
      </c>
      <c r="AM218" s="128">
        <f t="shared" si="94"/>
        <v>0</v>
      </c>
      <c r="AN218" s="129">
        <f t="shared" si="102"/>
        <v>8</v>
      </c>
      <c r="AO218" s="129">
        <f t="shared" si="95"/>
        <v>-19.875000000000043</v>
      </c>
      <c r="AP218" s="129">
        <f t="shared" si="103"/>
        <v>0</v>
      </c>
      <c r="AQ218" s="128">
        <f t="shared" si="92"/>
        <v>0</v>
      </c>
      <c r="AR218" s="128">
        <f t="shared" si="93"/>
        <v>0</v>
      </c>
      <c r="AS218" s="125">
        <f t="shared" si="114"/>
        <v>0</v>
      </c>
      <c r="AT218" s="143">
        <f t="shared" si="115"/>
        <v>-1</v>
      </c>
      <c r="AU218" s="137"/>
      <c r="AV218" s="102"/>
    </row>
    <row r="219" spans="1:48" ht="10.199999999999999" x14ac:dyDescent="0.2">
      <c r="A219" s="102"/>
      <c r="B219" s="133">
        <v>217</v>
      </c>
      <c r="C219" s="159"/>
      <c r="D219" s="82"/>
      <c r="E219" s="81"/>
      <c r="F219" s="82"/>
      <c r="G219" s="84"/>
      <c r="H219" s="84"/>
      <c r="I219" s="85"/>
      <c r="J219" s="85"/>
      <c r="K219" s="84"/>
      <c r="L219" s="86"/>
      <c r="M219" s="87"/>
      <c r="N219" s="135"/>
      <c r="O219" s="119"/>
      <c r="P219" s="120"/>
      <c r="Q219" s="121"/>
      <c r="R219" s="86"/>
      <c r="S219" s="86"/>
      <c r="T219" s="138">
        <f t="shared" si="96"/>
        <v>6.4099999999999966</v>
      </c>
      <c r="U219" s="122">
        <f t="shared" si="104"/>
        <v>0</v>
      </c>
      <c r="V219" s="123">
        <f t="shared" si="105"/>
        <v>0</v>
      </c>
      <c r="W219" s="122">
        <f t="shared" si="90"/>
        <v>0</v>
      </c>
      <c r="X219" s="124">
        <f t="shared" si="106"/>
        <v>6.4099999999999966</v>
      </c>
      <c r="Y219" s="124">
        <f t="shared" si="107"/>
        <v>-1.5899999999999967</v>
      </c>
      <c r="Z219" s="124">
        <f t="shared" si="108"/>
        <v>6.4099999999999966</v>
      </c>
      <c r="AA219" s="140">
        <f t="shared" si="109"/>
        <v>-1.5899999999999967</v>
      </c>
      <c r="AB219" s="142" t="str">
        <f>IF(G219&lt;&gt;"",VLOOKUP(WEEKDAY(C219,2),Служебный!G$4:H$10,2),"")</f>
        <v/>
      </c>
      <c r="AC219" s="125" t="str">
        <f t="shared" si="97"/>
        <v/>
      </c>
      <c r="AD219" s="126" t="str">
        <f t="shared" si="98"/>
        <v/>
      </c>
      <c r="AE219" s="127">
        <f t="shared" si="110"/>
        <v>0</v>
      </c>
      <c r="AF219" s="127">
        <f t="shared" si="111"/>
        <v>0</v>
      </c>
      <c r="AG219" s="127" t="str">
        <f t="shared" si="91"/>
        <v>интрадей</v>
      </c>
      <c r="AH219" s="128">
        <f t="shared" si="112"/>
        <v>0</v>
      </c>
      <c r="AI219" s="128">
        <f t="shared" si="113"/>
        <v>0</v>
      </c>
      <c r="AJ219" s="125" t="str">
        <f t="shared" si="99"/>
        <v/>
      </c>
      <c r="AK219" s="125" t="str">
        <f t="shared" si="100"/>
        <v/>
      </c>
      <c r="AL219" s="126" t="str">
        <f t="shared" si="101"/>
        <v/>
      </c>
      <c r="AM219" s="128">
        <f t="shared" si="94"/>
        <v>0</v>
      </c>
      <c r="AN219" s="129">
        <f t="shared" si="102"/>
        <v>8</v>
      </c>
      <c r="AO219" s="129">
        <f t="shared" si="95"/>
        <v>-19.875000000000043</v>
      </c>
      <c r="AP219" s="129">
        <f t="shared" si="103"/>
        <v>0</v>
      </c>
      <c r="AQ219" s="128">
        <f t="shared" si="92"/>
        <v>0</v>
      </c>
      <c r="AR219" s="128">
        <f t="shared" si="93"/>
        <v>0</v>
      </c>
      <c r="AS219" s="125">
        <f t="shared" si="114"/>
        <v>0</v>
      </c>
      <c r="AT219" s="143">
        <f t="shared" si="115"/>
        <v>-1</v>
      </c>
      <c r="AU219" s="137"/>
      <c r="AV219" s="102"/>
    </row>
    <row r="220" spans="1:48" ht="10.199999999999999" x14ac:dyDescent="0.2">
      <c r="A220" s="102"/>
      <c r="B220" s="133">
        <v>218</v>
      </c>
      <c r="C220" s="159"/>
      <c r="D220" s="82"/>
      <c r="E220" s="81"/>
      <c r="F220" s="82"/>
      <c r="G220" s="84"/>
      <c r="H220" s="84"/>
      <c r="I220" s="85"/>
      <c r="J220" s="85"/>
      <c r="K220" s="84"/>
      <c r="L220" s="86"/>
      <c r="M220" s="87"/>
      <c r="N220" s="135"/>
      <c r="O220" s="119"/>
      <c r="P220" s="120"/>
      <c r="Q220" s="121"/>
      <c r="R220" s="86"/>
      <c r="S220" s="86"/>
      <c r="T220" s="138">
        <f t="shared" si="96"/>
        <v>6.4099999999999966</v>
      </c>
      <c r="U220" s="122">
        <f t="shared" si="104"/>
        <v>0</v>
      </c>
      <c r="V220" s="123">
        <f t="shared" si="105"/>
        <v>0</v>
      </c>
      <c r="W220" s="122">
        <f t="shared" si="90"/>
        <v>0</v>
      </c>
      <c r="X220" s="124">
        <f t="shared" si="106"/>
        <v>6.4099999999999966</v>
      </c>
      <c r="Y220" s="124">
        <f t="shared" si="107"/>
        <v>-1.5899999999999967</v>
      </c>
      <c r="Z220" s="124">
        <f t="shared" si="108"/>
        <v>6.4099999999999966</v>
      </c>
      <c r="AA220" s="140">
        <f t="shared" si="109"/>
        <v>-1.5899999999999967</v>
      </c>
      <c r="AB220" s="142" t="str">
        <f>IF(G220&lt;&gt;"",VLOOKUP(WEEKDAY(C220,2),Служебный!G$4:H$10,2),"")</f>
        <v/>
      </c>
      <c r="AC220" s="125" t="str">
        <f t="shared" si="97"/>
        <v/>
      </c>
      <c r="AD220" s="126" t="str">
        <f t="shared" si="98"/>
        <v/>
      </c>
      <c r="AE220" s="127">
        <f t="shared" si="110"/>
        <v>0</v>
      </c>
      <c r="AF220" s="127">
        <f t="shared" si="111"/>
        <v>0</v>
      </c>
      <c r="AG220" s="127" t="str">
        <f t="shared" si="91"/>
        <v>интрадей</v>
      </c>
      <c r="AH220" s="128">
        <f t="shared" si="112"/>
        <v>0</v>
      </c>
      <c r="AI220" s="128">
        <f t="shared" si="113"/>
        <v>0</v>
      </c>
      <c r="AJ220" s="125" t="str">
        <f t="shared" si="99"/>
        <v/>
      </c>
      <c r="AK220" s="125" t="str">
        <f t="shared" si="100"/>
        <v/>
      </c>
      <c r="AL220" s="126" t="str">
        <f t="shared" si="101"/>
        <v/>
      </c>
      <c r="AM220" s="128">
        <f t="shared" si="94"/>
        <v>0</v>
      </c>
      <c r="AN220" s="129">
        <f t="shared" si="102"/>
        <v>8</v>
      </c>
      <c r="AO220" s="129">
        <f t="shared" si="95"/>
        <v>-19.875000000000043</v>
      </c>
      <c r="AP220" s="129">
        <f t="shared" si="103"/>
        <v>0</v>
      </c>
      <c r="AQ220" s="128">
        <f t="shared" si="92"/>
        <v>0</v>
      </c>
      <c r="AR220" s="128">
        <f t="shared" si="93"/>
        <v>0</v>
      </c>
      <c r="AS220" s="125">
        <f t="shared" si="114"/>
        <v>0</v>
      </c>
      <c r="AT220" s="143">
        <f t="shared" si="115"/>
        <v>-1</v>
      </c>
      <c r="AU220" s="137"/>
      <c r="AV220" s="102"/>
    </row>
    <row r="221" spans="1:48" ht="10.199999999999999" x14ac:dyDescent="0.2">
      <c r="A221" s="102"/>
      <c r="B221" s="133">
        <v>219</v>
      </c>
      <c r="C221" s="159"/>
      <c r="D221" s="82"/>
      <c r="E221" s="81"/>
      <c r="F221" s="82"/>
      <c r="G221" s="84"/>
      <c r="H221" s="84"/>
      <c r="I221" s="85"/>
      <c r="J221" s="85"/>
      <c r="K221" s="84"/>
      <c r="L221" s="86"/>
      <c r="M221" s="87"/>
      <c r="N221" s="135"/>
      <c r="O221" s="119"/>
      <c r="P221" s="120"/>
      <c r="Q221" s="121"/>
      <c r="R221" s="86"/>
      <c r="S221" s="86"/>
      <c r="T221" s="138">
        <f t="shared" si="96"/>
        <v>6.4099999999999966</v>
      </c>
      <c r="U221" s="122">
        <f t="shared" si="104"/>
        <v>0</v>
      </c>
      <c r="V221" s="123">
        <f t="shared" si="105"/>
        <v>0</v>
      </c>
      <c r="W221" s="122">
        <f t="shared" si="90"/>
        <v>0</v>
      </c>
      <c r="X221" s="124">
        <f t="shared" si="106"/>
        <v>6.4099999999999966</v>
      </c>
      <c r="Y221" s="124">
        <f t="shared" si="107"/>
        <v>-1.5899999999999967</v>
      </c>
      <c r="Z221" s="124">
        <f t="shared" si="108"/>
        <v>6.4099999999999966</v>
      </c>
      <c r="AA221" s="140">
        <f t="shared" si="109"/>
        <v>-1.5899999999999967</v>
      </c>
      <c r="AB221" s="142" t="str">
        <f>IF(G221&lt;&gt;"",VLOOKUP(WEEKDAY(C221,2),Служебный!G$4:H$10,2),"")</f>
        <v/>
      </c>
      <c r="AC221" s="125" t="str">
        <f t="shared" si="97"/>
        <v/>
      </c>
      <c r="AD221" s="126" t="str">
        <f t="shared" si="98"/>
        <v/>
      </c>
      <c r="AE221" s="127">
        <f t="shared" si="110"/>
        <v>0</v>
      </c>
      <c r="AF221" s="127">
        <f t="shared" si="111"/>
        <v>0</v>
      </c>
      <c r="AG221" s="127" t="str">
        <f t="shared" si="91"/>
        <v>интрадей</v>
      </c>
      <c r="AH221" s="128">
        <f t="shared" si="112"/>
        <v>0</v>
      </c>
      <c r="AI221" s="128">
        <f t="shared" si="113"/>
        <v>0</v>
      </c>
      <c r="AJ221" s="125" t="str">
        <f t="shared" si="99"/>
        <v/>
      </c>
      <c r="AK221" s="125" t="str">
        <f t="shared" si="100"/>
        <v/>
      </c>
      <c r="AL221" s="126" t="str">
        <f t="shared" si="101"/>
        <v/>
      </c>
      <c r="AM221" s="128">
        <f t="shared" si="94"/>
        <v>0</v>
      </c>
      <c r="AN221" s="129">
        <f t="shared" si="102"/>
        <v>8</v>
      </c>
      <c r="AO221" s="129">
        <f t="shared" si="95"/>
        <v>-19.875000000000043</v>
      </c>
      <c r="AP221" s="129">
        <f t="shared" si="103"/>
        <v>0</v>
      </c>
      <c r="AQ221" s="128">
        <f t="shared" si="92"/>
        <v>0</v>
      </c>
      <c r="AR221" s="128">
        <f t="shared" si="93"/>
        <v>0</v>
      </c>
      <c r="AS221" s="125">
        <f t="shared" si="114"/>
        <v>0</v>
      </c>
      <c r="AT221" s="143">
        <f t="shared" si="115"/>
        <v>-1</v>
      </c>
      <c r="AU221" s="137"/>
      <c r="AV221" s="102"/>
    </row>
    <row r="222" spans="1:48" ht="10.199999999999999" x14ac:dyDescent="0.2">
      <c r="A222" s="102"/>
      <c r="B222" s="133">
        <v>220</v>
      </c>
      <c r="C222" s="159"/>
      <c r="D222" s="82"/>
      <c r="E222" s="81"/>
      <c r="F222" s="82"/>
      <c r="G222" s="84"/>
      <c r="H222" s="84"/>
      <c r="I222" s="85"/>
      <c r="J222" s="85"/>
      <c r="K222" s="84"/>
      <c r="L222" s="86"/>
      <c r="M222" s="87"/>
      <c r="N222" s="135"/>
      <c r="O222" s="119"/>
      <c r="P222" s="120"/>
      <c r="Q222" s="121"/>
      <c r="R222" s="86"/>
      <c r="S222" s="86"/>
      <c r="T222" s="138">
        <f t="shared" si="96"/>
        <v>6.4099999999999966</v>
      </c>
      <c r="U222" s="122">
        <f t="shared" si="104"/>
        <v>0</v>
      </c>
      <c r="V222" s="123">
        <f t="shared" si="105"/>
        <v>0</v>
      </c>
      <c r="W222" s="122">
        <f t="shared" si="90"/>
        <v>0</v>
      </c>
      <c r="X222" s="124">
        <f t="shared" si="106"/>
        <v>6.4099999999999966</v>
      </c>
      <c r="Y222" s="124">
        <f t="shared" si="107"/>
        <v>-1.5899999999999967</v>
      </c>
      <c r="Z222" s="124">
        <f t="shared" si="108"/>
        <v>6.4099999999999966</v>
      </c>
      <c r="AA222" s="140">
        <f t="shared" si="109"/>
        <v>-1.5899999999999967</v>
      </c>
      <c r="AB222" s="142" t="str">
        <f>IF(G222&lt;&gt;"",VLOOKUP(WEEKDAY(C222,2),Служебный!G$4:H$10,2),"")</f>
        <v/>
      </c>
      <c r="AC222" s="125" t="str">
        <f t="shared" si="97"/>
        <v/>
      </c>
      <c r="AD222" s="126" t="str">
        <f t="shared" si="98"/>
        <v/>
      </c>
      <c r="AE222" s="127">
        <f t="shared" si="110"/>
        <v>0</v>
      </c>
      <c r="AF222" s="127">
        <f t="shared" si="111"/>
        <v>0</v>
      </c>
      <c r="AG222" s="127" t="str">
        <f t="shared" si="91"/>
        <v>интрадей</v>
      </c>
      <c r="AH222" s="128">
        <f t="shared" si="112"/>
        <v>0</v>
      </c>
      <c r="AI222" s="128">
        <f t="shared" si="113"/>
        <v>0</v>
      </c>
      <c r="AJ222" s="125" t="str">
        <f t="shared" si="99"/>
        <v/>
      </c>
      <c r="AK222" s="125" t="str">
        <f t="shared" si="100"/>
        <v/>
      </c>
      <c r="AL222" s="126" t="str">
        <f t="shared" si="101"/>
        <v/>
      </c>
      <c r="AM222" s="128">
        <f t="shared" si="94"/>
        <v>0</v>
      </c>
      <c r="AN222" s="129">
        <f t="shared" si="102"/>
        <v>8</v>
      </c>
      <c r="AO222" s="129">
        <f t="shared" si="95"/>
        <v>-19.875000000000043</v>
      </c>
      <c r="AP222" s="129">
        <f t="shared" si="103"/>
        <v>0</v>
      </c>
      <c r="AQ222" s="128">
        <f t="shared" si="92"/>
        <v>0</v>
      </c>
      <c r="AR222" s="128">
        <f t="shared" si="93"/>
        <v>0</v>
      </c>
      <c r="AS222" s="125">
        <f t="shared" si="114"/>
        <v>0</v>
      </c>
      <c r="AT222" s="143">
        <f t="shared" si="115"/>
        <v>-1</v>
      </c>
      <c r="AU222" s="137"/>
      <c r="AV222" s="102"/>
    </row>
    <row r="223" spans="1:48" ht="10.199999999999999" x14ac:dyDescent="0.2">
      <c r="A223" s="102"/>
      <c r="B223" s="133">
        <v>221</v>
      </c>
      <c r="C223" s="159"/>
      <c r="D223" s="82"/>
      <c r="E223" s="81"/>
      <c r="F223" s="82"/>
      <c r="G223" s="84"/>
      <c r="H223" s="84"/>
      <c r="I223" s="85"/>
      <c r="J223" s="85"/>
      <c r="K223" s="84"/>
      <c r="L223" s="86"/>
      <c r="M223" s="87"/>
      <c r="N223" s="135"/>
      <c r="O223" s="119"/>
      <c r="P223" s="120"/>
      <c r="Q223" s="121"/>
      <c r="R223" s="86"/>
      <c r="S223" s="86"/>
      <c r="T223" s="138">
        <f t="shared" si="96"/>
        <v>6.4099999999999966</v>
      </c>
      <c r="U223" s="122">
        <f t="shared" si="104"/>
        <v>0</v>
      </c>
      <c r="V223" s="123">
        <f t="shared" si="105"/>
        <v>0</v>
      </c>
      <c r="W223" s="122">
        <f t="shared" si="90"/>
        <v>0</v>
      </c>
      <c r="X223" s="124">
        <f t="shared" si="106"/>
        <v>6.4099999999999966</v>
      </c>
      <c r="Y223" s="124">
        <f t="shared" si="107"/>
        <v>-1.5899999999999967</v>
      </c>
      <c r="Z223" s="124">
        <f t="shared" si="108"/>
        <v>6.4099999999999966</v>
      </c>
      <c r="AA223" s="140">
        <f t="shared" si="109"/>
        <v>-1.5899999999999967</v>
      </c>
      <c r="AB223" s="142" t="str">
        <f>IF(G223&lt;&gt;"",VLOOKUP(WEEKDAY(C223,2),Служебный!G$4:H$10,2),"")</f>
        <v/>
      </c>
      <c r="AC223" s="125" t="str">
        <f t="shared" si="97"/>
        <v/>
      </c>
      <c r="AD223" s="126" t="str">
        <f t="shared" si="98"/>
        <v/>
      </c>
      <c r="AE223" s="127">
        <f t="shared" si="110"/>
        <v>0</v>
      </c>
      <c r="AF223" s="127">
        <f t="shared" si="111"/>
        <v>0</v>
      </c>
      <c r="AG223" s="127" t="str">
        <f t="shared" si="91"/>
        <v>интрадей</v>
      </c>
      <c r="AH223" s="128">
        <f t="shared" si="112"/>
        <v>0</v>
      </c>
      <c r="AI223" s="128">
        <f t="shared" si="113"/>
        <v>0</v>
      </c>
      <c r="AJ223" s="125" t="str">
        <f t="shared" si="99"/>
        <v/>
      </c>
      <c r="AK223" s="125" t="str">
        <f t="shared" si="100"/>
        <v/>
      </c>
      <c r="AL223" s="126" t="str">
        <f t="shared" si="101"/>
        <v/>
      </c>
      <c r="AM223" s="128">
        <f t="shared" si="94"/>
        <v>0</v>
      </c>
      <c r="AN223" s="129">
        <f t="shared" si="102"/>
        <v>8</v>
      </c>
      <c r="AO223" s="129">
        <f t="shared" si="95"/>
        <v>-19.875000000000043</v>
      </c>
      <c r="AP223" s="129">
        <f t="shared" si="103"/>
        <v>0</v>
      </c>
      <c r="AQ223" s="128">
        <f t="shared" si="92"/>
        <v>0</v>
      </c>
      <c r="AR223" s="128">
        <f t="shared" si="93"/>
        <v>0</v>
      </c>
      <c r="AS223" s="125">
        <f t="shared" si="114"/>
        <v>0</v>
      </c>
      <c r="AT223" s="143">
        <f t="shared" si="115"/>
        <v>-1</v>
      </c>
      <c r="AU223" s="137"/>
      <c r="AV223" s="102"/>
    </row>
    <row r="224" spans="1:48" ht="10.199999999999999" x14ac:dyDescent="0.2">
      <c r="A224" s="102"/>
      <c r="B224" s="133">
        <v>222</v>
      </c>
      <c r="C224" s="159"/>
      <c r="D224" s="82"/>
      <c r="E224" s="81"/>
      <c r="F224" s="82"/>
      <c r="G224" s="84"/>
      <c r="H224" s="84"/>
      <c r="I224" s="85"/>
      <c r="J224" s="85"/>
      <c r="K224" s="84"/>
      <c r="L224" s="86"/>
      <c r="M224" s="87"/>
      <c r="N224" s="135"/>
      <c r="O224" s="119"/>
      <c r="P224" s="120"/>
      <c r="Q224" s="121"/>
      <c r="R224" s="86"/>
      <c r="S224" s="86"/>
      <c r="T224" s="138">
        <f t="shared" si="96"/>
        <v>6.4099999999999966</v>
      </c>
      <c r="U224" s="122">
        <f t="shared" si="104"/>
        <v>0</v>
      </c>
      <c r="V224" s="123">
        <f t="shared" si="105"/>
        <v>0</v>
      </c>
      <c r="W224" s="122">
        <f t="shared" si="90"/>
        <v>0</v>
      </c>
      <c r="X224" s="124">
        <f t="shared" si="106"/>
        <v>6.4099999999999966</v>
      </c>
      <c r="Y224" s="124">
        <f t="shared" si="107"/>
        <v>-1.5899999999999967</v>
      </c>
      <c r="Z224" s="124">
        <f t="shared" si="108"/>
        <v>6.4099999999999966</v>
      </c>
      <c r="AA224" s="140">
        <f t="shared" si="109"/>
        <v>-1.5899999999999967</v>
      </c>
      <c r="AB224" s="142" t="str">
        <f>IF(G224&lt;&gt;"",VLOOKUP(WEEKDAY(C224,2),Служебный!G$4:H$10,2),"")</f>
        <v/>
      </c>
      <c r="AC224" s="125" t="str">
        <f t="shared" si="97"/>
        <v/>
      </c>
      <c r="AD224" s="126" t="str">
        <f t="shared" si="98"/>
        <v/>
      </c>
      <c r="AE224" s="127">
        <f t="shared" si="110"/>
        <v>0</v>
      </c>
      <c r="AF224" s="127">
        <f t="shared" si="111"/>
        <v>0</v>
      </c>
      <c r="AG224" s="127" t="str">
        <f t="shared" si="91"/>
        <v>интрадей</v>
      </c>
      <c r="AH224" s="128">
        <f t="shared" si="112"/>
        <v>0</v>
      </c>
      <c r="AI224" s="128">
        <f t="shared" si="113"/>
        <v>0</v>
      </c>
      <c r="AJ224" s="125" t="str">
        <f t="shared" si="99"/>
        <v/>
      </c>
      <c r="AK224" s="125" t="str">
        <f t="shared" si="100"/>
        <v/>
      </c>
      <c r="AL224" s="126" t="str">
        <f t="shared" si="101"/>
        <v/>
      </c>
      <c r="AM224" s="128">
        <f t="shared" si="94"/>
        <v>0</v>
      </c>
      <c r="AN224" s="129">
        <f t="shared" si="102"/>
        <v>8</v>
      </c>
      <c r="AO224" s="129">
        <f t="shared" si="95"/>
        <v>-19.875000000000043</v>
      </c>
      <c r="AP224" s="129">
        <f t="shared" si="103"/>
        <v>0</v>
      </c>
      <c r="AQ224" s="128">
        <f t="shared" si="92"/>
        <v>0</v>
      </c>
      <c r="AR224" s="128">
        <f t="shared" si="93"/>
        <v>0</v>
      </c>
      <c r="AS224" s="125">
        <f t="shared" si="114"/>
        <v>0</v>
      </c>
      <c r="AT224" s="143">
        <f t="shared" si="115"/>
        <v>-1</v>
      </c>
      <c r="AU224" s="137"/>
      <c r="AV224" s="102"/>
    </row>
    <row r="225" spans="1:48" ht="10.199999999999999" x14ac:dyDescent="0.2">
      <c r="A225" s="102"/>
      <c r="B225" s="133">
        <v>223</v>
      </c>
      <c r="C225" s="159"/>
      <c r="D225" s="82"/>
      <c r="E225" s="81"/>
      <c r="F225" s="82"/>
      <c r="G225" s="84"/>
      <c r="H225" s="84"/>
      <c r="I225" s="85"/>
      <c r="J225" s="85"/>
      <c r="K225" s="84"/>
      <c r="L225" s="86"/>
      <c r="M225" s="87"/>
      <c r="N225" s="135"/>
      <c r="O225" s="119"/>
      <c r="P225" s="120"/>
      <c r="Q225" s="121"/>
      <c r="R225" s="86"/>
      <c r="S225" s="86"/>
      <c r="T225" s="138">
        <f t="shared" si="96"/>
        <v>6.4099999999999966</v>
      </c>
      <c r="U225" s="122">
        <f t="shared" si="104"/>
        <v>0</v>
      </c>
      <c r="V225" s="123">
        <f t="shared" si="105"/>
        <v>0</v>
      </c>
      <c r="W225" s="122">
        <f t="shared" si="90"/>
        <v>0</v>
      </c>
      <c r="X225" s="124">
        <f t="shared" si="106"/>
        <v>6.4099999999999966</v>
      </c>
      <c r="Y225" s="124">
        <f t="shared" si="107"/>
        <v>-1.5899999999999967</v>
      </c>
      <c r="Z225" s="124">
        <f t="shared" si="108"/>
        <v>6.4099999999999966</v>
      </c>
      <c r="AA225" s="140">
        <f t="shared" si="109"/>
        <v>-1.5899999999999967</v>
      </c>
      <c r="AB225" s="142" t="str">
        <f>IF(G225&lt;&gt;"",VLOOKUP(WEEKDAY(C225,2),Служебный!G$4:H$10,2),"")</f>
        <v/>
      </c>
      <c r="AC225" s="125" t="str">
        <f t="shared" si="97"/>
        <v/>
      </c>
      <c r="AD225" s="126" t="str">
        <f t="shared" si="98"/>
        <v/>
      </c>
      <c r="AE225" s="127">
        <f t="shared" si="110"/>
        <v>0</v>
      </c>
      <c r="AF225" s="127">
        <f t="shared" si="111"/>
        <v>0</v>
      </c>
      <c r="AG225" s="127" t="str">
        <f t="shared" si="91"/>
        <v>интрадей</v>
      </c>
      <c r="AH225" s="128">
        <f t="shared" si="112"/>
        <v>0</v>
      </c>
      <c r="AI225" s="128">
        <f t="shared" si="113"/>
        <v>0</v>
      </c>
      <c r="AJ225" s="125" t="str">
        <f t="shared" si="99"/>
        <v/>
      </c>
      <c r="AK225" s="125" t="str">
        <f t="shared" si="100"/>
        <v/>
      </c>
      <c r="AL225" s="126" t="str">
        <f t="shared" si="101"/>
        <v/>
      </c>
      <c r="AM225" s="128">
        <f t="shared" si="94"/>
        <v>0</v>
      </c>
      <c r="AN225" s="129">
        <f t="shared" si="102"/>
        <v>8</v>
      </c>
      <c r="AO225" s="129">
        <f t="shared" si="95"/>
        <v>-19.875000000000043</v>
      </c>
      <c r="AP225" s="129">
        <f t="shared" si="103"/>
        <v>0</v>
      </c>
      <c r="AQ225" s="128">
        <f t="shared" si="92"/>
        <v>0</v>
      </c>
      <c r="AR225" s="128">
        <f t="shared" si="93"/>
        <v>0</v>
      </c>
      <c r="AS225" s="125">
        <f t="shared" si="114"/>
        <v>0</v>
      </c>
      <c r="AT225" s="143">
        <f t="shared" si="115"/>
        <v>-1</v>
      </c>
      <c r="AU225" s="137"/>
      <c r="AV225" s="102"/>
    </row>
    <row r="226" spans="1:48" ht="10.199999999999999" x14ac:dyDescent="0.2">
      <c r="A226" s="102"/>
      <c r="B226" s="133">
        <v>224</v>
      </c>
      <c r="C226" s="159"/>
      <c r="D226" s="82"/>
      <c r="E226" s="81"/>
      <c r="F226" s="82"/>
      <c r="G226" s="84"/>
      <c r="H226" s="84"/>
      <c r="I226" s="85"/>
      <c r="J226" s="85"/>
      <c r="K226" s="84"/>
      <c r="L226" s="86"/>
      <c r="M226" s="87"/>
      <c r="N226" s="135"/>
      <c r="O226" s="119"/>
      <c r="P226" s="120"/>
      <c r="Q226" s="121"/>
      <c r="R226" s="86"/>
      <c r="S226" s="86"/>
      <c r="T226" s="138">
        <f t="shared" si="96"/>
        <v>6.4099999999999966</v>
      </c>
      <c r="U226" s="122">
        <f t="shared" si="104"/>
        <v>0</v>
      </c>
      <c r="V226" s="123">
        <f t="shared" si="105"/>
        <v>0</v>
      </c>
      <c r="W226" s="122">
        <f t="shared" si="90"/>
        <v>0</v>
      </c>
      <c r="X226" s="124">
        <f t="shared" si="106"/>
        <v>6.4099999999999966</v>
      </c>
      <c r="Y226" s="124">
        <f t="shared" si="107"/>
        <v>-1.5899999999999967</v>
      </c>
      <c r="Z226" s="124">
        <f t="shared" si="108"/>
        <v>6.4099999999999966</v>
      </c>
      <c r="AA226" s="140">
        <f t="shared" si="109"/>
        <v>-1.5899999999999967</v>
      </c>
      <c r="AB226" s="142" t="str">
        <f>IF(G226&lt;&gt;"",VLOOKUP(WEEKDAY(C226,2),Служебный!G$4:H$10,2),"")</f>
        <v/>
      </c>
      <c r="AC226" s="125" t="str">
        <f t="shared" si="97"/>
        <v/>
      </c>
      <c r="AD226" s="126" t="str">
        <f t="shared" si="98"/>
        <v/>
      </c>
      <c r="AE226" s="127">
        <f t="shared" si="110"/>
        <v>0</v>
      </c>
      <c r="AF226" s="127">
        <f t="shared" si="111"/>
        <v>0</v>
      </c>
      <c r="AG226" s="127" t="str">
        <f t="shared" si="91"/>
        <v>интрадей</v>
      </c>
      <c r="AH226" s="128">
        <f t="shared" si="112"/>
        <v>0</v>
      </c>
      <c r="AI226" s="128">
        <f t="shared" si="113"/>
        <v>0</v>
      </c>
      <c r="AJ226" s="125" t="str">
        <f t="shared" si="99"/>
        <v/>
      </c>
      <c r="AK226" s="125" t="str">
        <f t="shared" si="100"/>
        <v/>
      </c>
      <c r="AL226" s="126" t="str">
        <f t="shared" si="101"/>
        <v/>
      </c>
      <c r="AM226" s="128">
        <f t="shared" si="94"/>
        <v>0</v>
      </c>
      <c r="AN226" s="129">
        <f t="shared" si="102"/>
        <v>8</v>
      </c>
      <c r="AO226" s="129">
        <f t="shared" si="95"/>
        <v>-19.875000000000043</v>
      </c>
      <c r="AP226" s="129">
        <f t="shared" si="103"/>
        <v>0</v>
      </c>
      <c r="AQ226" s="128">
        <f t="shared" si="92"/>
        <v>0</v>
      </c>
      <c r="AR226" s="128">
        <f t="shared" si="93"/>
        <v>0</v>
      </c>
      <c r="AS226" s="125">
        <f t="shared" si="114"/>
        <v>0</v>
      </c>
      <c r="AT226" s="143">
        <f t="shared" si="115"/>
        <v>-1</v>
      </c>
      <c r="AU226" s="137"/>
      <c r="AV226" s="102"/>
    </row>
    <row r="227" spans="1:48" ht="10.199999999999999" x14ac:dyDescent="0.2">
      <c r="A227" s="102"/>
      <c r="B227" s="133">
        <v>225</v>
      </c>
      <c r="C227" s="159"/>
      <c r="D227" s="82"/>
      <c r="E227" s="81"/>
      <c r="F227" s="82"/>
      <c r="G227" s="84"/>
      <c r="H227" s="84"/>
      <c r="I227" s="85"/>
      <c r="J227" s="85"/>
      <c r="K227" s="84"/>
      <c r="L227" s="86"/>
      <c r="M227" s="87"/>
      <c r="N227" s="135"/>
      <c r="O227" s="119"/>
      <c r="P227" s="120"/>
      <c r="Q227" s="121"/>
      <c r="R227" s="86"/>
      <c r="S227" s="86"/>
      <c r="T227" s="138">
        <f t="shared" si="96"/>
        <v>6.4099999999999966</v>
      </c>
      <c r="U227" s="122">
        <f t="shared" si="104"/>
        <v>0</v>
      </c>
      <c r="V227" s="123">
        <f t="shared" si="105"/>
        <v>0</v>
      </c>
      <c r="W227" s="122">
        <f t="shared" si="90"/>
        <v>0</v>
      </c>
      <c r="X227" s="124">
        <f t="shared" si="106"/>
        <v>6.4099999999999966</v>
      </c>
      <c r="Y227" s="124">
        <f t="shared" si="107"/>
        <v>-1.5899999999999967</v>
      </c>
      <c r="Z227" s="124">
        <f t="shared" si="108"/>
        <v>6.4099999999999966</v>
      </c>
      <c r="AA227" s="140">
        <f t="shared" si="109"/>
        <v>-1.5899999999999967</v>
      </c>
      <c r="AB227" s="142" t="str">
        <f>IF(G227&lt;&gt;"",VLOOKUP(WEEKDAY(C227,2),Служебный!G$4:H$10,2),"")</f>
        <v/>
      </c>
      <c r="AC227" s="125" t="str">
        <f t="shared" si="97"/>
        <v/>
      </c>
      <c r="AD227" s="126" t="str">
        <f t="shared" si="98"/>
        <v/>
      </c>
      <c r="AE227" s="127">
        <f t="shared" si="110"/>
        <v>0</v>
      </c>
      <c r="AF227" s="127">
        <f t="shared" si="111"/>
        <v>0</v>
      </c>
      <c r="AG227" s="127" t="str">
        <f t="shared" si="91"/>
        <v>интрадей</v>
      </c>
      <c r="AH227" s="128">
        <f t="shared" si="112"/>
        <v>0</v>
      </c>
      <c r="AI227" s="128">
        <f t="shared" si="113"/>
        <v>0</v>
      </c>
      <c r="AJ227" s="125" t="str">
        <f t="shared" si="99"/>
        <v/>
      </c>
      <c r="AK227" s="125" t="str">
        <f t="shared" si="100"/>
        <v/>
      </c>
      <c r="AL227" s="126" t="str">
        <f t="shared" si="101"/>
        <v/>
      </c>
      <c r="AM227" s="128">
        <f t="shared" si="94"/>
        <v>0</v>
      </c>
      <c r="AN227" s="129">
        <f t="shared" si="102"/>
        <v>8</v>
      </c>
      <c r="AO227" s="129">
        <f t="shared" si="95"/>
        <v>-19.875000000000043</v>
      </c>
      <c r="AP227" s="129">
        <f t="shared" si="103"/>
        <v>0</v>
      </c>
      <c r="AQ227" s="128">
        <f t="shared" si="92"/>
        <v>0</v>
      </c>
      <c r="AR227" s="128">
        <f t="shared" si="93"/>
        <v>0</v>
      </c>
      <c r="AS227" s="125">
        <f t="shared" si="114"/>
        <v>0</v>
      </c>
      <c r="AT227" s="143">
        <f t="shared" si="115"/>
        <v>-1</v>
      </c>
      <c r="AU227" s="137"/>
      <c r="AV227" s="102"/>
    </row>
    <row r="228" spans="1:48" ht="10.199999999999999" x14ac:dyDescent="0.2">
      <c r="A228" s="102"/>
      <c r="B228" s="133">
        <v>226</v>
      </c>
      <c r="C228" s="159"/>
      <c r="D228" s="82"/>
      <c r="E228" s="81"/>
      <c r="F228" s="82"/>
      <c r="G228" s="84"/>
      <c r="H228" s="84"/>
      <c r="I228" s="85"/>
      <c r="J228" s="85"/>
      <c r="K228" s="84"/>
      <c r="L228" s="86"/>
      <c r="M228" s="87"/>
      <c r="N228" s="135"/>
      <c r="O228" s="119"/>
      <c r="P228" s="120"/>
      <c r="Q228" s="121"/>
      <c r="R228" s="86"/>
      <c r="S228" s="86"/>
      <c r="T228" s="138">
        <f t="shared" si="96"/>
        <v>6.4099999999999966</v>
      </c>
      <c r="U228" s="122">
        <f t="shared" si="104"/>
        <v>0</v>
      </c>
      <c r="V228" s="123">
        <f t="shared" si="105"/>
        <v>0</v>
      </c>
      <c r="W228" s="122">
        <f t="shared" si="90"/>
        <v>0</v>
      </c>
      <c r="X228" s="124">
        <f t="shared" si="106"/>
        <v>6.4099999999999966</v>
      </c>
      <c r="Y228" s="124">
        <f t="shared" si="107"/>
        <v>-1.5899999999999967</v>
      </c>
      <c r="Z228" s="124">
        <f t="shared" si="108"/>
        <v>6.4099999999999966</v>
      </c>
      <c r="AA228" s="140">
        <f t="shared" si="109"/>
        <v>-1.5899999999999967</v>
      </c>
      <c r="AB228" s="142" t="str">
        <f>IF(G228&lt;&gt;"",VLOOKUP(WEEKDAY(C228,2),Служебный!G$4:H$10,2),"")</f>
        <v/>
      </c>
      <c r="AC228" s="125" t="str">
        <f t="shared" si="97"/>
        <v/>
      </c>
      <c r="AD228" s="126" t="str">
        <f t="shared" si="98"/>
        <v/>
      </c>
      <c r="AE228" s="127">
        <f t="shared" si="110"/>
        <v>0</v>
      </c>
      <c r="AF228" s="127">
        <f t="shared" si="111"/>
        <v>0</v>
      </c>
      <c r="AG228" s="127" t="str">
        <f t="shared" si="91"/>
        <v>интрадей</v>
      </c>
      <c r="AH228" s="128">
        <f t="shared" si="112"/>
        <v>0</v>
      </c>
      <c r="AI228" s="128">
        <f t="shared" si="113"/>
        <v>0</v>
      </c>
      <c r="AJ228" s="125" t="str">
        <f t="shared" si="99"/>
        <v/>
      </c>
      <c r="AK228" s="125" t="str">
        <f t="shared" si="100"/>
        <v/>
      </c>
      <c r="AL228" s="126" t="str">
        <f t="shared" si="101"/>
        <v/>
      </c>
      <c r="AM228" s="128">
        <f t="shared" si="94"/>
        <v>0</v>
      </c>
      <c r="AN228" s="129">
        <f t="shared" si="102"/>
        <v>8</v>
      </c>
      <c r="AO228" s="129">
        <f t="shared" si="95"/>
        <v>-19.875000000000043</v>
      </c>
      <c r="AP228" s="129">
        <f t="shared" si="103"/>
        <v>0</v>
      </c>
      <c r="AQ228" s="128">
        <f t="shared" si="92"/>
        <v>0</v>
      </c>
      <c r="AR228" s="128">
        <f t="shared" si="93"/>
        <v>0</v>
      </c>
      <c r="AS228" s="125">
        <f t="shared" si="114"/>
        <v>0</v>
      </c>
      <c r="AT228" s="143">
        <f t="shared" si="115"/>
        <v>-1</v>
      </c>
      <c r="AU228" s="137"/>
      <c r="AV228" s="102"/>
    </row>
    <row r="229" spans="1:48" ht="10.199999999999999" x14ac:dyDescent="0.2">
      <c r="A229" s="102"/>
      <c r="B229" s="133">
        <v>227</v>
      </c>
      <c r="C229" s="159"/>
      <c r="D229" s="82"/>
      <c r="E229" s="81"/>
      <c r="F229" s="82"/>
      <c r="G229" s="84"/>
      <c r="H229" s="84"/>
      <c r="I229" s="85"/>
      <c r="J229" s="85"/>
      <c r="K229" s="84"/>
      <c r="L229" s="86"/>
      <c r="M229" s="87"/>
      <c r="N229" s="135"/>
      <c r="O229" s="119"/>
      <c r="P229" s="120"/>
      <c r="Q229" s="121"/>
      <c r="R229" s="86"/>
      <c r="S229" s="86"/>
      <c r="T229" s="138">
        <f t="shared" si="96"/>
        <v>6.4099999999999966</v>
      </c>
      <c r="U229" s="122">
        <f t="shared" si="104"/>
        <v>0</v>
      </c>
      <c r="V229" s="123">
        <f t="shared" si="105"/>
        <v>0</v>
      </c>
      <c r="W229" s="122">
        <f t="shared" si="90"/>
        <v>0</v>
      </c>
      <c r="X229" s="124">
        <f t="shared" si="106"/>
        <v>6.4099999999999966</v>
      </c>
      <c r="Y229" s="124">
        <f t="shared" si="107"/>
        <v>-1.5899999999999967</v>
      </c>
      <c r="Z229" s="124">
        <f t="shared" si="108"/>
        <v>6.4099999999999966</v>
      </c>
      <c r="AA229" s="140">
        <f t="shared" si="109"/>
        <v>-1.5899999999999967</v>
      </c>
      <c r="AB229" s="142" t="str">
        <f>IF(G229&lt;&gt;"",VLOOKUP(WEEKDAY(C229,2),Служебный!G$4:H$10,2),"")</f>
        <v/>
      </c>
      <c r="AC229" s="125" t="str">
        <f t="shared" si="97"/>
        <v/>
      </c>
      <c r="AD229" s="126" t="str">
        <f t="shared" si="98"/>
        <v/>
      </c>
      <c r="AE229" s="127">
        <f t="shared" si="110"/>
        <v>0</v>
      </c>
      <c r="AF229" s="127">
        <f t="shared" si="111"/>
        <v>0</v>
      </c>
      <c r="AG229" s="127" t="str">
        <f t="shared" si="91"/>
        <v>интрадей</v>
      </c>
      <c r="AH229" s="128">
        <f t="shared" si="112"/>
        <v>0</v>
      </c>
      <c r="AI229" s="128">
        <f t="shared" si="113"/>
        <v>0</v>
      </c>
      <c r="AJ229" s="125" t="str">
        <f t="shared" si="99"/>
        <v/>
      </c>
      <c r="AK229" s="125" t="str">
        <f t="shared" si="100"/>
        <v/>
      </c>
      <c r="AL229" s="126" t="str">
        <f t="shared" si="101"/>
        <v/>
      </c>
      <c r="AM229" s="128">
        <f t="shared" si="94"/>
        <v>0</v>
      </c>
      <c r="AN229" s="129">
        <f t="shared" si="102"/>
        <v>8</v>
      </c>
      <c r="AO229" s="129">
        <f t="shared" si="95"/>
        <v>-19.875000000000043</v>
      </c>
      <c r="AP229" s="129">
        <f t="shared" si="103"/>
        <v>0</v>
      </c>
      <c r="AQ229" s="128">
        <f t="shared" si="92"/>
        <v>0</v>
      </c>
      <c r="AR229" s="128">
        <f t="shared" si="93"/>
        <v>0</v>
      </c>
      <c r="AS229" s="125">
        <f t="shared" si="114"/>
        <v>0</v>
      </c>
      <c r="AT229" s="143">
        <f t="shared" si="115"/>
        <v>-1</v>
      </c>
      <c r="AU229" s="137"/>
      <c r="AV229" s="102"/>
    </row>
    <row r="230" spans="1:48" ht="10.199999999999999" x14ac:dyDescent="0.2">
      <c r="A230" s="102"/>
      <c r="B230" s="133">
        <v>228</v>
      </c>
      <c r="C230" s="159"/>
      <c r="D230" s="82"/>
      <c r="E230" s="81"/>
      <c r="F230" s="82"/>
      <c r="G230" s="84"/>
      <c r="H230" s="84"/>
      <c r="I230" s="85"/>
      <c r="J230" s="85"/>
      <c r="K230" s="84"/>
      <c r="L230" s="86"/>
      <c r="M230" s="87"/>
      <c r="N230" s="135"/>
      <c r="O230" s="119"/>
      <c r="P230" s="120"/>
      <c r="Q230" s="121"/>
      <c r="R230" s="86"/>
      <c r="S230" s="86"/>
      <c r="T230" s="138">
        <f t="shared" si="96"/>
        <v>6.4099999999999966</v>
      </c>
      <c r="U230" s="122">
        <f t="shared" si="104"/>
        <v>0</v>
      </c>
      <c r="V230" s="123">
        <f t="shared" si="105"/>
        <v>0</v>
      </c>
      <c r="W230" s="122">
        <f t="shared" si="90"/>
        <v>0</v>
      </c>
      <c r="X230" s="124">
        <f t="shared" si="106"/>
        <v>6.4099999999999966</v>
      </c>
      <c r="Y230" s="124">
        <f t="shared" si="107"/>
        <v>-1.5899999999999967</v>
      </c>
      <c r="Z230" s="124">
        <f t="shared" si="108"/>
        <v>6.4099999999999966</v>
      </c>
      <c r="AA230" s="140">
        <f t="shared" si="109"/>
        <v>-1.5899999999999967</v>
      </c>
      <c r="AB230" s="142" t="str">
        <f>IF(G230&lt;&gt;"",VLOOKUP(WEEKDAY(C230,2),Служебный!G$4:H$10,2),"")</f>
        <v/>
      </c>
      <c r="AC230" s="125" t="str">
        <f t="shared" si="97"/>
        <v/>
      </c>
      <c r="AD230" s="126" t="str">
        <f t="shared" si="98"/>
        <v/>
      </c>
      <c r="AE230" s="127">
        <f t="shared" si="110"/>
        <v>0</v>
      </c>
      <c r="AF230" s="127">
        <f t="shared" si="111"/>
        <v>0</v>
      </c>
      <c r="AG230" s="127" t="str">
        <f t="shared" si="91"/>
        <v>интрадей</v>
      </c>
      <c r="AH230" s="128">
        <f t="shared" si="112"/>
        <v>0</v>
      </c>
      <c r="AI230" s="128">
        <f t="shared" si="113"/>
        <v>0</v>
      </c>
      <c r="AJ230" s="125" t="str">
        <f t="shared" si="99"/>
        <v/>
      </c>
      <c r="AK230" s="125" t="str">
        <f t="shared" si="100"/>
        <v/>
      </c>
      <c r="AL230" s="126" t="str">
        <f t="shared" si="101"/>
        <v/>
      </c>
      <c r="AM230" s="128">
        <f t="shared" si="94"/>
        <v>0</v>
      </c>
      <c r="AN230" s="129">
        <f t="shared" si="102"/>
        <v>8</v>
      </c>
      <c r="AO230" s="129">
        <f t="shared" si="95"/>
        <v>-19.875000000000043</v>
      </c>
      <c r="AP230" s="129">
        <f t="shared" si="103"/>
        <v>0</v>
      </c>
      <c r="AQ230" s="128">
        <f t="shared" si="92"/>
        <v>0</v>
      </c>
      <c r="AR230" s="128">
        <f t="shared" si="93"/>
        <v>0</v>
      </c>
      <c r="AS230" s="125">
        <f t="shared" si="114"/>
        <v>0</v>
      </c>
      <c r="AT230" s="143">
        <f t="shared" si="115"/>
        <v>-1</v>
      </c>
      <c r="AU230" s="137"/>
      <c r="AV230" s="102"/>
    </row>
    <row r="231" spans="1:48" ht="10.199999999999999" x14ac:dyDescent="0.2">
      <c r="A231" s="102"/>
      <c r="B231" s="133">
        <v>229</v>
      </c>
      <c r="C231" s="159"/>
      <c r="D231" s="82"/>
      <c r="E231" s="81"/>
      <c r="F231" s="82"/>
      <c r="G231" s="84"/>
      <c r="H231" s="84"/>
      <c r="I231" s="85"/>
      <c r="J231" s="85"/>
      <c r="K231" s="84"/>
      <c r="L231" s="86"/>
      <c r="M231" s="87"/>
      <c r="N231" s="135"/>
      <c r="O231" s="119"/>
      <c r="P231" s="120"/>
      <c r="Q231" s="121"/>
      <c r="R231" s="86"/>
      <c r="S231" s="86"/>
      <c r="T231" s="138">
        <f t="shared" si="96"/>
        <v>6.4099999999999966</v>
      </c>
      <c r="U231" s="122">
        <f t="shared" si="104"/>
        <v>0</v>
      </c>
      <c r="V231" s="123">
        <f t="shared" si="105"/>
        <v>0</v>
      </c>
      <c r="W231" s="122">
        <f t="shared" si="90"/>
        <v>0</v>
      </c>
      <c r="X231" s="124">
        <f t="shared" si="106"/>
        <v>6.4099999999999966</v>
      </c>
      <c r="Y231" s="124">
        <f t="shared" si="107"/>
        <v>-1.5899999999999967</v>
      </c>
      <c r="Z231" s="124">
        <f t="shared" si="108"/>
        <v>6.4099999999999966</v>
      </c>
      <c r="AA231" s="140">
        <f t="shared" si="109"/>
        <v>-1.5899999999999967</v>
      </c>
      <c r="AB231" s="142" t="str">
        <f>IF(G231&lt;&gt;"",VLOOKUP(WEEKDAY(C231,2),Служебный!G$4:H$10,2),"")</f>
        <v/>
      </c>
      <c r="AC231" s="125" t="str">
        <f t="shared" si="97"/>
        <v/>
      </c>
      <c r="AD231" s="126" t="str">
        <f t="shared" si="98"/>
        <v/>
      </c>
      <c r="AE231" s="127">
        <f t="shared" si="110"/>
        <v>0</v>
      </c>
      <c r="AF231" s="127">
        <f t="shared" si="111"/>
        <v>0</v>
      </c>
      <c r="AG231" s="127" t="str">
        <f t="shared" si="91"/>
        <v>интрадей</v>
      </c>
      <c r="AH231" s="128">
        <f t="shared" si="112"/>
        <v>0</v>
      </c>
      <c r="AI231" s="128">
        <f t="shared" si="113"/>
        <v>0</v>
      </c>
      <c r="AJ231" s="125" t="str">
        <f t="shared" si="99"/>
        <v/>
      </c>
      <c r="AK231" s="125" t="str">
        <f t="shared" si="100"/>
        <v/>
      </c>
      <c r="AL231" s="126" t="str">
        <f t="shared" si="101"/>
        <v/>
      </c>
      <c r="AM231" s="128">
        <f t="shared" si="94"/>
        <v>0</v>
      </c>
      <c r="AN231" s="129">
        <f t="shared" si="102"/>
        <v>8</v>
      </c>
      <c r="AO231" s="129">
        <f t="shared" si="95"/>
        <v>-19.875000000000043</v>
      </c>
      <c r="AP231" s="129">
        <f t="shared" si="103"/>
        <v>0</v>
      </c>
      <c r="AQ231" s="128">
        <f t="shared" si="92"/>
        <v>0</v>
      </c>
      <c r="AR231" s="128">
        <f t="shared" si="93"/>
        <v>0</v>
      </c>
      <c r="AS231" s="125">
        <f t="shared" si="114"/>
        <v>0</v>
      </c>
      <c r="AT231" s="143">
        <f t="shared" si="115"/>
        <v>-1</v>
      </c>
      <c r="AU231" s="137"/>
      <c r="AV231" s="102"/>
    </row>
    <row r="232" spans="1:48" ht="10.199999999999999" x14ac:dyDescent="0.2">
      <c r="A232" s="102"/>
      <c r="B232" s="133">
        <v>230</v>
      </c>
      <c r="C232" s="159"/>
      <c r="D232" s="82"/>
      <c r="E232" s="81"/>
      <c r="F232" s="82"/>
      <c r="G232" s="84"/>
      <c r="H232" s="84"/>
      <c r="I232" s="85"/>
      <c r="J232" s="85"/>
      <c r="K232" s="84"/>
      <c r="L232" s="86"/>
      <c r="M232" s="87"/>
      <c r="N232" s="135"/>
      <c r="O232" s="119"/>
      <c r="P232" s="120"/>
      <c r="Q232" s="121"/>
      <c r="R232" s="86"/>
      <c r="S232" s="86"/>
      <c r="T232" s="138">
        <f t="shared" si="96"/>
        <v>6.4099999999999966</v>
      </c>
      <c r="U232" s="122">
        <f t="shared" si="104"/>
        <v>0</v>
      </c>
      <c r="V232" s="123">
        <f t="shared" si="105"/>
        <v>0</v>
      </c>
      <c r="W232" s="122">
        <f t="shared" si="90"/>
        <v>0</v>
      </c>
      <c r="X232" s="124">
        <f t="shared" si="106"/>
        <v>6.4099999999999966</v>
      </c>
      <c r="Y232" s="124">
        <f t="shared" si="107"/>
        <v>-1.5899999999999967</v>
      </c>
      <c r="Z232" s="124">
        <f t="shared" si="108"/>
        <v>6.4099999999999966</v>
      </c>
      <c r="AA232" s="140">
        <f t="shared" si="109"/>
        <v>-1.5899999999999967</v>
      </c>
      <c r="AB232" s="142" t="str">
        <f>IF(G232&lt;&gt;"",VLOOKUP(WEEKDAY(C232,2),Служебный!G$4:H$10,2),"")</f>
        <v/>
      </c>
      <c r="AC232" s="125" t="str">
        <f t="shared" si="97"/>
        <v/>
      </c>
      <c r="AD232" s="126" t="str">
        <f t="shared" si="98"/>
        <v/>
      </c>
      <c r="AE232" s="127">
        <f t="shared" si="110"/>
        <v>0</v>
      </c>
      <c r="AF232" s="127">
        <f t="shared" si="111"/>
        <v>0</v>
      </c>
      <c r="AG232" s="127" t="str">
        <f t="shared" si="91"/>
        <v>интрадей</v>
      </c>
      <c r="AH232" s="128">
        <f t="shared" si="112"/>
        <v>0</v>
      </c>
      <c r="AI232" s="128">
        <f t="shared" si="113"/>
        <v>0</v>
      </c>
      <c r="AJ232" s="125" t="str">
        <f t="shared" si="99"/>
        <v/>
      </c>
      <c r="AK232" s="125" t="str">
        <f t="shared" si="100"/>
        <v/>
      </c>
      <c r="AL232" s="126" t="str">
        <f t="shared" si="101"/>
        <v/>
      </c>
      <c r="AM232" s="128">
        <f t="shared" si="94"/>
        <v>0</v>
      </c>
      <c r="AN232" s="129">
        <f t="shared" si="102"/>
        <v>8</v>
      </c>
      <c r="AO232" s="129">
        <f t="shared" si="95"/>
        <v>-19.875000000000043</v>
      </c>
      <c r="AP232" s="129">
        <f t="shared" si="103"/>
        <v>0</v>
      </c>
      <c r="AQ232" s="128">
        <f t="shared" si="92"/>
        <v>0</v>
      </c>
      <c r="AR232" s="128">
        <f t="shared" si="93"/>
        <v>0</v>
      </c>
      <c r="AS232" s="125">
        <f t="shared" si="114"/>
        <v>0</v>
      </c>
      <c r="AT232" s="143">
        <f t="shared" si="115"/>
        <v>-1</v>
      </c>
      <c r="AU232" s="137"/>
      <c r="AV232" s="102"/>
    </row>
    <row r="233" spans="1:48" ht="10.199999999999999" x14ac:dyDescent="0.2">
      <c r="A233" s="102"/>
      <c r="B233" s="133">
        <v>231</v>
      </c>
      <c r="C233" s="159"/>
      <c r="D233" s="82"/>
      <c r="E233" s="81"/>
      <c r="F233" s="82"/>
      <c r="G233" s="84"/>
      <c r="H233" s="84"/>
      <c r="I233" s="85"/>
      <c r="J233" s="85"/>
      <c r="K233" s="84"/>
      <c r="L233" s="86"/>
      <c r="M233" s="87"/>
      <c r="N233" s="135"/>
      <c r="O233" s="119"/>
      <c r="P233" s="120"/>
      <c r="Q233" s="121"/>
      <c r="R233" s="86"/>
      <c r="S233" s="86"/>
      <c r="T233" s="138">
        <f t="shared" si="96"/>
        <v>6.4099999999999966</v>
      </c>
      <c r="U233" s="122">
        <f t="shared" si="104"/>
        <v>0</v>
      </c>
      <c r="V233" s="123">
        <f t="shared" si="105"/>
        <v>0</v>
      </c>
      <c r="W233" s="122">
        <f t="shared" si="90"/>
        <v>0</v>
      </c>
      <c r="X233" s="124">
        <f t="shared" si="106"/>
        <v>6.4099999999999966</v>
      </c>
      <c r="Y233" s="124">
        <f t="shared" si="107"/>
        <v>-1.5899999999999967</v>
      </c>
      <c r="Z233" s="124">
        <f t="shared" si="108"/>
        <v>6.4099999999999966</v>
      </c>
      <c r="AA233" s="140">
        <f t="shared" si="109"/>
        <v>-1.5899999999999967</v>
      </c>
      <c r="AB233" s="142" t="str">
        <f>IF(G233&lt;&gt;"",VLOOKUP(WEEKDAY(C233,2),Служебный!G$4:H$10,2),"")</f>
        <v/>
      </c>
      <c r="AC233" s="125" t="str">
        <f t="shared" si="97"/>
        <v/>
      </c>
      <c r="AD233" s="126" t="str">
        <f t="shared" si="98"/>
        <v/>
      </c>
      <c r="AE233" s="127">
        <f t="shared" si="110"/>
        <v>0</v>
      </c>
      <c r="AF233" s="127">
        <f t="shared" si="111"/>
        <v>0</v>
      </c>
      <c r="AG233" s="127" t="str">
        <f t="shared" si="91"/>
        <v>интрадей</v>
      </c>
      <c r="AH233" s="128">
        <f t="shared" si="112"/>
        <v>0</v>
      </c>
      <c r="AI233" s="128">
        <f t="shared" si="113"/>
        <v>0</v>
      </c>
      <c r="AJ233" s="125" t="str">
        <f t="shared" si="99"/>
        <v/>
      </c>
      <c r="AK233" s="125" t="str">
        <f t="shared" si="100"/>
        <v/>
      </c>
      <c r="AL233" s="126" t="str">
        <f t="shared" si="101"/>
        <v/>
      </c>
      <c r="AM233" s="128">
        <f t="shared" si="94"/>
        <v>0</v>
      </c>
      <c r="AN233" s="129">
        <f t="shared" si="102"/>
        <v>8</v>
      </c>
      <c r="AO233" s="129">
        <f t="shared" si="95"/>
        <v>-19.875000000000043</v>
      </c>
      <c r="AP233" s="129">
        <f t="shared" si="103"/>
        <v>0</v>
      </c>
      <c r="AQ233" s="128">
        <f t="shared" si="92"/>
        <v>0</v>
      </c>
      <c r="AR233" s="128">
        <f t="shared" si="93"/>
        <v>0</v>
      </c>
      <c r="AS233" s="125">
        <f t="shared" si="114"/>
        <v>0</v>
      </c>
      <c r="AT233" s="143">
        <f t="shared" si="115"/>
        <v>-1</v>
      </c>
      <c r="AU233" s="137"/>
      <c r="AV233" s="102"/>
    </row>
    <row r="234" spans="1:48" ht="10.199999999999999" x14ac:dyDescent="0.2">
      <c r="A234" s="102"/>
      <c r="B234" s="133">
        <v>232</v>
      </c>
      <c r="C234" s="159"/>
      <c r="D234" s="82"/>
      <c r="E234" s="81"/>
      <c r="F234" s="82"/>
      <c r="G234" s="84"/>
      <c r="H234" s="84"/>
      <c r="I234" s="85"/>
      <c r="J234" s="85"/>
      <c r="K234" s="84"/>
      <c r="L234" s="86"/>
      <c r="M234" s="87"/>
      <c r="N234" s="135"/>
      <c r="O234" s="119"/>
      <c r="P234" s="120"/>
      <c r="Q234" s="121"/>
      <c r="R234" s="86"/>
      <c r="S234" s="86"/>
      <c r="T234" s="138">
        <f t="shared" si="96"/>
        <v>6.4099999999999966</v>
      </c>
      <c r="U234" s="122">
        <f t="shared" si="104"/>
        <v>0</v>
      </c>
      <c r="V234" s="123">
        <f t="shared" si="105"/>
        <v>0</v>
      </c>
      <c r="W234" s="122">
        <f t="shared" si="90"/>
        <v>0</v>
      </c>
      <c r="X234" s="124">
        <f t="shared" si="106"/>
        <v>6.4099999999999966</v>
      </c>
      <c r="Y234" s="124">
        <f t="shared" si="107"/>
        <v>-1.5899999999999967</v>
      </c>
      <c r="Z234" s="124">
        <f t="shared" si="108"/>
        <v>6.4099999999999966</v>
      </c>
      <c r="AA234" s="140">
        <f t="shared" si="109"/>
        <v>-1.5899999999999967</v>
      </c>
      <c r="AB234" s="142" t="str">
        <f>IF(G234&lt;&gt;"",VLOOKUP(WEEKDAY(C234,2),Служебный!G$4:H$10,2),"")</f>
        <v/>
      </c>
      <c r="AC234" s="125" t="str">
        <f t="shared" si="97"/>
        <v/>
      </c>
      <c r="AD234" s="126" t="str">
        <f t="shared" si="98"/>
        <v/>
      </c>
      <c r="AE234" s="127">
        <f t="shared" si="110"/>
        <v>0</v>
      </c>
      <c r="AF234" s="127">
        <f t="shared" si="111"/>
        <v>0</v>
      </c>
      <c r="AG234" s="127" t="str">
        <f t="shared" si="91"/>
        <v>интрадей</v>
      </c>
      <c r="AH234" s="128">
        <f t="shared" si="112"/>
        <v>0</v>
      </c>
      <c r="AI234" s="128">
        <f t="shared" si="113"/>
        <v>0</v>
      </c>
      <c r="AJ234" s="125" t="str">
        <f t="shared" si="99"/>
        <v/>
      </c>
      <c r="AK234" s="125" t="str">
        <f t="shared" si="100"/>
        <v/>
      </c>
      <c r="AL234" s="126" t="str">
        <f t="shared" si="101"/>
        <v/>
      </c>
      <c r="AM234" s="128">
        <f t="shared" si="94"/>
        <v>0</v>
      </c>
      <c r="AN234" s="129">
        <f t="shared" si="102"/>
        <v>8</v>
      </c>
      <c r="AO234" s="129">
        <f t="shared" si="95"/>
        <v>-19.875000000000043</v>
      </c>
      <c r="AP234" s="129">
        <f t="shared" si="103"/>
        <v>0</v>
      </c>
      <c r="AQ234" s="128">
        <f t="shared" si="92"/>
        <v>0</v>
      </c>
      <c r="AR234" s="128">
        <f t="shared" si="93"/>
        <v>0</v>
      </c>
      <c r="AS234" s="125">
        <f t="shared" si="114"/>
        <v>0</v>
      </c>
      <c r="AT234" s="143">
        <f t="shared" si="115"/>
        <v>-1</v>
      </c>
      <c r="AU234" s="137"/>
      <c r="AV234" s="102"/>
    </row>
    <row r="235" spans="1:48" ht="10.199999999999999" x14ac:dyDescent="0.2">
      <c r="A235" s="102"/>
      <c r="B235" s="133">
        <v>233</v>
      </c>
      <c r="C235" s="159"/>
      <c r="D235" s="82"/>
      <c r="E235" s="81"/>
      <c r="F235" s="82"/>
      <c r="G235" s="84"/>
      <c r="H235" s="84"/>
      <c r="I235" s="85"/>
      <c r="J235" s="85"/>
      <c r="K235" s="84"/>
      <c r="L235" s="86"/>
      <c r="M235" s="87"/>
      <c r="N235" s="135"/>
      <c r="O235" s="119"/>
      <c r="P235" s="120"/>
      <c r="Q235" s="121"/>
      <c r="R235" s="86"/>
      <c r="S235" s="86"/>
      <c r="T235" s="138">
        <f t="shared" si="96"/>
        <v>6.4099999999999966</v>
      </c>
      <c r="U235" s="122">
        <f t="shared" si="104"/>
        <v>0</v>
      </c>
      <c r="V235" s="123">
        <f t="shared" si="105"/>
        <v>0</v>
      </c>
      <c r="W235" s="122">
        <f t="shared" si="90"/>
        <v>0</v>
      </c>
      <c r="X235" s="124">
        <f t="shared" si="106"/>
        <v>6.4099999999999966</v>
      </c>
      <c r="Y235" s="124">
        <f t="shared" si="107"/>
        <v>-1.5899999999999967</v>
      </c>
      <c r="Z235" s="124">
        <f t="shared" si="108"/>
        <v>6.4099999999999966</v>
      </c>
      <c r="AA235" s="140">
        <f t="shared" si="109"/>
        <v>-1.5899999999999967</v>
      </c>
      <c r="AB235" s="142" t="str">
        <f>IF(G235&lt;&gt;"",VLOOKUP(WEEKDAY(C235,2),Служебный!G$4:H$10,2),"")</f>
        <v/>
      </c>
      <c r="AC235" s="125" t="str">
        <f t="shared" si="97"/>
        <v/>
      </c>
      <c r="AD235" s="126" t="str">
        <f t="shared" si="98"/>
        <v/>
      </c>
      <c r="AE235" s="127">
        <f t="shared" si="110"/>
        <v>0</v>
      </c>
      <c r="AF235" s="127">
        <f t="shared" si="111"/>
        <v>0</v>
      </c>
      <c r="AG235" s="127" t="str">
        <f t="shared" si="91"/>
        <v>интрадей</v>
      </c>
      <c r="AH235" s="128">
        <f t="shared" si="112"/>
        <v>0</v>
      </c>
      <c r="AI235" s="128">
        <f t="shared" si="113"/>
        <v>0</v>
      </c>
      <c r="AJ235" s="125" t="str">
        <f t="shared" si="99"/>
        <v/>
      </c>
      <c r="AK235" s="125" t="str">
        <f t="shared" si="100"/>
        <v/>
      </c>
      <c r="AL235" s="126" t="str">
        <f t="shared" si="101"/>
        <v/>
      </c>
      <c r="AM235" s="128">
        <f t="shared" si="94"/>
        <v>0</v>
      </c>
      <c r="AN235" s="129">
        <f t="shared" si="102"/>
        <v>8</v>
      </c>
      <c r="AO235" s="129">
        <f t="shared" si="95"/>
        <v>-19.875000000000043</v>
      </c>
      <c r="AP235" s="129">
        <f t="shared" si="103"/>
        <v>0</v>
      </c>
      <c r="AQ235" s="128">
        <f t="shared" si="92"/>
        <v>0</v>
      </c>
      <c r="AR235" s="128">
        <f t="shared" si="93"/>
        <v>0</v>
      </c>
      <c r="AS235" s="125">
        <f t="shared" si="114"/>
        <v>0</v>
      </c>
      <c r="AT235" s="143">
        <f t="shared" si="115"/>
        <v>-1</v>
      </c>
      <c r="AU235" s="137"/>
      <c r="AV235" s="102"/>
    </row>
    <row r="236" spans="1:48" ht="10.199999999999999" x14ac:dyDescent="0.2">
      <c r="A236" s="102"/>
      <c r="B236" s="133">
        <v>234</v>
      </c>
      <c r="C236" s="159"/>
      <c r="D236" s="82"/>
      <c r="E236" s="81"/>
      <c r="F236" s="82"/>
      <c r="G236" s="84"/>
      <c r="H236" s="84"/>
      <c r="I236" s="85"/>
      <c r="J236" s="85"/>
      <c r="K236" s="84"/>
      <c r="L236" s="86"/>
      <c r="M236" s="87"/>
      <c r="N236" s="135"/>
      <c r="O236" s="119"/>
      <c r="P236" s="120"/>
      <c r="Q236" s="121"/>
      <c r="R236" s="86"/>
      <c r="S236" s="86"/>
      <c r="T236" s="138">
        <f t="shared" si="96"/>
        <v>6.4099999999999966</v>
      </c>
      <c r="U236" s="122">
        <f t="shared" si="104"/>
        <v>0</v>
      </c>
      <c r="V236" s="123">
        <f t="shared" si="105"/>
        <v>0</v>
      </c>
      <c r="W236" s="122">
        <f t="shared" si="90"/>
        <v>0</v>
      </c>
      <c r="X236" s="124">
        <f t="shared" si="106"/>
        <v>6.4099999999999966</v>
      </c>
      <c r="Y236" s="124">
        <f t="shared" si="107"/>
        <v>-1.5899999999999967</v>
      </c>
      <c r="Z236" s="124">
        <f t="shared" si="108"/>
        <v>6.4099999999999966</v>
      </c>
      <c r="AA236" s="140">
        <f t="shared" si="109"/>
        <v>-1.5899999999999967</v>
      </c>
      <c r="AB236" s="142" t="str">
        <f>IF(G236&lt;&gt;"",VLOOKUP(WEEKDAY(C236,2),Служебный!G$4:H$10,2),"")</f>
        <v/>
      </c>
      <c r="AC236" s="125" t="str">
        <f t="shared" si="97"/>
        <v/>
      </c>
      <c r="AD236" s="126" t="str">
        <f t="shared" si="98"/>
        <v/>
      </c>
      <c r="AE236" s="127">
        <f t="shared" si="110"/>
        <v>0</v>
      </c>
      <c r="AF236" s="127">
        <f t="shared" si="111"/>
        <v>0</v>
      </c>
      <c r="AG236" s="127" t="str">
        <f t="shared" si="91"/>
        <v>интрадей</v>
      </c>
      <c r="AH236" s="128">
        <f t="shared" si="112"/>
        <v>0</v>
      </c>
      <c r="AI236" s="128">
        <f t="shared" si="113"/>
        <v>0</v>
      </c>
      <c r="AJ236" s="125" t="str">
        <f t="shared" si="99"/>
        <v/>
      </c>
      <c r="AK236" s="125" t="str">
        <f t="shared" si="100"/>
        <v/>
      </c>
      <c r="AL236" s="126" t="str">
        <f t="shared" si="101"/>
        <v/>
      </c>
      <c r="AM236" s="128">
        <f t="shared" si="94"/>
        <v>0</v>
      </c>
      <c r="AN236" s="129">
        <f t="shared" si="102"/>
        <v>8</v>
      </c>
      <c r="AO236" s="129">
        <f t="shared" si="95"/>
        <v>-19.875000000000043</v>
      </c>
      <c r="AP236" s="129">
        <f t="shared" si="103"/>
        <v>0</v>
      </c>
      <c r="AQ236" s="128">
        <f t="shared" si="92"/>
        <v>0</v>
      </c>
      <c r="AR236" s="128">
        <f t="shared" si="93"/>
        <v>0</v>
      </c>
      <c r="AS236" s="125">
        <f t="shared" si="114"/>
        <v>0</v>
      </c>
      <c r="AT236" s="143">
        <f t="shared" si="115"/>
        <v>-1</v>
      </c>
      <c r="AU236" s="137"/>
      <c r="AV236" s="102"/>
    </row>
    <row r="237" spans="1:48" ht="10.199999999999999" x14ac:dyDescent="0.2">
      <c r="A237" s="102"/>
      <c r="B237" s="133">
        <v>235</v>
      </c>
      <c r="C237" s="159"/>
      <c r="D237" s="82"/>
      <c r="E237" s="81"/>
      <c r="F237" s="82"/>
      <c r="G237" s="84"/>
      <c r="H237" s="84"/>
      <c r="I237" s="85"/>
      <c r="J237" s="85"/>
      <c r="K237" s="84"/>
      <c r="L237" s="86"/>
      <c r="M237" s="87"/>
      <c r="N237" s="135"/>
      <c r="O237" s="119"/>
      <c r="P237" s="120"/>
      <c r="Q237" s="121"/>
      <c r="R237" s="86"/>
      <c r="S237" s="86"/>
      <c r="T237" s="138">
        <f t="shared" si="96"/>
        <v>6.4099999999999966</v>
      </c>
      <c r="U237" s="122">
        <f t="shared" si="104"/>
        <v>0</v>
      </c>
      <c r="V237" s="123">
        <f t="shared" si="105"/>
        <v>0</v>
      </c>
      <c r="W237" s="122">
        <f t="shared" si="90"/>
        <v>0</v>
      </c>
      <c r="X237" s="124">
        <f t="shared" si="106"/>
        <v>6.4099999999999966</v>
      </c>
      <c r="Y237" s="124">
        <f t="shared" si="107"/>
        <v>-1.5899999999999967</v>
      </c>
      <c r="Z237" s="124">
        <f t="shared" si="108"/>
        <v>6.4099999999999966</v>
      </c>
      <c r="AA237" s="140">
        <f t="shared" si="109"/>
        <v>-1.5899999999999967</v>
      </c>
      <c r="AB237" s="142" t="str">
        <f>IF(G237&lt;&gt;"",VLOOKUP(WEEKDAY(C237,2),Служебный!G$4:H$10,2),"")</f>
        <v/>
      </c>
      <c r="AC237" s="125" t="str">
        <f t="shared" si="97"/>
        <v/>
      </c>
      <c r="AD237" s="126" t="str">
        <f t="shared" si="98"/>
        <v/>
      </c>
      <c r="AE237" s="127">
        <f t="shared" si="110"/>
        <v>0</v>
      </c>
      <c r="AF237" s="127">
        <f t="shared" si="111"/>
        <v>0</v>
      </c>
      <c r="AG237" s="127" t="str">
        <f t="shared" si="91"/>
        <v>интрадей</v>
      </c>
      <c r="AH237" s="128">
        <f t="shared" si="112"/>
        <v>0</v>
      </c>
      <c r="AI237" s="128">
        <f t="shared" si="113"/>
        <v>0</v>
      </c>
      <c r="AJ237" s="125" t="str">
        <f t="shared" si="99"/>
        <v/>
      </c>
      <c r="AK237" s="125" t="str">
        <f t="shared" si="100"/>
        <v/>
      </c>
      <c r="AL237" s="126" t="str">
        <f t="shared" si="101"/>
        <v/>
      </c>
      <c r="AM237" s="128">
        <f t="shared" si="94"/>
        <v>0</v>
      </c>
      <c r="AN237" s="129">
        <f t="shared" si="102"/>
        <v>8</v>
      </c>
      <c r="AO237" s="129">
        <f t="shared" si="95"/>
        <v>-19.875000000000043</v>
      </c>
      <c r="AP237" s="129">
        <f t="shared" si="103"/>
        <v>0</v>
      </c>
      <c r="AQ237" s="128">
        <f t="shared" si="92"/>
        <v>0</v>
      </c>
      <c r="AR237" s="128">
        <f t="shared" si="93"/>
        <v>0</v>
      </c>
      <c r="AS237" s="125">
        <f t="shared" si="114"/>
        <v>0</v>
      </c>
      <c r="AT237" s="143">
        <f t="shared" si="115"/>
        <v>-1</v>
      </c>
      <c r="AU237" s="137"/>
      <c r="AV237" s="102"/>
    </row>
    <row r="238" spans="1:48" ht="10.199999999999999" x14ac:dyDescent="0.2">
      <c r="A238" s="102"/>
      <c r="B238" s="133">
        <v>236</v>
      </c>
      <c r="C238" s="159"/>
      <c r="D238" s="82"/>
      <c r="E238" s="81"/>
      <c r="F238" s="82"/>
      <c r="G238" s="84"/>
      <c r="H238" s="84"/>
      <c r="I238" s="85"/>
      <c r="J238" s="85"/>
      <c r="K238" s="84"/>
      <c r="L238" s="86"/>
      <c r="M238" s="87"/>
      <c r="N238" s="135"/>
      <c r="O238" s="119"/>
      <c r="P238" s="120"/>
      <c r="Q238" s="121"/>
      <c r="R238" s="86"/>
      <c r="S238" s="86"/>
      <c r="T238" s="138">
        <f t="shared" si="96"/>
        <v>6.4099999999999966</v>
      </c>
      <c r="U238" s="122">
        <f t="shared" si="104"/>
        <v>0</v>
      </c>
      <c r="V238" s="123">
        <f t="shared" si="105"/>
        <v>0</v>
      </c>
      <c r="W238" s="122">
        <f t="shared" si="90"/>
        <v>0</v>
      </c>
      <c r="X238" s="124">
        <f t="shared" si="106"/>
        <v>6.4099999999999966</v>
      </c>
      <c r="Y238" s="124">
        <f t="shared" si="107"/>
        <v>-1.5899999999999967</v>
      </c>
      <c r="Z238" s="124">
        <f t="shared" si="108"/>
        <v>6.4099999999999966</v>
      </c>
      <c r="AA238" s="140">
        <f t="shared" si="109"/>
        <v>-1.5899999999999967</v>
      </c>
      <c r="AB238" s="142" t="str">
        <f>IF(G238&lt;&gt;"",VLOOKUP(WEEKDAY(C238,2),Служебный!G$4:H$10,2),"")</f>
        <v/>
      </c>
      <c r="AC238" s="125" t="str">
        <f t="shared" si="97"/>
        <v/>
      </c>
      <c r="AD238" s="126" t="str">
        <f t="shared" si="98"/>
        <v/>
      </c>
      <c r="AE238" s="127">
        <f t="shared" si="110"/>
        <v>0</v>
      </c>
      <c r="AF238" s="127">
        <f t="shared" si="111"/>
        <v>0</v>
      </c>
      <c r="AG238" s="127" t="str">
        <f t="shared" si="91"/>
        <v>интрадей</v>
      </c>
      <c r="AH238" s="128">
        <f t="shared" si="112"/>
        <v>0</v>
      </c>
      <c r="AI238" s="128">
        <f t="shared" si="113"/>
        <v>0</v>
      </c>
      <c r="AJ238" s="125" t="str">
        <f t="shared" si="99"/>
        <v/>
      </c>
      <c r="AK238" s="125" t="str">
        <f t="shared" si="100"/>
        <v/>
      </c>
      <c r="AL238" s="126" t="str">
        <f t="shared" si="101"/>
        <v/>
      </c>
      <c r="AM238" s="128">
        <f t="shared" si="94"/>
        <v>0</v>
      </c>
      <c r="AN238" s="129">
        <f t="shared" si="102"/>
        <v>8</v>
      </c>
      <c r="AO238" s="129">
        <f t="shared" si="95"/>
        <v>-19.875000000000043</v>
      </c>
      <c r="AP238" s="129">
        <f t="shared" si="103"/>
        <v>0</v>
      </c>
      <c r="AQ238" s="128">
        <f t="shared" si="92"/>
        <v>0</v>
      </c>
      <c r="AR238" s="128">
        <f t="shared" si="93"/>
        <v>0</v>
      </c>
      <c r="AS238" s="125">
        <f t="shared" si="114"/>
        <v>0</v>
      </c>
      <c r="AT238" s="143">
        <f t="shared" si="115"/>
        <v>-1</v>
      </c>
      <c r="AU238" s="137"/>
      <c r="AV238" s="102"/>
    </row>
    <row r="239" spans="1:48" ht="10.199999999999999" x14ac:dyDescent="0.2">
      <c r="A239" s="102"/>
      <c r="B239" s="133">
        <v>237</v>
      </c>
      <c r="C239" s="159"/>
      <c r="D239" s="82"/>
      <c r="E239" s="81"/>
      <c r="F239" s="82"/>
      <c r="G239" s="84"/>
      <c r="H239" s="84"/>
      <c r="I239" s="85"/>
      <c r="J239" s="85"/>
      <c r="K239" s="84"/>
      <c r="L239" s="86"/>
      <c r="M239" s="87"/>
      <c r="N239" s="135"/>
      <c r="O239" s="119"/>
      <c r="P239" s="120"/>
      <c r="Q239" s="121"/>
      <c r="R239" s="86"/>
      <c r="S239" s="86"/>
      <c r="T239" s="138">
        <f t="shared" si="96"/>
        <v>6.4099999999999966</v>
      </c>
      <c r="U239" s="122">
        <f t="shared" si="104"/>
        <v>0</v>
      </c>
      <c r="V239" s="123">
        <f t="shared" si="105"/>
        <v>0</v>
      </c>
      <c r="W239" s="122">
        <f t="shared" si="90"/>
        <v>0</v>
      </c>
      <c r="X239" s="124">
        <f t="shared" si="106"/>
        <v>6.4099999999999966</v>
      </c>
      <c r="Y239" s="124">
        <f t="shared" si="107"/>
        <v>-1.5899999999999967</v>
      </c>
      <c r="Z239" s="124">
        <f t="shared" si="108"/>
        <v>6.4099999999999966</v>
      </c>
      <c r="AA239" s="140">
        <f t="shared" si="109"/>
        <v>-1.5899999999999967</v>
      </c>
      <c r="AB239" s="142" t="str">
        <f>IF(G239&lt;&gt;"",VLOOKUP(WEEKDAY(C239,2),Служебный!G$4:H$10,2),"")</f>
        <v/>
      </c>
      <c r="AC239" s="125" t="str">
        <f t="shared" si="97"/>
        <v/>
      </c>
      <c r="AD239" s="126" t="str">
        <f t="shared" si="98"/>
        <v/>
      </c>
      <c r="AE239" s="127">
        <f t="shared" si="110"/>
        <v>0</v>
      </c>
      <c r="AF239" s="127">
        <f t="shared" si="111"/>
        <v>0</v>
      </c>
      <c r="AG239" s="127" t="str">
        <f t="shared" si="91"/>
        <v>интрадей</v>
      </c>
      <c r="AH239" s="128">
        <f t="shared" si="112"/>
        <v>0</v>
      </c>
      <c r="AI239" s="128">
        <f t="shared" si="113"/>
        <v>0</v>
      </c>
      <c r="AJ239" s="125" t="str">
        <f t="shared" si="99"/>
        <v/>
      </c>
      <c r="AK239" s="125" t="str">
        <f t="shared" si="100"/>
        <v/>
      </c>
      <c r="AL239" s="126" t="str">
        <f t="shared" si="101"/>
        <v/>
      </c>
      <c r="AM239" s="128">
        <f t="shared" si="94"/>
        <v>0</v>
      </c>
      <c r="AN239" s="129">
        <f t="shared" si="102"/>
        <v>8</v>
      </c>
      <c r="AO239" s="129">
        <f t="shared" si="95"/>
        <v>-19.875000000000043</v>
      </c>
      <c r="AP239" s="129">
        <f t="shared" si="103"/>
        <v>0</v>
      </c>
      <c r="AQ239" s="128">
        <f t="shared" si="92"/>
        <v>0</v>
      </c>
      <c r="AR239" s="128">
        <f t="shared" si="93"/>
        <v>0</v>
      </c>
      <c r="AS239" s="125">
        <f t="shared" si="114"/>
        <v>0</v>
      </c>
      <c r="AT239" s="143">
        <f t="shared" si="115"/>
        <v>-1</v>
      </c>
      <c r="AU239" s="137"/>
      <c r="AV239" s="102"/>
    </row>
    <row r="240" spans="1:48" ht="10.199999999999999" x14ac:dyDescent="0.2">
      <c r="A240" s="102"/>
      <c r="B240" s="133">
        <v>238</v>
      </c>
      <c r="C240" s="159"/>
      <c r="D240" s="82"/>
      <c r="E240" s="81"/>
      <c r="F240" s="82"/>
      <c r="G240" s="84"/>
      <c r="H240" s="84"/>
      <c r="I240" s="85"/>
      <c r="J240" s="85"/>
      <c r="K240" s="84"/>
      <c r="L240" s="86"/>
      <c r="M240" s="87"/>
      <c r="N240" s="135"/>
      <c r="O240" s="119"/>
      <c r="P240" s="120"/>
      <c r="Q240" s="121"/>
      <c r="R240" s="86"/>
      <c r="S240" s="86"/>
      <c r="T240" s="138">
        <f t="shared" si="96"/>
        <v>6.4099999999999966</v>
      </c>
      <c r="U240" s="122">
        <f t="shared" si="104"/>
        <v>0</v>
      </c>
      <c r="V240" s="123">
        <f t="shared" si="105"/>
        <v>0</v>
      </c>
      <c r="W240" s="122">
        <f t="shared" si="90"/>
        <v>0</v>
      </c>
      <c r="X240" s="124">
        <f t="shared" si="106"/>
        <v>6.4099999999999966</v>
      </c>
      <c r="Y240" s="124">
        <f t="shared" si="107"/>
        <v>-1.5899999999999967</v>
      </c>
      <c r="Z240" s="124">
        <f t="shared" si="108"/>
        <v>6.4099999999999966</v>
      </c>
      <c r="AA240" s="140">
        <f t="shared" si="109"/>
        <v>-1.5899999999999967</v>
      </c>
      <c r="AB240" s="142" t="str">
        <f>IF(G240&lt;&gt;"",VLOOKUP(WEEKDAY(C240,2),Служебный!G$4:H$10,2),"")</f>
        <v/>
      </c>
      <c r="AC240" s="125" t="str">
        <f t="shared" si="97"/>
        <v/>
      </c>
      <c r="AD240" s="126" t="str">
        <f t="shared" si="98"/>
        <v/>
      </c>
      <c r="AE240" s="127">
        <f t="shared" si="110"/>
        <v>0</v>
      </c>
      <c r="AF240" s="127">
        <f t="shared" si="111"/>
        <v>0</v>
      </c>
      <c r="AG240" s="127" t="str">
        <f t="shared" si="91"/>
        <v>интрадей</v>
      </c>
      <c r="AH240" s="128">
        <f t="shared" si="112"/>
        <v>0</v>
      </c>
      <c r="AI240" s="128">
        <f t="shared" si="113"/>
        <v>0</v>
      </c>
      <c r="AJ240" s="125" t="str">
        <f t="shared" si="99"/>
        <v/>
      </c>
      <c r="AK240" s="125" t="str">
        <f t="shared" si="100"/>
        <v/>
      </c>
      <c r="AL240" s="126" t="str">
        <f t="shared" si="101"/>
        <v/>
      </c>
      <c r="AM240" s="128">
        <f t="shared" si="94"/>
        <v>0</v>
      </c>
      <c r="AN240" s="129">
        <f t="shared" si="102"/>
        <v>8</v>
      </c>
      <c r="AO240" s="129">
        <f t="shared" si="95"/>
        <v>-19.875000000000043</v>
      </c>
      <c r="AP240" s="129">
        <f t="shared" si="103"/>
        <v>0</v>
      </c>
      <c r="AQ240" s="128">
        <f t="shared" si="92"/>
        <v>0</v>
      </c>
      <c r="AR240" s="128">
        <f t="shared" si="93"/>
        <v>0</v>
      </c>
      <c r="AS240" s="125">
        <f t="shared" si="114"/>
        <v>0</v>
      </c>
      <c r="AT240" s="143">
        <f t="shared" si="115"/>
        <v>-1</v>
      </c>
      <c r="AU240" s="137"/>
      <c r="AV240" s="102"/>
    </row>
    <row r="241" spans="1:48" ht="10.199999999999999" x14ac:dyDescent="0.2">
      <c r="A241" s="102"/>
      <c r="B241" s="133">
        <v>239</v>
      </c>
      <c r="C241" s="159"/>
      <c r="D241" s="82"/>
      <c r="E241" s="81"/>
      <c r="F241" s="82"/>
      <c r="G241" s="84"/>
      <c r="H241" s="84"/>
      <c r="I241" s="85"/>
      <c r="J241" s="85"/>
      <c r="K241" s="84"/>
      <c r="L241" s="86"/>
      <c r="M241" s="87"/>
      <c r="N241" s="135"/>
      <c r="O241" s="119"/>
      <c r="P241" s="120"/>
      <c r="Q241" s="121"/>
      <c r="R241" s="86"/>
      <c r="S241" s="86"/>
      <c r="T241" s="138">
        <f t="shared" si="96"/>
        <v>6.4099999999999966</v>
      </c>
      <c r="U241" s="122">
        <f t="shared" si="104"/>
        <v>0</v>
      </c>
      <c r="V241" s="123">
        <f t="shared" si="105"/>
        <v>0</v>
      </c>
      <c r="W241" s="122">
        <f t="shared" si="90"/>
        <v>0</v>
      </c>
      <c r="X241" s="124">
        <f t="shared" si="106"/>
        <v>6.4099999999999966</v>
      </c>
      <c r="Y241" s="124">
        <f t="shared" si="107"/>
        <v>-1.5899999999999967</v>
      </c>
      <c r="Z241" s="124">
        <f t="shared" si="108"/>
        <v>6.4099999999999966</v>
      </c>
      <c r="AA241" s="140">
        <f t="shared" si="109"/>
        <v>-1.5899999999999967</v>
      </c>
      <c r="AB241" s="142" t="str">
        <f>IF(G241&lt;&gt;"",VLOOKUP(WEEKDAY(C241,2),Служебный!G$4:H$10,2),"")</f>
        <v/>
      </c>
      <c r="AC241" s="125" t="str">
        <f t="shared" si="97"/>
        <v/>
      </c>
      <c r="AD241" s="126" t="str">
        <f t="shared" si="98"/>
        <v/>
      </c>
      <c r="AE241" s="127">
        <f t="shared" si="110"/>
        <v>0</v>
      </c>
      <c r="AF241" s="127">
        <f t="shared" si="111"/>
        <v>0</v>
      </c>
      <c r="AG241" s="127" t="str">
        <f t="shared" si="91"/>
        <v>интрадей</v>
      </c>
      <c r="AH241" s="128">
        <f t="shared" si="112"/>
        <v>0</v>
      </c>
      <c r="AI241" s="128">
        <f t="shared" si="113"/>
        <v>0</v>
      </c>
      <c r="AJ241" s="125" t="str">
        <f t="shared" si="99"/>
        <v/>
      </c>
      <c r="AK241" s="125" t="str">
        <f t="shared" si="100"/>
        <v/>
      </c>
      <c r="AL241" s="126" t="str">
        <f t="shared" si="101"/>
        <v/>
      </c>
      <c r="AM241" s="128">
        <f t="shared" si="94"/>
        <v>0</v>
      </c>
      <c r="AN241" s="129">
        <f t="shared" si="102"/>
        <v>8</v>
      </c>
      <c r="AO241" s="129">
        <f t="shared" si="95"/>
        <v>-19.875000000000043</v>
      </c>
      <c r="AP241" s="129">
        <f t="shared" si="103"/>
        <v>0</v>
      </c>
      <c r="AQ241" s="128">
        <f t="shared" si="92"/>
        <v>0</v>
      </c>
      <c r="AR241" s="128">
        <f t="shared" si="93"/>
        <v>0</v>
      </c>
      <c r="AS241" s="125">
        <f t="shared" si="114"/>
        <v>0</v>
      </c>
      <c r="AT241" s="143">
        <f t="shared" si="115"/>
        <v>-1</v>
      </c>
      <c r="AU241" s="137"/>
      <c r="AV241" s="102"/>
    </row>
    <row r="242" spans="1:48" ht="10.199999999999999" x14ac:dyDescent="0.2">
      <c r="A242" s="102"/>
      <c r="B242" s="133">
        <v>240</v>
      </c>
      <c r="C242" s="159"/>
      <c r="D242" s="82"/>
      <c r="E242" s="81"/>
      <c r="F242" s="82"/>
      <c r="G242" s="84"/>
      <c r="H242" s="84"/>
      <c r="I242" s="85"/>
      <c r="J242" s="85"/>
      <c r="K242" s="84"/>
      <c r="L242" s="86"/>
      <c r="M242" s="87"/>
      <c r="N242" s="135"/>
      <c r="O242" s="119"/>
      <c r="P242" s="120"/>
      <c r="Q242" s="121"/>
      <c r="R242" s="86"/>
      <c r="S242" s="86"/>
      <c r="T242" s="138">
        <f t="shared" si="96"/>
        <v>6.4099999999999966</v>
      </c>
      <c r="U242" s="122">
        <f t="shared" si="104"/>
        <v>0</v>
      </c>
      <c r="V242" s="123">
        <f t="shared" si="105"/>
        <v>0</v>
      </c>
      <c r="W242" s="122">
        <f t="shared" si="90"/>
        <v>0</v>
      </c>
      <c r="X242" s="124">
        <f t="shared" si="106"/>
        <v>6.4099999999999966</v>
      </c>
      <c r="Y242" s="124">
        <f t="shared" si="107"/>
        <v>-1.5899999999999967</v>
      </c>
      <c r="Z242" s="124">
        <f t="shared" si="108"/>
        <v>6.4099999999999966</v>
      </c>
      <c r="AA242" s="140">
        <f t="shared" si="109"/>
        <v>-1.5899999999999967</v>
      </c>
      <c r="AB242" s="142" t="str">
        <f>IF(G242&lt;&gt;"",VLOOKUP(WEEKDAY(C242,2),Служебный!G$4:H$10,2),"")</f>
        <v/>
      </c>
      <c r="AC242" s="125" t="str">
        <f t="shared" si="97"/>
        <v/>
      </c>
      <c r="AD242" s="126" t="str">
        <f t="shared" si="98"/>
        <v/>
      </c>
      <c r="AE242" s="127">
        <f t="shared" si="110"/>
        <v>0</v>
      </c>
      <c r="AF242" s="127">
        <f t="shared" si="111"/>
        <v>0</v>
      </c>
      <c r="AG242" s="127" t="str">
        <f t="shared" si="91"/>
        <v>интрадей</v>
      </c>
      <c r="AH242" s="128">
        <f t="shared" si="112"/>
        <v>0</v>
      </c>
      <c r="AI242" s="128">
        <f t="shared" si="113"/>
        <v>0</v>
      </c>
      <c r="AJ242" s="125" t="str">
        <f t="shared" si="99"/>
        <v/>
      </c>
      <c r="AK242" s="125" t="str">
        <f t="shared" si="100"/>
        <v/>
      </c>
      <c r="AL242" s="126" t="str">
        <f t="shared" si="101"/>
        <v/>
      </c>
      <c r="AM242" s="128">
        <f t="shared" si="94"/>
        <v>0</v>
      </c>
      <c r="AN242" s="129">
        <f t="shared" si="102"/>
        <v>8</v>
      </c>
      <c r="AO242" s="129">
        <f t="shared" si="95"/>
        <v>-19.875000000000043</v>
      </c>
      <c r="AP242" s="129">
        <f t="shared" si="103"/>
        <v>0</v>
      </c>
      <c r="AQ242" s="128">
        <f t="shared" si="92"/>
        <v>0</v>
      </c>
      <c r="AR242" s="128">
        <f t="shared" si="93"/>
        <v>0</v>
      </c>
      <c r="AS242" s="125">
        <f t="shared" si="114"/>
        <v>0</v>
      </c>
      <c r="AT242" s="143">
        <f t="shared" si="115"/>
        <v>-1</v>
      </c>
      <c r="AU242" s="137"/>
      <c r="AV242" s="102"/>
    </row>
    <row r="243" spans="1:48" ht="10.199999999999999" x14ac:dyDescent="0.2">
      <c r="A243" s="102"/>
      <c r="B243" s="133">
        <v>241</v>
      </c>
      <c r="C243" s="159"/>
      <c r="D243" s="82"/>
      <c r="E243" s="81"/>
      <c r="F243" s="82"/>
      <c r="G243" s="84"/>
      <c r="H243" s="84"/>
      <c r="I243" s="85"/>
      <c r="J243" s="85"/>
      <c r="K243" s="84"/>
      <c r="L243" s="86"/>
      <c r="M243" s="87"/>
      <c r="N243" s="135"/>
      <c r="O243" s="119"/>
      <c r="P243" s="120"/>
      <c r="Q243" s="121"/>
      <c r="R243" s="86"/>
      <c r="S243" s="86"/>
      <c r="T243" s="138">
        <f t="shared" si="96"/>
        <v>6.4099999999999966</v>
      </c>
      <c r="U243" s="122">
        <f t="shared" si="104"/>
        <v>0</v>
      </c>
      <c r="V243" s="123">
        <f t="shared" si="105"/>
        <v>0</v>
      </c>
      <c r="W243" s="122">
        <f t="shared" si="90"/>
        <v>0</v>
      </c>
      <c r="X243" s="124">
        <f t="shared" si="106"/>
        <v>6.4099999999999966</v>
      </c>
      <c r="Y243" s="124">
        <f t="shared" si="107"/>
        <v>-1.5899999999999967</v>
      </c>
      <c r="Z243" s="124">
        <f t="shared" si="108"/>
        <v>6.4099999999999966</v>
      </c>
      <c r="AA243" s="140">
        <f t="shared" si="109"/>
        <v>-1.5899999999999967</v>
      </c>
      <c r="AB243" s="142" t="str">
        <f>IF(G243&lt;&gt;"",VLOOKUP(WEEKDAY(C243,2),Служебный!G$4:H$10,2),"")</f>
        <v/>
      </c>
      <c r="AC243" s="125" t="str">
        <f t="shared" si="97"/>
        <v/>
      </c>
      <c r="AD243" s="126" t="str">
        <f t="shared" si="98"/>
        <v/>
      </c>
      <c r="AE243" s="127">
        <f t="shared" si="110"/>
        <v>0</v>
      </c>
      <c r="AF243" s="127">
        <f t="shared" si="111"/>
        <v>0</v>
      </c>
      <c r="AG243" s="127" t="str">
        <f t="shared" si="91"/>
        <v>интрадей</v>
      </c>
      <c r="AH243" s="128">
        <f t="shared" si="112"/>
        <v>0</v>
      </c>
      <c r="AI243" s="128">
        <f t="shared" si="113"/>
        <v>0</v>
      </c>
      <c r="AJ243" s="125" t="str">
        <f t="shared" si="99"/>
        <v/>
      </c>
      <c r="AK243" s="125" t="str">
        <f t="shared" si="100"/>
        <v/>
      </c>
      <c r="AL243" s="126" t="str">
        <f t="shared" si="101"/>
        <v/>
      </c>
      <c r="AM243" s="128">
        <f t="shared" si="94"/>
        <v>0</v>
      </c>
      <c r="AN243" s="129">
        <f t="shared" si="102"/>
        <v>8</v>
      </c>
      <c r="AO243" s="129">
        <f t="shared" si="95"/>
        <v>-19.875000000000043</v>
      </c>
      <c r="AP243" s="129">
        <f t="shared" si="103"/>
        <v>0</v>
      </c>
      <c r="AQ243" s="128">
        <f t="shared" si="92"/>
        <v>0</v>
      </c>
      <c r="AR243" s="128">
        <f t="shared" si="93"/>
        <v>0</v>
      </c>
      <c r="AS243" s="125">
        <f t="shared" si="114"/>
        <v>0</v>
      </c>
      <c r="AT243" s="143">
        <f t="shared" si="115"/>
        <v>-1</v>
      </c>
      <c r="AU243" s="137"/>
      <c r="AV243" s="102"/>
    </row>
    <row r="244" spans="1:48" ht="10.199999999999999" x14ac:dyDescent="0.2">
      <c r="A244" s="102"/>
      <c r="B244" s="133">
        <v>242</v>
      </c>
      <c r="C244" s="159"/>
      <c r="D244" s="82"/>
      <c r="E244" s="81"/>
      <c r="F244" s="82"/>
      <c r="G244" s="84"/>
      <c r="H244" s="84"/>
      <c r="I244" s="85"/>
      <c r="J244" s="85"/>
      <c r="K244" s="84"/>
      <c r="L244" s="86"/>
      <c r="M244" s="87"/>
      <c r="N244" s="135"/>
      <c r="O244" s="119"/>
      <c r="P244" s="120"/>
      <c r="Q244" s="121"/>
      <c r="R244" s="86"/>
      <c r="S244" s="86"/>
      <c r="T244" s="138">
        <f t="shared" si="96"/>
        <v>6.4099999999999966</v>
      </c>
      <c r="U244" s="122">
        <f t="shared" si="104"/>
        <v>0</v>
      </c>
      <c r="V244" s="123">
        <f t="shared" si="105"/>
        <v>0</v>
      </c>
      <c r="W244" s="122">
        <f t="shared" si="90"/>
        <v>0</v>
      </c>
      <c r="X244" s="124">
        <f t="shared" si="106"/>
        <v>6.4099999999999966</v>
      </c>
      <c r="Y244" s="124">
        <f t="shared" si="107"/>
        <v>-1.5899999999999967</v>
      </c>
      <c r="Z244" s="124">
        <f t="shared" si="108"/>
        <v>6.4099999999999966</v>
      </c>
      <c r="AA244" s="140">
        <f t="shared" si="109"/>
        <v>-1.5899999999999967</v>
      </c>
      <c r="AB244" s="142" t="str">
        <f>IF(G244&lt;&gt;"",VLOOKUP(WEEKDAY(C244,2),Служебный!G$4:H$10,2),"")</f>
        <v/>
      </c>
      <c r="AC244" s="125" t="str">
        <f t="shared" si="97"/>
        <v/>
      </c>
      <c r="AD244" s="126" t="str">
        <f t="shared" si="98"/>
        <v/>
      </c>
      <c r="AE244" s="127">
        <f t="shared" si="110"/>
        <v>0</v>
      </c>
      <c r="AF244" s="127">
        <f t="shared" si="111"/>
        <v>0</v>
      </c>
      <c r="AG244" s="127" t="str">
        <f t="shared" si="91"/>
        <v>интрадей</v>
      </c>
      <c r="AH244" s="128">
        <f t="shared" si="112"/>
        <v>0</v>
      </c>
      <c r="AI244" s="128">
        <f t="shared" si="113"/>
        <v>0</v>
      </c>
      <c r="AJ244" s="125" t="str">
        <f t="shared" si="99"/>
        <v/>
      </c>
      <c r="AK244" s="125" t="str">
        <f t="shared" si="100"/>
        <v/>
      </c>
      <c r="AL244" s="126" t="str">
        <f t="shared" si="101"/>
        <v/>
      </c>
      <c r="AM244" s="128">
        <f t="shared" si="94"/>
        <v>0</v>
      </c>
      <c r="AN244" s="129">
        <f t="shared" si="102"/>
        <v>8</v>
      </c>
      <c r="AO244" s="129">
        <f t="shared" si="95"/>
        <v>-19.875000000000043</v>
      </c>
      <c r="AP244" s="129">
        <f t="shared" si="103"/>
        <v>0</v>
      </c>
      <c r="AQ244" s="128">
        <f t="shared" si="92"/>
        <v>0</v>
      </c>
      <c r="AR244" s="128">
        <f t="shared" si="93"/>
        <v>0</v>
      </c>
      <c r="AS244" s="125">
        <f t="shared" si="114"/>
        <v>0</v>
      </c>
      <c r="AT244" s="143">
        <f t="shared" si="115"/>
        <v>-1</v>
      </c>
      <c r="AU244" s="137"/>
      <c r="AV244" s="102"/>
    </row>
    <row r="245" spans="1:48" ht="10.199999999999999" x14ac:dyDescent="0.2">
      <c r="A245" s="102"/>
      <c r="B245" s="133">
        <v>243</v>
      </c>
      <c r="C245" s="159"/>
      <c r="D245" s="82"/>
      <c r="E245" s="81"/>
      <c r="F245" s="82"/>
      <c r="G245" s="84"/>
      <c r="H245" s="84"/>
      <c r="I245" s="85"/>
      <c r="J245" s="85"/>
      <c r="K245" s="84"/>
      <c r="L245" s="86"/>
      <c r="M245" s="87"/>
      <c r="N245" s="135"/>
      <c r="O245" s="119"/>
      <c r="P245" s="120"/>
      <c r="Q245" s="121"/>
      <c r="R245" s="86"/>
      <c r="S245" s="86"/>
      <c r="T245" s="138">
        <f t="shared" si="96"/>
        <v>6.4099999999999966</v>
      </c>
      <c r="U245" s="122">
        <f t="shared" si="104"/>
        <v>0</v>
      </c>
      <c r="V245" s="123">
        <f t="shared" si="105"/>
        <v>0</v>
      </c>
      <c r="W245" s="122">
        <f t="shared" si="90"/>
        <v>0</v>
      </c>
      <c r="X245" s="124">
        <f t="shared" si="106"/>
        <v>6.4099999999999966</v>
      </c>
      <c r="Y245" s="124">
        <f t="shared" si="107"/>
        <v>-1.5899999999999967</v>
      </c>
      <c r="Z245" s="124">
        <f t="shared" si="108"/>
        <v>6.4099999999999966</v>
      </c>
      <c r="AA245" s="140">
        <f t="shared" si="109"/>
        <v>-1.5899999999999967</v>
      </c>
      <c r="AB245" s="142" t="str">
        <f>IF(G245&lt;&gt;"",VLOOKUP(WEEKDAY(C245,2),Служебный!G$4:H$10,2),"")</f>
        <v/>
      </c>
      <c r="AC245" s="125" t="str">
        <f t="shared" si="97"/>
        <v/>
      </c>
      <c r="AD245" s="126" t="str">
        <f t="shared" si="98"/>
        <v/>
      </c>
      <c r="AE245" s="127">
        <f t="shared" si="110"/>
        <v>0</v>
      </c>
      <c r="AF245" s="127">
        <f t="shared" si="111"/>
        <v>0</v>
      </c>
      <c r="AG245" s="127" t="str">
        <f t="shared" si="91"/>
        <v>интрадей</v>
      </c>
      <c r="AH245" s="128">
        <f t="shared" si="112"/>
        <v>0</v>
      </c>
      <c r="AI245" s="128">
        <f t="shared" si="113"/>
        <v>0</v>
      </c>
      <c r="AJ245" s="125" t="str">
        <f t="shared" si="99"/>
        <v/>
      </c>
      <c r="AK245" s="125" t="str">
        <f t="shared" si="100"/>
        <v/>
      </c>
      <c r="AL245" s="126" t="str">
        <f t="shared" si="101"/>
        <v/>
      </c>
      <c r="AM245" s="128">
        <f t="shared" si="94"/>
        <v>0</v>
      </c>
      <c r="AN245" s="129">
        <f t="shared" si="102"/>
        <v>8</v>
      </c>
      <c r="AO245" s="129">
        <f t="shared" si="95"/>
        <v>-19.875000000000043</v>
      </c>
      <c r="AP245" s="129">
        <f t="shared" si="103"/>
        <v>0</v>
      </c>
      <c r="AQ245" s="128">
        <f t="shared" si="92"/>
        <v>0</v>
      </c>
      <c r="AR245" s="128">
        <f t="shared" si="93"/>
        <v>0</v>
      </c>
      <c r="AS245" s="125">
        <f t="shared" si="114"/>
        <v>0</v>
      </c>
      <c r="AT245" s="143">
        <f t="shared" si="115"/>
        <v>-1</v>
      </c>
      <c r="AU245" s="137"/>
      <c r="AV245" s="102"/>
    </row>
    <row r="246" spans="1:48" ht="10.199999999999999" x14ac:dyDescent="0.2">
      <c r="A246" s="102"/>
      <c r="B246" s="133">
        <v>244</v>
      </c>
      <c r="C246" s="159"/>
      <c r="D246" s="82"/>
      <c r="E246" s="81"/>
      <c r="F246" s="82"/>
      <c r="G246" s="84"/>
      <c r="H246" s="84"/>
      <c r="I246" s="85"/>
      <c r="J246" s="85"/>
      <c r="K246" s="84"/>
      <c r="L246" s="86"/>
      <c r="M246" s="87"/>
      <c r="N246" s="135"/>
      <c r="O246" s="119"/>
      <c r="P246" s="120"/>
      <c r="Q246" s="121"/>
      <c r="R246" s="86"/>
      <c r="S246" s="86"/>
      <c r="T246" s="138">
        <f t="shared" si="96"/>
        <v>6.4099999999999966</v>
      </c>
      <c r="U246" s="122">
        <f t="shared" si="104"/>
        <v>0</v>
      </c>
      <c r="V246" s="123">
        <f t="shared" si="105"/>
        <v>0</v>
      </c>
      <c r="W246" s="122">
        <f t="shared" si="90"/>
        <v>0</v>
      </c>
      <c r="X246" s="124">
        <f t="shared" si="106"/>
        <v>6.4099999999999966</v>
      </c>
      <c r="Y246" s="124">
        <f t="shared" si="107"/>
        <v>-1.5899999999999967</v>
      </c>
      <c r="Z246" s="124">
        <f t="shared" si="108"/>
        <v>6.4099999999999966</v>
      </c>
      <c r="AA246" s="140">
        <f t="shared" si="109"/>
        <v>-1.5899999999999967</v>
      </c>
      <c r="AB246" s="142" t="str">
        <f>IF(G246&lt;&gt;"",VLOOKUP(WEEKDAY(C246,2),Служебный!G$4:H$10,2),"")</f>
        <v/>
      </c>
      <c r="AC246" s="125" t="str">
        <f t="shared" si="97"/>
        <v/>
      </c>
      <c r="AD246" s="126" t="str">
        <f t="shared" si="98"/>
        <v/>
      </c>
      <c r="AE246" s="127">
        <f t="shared" si="110"/>
        <v>0</v>
      </c>
      <c r="AF246" s="127">
        <f t="shared" si="111"/>
        <v>0</v>
      </c>
      <c r="AG246" s="127" t="str">
        <f t="shared" si="91"/>
        <v>интрадей</v>
      </c>
      <c r="AH246" s="128">
        <f t="shared" si="112"/>
        <v>0</v>
      </c>
      <c r="AI246" s="128">
        <f t="shared" si="113"/>
        <v>0</v>
      </c>
      <c r="AJ246" s="125" t="str">
        <f t="shared" si="99"/>
        <v/>
      </c>
      <c r="AK246" s="125" t="str">
        <f t="shared" si="100"/>
        <v/>
      </c>
      <c r="AL246" s="126" t="str">
        <f t="shared" si="101"/>
        <v/>
      </c>
      <c r="AM246" s="128">
        <f t="shared" si="94"/>
        <v>0</v>
      </c>
      <c r="AN246" s="129">
        <f t="shared" si="102"/>
        <v>8</v>
      </c>
      <c r="AO246" s="129">
        <f t="shared" si="95"/>
        <v>-19.875000000000043</v>
      </c>
      <c r="AP246" s="129">
        <f t="shared" si="103"/>
        <v>0</v>
      </c>
      <c r="AQ246" s="128">
        <f t="shared" si="92"/>
        <v>0</v>
      </c>
      <c r="AR246" s="128">
        <f t="shared" si="93"/>
        <v>0</v>
      </c>
      <c r="AS246" s="125">
        <f t="shared" si="114"/>
        <v>0</v>
      </c>
      <c r="AT246" s="143">
        <f t="shared" si="115"/>
        <v>-1</v>
      </c>
      <c r="AU246" s="137"/>
      <c r="AV246" s="102"/>
    </row>
    <row r="247" spans="1:48" ht="10.199999999999999" x14ac:dyDescent="0.2">
      <c r="A247" s="102"/>
      <c r="B247" s="133">
        <v>245</v>
      </c>
      <c r="C247" s="159"/>
      <c r="D247" s="82"/>
      <c r="E247" s="81"/>
      <c r="F247" s="82"/>
      <c r="G247" s="84"/>
      <c r="H247" s="84"/>
      <c r="I247" s="85"/>
      <c r="J247" s="85"/>
      <c r="K247" s="84"/>
      <c r="L247" s="86"/>
      <c r="M247" s="87"/>
      <c r="N247" s="135"/>
      <c r="O247" s="119"/>
      <c r="P247" s="120"/>
      <c r="Q247" s="121"/>
      <c r="R247" s="86"/>
      <c r="S247" s="86"/>
      <c r="T247" s="138">
        <f t="shared" si="96"/>
        <v>6.4099999999999966</v>
      </c>
      <c r="U247" s="122">
        <f t="shared" si="104"/>
        <v>0</v>
      </c>
      <c r="V247" s="123">
        <f t="shared" si="105"/>
        <v>0</v>
      </c>
      <c r="W247" s="122">
        <f t="shared" si="90"/>
        <v>0</v>
      </c>
      <c r="X247" s="124">
        <f t="shared" si="106"/>
        <v>6.4099999999999966</v>
      </c>
      <c r="Y247" s="124">
        <f t="shared" si="107"/>
        <v>-1.5899999999999967</v>
      </c>
      <c r="Z247" s="124">
        <f t="shared" si="108"/>
        <v>6.4099999999999966</v>
      </c>
      <c r="AA247" s="140">
        <f t="shared" si="109"/>
        <v>-1.5899999999999967</v>
      </c>
      <c r="AB247" s="142" t="str">
        <f>IF(G247&lt;&gt;"",VLOOKUP(WEEKDAY(C247,2),Служебный!G$4:H$10,2),"")</f>
        <v/>
      </c>
      <c r="AC247" s="125" t="str">
        <f t="shared" si="97"/>
        <v/>
      </c>
      <c r="AD247" s="126" t="str">
        <f t="shared" si="98"/>
        <v/>
      </c>
      <c r="AE247" s="127">
        <f t="shared" si="110"/>
        <v>0</v>
      </c>
      <c r="AF247" s="127">
        <f t="shared" si="111"/>
        <v>0</v>
      </c>
      <c r="AG247" s="127" t="str">
        <f t="shared" si="91"/>
        <v>интрадей</v>
      </c>
      <c r="AH247" s="128">
        <f t="shared" si="112"/>
        <v>0</v>
      </c>
      <c r="AI247" s="128">
        <f t="shared" si="113"/>
        <v>0</v>
      </c>
      <c r="AJ247" s="125" t="str">
        <f t="shared" si="99"/>
        <v/>
      </c>
      <c r="AK247" s="125" t="str">
        <f t="shared" si="100"/>
        <v/>
      </c>
      <c r="AL247" s="126" t="str">
        <f t="shared" si="101"/>
        <v/>
      </c>
      <c r="AM247" s="128">
        <f t="shared" si="94"/>
        <v>0</v>
      </c>
      <c r="AN247" s="129">
        <f t="shared" si="102"/>
        <v>8</v>
      </c>
      <c r="AO247" s="129">
        <f t="shared" si="95"/>
        <v>-19.875000000000043</v>
      </c>
      <c r="AP247" s="129">
        <f t="shared" si="103"/>
        <v>0</v>
      </c>
      <c r="AQ247" s="128">
        <f t="shared" si="92"/>
        <v>0</v>
      </c>
      <c r="AR247" s="128">
        <f t="shared" si="93"/>
        <v>0</v>
      </c>
      <c r="AS247" s="125">
        <f t="shared" si="114"/>
        <v>0</v>
      </c>
      <c r="AT247" s="143">
        <f t="shared" si="115"/>
        <v>-1</v>
      </c>
      <c r="AU247" s="137"/>
      <c r="AV247" s="102"/>
    </row>
    <row r="248" spans="1:48" ht="10.199999999999999" x14ac:dyDescent="0.2">
      <c r="A248" s="102"/>
      <c r="B248" s="133">
        <v>246</v>
      </c>
      <c r="C248" s="159"/>
      <c r="D248" s="82"/>
      <c r="E248" s="81"/>
      <c r="F248" s="82"/>
      <c r="G248" s="84"/>
      <c r="H248" s="84"/>
      <c r="I248" s="85"/>
      <c r="J248" s="85"/>
      <c r="K248" s="84"/>
      <c r="L248" s="86"/>
      <c r="M248" s="87"/>
      <c r="N248" s="135"/>
      <c r="O248" s="119"/>
      <c r="P248" s="120"/>
      <c r="Q248" s="121"/>
      <c r="R248" s="86"/>
      <c r="S248" s="86"/>
      <c r="T248" s="138">
        <f t="shared" si="96"/>
        <v>6.4099999999999966</v>
      </c>
      <c r="U248" s="122">
        <f t="shared" si="104"/>
        <v>0</v>
      </c>
      <c r="V248" s="123">
        <f t="shared" si="105"/>
        <v>0</v>
      </c>
      <c r="W248" s="122">
        <f t="shared" si="90"/>
        <v>0</v>
      </c>
      <c r="X248" s="124">
        <f t="shared" si="106"/>
        <v>6.4099999999999966</v>
      </c>
      <c r="Y248" s="124">
        <f t="shared" si="107"/>
        <v>-1.5899999999999967</v>
      </c>
      <c r="Z248" s="124">
        <f t="shared" si="108"/>
        <v>6.4099999999999966</v>
      </c>
      <c r="AA248" s="140">
        <f t="shared" si="109"/>
        <v>-1.5899999999999967</v>
      </c>
      <c r="AB248" s="142" t="str">
        <f>IF(G248&lt;&gt;"",VLOOKUP(WEEKDAY(C248,2),Служебный!G$4:H$10,2),"")</f>
        <v/>
      </c>
      <c r="AC248" s="125" t="str">
        <f t="shared" si="97"/>
        <v/>
      </c>
      <c r="AD248" s="126" t="str">
        <f t="shared" si="98"/>
        <v/>
      </c>
      <c r="AE248" s="127">
        <f t="shared" si="110"/>
        <v>0</v>
      </c>
      <c r="AF248" s="127">
        <f t="shared" si="111"/>
        <v>0</v>
      </c>
      <c r="AG248" s="127" t="str">
        <f t="shared" si="91"/>
        <v>интрадей</v>
      </c>
      <c r="AH248" s="128">
        <f t="shared" si="112"/>
        <v>0</v>
      </c>
      <c r="AI248" s="128">
        <f t="shared" si="113"/>
        <v>0</v>
      </c>
      <c r="AJ248" s="125" t="str">
        <f t="shared" si="99"/>
        <v/>
      </c>
      <c r="AK248" s="125" t="str">
        <f t="shared" si="100"/>
        <v/>
      </c>
      <c r="AL248" s="126" t="str">
        <f t="shared" si="101"/>
        <v/>
      </c>
      <c r="AM248" s="128">
        <f t="shared" si="94"/>
        <v>0</v>
      </c>
      <c r="AN248" s="129">
        <f t="shared" si="102"/>
        <v>8</v>
      </c>
      <c r="AO248" s="129">
        <f t="shared" si="95"/>
        <v>-19.875000000000043</v>
      </c>
      <c r="AP248" s="129">
        <f t="shared" si="103"/>
        <v>0</v>
      </c>
      <c r="AQ248" s="128">
        <f t="shared" si="92"/>
        <v>0</v>
      </c>
      <c r="AR248" s="128">
        <f t="shared" si="93"/>
        <v>0</v>
      </c>
      <c r="AS248" s="125">
        <f t="shared" si="114"/>
        <v>0</v>
      </c>
      <c r="AT248" s="143">
        <f t="shared" si="115"/>
        <v>-1</v>
      </c>
      <c r="AU248" s="137"/>
      <c r="AV248" s="102"/>
    </row>
    <row r="249" spans="1:48" ht="10.199999999999999" x14ac:dyDescent="0.2">
      <c r="A249" s="102"/>
      <c r="B249" s="133">
        <v>247</v>
      </c>
      <c r="C249" s="159"/>
      <c r="D249" s="82"/>
      <c r="E249" s="81"/>
      <c r="F249" s="82"/>
      <c r="G249" s="84"/>
      <c r="H249" s="84"/>
      <c r="I249" s="85"/>
      <c r="J249" s="85"/>
      <c r="K249" s="84"/>
      <c r="L249" s="86"/>
      <c r="M249" s="87"/>
      <c r="N249" s="135"/>
      <c r="O249" s="119"/>
      <c r="P249" s="120"/>
      <c r="Q249" s="121"/>
      <c r="R249" s="86"/>
      <c r="S249" s="86"/>
      <c r="T249" s="138">
        <f t="shared" si="96"/>
        <v>6.4099999999999966</v>
      </c>
      <c r="U249" s="122">
        <f t="shared" si="104"/>
        <v>0</v>
      </c>
      <c r="V249" s="123">
        <f t="shared" si="105"/>
        <v>0</v>
      </c>
      <c r="W249" s="122">
        <f t="shared" si="90"/>
        <v>0</v>
      </c>
      <c r="X249" s="124">
        <f t="shared" si="106"/>
        <v>6.4099999999999966</v>
      </c>
      <c r="Y249" s="124">
        <f t="shared" si="107"/>
        <v>-1.5899999999999967</v>
      </c>
      <c r="Z249" s="124">
        <f t="shared" si="108"/>
        <v>6.4099999999999966</v>
      </c>
      <c r="AA249" s="140">
        <f t="shared" si="109"/>
        <v>-1.5899999999999967</v>
      </c>
      <c r="AB249" s="142" t="str">
        <f>IF(G249&lt;&gt;"",VLOOKUP(WEEKDAY(C249,2),Служебный!G$4:H$10,2),"")</f>
        <v/>
      </c>
      <c r="AC249" s="125" t="str">
        <f t="shared" si="97"/>
        <v/>
      </c>
      <c r="AD249" s="126" t="str">
        <f t="shared" si="98"/>
        <v/>
      </c>
      <c r="AE249" s="127">
        <f t="shared" si="110"/>
        <v>0</v>
      </c>
      <c r="AF249" s="127">
        <f t="shared" si="111"/>
        <v>0</v>
      </c>
      <c r="AG249" s="127" t="str">
        <f t="shared" si="91"/>
        <v>интрадей</v>
      </c>
      <c r="AH249" s="128">
        <f t="shared" si="112"/>
        <v>0</v>
      </c>
      <c r="AI249" s="128">
        <f t="shared" si="113"/>
        <v>0</v>
      </c>
      <c r="AJ249" s="125" t="str">
        <f t="shared" si="99"/>
        <v/>
      </c>
      <c r="AK249" s="125" t="str">
        <f t="shared" si="100"/>
        <v/>
      </c>
      <c r="AL249" s="126" t="str">
        <f t="shared" si="101"/>
        <v/>
      </c>
      <c r="AM249" s="128">
        <f t="shared" si="94"/>
        <v>0</v>
      </c>
      <c r="AN249" s="129">
        <f t="shared" si="102"/>
        <v>8</v>
      </c>
      <c r="AO249" s="129">
        <f t="shared" si="95"/>
        <v>-19.875000000000043</v>
      </c>
      <c r="AP249" s="129">
        <f t="shared" si="103"/>
        <v>0</v>
      </c>
      <c r="AQ249" s="128">
        <f t="shared" si="92"/>
        <v>0</v>
      </c>
      <c r="AR249" s="128">
        <f t="shared" si="93"/>
        <v>0</v>
      </c>
      <c r="AS249" s="125">
        <f t="shared" si="114"/>
        <v>0</v>
      </c>
      <c r="AT249" s="143">
        <f t="shared" si="115"/>
        <v>-1</v>
      </c>
      <c r="AU249" s="137"/>
      <c r="AV249" s="102"/>
    </row>
    <row r="250" spans="1:48" ht="10.199999999999999" x14ac:dyDescent="0.2">
      <c r="A250" s="102"/>
      <c r="B250" s="133">
        <v>248</v>
      </c>
      <c r="C250" s="159"/>
      <c r="D250" s="82"/>
      <c r="E250" s="81"/>
      <c r="F250" s="82"/>
      <c r="G250" s="84"/>
      <c r="H250" s="84"/>
      <c r="I250" s="85"/>
      <c r="J250" s="85"/>
      <c r="K250" s="84"/>
      <c r="L250" s="86"/>
      <c r="M250" s="87"/>
      <c r="N250" s="135"/>
      <c r="O250" s="119"/>
      <c r="P250" s="120"/>
      <c r="Q250" s="121"/>
      <c r="R250" s="86"/>
      <c r="S250" s="86"/>
      <c r="T250" s="138">
        <f t="shared" si="96"/>
        <v>6.4099999999999966</v>
      </c>
      <c r="U250" s="122">
        <f t="shared" si="104"/>
        <v>0</v>
      </c>
      <c r="V250" s="123">
        <f t="shared" si="105"/>
        <v>0</v>
      </c>
      <c r="W250" s="122">
        <f t="shared" si="90"/>
        <v>0</v>
      </c>
      <c r="X250" s="124">
        <f t="shared" si="106"/>
        <v>6.4099999999999966</v>
      </c>
      <c r="Y250" s="124">
        <f t="shared" si="107"/>
        <v>-1.5899999999999967</v>
      </c>
      <c r="Z250" s="124">
        <f t="shared" si="108"/>
        <v>6.4099999999999966</v>
      </c>
      <c r="AA250" s="140">
        <f t="shared" si="109"/>
        <v>-1.5899999999999967</v>
      </c>
      <c r="AB250" s="142" t="str">
        <f>IF(G250&lt;&gt;"",VLOOKUP(WEEKDAY(C250,2),Служебный!G$4:H$10,2),"")</f>
        <v/>
      </c>
      <c r="AC250" s="125" t="str">
        <f t="shared" si="97"/>
        <v/>
      </c>
      <c r="AD250" s="126" t="str">
        <f t="shared" si="98"/>
        <v/>
      </c>
      <c r="AE250" s="127">
        <f t="shared" si="110"/>
        <v>0</v>
      </c>
      <c r="AF250" s="127">
        <f t="shared" si="111"/>
        <v>0</v>
      </c>
      <c r="AG250" s="127" t="str">
        <f t="shared" si="91"/>
        <v>интрадей</v>
      </c>
      <c r="AH250" s="128">
        <f t="shared" si="112"/>
        <v>0</v>
      </c>
      <c r="AI250" s="128">
        <f t="shared" si="113"/>
        <v>0</v>
      </c>
      <c r="AJ250" s="125" t="str">
        <f t="shared" si="99"/>
        <v/>
      </c>
      <c r="AK250" s="125" t="str">
        <f t="shared" si="100"/>
        <v/>
      </c>
      <c r="AL250" s="126" t="str">
        <f t="shared" si="101"/>
        <v/>
      </c>
      <c r="AM250" s="128">
        <f t="shared" si="94"/>
        <v>0</v>
      </c>
      <c r="AN250" s="129">
        <f t="shared" si="102"/>
        <v>8</v>
      </c>
      <c r="AO250" s="129">
        <f t="shared" si="95"/>
        <v>-19.875000000000043</v>
      </c>
      <c r="AP250" s="129">
        <f t="shared" si="103"/>
        <v>0</v>
      </c>
      <c r="AQ250" s="128">
        <f t="shared" si="92"/>
        <v>0</v>
      </c>
      <c r="AR250" s="128">
        <f t="shared" si="93"/>
        <v>0</v>
      </c>
      <c r="AS250" s="125">
        <f t="shared" si="114"/>
        <v>0</v>
      </c>
      <c r="AT250" s="143">
        <f t="shared" si="115"/>
        <v>-1</v>
      </c>
      <c r="AU250" s="137"/>
      <c r="AV250" s="102"/>
    </row>
    <row r="251" spans="1:48" ht="10.199999999999999" x14ac:dyDescent="0.2">
      <c r="A251" s="102"/>
      <c r="B251" s="133">
        <v>249</v>
      </c>
      <c r="C251" s="159"/>
      <c r="D251" s="82"/>
      <c r="E251" s="81"/>
      <c r="F251" s="82"/>
      <c r="G251" s="84"/>
      <c r="H251" s="84"/>
      <c r="I251" s="85"/>
      <c r="J251" s="85"/>
      <c r="K251" s="84"/>
      <c r="L251" s="86"/>
      <c r="M251" s="87"/>
      <c r="N251" s="135"/>
      <c r="O251" s="119"/>
      <c r="P251" s="120"/>
      <c r="Q251" s="121"/>
      <c r="R251" s="86"/>
      <c r="S251" s="86"/>
      <c r="T251" s="138">
        <f t="shared" si="96"/>
        <v>6.4099999999999966</v>
      </c>
      <c r="U251" s="122">
        <f t="shared" si="104"/>
        <v>0</v>
      </c>
      <c r="V251" s="123">
        <f t="shared" si="105"/>
        <v>0</v>
      </c>
      <c r="W251" s="122">
        <f t="shared" si="90"/>
        <v>0</v>
      </c>
      <c r="X251" s="124">
        <f t="shared" si="106"/>
        <v>6.4099999999999966</v>
      </c>
      <c r="Y251" s="124">
        <f t="shared" si="107"/>
        <v>-1.5899999999999967</v>
      </c>
      <c r="Z251" s="124">
        <f t="shared" si="108"/>
        <v>6.4099999999999966</v>
      </c>
      <c r="AA251" s="140">
        <f t="shared" si="109"/>
        <v>-1.5899999999999967</v>
      </c>
      <c r="AB251" s="142" t="str">
        <f>IF(G251&lt;&gt;"",VLOOKUP(WEEKDAY(C251,2),Служебный!G$4:H$10,2),"")</f>
        <v/>
      </c>
      <c r="AC251" s="125" t="str">
        <f t="shared" si="97"/>
        <v/>
      </c>
      <c r="AD251" s="126" t="str">
        <f t="shared" si="98"/>
        <v/>
      </c>
      <c r="AE251" s="127">
        <f t="shared" si="110"/>
        <v>0</v>
      </c>
      <c r="AF251" s="127">
        <f t="shared" si="111"/>
        <v>0</v>
      </c>
      <c r="AG251" s="127" t="str">
        <f t="shared" si="91"/>
        <v>интрадей</v>
      </c>
      <c r="AH251" s="128">
        <f t="shared" si="112"/>
        <v>0</v>
      </c>
      <c r="AI251" s="128">
        <f t="shared" si="113"/>
        <v>0</v>
      </c>
      <c r="AJ251" s="125" t="str">
        <f t="shared" si="99"/>
        <v/>
      </c>
      <c r="AK251" s="125" t="str">
        <f t="shared" si="100"/>
        <v/>
      </c>
      <c r="AL251" s="126" t="str">
        <f t="shared" si="101"/>
        <v/>
      </c>
      <c r="AM251" s="128">
        <f t="shared" si="94"/>
        <v>0</v>
      </c>
      <c r="AN251" s="129">
        <f t="shared" si="102"/>
        <v>8</v>
      </c>
      <c r="AO251" s="129">
        <f t="shared" si="95"/>
        <v>-19.875000000000043</v>
      </c>
      <c r="AP251" s="129">
        <f t="shared" si="103"/>
        <v>0</v>
      </c>
      <c r="AQ251" s="128">
        <f t="shared" si="92"/>
        <v>0</v>
      </c>
      <c r="AR251" s="128">
        <f t="shared" si="93"/>
        <v>0</v>
      </c>
      <c r="AS251" s="125">
        <f t="shared" si="114"/>
        <v>0</v>
      </c>
      <c r="AT251" s="143">
        <f t="shared" si="115"/>
        <v>-1</v>
      </c>
      <c r="AU251" s="137"/>
      <c r="AV251" s="102"/>
    </row>
    <row r="252" spans="1:48" ht="10.199999999999999" x14ac:dyDescent="0.2">
      <c r="A252" s="102"/>
      <c r="B252" s="133">
        <v>250</v>
      </c>
      <c r="C252" s="159"/>
      <c r="D252" s="82"/>
      <c r="E252" s="81"/>
      <c r="F252" s="82"/>
      <c r="G252" s="84"/>
      <c r="H252" s="84"/>
      <c r="I252" s="85"/>
      <c r="J252" s="85"/>
      <c r="K252" s="84"/>
      <c r="L252" s="86"/>
      <c r="M252" s="87"/>
      <c r="N252" s="135"/>
      <c r="O252" s="119"/>
      <c r="P252" s="120"/>
      <c r="Q252" s="121"/>
      <c r="R252" s="86"/>
      <c r="S252" s="86"/>
      <c r="T252" s="138">
        <f t="shared" si="96"/>
        <v>6.4099999999999966</v>
      </c>
      <c r="U252" s="122">
        <f t="shared" si="104"/>
        <v>0</v>
      </c>
      <c r="V252" s="123">
        <f t="shared" si="105"/>
        <v>0</v>
      </c>
      <c r="W252" s="122">
        <f t="shared" si="90"/>
        <v>0</v>
      </c>
      <c r="X252" s="124">
        <f t="shared" si="106"/>
        <v>6.4099999999999966</v>
      </c>
      <c r="Y252" s="124">
        <f t="shared" si="107"/>
        <v>-1.5899999999999967</v>
      </c>
      <c r="Z252" s="124">
        <f t="shared" si="108"/>
        <v>6.4099999999999966</v>
      </c>
      <c r="AA252" s="140">
        <f t="shared" si="109"/>
        <v>-1.5899999999999967</v>
      </c>
      <c r="AB252" s="142" t="str">
        <f>IF(G252&lt;&gt;"",VLOOKUP(WEEKDAY(C252,2),Служебный!G$4:H$10,2),"")</f>
        <v/>
      </c>
      <c r="AC252" s="125" t="str">
        <f t="shared" si="97"/>
        <v/>
      </c>
      <c r="AD252" s="126" t="str">
        <f t="shared" si="98"/>
        <v/>
      </c>
      <c r="AE252" s="127">
        <f t="shared" si="110"/>
        <v>0</v>
      </c>
      <c r="AF252" s="127">
        <f t="shared" si="111"/>
        <v>0</v>
      </c>
      <c r="AG252" s="127" t="str">
        <f t="shared" si="91"/>
        <v>интрадей</v>
      </c>
      <c r="AH252" s="128">
        <f t="shared" si="112"/>
        <v>0</v>
      </c>
      <c r="AI252" s="128">
        <f t="shared" si="113"/>
        <v>0</v>
      </c>
      <c r="AJ252" s="125" t="str">
        <f t="shared" si="99"/>
        <v/>
      </c>
      <c r="AK252" s="125" t="str">
        <f t="shared" si="100"/>
        <v/>
      </c>
      <c r="AL252" s="126" t="str">
        <f t="shared" si="101"/>
        <v/>
      </c>
      <c r="AM252" s="128">
        <f t="shared" si="94"/>
        <v>0</v>
      </c>
      <c r="AN252" s="129">
        <f t="shared" si="102"/>
        <v>8</v>
      </c>
      <c r="AO252" s="129">
        <f t="shared" si="95"/>
        <v>-19.875000000000043</v>
      </c>
      <c r="AP252" s="129">
        <f t="shared" si="103"/>
        <v>0</v>
      </c>
      <c r="AQ252" s="128">
        <f t="shared" si="92"/>
        <v>0</v>
      </c>
      <c r="AR252" s="128">
        <f t="shared" si="93"/>
        <v>0</v>
      </c>
      <c r="AS252" s="125">
        <f t="shared" si="114"/>
        <v>0</v>
      </c>
      <c r="AT252" s="143">
        <f t="shared" si="115"/>
        <v>-1</v>
      </c>
      <c r="AU252" s="137"/>
      <c r="AV252" s="102"/>
    </row>
    <row r="253" spans="1:48" ht="10.199999999999999" x14ac:dyDescent="0.2">
      <c r="A253" s="102"/>
      <c r="B253" s="133">
        <v>251</v>
      </c>
      <c r="C253" s="159"/>
      <c r="D253" s="82"/>
      <c r="E253" s="81"/>
      <c r="F253" s="82"/>
      <c r="G253" s="84"/>
      <c r="H253" s="84"/>
      <c r="I253" s="85"/>
      <c r="J253" s="85"/>
      <c r="K253" s="84"/>
      <c r="L253" s="86"/>
      <c r="M253" s="87"/>
      <c r="N253" s="135"/>
      <c r="O253" s="119"/>
      <c r="P253" s="120"/>
      <c r="Q253" s="121"/>
      <c r="R253" s="86"/>
      <c r="S253" s="86"/>
      <c r="T253" s="138">
        <f t="shared" si="96"/>
        <v>6.4099999999999966</v>
      </c>
      <c r="U253" s="122">
        <f t="shared" si="104"/>
        <v>0</v>
      </c>
      <c r="V253" s="123">
        <f t="shared" si="105"/>
        <v>0</v>
      </c>
      <c r="W253" s="122">
        <f t="shared" si="90"/>
        <v>0</v>
      </c>
      <c r="X253" s="124">
        <f t="shared" si="106"/>
        <v>6.4099999999999966</v>
      </c>
      <c r="Y253" s="124">
        <f t="shared" si="107"/>
        <v>-1.5899999999999967</v>
      </c>
      <c r="Z253" s="124">
        <f t="shared" si="108"/>
        <v>6.4099999999999966</v>
      </c>
      <c r="AA253" s="140">
        <f t="shared" si="109"/>
        <v>-1.5899999999999967</v>
      </c>
      <c r="AB253" s="142" t="str">
        <f>IF(G253&lt;&gt;"",VLOOKUP(WEEKDAY(C253,2),Служебный!G$4:H$10,2),"")</f>
        <v/>
      </c>
      <c r="AC253" s="125" t="str">
        <f t="shared" si="97"/>
        <v/>
      </c>
      <c r="AD253" s="126" t="str">
        <f t="shared" si="98"/>
        <v/>
      </c>
      <c r="AE253" s="127">
        <f t="shared" si="110"/>
        <v>0</v>
      </c>
      <c r="AF253" s="127">
        <f t="shared" si="111"/>
        <v>0</v>
      </c>
      <c r="AG253" s="127" t="str">
        <f t="shared" si="91"/>
        <v>интрадей</v>
      </c>
      <c r="AH253" s="128">
        <f t="shared" si="112"/>
        <v>0</v>
      </c>
      <c r="AI253" s="128">
        <f t="shared" si="113"/>
        <v>0</v>
      </c>
      <c r="AJ253" s="125" t="str">
        <f t="shared" si="99"/>
        <v/>
      </c>
      <c r="AK253" s="125" t="str">
        <f t="shared" si="100"/>
        <v/>
      </c>
      <c r="AL253" s="126" t="str">
        <f t="shared" si="101"/>
        <v/>
      </c>
      <c r="AM253" s="128">
        <f t="shared" si="94"/>
        <v>0</v>
      </c>
      <c r="AN253" s="129">
        <f t="shared" si="102"/>
        <v>8</v>
      </c>
      <c r="AO253" s="129">
        <f t="shared" si="95"/>
        <v>-19.875000000000043</v>
      </c>
      <c r="AP253" s="129">
        <f t="shared" si="103"/>
        <v>0</v>
      </c>
      <c r="AQ253" s="128">
        <f t="shared" si="92"/>
        <v>0</v>
      </c>
      <c r="AR253" s="128">
        <f t="shared" si="93"/>
        <v>0</v>
      </c>
      <c r="AS253" s="125">
        <f t="shared" si="114"/>
        <v>0</v>
      </c>
      <c r="AT253" s="143">
        <f t="shared" si="115"/>
        <v>-1</v>
      </c>
      <c r="AU253" s="137"/>
      <c r="AV253" s="102"/>
    </row>
    <row r="254" spans="1:48" ht="10.199999999999999" x14ac:dyDescent="0.2">
      <c r="A254" s="102"/>
      <c r="B254" s="133">
        <v>252</v>
      </c>
      <c r="C254" s="159"/>
      <c r="D254" s="82"/>
      <c r="E254" s="81"/>
      <c r="F254" s="82"/>
      <c r="G254" s="84"/>
      <c r="H254" s="84"/>
      <c r="I254" s="85"/>
      <c r="J254" s="85"/>
      <c r="K254" s="84"/>
      <c r="L254" s="86"/>
      <c r="M254" s="87"/>
      <c r="N254" s="135"/>
      <c r="O254" s="119"/>
      <c r="P254" s="120"/>
      <c r="Q254" s="121"/>
      <c r="R254" s="86"/>
      <c r="S254" s="86"/>
      <c r="T254" s="138">
        <f t="shared" si="96"/>
        <v>6.4099999999999966</v>
      </c>
      <c r="U254" s="122">
        <f t="shared" si="104"/>
        <v>0</v>
      </c>
      <c r="V254" s="123">
        <f t="shared" si="105"/>
        <v>0</v>
      </c>
      <c r="W254" s="122">
        <f t="shared" si="90"/>
        <v>0</v>
      </c>
      <c r="X254" s="124">
        <f t="shared" si="106"/>
        <v>6.4099999999999966</v>
      </c>
      <c r="Y254" s="124">
        <f t="shared" si="107"/>
        <v>-1.5899999999999967</v>
      </c>
      <c r="Z254" s="124">
        <f t="shared" si="108"/>
        <v>6.4099999999999966</v>
      </c>
      <c r="AA254" s="140">
        <f t="shared" si="109"/>
        <v>-1.5899999999999967</v>
      </c>
      <c r="AB254" s="142" t="str">
        <f>IF(G254&lt;&gt;"",VLOOKUP(WEEKDAY(C254,2),Служебный!G$4:H$10,2),"")</f>
        <v/>
      </c>
      <c r="AC254" s="125" t="str">
        <f t="shared" si="97"/>
        <v/>
      </c>
      <c r="AD254" s="126" t="str">
        <f t="shared" si="98"/>
        <v/>
      </c>
      <c r="AE254" s="127">
        <f t="shared" si="110"/>
        <v>0</v>
      </c>
      <c r="AF254" s="127">
        <f t="shared" si="111"/>
        <v>0</v>
      </c>
      <c r="AG254" s="127" t="str">
        <f t="shared" si="91"/>
        <v>интрадей</v>
      </c>
      <c r="AH254" s="128">
        <f t="shared" si="112"/>
        <v>0</v>
      </c>
      <c r="AI254" s="128">
        <f t="shared" si="113"/>
        <v>0</v>
      </c>
      <c r="AJ254" s="125" t="str">
        <f t="shared" si="99"/>
        <v/>
      </c>
      <c r="AK254" s="125" t="str">
        <f t="shared" si="100"/>
        <v/>
      </c>
      <c r="AL254" s="126" t="str">
        <f t="shared" si="101"/>
        <v/>
      </c>
      <c r="AM254" s="128">
        <f t="shared" si="94"/>
        <v>0</v>
      </c>
      <c r="AN254" s="129">
        <f t="shared" si="102"/>
        <v>8</v>
      </c>
      <c r="AO254" s="129">
        <f t="shared" si="95"/>
        <v>-19.875000000000043</v>
      </c>
      <c r="AP254" s="129">
        <f t="shared" si="103"/>
        <v>0</v>
      </c>
      <c r="AQ254" s="128">
        <f t="shared" si="92"/>
        <v>0</v>
      </c>
      <c r="AR254" s="128">
        <f t="shared" si="93"/>
        <v>0</v>
      </c>
      <c r="AS254" s="125">
        <f t="shared" si="114"/>
        <v>0</v>
      </c>
      <c r="AT254" s="143">
        <f t="shared" si="115"/>
        <v>-1</v>
      </c>
      <c r="AU254" s="137"/>
      <c r="AV254" s="102"/>
    </row>
    <row r="255" spans="1:48" ht="10.199999999999999" x14ac:dyDescent="0.2">
      <c r="A255" s="102"/>
      <c r="B255" s="133">
        <v>253</v>
      </c>
      <c r="C255" s="159"/>
      <c r="D255" s="82"/>
      <c r="E255" s="81"/>
      <c r="F255" s="82"/>
      <c r="G255" s="84"/>
      <c r="H255" s="84"/>
      <c r="I255" s="85"/>
      <c r="J255" s="85"/>
      <c r="K255" s="84"/>
      <c r="L255" s="86"/>
      <c r="M255" s="87"/>
      <c r="N255" s="135"/>
      <c r="O255" s="119"/>
      <c r="P255" s="120"/>
      <c r="Q255" s="121"/>
      <c r="R255" s="86"/>
      <c r="S255" s="86"/>
      <c r="T255" s="138">
        <f t="shared" si="96"/>
        <v>6.4099999999999966</v>
      </c>
      <c r="U255" s="122">
        <f t="shared" si="104"/>
        <v>0</v>
      </c>
      <c r="V255" s="123">
        <f t="shared" si="105"/>
        <v>0</v>
      </c>
      <c r="W255" s="122">
        <f t="shared" si="90"/>
        <v>0</v>
      </c>
      <c r="X255" s="124">
        <f t="shared" si="106"/>
        <v>6.4099999999999966</v>
      </c>
      <c r="Y255" s="124">
        <f t="shared" si="107"/>
        <v>-1.5899999999999967</v>
      </c>
      <c r="Z255" s="124">
        <f t="shared" si="108"/>
        <v>6.4099999999999966</v>
      </c>
      <c r="AA255" s="140">
        <f t="shared" si="109"/>
        <v>-1.5899999999999967</v>
      </c>
      <c r="AB255" s="142" t="str">
        <f>IF(G255&lt;&gt;"",VLOOKUP(WEEKDAY(C255,2),Служебный!G$4:H$10,2),"")</f>
        <v/>
      </c>
      <c r="AC255" s="125" t="str">
        <f t="shared" si="97"/>
        <v/>
      </c>
      <c r="AD255" s="126" t="str">
        <f t="shared" si="98"/>
        <v/>
      </c>
      <c r="AE255" s="127">
        <f t="shared" si="110"/>
        <v>0</v>
      </c>
      <c r="AF255" s="127">
        <f t="shared" si="111"/>
        <v>0</v>
      </c>
      <c r="AG255" s="127" t="str">
        <f t="shared" si="91"/>
        <v>интрадей</v>
      </c>
      <c r="AH255" s="128">
        <f t="shared" si="112"/>
        <v>0</v>
      </c>
      <c r="AI255" s="128">
        <f t="shared" si="113"/>
        <v>0</v>
      </c>
      <c r="AJ255" s="125" t="str">
        <f t="shared" si="99"/>
        <v/>
      </c>
      <c r="AK255" s="125" t="str">
        <f t="shared" si="100"/>
        <v/>
      </c>
      <c r="AL255" s="126" t="str">
        <f t="shared" si="101"/>
        <v/>
      </c>
      <c r="AM255" s="128">
        <f t="shared" si="94"/>
        <v>0</v>
      </c>
      <c r="AN255" s="129">
        <f t="shared" si="102"/>
        <v>8</v>
      </c>
      <c r="AO255" s="129">
        <f t="shared" si="95"/>
        <v>-19.875000000000043</v>
      </c>
      <c r="AP255" s="129">
        <f t="shared" si="103"/>
        <v>0</v>
      </c>
      <c r="AQ255" s="128">
        <f t="shared" si="92"/>
        <v>0</v>
      </c>
      <c r="AR255" s="128">
        <f t="shared" si="93"/>
        <v>0</v>
      </c>
      <c r="AS255" s="125">
        <f t="shared" si="114"/>
        <v>0</v>
      </c>
      <c r="AT255" s="143">
        <f t="shared" si="115"/>
        <v>-1</v>
      </c>
      <c r="AU255" s="137"/>
      <c r="AV255" s="102"/>
    </row>
    <row r="256" spans="1:48" ht="10.199999999999999" x14ac:dyDescent="0.2">
      <c r="A256" s="102"/>
      <c r="B256" s="133">
        <v>254</v>
      </c>
      <c r="C256" s="159"/>
      <c r="D256" s="82"/>
      <c r="E256" s="81"/>
      <c r="F256" s="82"/>
      <c r="G256" s="84"/>
      <c r="H256" s="84"/>
      <c r="I256" s="85"/>
      <c r="J256" s="85"/>
      <c r="K256" s="84"/>
      <c r="L256" s="86"/>
      <c r="M256" s="87"/>
      <c r="N256" s="135"/>
      <c r="O256" s="119"/>
      <c r="P256" s="120"/>
      <c r="Q256" s="121"/>
      <c r="R256" s="86"/>
      <c r="S256" s="86"/>
      <c r="T256" s="138">
        <f t="shared" si="96"/>
        <v>6.4099999999999966</v>
      </c>
      <c r="U256" s="122">
        <f t="shared" si="104"/>
        <v>0</v>
      </c>
      <c r="V256" s="123">
        <f t="shared" si="105"/>
        <v>0</v>
      </c>
      <c r="W256" s="122">
        <f t="shared" si="90"/>
        <v>0</v>
      </c>
      <c r="X256" s="124">
        <f t="shared" si="106"/>
        <v>6.4099999999999966</v>
      </c>
      <c r="Y256" s="124">
        <f t="shared" si="107"/>
        <v>-1.5899999999999967</v>
      </c>
      <c r="Z256" s="124">
        <f t="shared" si="108"/>
        <v>6.4099999999999966</v>
      </c>
      <c r="AA256" s="140">
        <f t="shared" si="109"/>
        <v>-1.5899999999999967</v>
      </c>
      <c r="AB256" s="142" t="str">
        <f>IF(G256&lt;&gt;"",VLOOKUP(WEEKDAY(C256,2),Служебный!G$4:H$10,2),"")</f>
        <v/>
      </c>
      <c r="AC256" s="125" t="str">
        <f t="shared" si="97"/>
        <v/>
      </c>
      <c r="AD256" s="126" t="str">
        <f t="shared" si="98"/>
        <v/>
      </c>
      <c r="AE256" s="127">
        <f t="shared" si="110"/>
        <v>0</v>
      </c>
      <c r="AF256" s="127">
        <f t="shared" si="111"/>
        <v>0</v>
      </c>
      <c r="AG256" s="127" t="str">
        <f t="shared" si="91"/>
        <v>интрадей</v>
      </c>
      <c r="AH256" s="128">
        <f t="shared" si="112"/>
        <v>0</v>
      </c>
      <c r="AI256" s="128">
        <f t="shared" si="113"/>
        <v>0</v>
      </c>
      <c r="AJ256" s="125" t="str">
        <f t="shared" si="99"/>
        <v/>
      </c>
      <c r="AK256" s="125" t="str">
        <f t="shared" si="100"/>
        <v/>
      </c>
      <c r="AL256" s="126" t="str">
        <f t="shared" si="101"/>
        <v/>
      </c>
      <c r="AM256" s="128">
        <f t="shared" si="94"/>
        <v>0</v>
      </c>
      <c r="AN256" s="129">
        <f t="shared" si="102"/>
        <v>8</v>
      </c>
      <c r="AO256" s="129">
        <f t="shared" si="95"/>
        <v>-19.875000000000043</v>
      </c>
      <c r="AP256" s="129">
        <f t="shared" si="103"/>
        <v>0</v>
      </c>
      <c r="AQ256" s="128">
        <f t="shared" si="92"/>
        <v>0</v>
      </c>
      <c r="AR256" s="128">
        <f t="shared" si="93"/>
        <v>0</v>
      </c>
      <c r="AS256" s="125">
        <f t="shared" si="114"/>
        <v>0</v>
      </c>
      <c r="AT256" s="143">
        <f t="shared" si="115"/>
        <v>-1</v>
      </c>
      <c r="AU256" s="137"/>
      <c r="AV256" s="102"/>
    </row>
    <row r="257" spans="1:48" ht="10.199999999999999" x14ac:dyDescent="0.2">
      <c r="A257" s="102"/>
      <c r="B257" s="133">
        <v>255</v>
      </c>
      <c r="C257" s="159"/>
      <c r="D257" s="82"/>
      <c r="E257" s="81"/>
      <c r="F257" s="82"/>
      <c r="G257" s="84"/>
      <c r="H257" s="84"/>
      <c r="I257" s="85"/>
      <c r="J257" s="85"/>
      <c r="K257" s="84"/>
      <c r="L257" s="86"/>
      <c r="M257" s="87"/>
      <c r="N257" s="135"/>
      <c r="O257" s="119"/>
      <c r="P257" s="120"/>
      <c r="Q257" s="121"/>
      <c r="R257" s="86"/>
      <c r="S257" s="86"/>
      <c r="T257" s="138">
        <f t="shared" si="96"/>
        <v>6.4099999999999966</v>
      </c>
      <c r="U257" s="122">
        <f t="shared" si="104"/>
        <v>0</v>
      </c>
      <c r="V257" s="123">
        <f t="shared" si="105"/>
        <v>0</v>
      </c>
      <c r="W257" s="122">
        <f t="shared" si="90"/>
        <v>0</v>
      </c>
      <c r="X257" s="124">
        <f t="shared" si="106"/>
        <v>6.4099999999999966</v>
      </c>
      <c r="Y257" s="124">
        <f t="shared" si="107"/>
        <v>-1.5899999999999967</v>
      </c>
      <c r="Z257" s="124">
        <f t="shared" si="108"/>
        <v>6.4099999999999966</v>
      </c>
      <c r="AA257" s="140">
        <f t="shared" si="109"/>
        <v>-1.5899999999999967</v>
      </c>
      <c r="AB257" s="142" t="str">
        <f>IF(G257&lt;&gt;"",VLOOKUP(WEEKDAY(C257,2),Служебный!G$4:H$10,2),"")</f>
        <v/>
      </c>
      <c r="AC257" s="125" t="str">
        <f t="shared" si="97"/>
        <v/>
      </c>
      <c r="AD257" s="126" t="str">
        <f t="shared" si="98"/>
        <v/>
      </c>
      <c r="AE257" s="127">
        <f t="shared" si="110"/>
        <v>0</v>
      </c>
      <c r="AF257" s="127">
        <f t="shared" si="111"/>
        <v>0</v>
      </c>
      <c r="AG257" s="127" t="str">
        <f t="shared" si="91"/>
        <v>интрадей</v>
      </c>
      <c r="AH257" s="128">
        <f t="shared" si="112"/>
        <v>0</v>
      </c>
      <c r="AI257" s="128">
        <f t="shared" si="113"/>
        <v>0</v>
      </c>
      <c r="AJ257" s="125" t="str">
        <f t="shared" si="99"/>
        <v/>
      </c>
      <c r="AK257" s="125" t="str">
        <f t="shared" si="100"/>
        <v/>
      </c>
      <c r="AL257" s="126" t="str">
        <f t="shared" si="101"/>
        <v/>
      </c>
      <c r="AM257" s="128">
        <f t="shared" si="94"/>
        <v>0</v>
      </c>
      <c r="AN257" s="129">
        <f t="shared" si="102"/>
        <v>8</v>
      </c>
      <c r="AO257" s="129">
        <f t="shared" si="95"/>
        <v>-19.875000000000043</v>
      </c>
      <c r="AP257" s="129">
        <f t="shared" si="103"/>
        <v>0</v>
      </c>
      <c r="AQ257" s="128">
        <f t="shared" si="92"/>
        <v>0</v>
      </c>
      <c r="AR257" s="128">
        <f t="shared" si="93"/>
        <v>0</v>
      </c>
      <c r="AS257" s="125">
        <f t="shared" si="114"/>
        <v>0</v>
      </c>
      <c r="AT257" s="143">
        <f t="shared" si="115"/>
        <v>-1</v>
      </c>
      <c r="AU257" s="137"/>
      <c r="AV257" s="102"/>
    </row>
    <row r="258" spans="1:48" ht="10.199999999999999" x14ac:dyDescent="0.2">
      <c r="A258" s="102"/>
      <c r="B258" s="133">
        <v>256</v>
      </c>
      <c r="C258" s="159"/>
      <c r="D258" s="82"/>
      <c r="E258" s="81"/>
      <c r="F258" s="82"/>
      <c r="G258" s="84"/>
      <c r="H258" s="84"/>
      <c r="I258" s="85"/>
      <c r="J258" s="85"/>
      <c r="K258" s="84"/>
      <c r="L258" s="86"/>
      <c r="M258" s="87"/>
      <c r="N258" s="135"/>
      <c r="O258" s="119"/>
      <c r="P258" s="120"/>
      <c r="Q258" s="121"/>
      <c r="R258" s="86"/>
      <c r="S258" s="86"/>
      <c r="T258" s="138">
        <f t="shared" si="96"/>
        <v>6.4099999999999966</v>
      </c>
      <c r="U258" s="122">
        <f t="shared" si="104"/>
        <v>0</v>
      </c>
      <c r="V258" s="123">
        <f t="shared" si="105"/>
        <v>0</v>
      </c>
      <c r="W258" s="122">
        <f t="shared" si="90"/>
        <v>0</v>
      </c>
      <c r="X258" s="124">
        <f t="shared" si="106"/>
        <v>6.4099999999999966</v>
      </c>
      <c r="Y258" s="124">
        <f t="shared" si="107"/>
        <v>-1.5899999999999967</v>
      </c>
      <c r="Z258" s="124">
        <f t="shared" si="108"/>
        <v>6.4099999999999966</v>
      </c>
      <c r="AA258" s="140">
        <f t="shared" si="109"/>
        <v>-1.5899999999999967</v>
      </c>
      <c r="AB258" s="142" t="str">
        <f>IF(G258&lt;&gt;"",VLOOKUP(WEEKDAY(C258,2),Служебный!G$4:H$10,2),"")</f>
        <v/>
      </c>
      <c r="AC258" s="125" t="str">
        <f t="shared" si="97"/>
        <v/>
      </c>
      <c r="AD258" s="126" t="str">
        <f t="shared" si="98"/>
        <v/>
      </c>
      <c r="AE258" s="127">
        <f t="shared" si="110"/>
        <v>0</v>
      </c>
      <c r="AF258" s="127">
        <f t="shared" si="111"/>
        <v>0</v>
      </c>
      <c r="AG258" s="127" t="str">
        <f t="shared" si="91"/>
        <v>интрадей</v>
      </c>
      <c r="AH258" s="128">
        <f t="shared" si="112"/>
        <v>0</v>
      </c>
      <c r="AI258" s="128">
        <f t="shared" si="113"/>
        <v>0</v>
      </c>
      <c r="AJ258" s="125" t="str">
        <f t="shared" si="99"/>
        <v/>
      </c>
      <c r="AK258" s="125" t="str">
        <f t="shared" si="100"/>
        <v/>
      </c>
      <c r="AL258" s="126" t="str">
        <f t="shared" si="101"/>
        <v/>
      </c>
      <c r="AM258" s="128">
        <f t="shared" si="94"/>
        <v>0</v>
      </c>
      <c r="AN258" s="129">
        <f t="shared" si="102"/>
        <v>8</v>
      </c>
      <c r="AO258" s="129">
        <f t="shared" si="95"/>
        <v>-19.875000000000043</v>
      </c>
      <c r="AP258" s="129">
        <f t="shared" si="103"/>
        <v>0</v>
      </c>
      <c r="AQ258" s="128">
        <f t="shared" si="92"/>
        <v>0</v>
      </c>
      <c r="AR258" s="128">
        <f t="shared" si="93"/>
        <v>0</v>
      </c>
      <c r="AS258" s="125">
        <f t="shared" si="114"/>
        <v>0</v>
      </c>
      <c r="AT258" s="143">
        <f t="shared" si="115"/>
        <v>-1</v>
      </c>
      <c r="AU258" s="137"/>
      <c r="AV258" s="102"/>
    </row>
    <row r="259" spans="1:48" ht="10.199999999999999" x14ac:dyDescent="0.2">
      <c r="A259" s="102"/>
      <c r="B259" s="133">
        <v>257</v>
      </c>
      <c r="C259" s="159"/>
      <c r="D259" s="82"/>
      <c r="E259" s="81"/>
      <c r="F259" s="82"/>
      <c r="G259" s="84"/>
      <c r="H259" s="84"/>
      <c r="I259" s="85"/>
      <c r="J259" s="85"/>
      <c r="K259" s="84"/>
      <c r="L259" s="86"/>
      <c r="M259" s="87"/>
      <c r="N259" s="135"/>
      <c r="O259" s="119"/>
      <c r="P259" s="120"/>
      <c r="Q259" s="121"/>
      <c r="R259" s="86"/>
      <c r="S259" s="86"/>
      <c r="T259" s="138">
        <f t="shared" si="96"/>
        <v>6.4099999999999966</v>
      </c>
      <c r="U259" s="122">
        <f t="shared" si="104"/>
        <v>0</v>
      </c>
      <c r="V259" s="123">
        <f t="shared" si="105"/>
        <v>0</v>
      </c>
      <c r="W259" s="122">
        <f t="shared" ref="W259:W322" si="116">V259+L259</f>
        <v>0</v>
      </c>
      <c r="X259" s="124">
        <f t="shared" si="106"/>
        <v>6.4099999999999966</v>
      </c>
      <c r="Y259" s="124">
        <f t="shared" si="107"/>
        <v>-1.5899999999999967</v>
      </c>
      <c r="Z259" s="124">
        <f t="shared" si="108"/>
        <v>6.4099999999999966</v>
      </c>
      <c r="AA259" s="140">
        <f t="shared" si="109"/>
        <v>-1.5899999999999967</v>
      </c>
      <c r="AB259" s="142" t="str">
        <f>IF(G259&lt;&gt;"",VLOOKUP(WEEKDAY(C259,2),Служебный!G$4:H$10,2),"")</f>
        <v/>
      </c>
      <c r="AC259" s="125" t="str">
        <f t="shared" si="97"/>
        <v/>
      </c>
      <c r="AD259" s="126" t="str">
        <f t="shared" si="98"/>
        <v/>
      </c>
      <c r="AE259" s="127">
        <f t="shared" si="110"/>
        <v>0</v>
      </c>
      <c r="AF259" s="127">
        <f t="shared" si="111"/>
        <v>0</v>
      </c>
      <c r="AG259" s="127" t="str">
        <f t="shared" ref="AG259:AG322" si="117">IFERROR(IF(FLOOR((AE259/86400),1)=0,"интрадей",(FLOOR((AE259/86400),1))-(FLOOR((AE259/86400),1))-NETWORKDAYS(E259,C259)),IF(FLOOR((AE259/86400),1)=0,"интрадей",(FLOOR((AE259/86400),1))))</f>
        <v>интрадей</v>
      </c>
      <c r="AH259" s="128">
        <f t="shared" si="112"/>
        <v>0</v>
      </c>
      <c r="AI259" s="128">
        <f t="shared" si="113"/>
        <v>0</v>
      </c>
      <c r="AJ259" s="125" t="str">
        <f t="shared" si="99"/>
        <v/>
      </c>
      <c r="AK259" s="125" t="str">
        <f t="shared" si="100"/>
        <v/>
      </c>
      <c r="AL259" s="126" t="str">
        <f t="shared" si="101"/>
        <v/>
      </c>
      <c r="AM259" s="128">
        <f t="shared" si="94"/>
        <v>0</v>
      </c>
      <c r="AN259" s="129">
        <f t="shared" si="102"/>
        <v>8</v>
      </c>
      <c r="AO259" s="129">
        <f t="shared" si="95"/>
        <v>-19.875000000000043</v>
      </c>
      <c r="AP259" s="129">
        <f t="shared" si="103"/>
        <v>0</v>
      </c>
      <c r="AQ259" s="128">
        <f t="shared" ref="AQ259:AQ322" si="118">IF(C259&lt;&gt;C258,Y259,0)</f>
        <v>0</v>
      </c>
      <c r="AR259" s="128">
        <f t="shared" ref="AR259:AR322" si="119">IF(C259&lt;&gt;C260,AA259,0)</f>
        <v>0</v>
      </c>
      <c r="AS259" s="125">
        <f t="shared" si="114"/>
        <v>0</v>
      </c>
      <c r="AT259" s="143">
        <f t="shared" si="115"/>
        <v>-1</v>
      </c>
      <c r="AU259" s="137"/>
      <c r="AV259" s="102"/>
    </row>
    <row r="260" spans="1:48" ht="10.199999999999999" x14ac:dyDescent="0.2">
      <c r="A260" s="102"/>
      <c r="B260" s="133">
        <v>258</v>
      </c>
      <c r="C260" s="159"/>
      <c r="D260" s="82"/>
      <c r="E260" s="81"/>
      <c r="F260" s="82"/>
      <c r="G260" s="84"/>
      <c r="H260" s="84"/>
      <c r="I260" s="85"/>
      <c r="J260" s="85"/>
      <c r="K260" s="84"/>
      <c r="L260" s="86"/>
      <c r="M260" s="87"/>
      <c r="N260" s="135"/>
      <c r="O260" s="119"/>
      <c r="P260" s="120"/>
      <c r="Q260" s="121"/>
      <c r="R260" s="86"/>
      <c r="S260" s="86"/>
      <c r="T260" s="138">
        <f t="shared" si="96"/>
        <v>6.4099999999999966</v>
      </c>
      <c r="U260" s="122">
        <f t="shared" si="104"/>
        <v>0</v>
      </c>
      <c r="V260" s="123">
        <f t="shared" si="105"/>
        <v>0</v>
      </c>
      <c r="W260" s="122">
        <f t="shared" si="116"/>
        <v>0</v>
      </c>
      <c r="X260" s="124">
        <f t="shared" si="106"/>
        <v>6.4099999999999966</v>
      </c>
      <c r="Y260" s="124">
        <f t="shared" si="107"/>
        <v>-1.5899999999999967</v>
      </c>
      <c r="Z260" s="124">
        <f t="shared" si="108"/>
        <v>6.4099999999999966</v>
      </c>
      <c r="AA260" s="140">
        <f t="shared" si="109"/>
        <v>-1.5899999999999967</v>
      </c>
      <c r="AB260" s="142" t="str">
        <f>IF(G260&lt;&gt;"",VLOOKUP(WEEKDAY(C260,2),Служебный!G$4:H$10,2),"")</f>
        <v/>
      </c>
      <c r="AC260" s="125" t="str">
        <f t="shared" si="97"/>
        <v/>
      </c>
      <c r="AD260" s="126" t="str">
        <f t="shared" si="98"/>
        <v/>
      </c>
      <c r="AE260" s="127">
        <f t="shared" si="110"/>
        <v>0</v>
      </c>
      <c r="AF260" s="127">
        <f t="shared" si="111"/>
        <v>0</v>
      </c>
      <c r="AG260" s="127" t="str">
        <f t="shared" si="117"/>
        <v>интрадей</v>
      </c>
      <c r="AH260" s="128">
        <f t="shared" si="112"/>
        <v>0</v>
      </c>
      <c r="AI260" s="128">
        <f t="shared" si="113"/>
        <v>0</v>
      </c>
      <c r="AJ260" s="125" t="str">
        <f t="shared" si="99"/>
        <v/>
      </c>
      <c r="AK260" s="125" t="str">
        <f t="shared" si="100"/>
        <v/>
      </c>
      <c r="AL260" s="126" t="str">
        <f t="shared" si="101"/>
        <v/>
      </c>
      <c r="AM260" s="128">
        <f t="shared" ref="AM260:AM323" si="120">IF(AR260&lt;&gt;0,T260,0)</f>
        <v>0</v>
      </c>
      <c r="AN260" s="129">
        <f t="shared" si="102"/>
        <v>8</v>
      </c>
      <c r="AO260" s="129">
        <f t="shared" ref="AO260:AO323" si="121">IFERROR(100*(T260-AN260)/AN260,"Заполните депозит")</f>
        <v>-19.875000000000043</v>
      </c>
      <c r="AP260" s="129">
        <f t="shared" si="103"/>
        <v>0</v>
      </c>
      <c r="AQ260" s="128">
        <f t="shared" si="118"/>
        <v>0</v>
      </c>
      <c r="AR260" s="128">
        <f t="shared" si="119"/>
        <v>0</v>
      </c>
      <c r="AS260" s="125">
        <f t="shared" si="114"/>
        <v>0</v>
      </c>
      <c r="AT260" s="143">
        <f t="shared" si="115"/>
        <v>-1</v>
      </c>
      <c r="AU260" s="137"/>
      <c r="AV260" s="102"/>
    </row>
    <row r="261" spans="1:48" ht="10.199999999999999" x14ac:dyDescent="0.2">
      <c r="A261" s="102"/>
      <c r="B261" s="133">
        <v>259</v>
      </c>
      <c r="C261" s="159"/>
      <c r="D261" s="82"/>
      <c r="E261" s="81"/>
      <c r="F261" s="82"/>
      <c r="G261" s="84"/>
      <c r="H261" s="84"/>
      <c r="I261" s="85"/>
      <c r="J261" s="85"/>
      <c r="K261" s="84"/>
      <c r="L261" s="86"/>
      <c r="M261" s="87"/>
      <c r="N261" s="135"/>
      <c r="O261" s="119"/>
      <c r="P261" s="120"/>
      <c r="Q261" s="121"/>
      <c r="R261" s="86"/>
      <c r="S261" s="86"/>
      <c r="T261" s="138">
        <f t="shared" ref="T261:T324" si="122">T260+S261+W261</f>
        <v>6.4099999999999966</v>
      </c>
      <c r="U261" s="122">
        <f t="shared" si="104"/>
        <v>0</v>
      </c>
      <c r="V261" s="123">
        <f t="shared" si="105"/>
        <v>0</v>
      </c>
      <c r="W261" s="122">
        <f t="shared" si="116"/>
        <v>0</v>
      </c>
      <c r="X261" s="124">
        <f t="shared" si="106"/>
        <v>6.4099999999999966</v>
      </c>
      <c r="Y261" s="124">
        <f t="shared" si="107"/>
        <v>-1.5899999999999967</v>
      </c>
      <c r="Z261" s="124">
        <f t="shared" si="108"/>
        <v>6.4099999999999966</v>
      </c>
      <c r="AA261" s="140">
        <f t="shared" si="109"/>
        <v>-1.5899999999999967</v>
      </c>
      <c r="AB261" s="142" t="str">
        <f>IF(G261&lt;&gt;"",VLOOKUP(WEEKDAY(C261,2),Служебный!G$4:H$10,2),"")</f>
        <v/>
      </c>
      <c r="AC261" s="125" t="str">
        <f t="shared" ref="AC261:AC324" si="123">IF(G260 &lt;&gt; "",TEXT((HOUR(D261)),0)&amp;"-"&amp;TEXT(HOUR(D261)+1,0),"")</f>
        <v/>
      </c>
      <c r="AD261" s="126" t="str">
        <f t="shared" ref="AD261:AD324" si="124">IF(G261&lt;&gt;"",FLOOR((IF(TEXT(D261,"mm") = "mm",TEXT(D261,"мм"),TEXT(D261,"mm"))),15)/15+1,"")</f>
        <v/>
      </c>
      <c r="AE261" s="127">
        <f t="shared" si="110"/>
        <v>0</v>
      </c>
      <c r="AF261" s="127">
        <f t="shared" si="111"/>
        <v>0</v>
      </c>
      <c r="AG261" s="127" t="str">
        <f t="shared" si="117"/>
        <v>интрадей</v>
      </c>
      <c r="AH261" s="128">
        <f t="shared" si="112"/>
        <v>0</v>
      </c>
      <c r="AI261" s="128">
        <f t="shared" si="113"/>
        <v>0</v>
      </c>
      <c r="AJ261" s="125" t="str">
        <f t="shared" ref="AJ261:AJ324" si="125">IF(G261&lt;&gt;"",YEAR(C261),"")</f>
        <v/>
      </c>
      <c r="AK261" s="125" t="str">
        <f t="shared" ref="AK261:AK324" si="126">IF(G261&lt;&gt;"",(IF(TEXT(C261,"MMMM") = "MMMM",TEXT(C261,"ММММ"),TEXT(C261,"MMMM"))),"")</f>
        <v/>
      </c>
      <c r="AL261" s="126" t="str">
        <f t="shared" ref="AL261:AL324" si="127">IF(G261&lt;&gt;"",CEILING((C261-DATE(YEAR(C261),1,1)+WEEKDAY(DATE(YEAR(C261),1,1),2))/7,1),"")</f>
        <v/>
      </c>
      <c r="AM261" s="128">
        <f t="shared" si="120"/>
        <v>0</v>
      </c>
      <c r="AN261" s="129">
        <f t="shared" ref="AN261:AN324" si="128">S261+AN260</f>
        <v>8</v>
      </c>
      <c r="AO261" s="129">
        <f t="shared" si="121"/>
        <v>-19.875000000000043</v>
      </c>
      <c r="AP261" s="129">
        <f t="shared" ref="AP261:AP324" si="129">IFERROR(100*(T261-T260-S261)/(T260+S261),"Заполните депозит")</f>
        <v>0</v>
      </c>
      <c r="AQ261" s="128">
        <f t="shared" si="118"/>
        <v>0</v>
      </c>
      <c r="AR261" s="128">
        <f t="shared" si="119"/>
        <v>0</v>
      </c>
      <c r="AS261" s="125">
        <f t="shared" si="114"/>
        <v>0</v>
      </c>
      <c r="AT261" s="143">
        <f t="shared" si="115"/>
        <v>-1</v>
      </c>
      <c r="AU261" s="137"/>
      <c r="AV261" s="102"/>
    </row>
    <row r="262" spans="1:48" ht="10.199999999999999" x14ac:dyDescent="0.2">
      <c r="A262" s="102"/>
      <c r="B262" s="133">
        <v>260</v>
      </c>
      <c r="C262" s="159"/>
      <c r="D262" s="82"/>
      <c r="E262" s="81"/>
      <c r="F262" s="82"/>
      <c r="G262" s="84"/>
      <c r="H262" s="84"/>
      <c r="I262" s="85"/>
      <c r="J262" s="85"/>
      <c r="K262" s="84"/>
      <c r="L262" s="86"/>
      <c r="M262" s="87"/>
      <c r="N262" s="135"/>
      <c r="O262" s="119"/>
      <c r="P262" s="120"/>
      <c r="Q262" s="121"/>
      <c r="R262" s="86"/>
      <c r="S262" s="86"/>
      <c r="T262" s="138">
        <f t="shared" si="122"/>
        <v>6.4099999999999966</v>
      </c>
      <c r="U262" s="122">
        <f t="shared" si="104"/>
        <v>0</v>
      </c>
      <c r="V262" s="123">
        <f t="shared" si="105"/>
        <v>0</v>
      </c>
      <c r="W262" s="122">
        <f t="shared" si="116"/>
        <v>0</v>
      </c>
      <c r="X262" s="124">
        <f t="shared" si="106"/>
        <v>6.4099999999999966</v>
      </c>
      <c r="Y262" s="124">
        <f t="shared" si="107"/>
        <v>-1.5899999999999967</v>
      </c>
      <c r="Z262" s="124">
        <f t="shared" si="108"/>
        <v>6.4099999999999966</v>
      </c>
      <c r="AA262" s="140">
        <f t="shared" si="109"/>
        <v>-1.5899999999999967</v>
      </c>
      <c r="AB262" s="142" t="str">
        <f>IF(G262&lt;&gt;"",VLOOKUP(WEEKDAY(C262,2),Служебный!G$4:H$10,2),"")</f>
        <v/>
      </c>
      <c r="AC262" s="125" t="str">
        <f t="shared" si="123"/>
        <v/>
      </c>
      <c r="AD262" s="126" t="str">
        <f t="shared" si="124"/>
        <v/>
      </c>
      <c r="AE262" s="127">
        <f t="shared" si="110"/>
        <v>0</v>
      </c>
      <c r="AF262" s="127">
        <f t="shared" si="111"/>
        <v>0</v>
      </c>
      <c r="AG262" s="127" t="str">
        <f t="shared" si="117"/>
        <v>интрадей</v>
      </c>
      <c r="AH262" s="128">
        <f t="shared" si="112"/>
        <v>0</v>
      </c>
      <c r="AI262" s="128">
        <f t="shared" si="113"/>
        <v>0</v>
      </c>
      <c r="AJ262" s="125" t="str">
        <f t="shared" si="125"/>
        <v/>
      </c>
      <c r="AK262" s="125" t="str">
        <f t="shared" si="126"/>
        <v/>
      </c>
      <c r="AL262" s="126" t="str">
        <f t="shared" si="127"/>
        <v/>
      </c>
      <c r="AM262" s="128">
        <f t="shared" si="120"/>
        <v>0</v>
      </c>
      <c r="AN262" s="129">
        <f t="shared" si="128"/>
        <v>8</v>
      </c>
      <c r="AO262" s="129">
        <f t="shared" si="121"/>
        <v>-19.875000000000043</v>
      </c>
      <c r="AP262" s="129">
        <f t="shared" si="129"/>
        <v>0</v>
      </c>
      <c r="AQ262" s="128">
        <f t="shared" si="118"/>
        <v>0</v>
      </c>
      <c r="AR262" s="128">
        <f t="shared" si="119"/>
        <v>0</v>
      </c>
      <c r="AS262" s="125">
        <f t="shared" si="114"/>
        <v>0</v>
      </c>
      <c r="AT262" s="143">
        <f t="shared" si="115"/>
        <v>-1</v>
      </c>
      <c r="AU262" s="137"/>
      <c r="AV262" s="102"/>
    </row>
    <row r="263" spans="1:48" ht="10.199999999999999" x14ac:dyDescent="0.2">
      <c r="A263" s="102"/>
      <c r="B263" s="133">
        <v>261</v>
      </c>
      <c r="C263" s="159"/>
      <c r="D263" s="82"/>
      <c r="E263" s="81"/>
      <c r="F263" s="82"/>
      <c r="G263" s="84"/>
      <c r="H263" s="84"/>
      <c r="I263" s="85"/>
      <c r="J263" s="85"/>
      <c r="K263" s="84"/>
      <c r="L263" s="86"/>
      <c r="M263" s="87"/>
      <c r="N263" s="135"/>
      <c r="O263" s="119"/>
      <c r="P263" s="120"/>
      <c r="Q263" s="121"/>
      <c r="R263" s="86"/>
      <c r="S263" s="86"/>
      <c r="T263" s="138">
        <f t="shared" si="122"/>
        <v>6.4099999999999966</v>
      </c>
      <c r="U263" s="122">
        <f t="shared" si="104"/>
        <v>0</v>
      </c>
      <c r="V263" s="123">
        <f t="shared" si="105"/>
        <v>0</v>
      </c>
      <c r="W263" s="122">
        <f t="shared" si="116"/>
        <v>0</v>
      </c>
      <c r="X263" s="124">
        <f t="shared" si="106"/>
        <v>6.4099999999999966</v>
      </c>
      <c r="Y263" s="124">
        <f t="shared" si="107"/>
        <v>-1.5899999999999967</v>
      </c>
      <c r="Z263" s="124">
        <f t="shared" si="108"/>
        <v>6.4099999999999966</v>
      </c>
      <c r="AA263" s="140">
        <f t="shared" si="109"/>
        <v>-1.5899999999999967</v>
      </c>
      <c r="AB263" s="142" t="str">
        <f>IF(G263&lt;&gt;"",VLOOKUP(WEEKDAY(C263,2),Служебный!G$4:H$10,2),"")</f>
        <v/>
      </c>
      <c r="AC263" s="125" t="str">
        <f t="shared" si="123"/>
        <v/>
      </c>
      <c r="AD263" s="126" t="str">
        <f t="shared" si="124"/>
        <v/>
      </c>
      <c r="AE263" s="127">
        <f t="shared" si="110"/>
        <v>0</v>
      </c>
      <c r="AF263" s="127">
        <f t="shared" si="111"/>
        <v>0</v>
      </c>
      <c r="AG263" s="127" t="str">
        <f t="shared" si="117"/>
        <v>интрадей</v>
      </c>
      <c r="AH263" s="128">
        <f t="shared" si="112"/>
        <v>0</v>
      </c>
      <c r="AI263" s="128">
        <f t="shared" si="113"/>
        <v>0</v>
      </c>
      <c r="AJ263" s="125" t="str">
        <f t="shared" si="125"/>
        <v/>
      </c>
      <c r="AK263" s="125" t="str">
        <f t="shared" si="126"/>
        <v/>
      </c>
      <c r="AL263" s="126" t="str">
        <f t="shared" si="127"/>
        <v/>
      </c>
      <c r="AM263" s="128">
        <f t="shared" si="120"/>
        <v>0</v>
      </c>
      <c r="AN263" s="129">
        <f t="shared" si="128"/>
        <v>8</v>
      </c>
      <c r="AO263" s="129">
        <f t="shared" si="121"/>
        <v>-19.875000000000043</v>
      </c>
      <c r="AP263" s="129">
        <f t="shared" si="129"/>
        <v>0</v>
      </c>
      <c r="AQ263" s="128">
        <f t="shared" si="118"/>
        <v>0</v>
      </c>
      <c r="AR263" s="128">
        <f t="shared" si="119"/>
        <v>0</v>
      </c>
      <c r="AS263" s="125">
        <f t="shared" si="114"/>
        <v>0</v>
      </c>
      <c r="AT263" s="143">
        <f t="shared" si="115"/>
        <v>-1</v>
      </c>
      <c r="AU263" s="137"/>
      <c r="AV263" s="102"/>
    </row>
    <row r="264" spans="1:48" ht="10.199999999999999" x14ac:dyDescent="0.2">
      <c r="A264" s="102"/>
      <c r="B264" s="133">
        <v>262</v>
      </c>
      <c r="C264" s="159"/>
      <c r="D264" s="82"/>
      <c r="E264" s="81"/>
      <c r="F264" s="82"/>
      <c r="G264" s="84"/>
      <c r="H264" s="84"/>
      <c r="I264" s="85"/>
      <c r="J264" s="85"/>
      <c r="K264" s="84"/>
      <c r="L264" s="86"/>
      <c r="M264" s="87"/>
      <c r="N264" s="135"/>
      <c r="O264" s="119"/>
      <c r="P264" s="120"/>
      <c r="Q264" s="121"/>
      <c r="R264" s="86"/>
      <c r="S264" s="86"/>
      <c r="T264" s="138">
        <f t="shared" si="122"/>
        <v>6.4099999999999966</v>
      </c>
      <c r="U264" s="122">
        <f t="shared" si="104"/>
        <v>0</v>
      </c>
      <c r="V264" s="123">
        <f t="shared" si="105"/>
        <v>0</v>
      </c>
      <c r="W264" s="122">
        <f t="shared" si="116"/>
        <v>0</v>
      </c>
      <c r="X264" s="124">
        <f t="shared" si="106"/>
        <v>6.4099999999999966</v>
      </c>
      <c r="Y264" s="124">
        <f t="shared" si="107"/>
        <v>-1.5899999999999967</v>
      </c>
      <c r="Z264" s="124">
        <f t="shared" si="108"/>
        <v>6.4099999999999966</v>
      </c>
      <c r="AA264" s="140">
        <f t="shared" si="109"/>
        <v>-1.5899999999999967</v>
      </c>
      <c r="AB264" s="142" t="str">
        <f>IF(G264&lt;&gt;"",VLOOKUP(WEEKDAY(C264,2),Служебный!G$4:H$10,2),"")</f>
        <v/>
      </c>
      <c r="AC264" s="125" t="str">
        <f t="shared" si="123"/>
        <v/>
      </c>
      <c r="AD264" s="126" t="str">
        <f t="shared" si="124"/>
        <v/>
      </c>
      <c r="AE264" s="127">
        <f t="shared" si="110"/>
        <v>0</v>
      </c>
      <c r="AF264" s="127">
        <f t="shared" si="111"/>
        <v>0</v>
      </c>
      <c r="AG264" s="127" t="str">
        <f t="shared" si="117"/>
        <v>интрадей</v>
      </c>
      <c r="AH264" s="128">
        <f t="shared" si="112"/>
        <v>0</v>
      </c>
      <c r="AI264" s="128">
        <f t="shared" si="113"/>
        <v>0</v>
      </c>
      <c r="AJ264" s="125" t="str">
        <f t="shared" si="125"/>
        <v/>
      </c>
      <c r="AK264" s="125" t="str">
        <f t="shared" si="126"/>
        <v/>
      </c>
      <c r="AL264" s="126" t="str">
        <f t="shared" si="127"/>
        <v/>
      </c>
      <c r="AM264" s="128">
        <f t="shared" si="120"/>
        <v>0</v>
      </c>
      <c r="AN264" s="129">
        <f t="shared" si="128"/>
        <v>8</v>
      </c>
      <c r="AO264" s="129">
        <f t="shared" si="121"/>
        <v>-19.875000000000043</v>
      </c>
      <c r="AP264" s="129">
        <f t="shared" si="129"/>
        <v>0</v>
      </c>
      <c r="AQ264" s="128">
        <f t="shared" si="118"/>
        <v>0</v>
      </c>
      <c r="AR264" s="128">
        <f t="shared" si="119"/>
        <v>0</v>
      </c>
      <c r="AS264" s="125">
        <f t="shared" si="114"/>
        <v>0</v>
      </c>
      <c r="AT264" s="143">
        <f t="shared" si="115"/>
        <v>-1</v>
      </c>
      <c r="AU264" s="137"/>
      <c r="AV264" s="102"/>
    </row>
    <row r="265" spans="1:48" ht="10.199999999999999" x14ac:dyDescent="0.2">
      <c r="A265" s="102"/>
      <c r="B265" s="133">
        <v>263</v>
      </c>
      <c r="C265" s="159"/>
      <c r="D265" s="82"/>
      <c r="E265" s="81"/>
      <c r="F265" s="82"/>
      <c r="G265" s="84"/>
      <c r="H265" s="84"/>
      <c r="I265" s="85"/>
      <c r="J265" s="85"/>
      <c r="K265" s="84"/>
      <c r="L265" s="86"/>
      <c r="M265" s="87"/>
      <c r="N265" s="135"/>
      <c r="O265" s="119"/>
      <c r="P265" s="120"/>
      <c r="Q265" s="121"/>
      <c r="R265" s="86"/>
      <c r="S265" s="86"/>
      <c r="T265" s="138">
        <f t="shared" si="122"/>
        <v>6.4099999999999966</v>
      </c>
      <c r="U265" s="122">
        <f t="shared" si="104"/>
        <v>0</v>
      </c>
      <c r="V265" s="123">
        <f t="shared" si="105"/>
        <v>0</v>
      </c>
      <c r="W265" s="122">
        <f t="shared" si="116"/>
        <v>0</v>
      </c>
      <c r="X265" s="124">
        <f t="shared" si="106"/>
        <v>6.4099999999999966</v>
      </c>
      <c r="Y265" s="124">
        <f t="shared" si="107"/>
        <v>-1.5899999999999967</v>
      </c>
      <c r="Z265" s="124">
        <f t="shared" si="108"/>
        <v>6.4099999999999966</v>
      </c>
      <c r="AA265" s="140">
        <f t="shared" si="109"/>
        <v>-1.5899999999999967</v>
      </c>
      <c r="AB265" s="142" t="str">
        <f>IF(G265&lt;&gt;"",VLOOKUP(WEEKDAY(C265,2),Служебный!G$4:H$10,2),"")</f>
        <v/>
      </c>
      <c r="AC265" s="125" t="str">
        <f t="shared" si="123"/>
        <v/>
      </c>
      <c r="AD265" s="126" t="str">
        <f t="shared" si="124"/>
        <v/>
      </c>
      <c r="AE265" s="127">
        <f t="shared" si="110"/>
        <v>0</v>
      </c>
      <c r="AF265" s="127">
        <f t="shared" si="111"/>
        <v>0</v>
      </c>
      <c r="AG265" s="127" t="str">
        <f t="shared" si="117"/>
        <v>интрадей</v>
      </c>
      <c r="AH265" s="128">
        <f t="shared" si="112"/>
        <v>0</v>
      </c>
      <c r="AI265" s="128">
        <f t="shared" si="113"/>
        <v>0</v>
      </c>
      <c r="AJ265" s="125" t="str">
        <f t="shared" si="125"/>
        <v/>
      </c>
      <c r="AK265" s="125" t="str">
        <f t="shared" si="126"/>
        <v/>
      </c>
      <c r="AL265" s="126" t="str">
        <f t="shared" si="127"/>
        <v/>
      </c>
      <c r="AM265" s="128">
        <f t="shared" si="120"/>
        <v>0</v>
      </c>
      <c r="AN265" s="129">
        <f t="shared" si="128"/>
        <v>8</v>
      </c>
      <c r="AO265" s="129">
        <f t="shared" si="121"/>
        <v>-19.875000000000043</v>
      </c>
      <c r="AP265" s="129">
        <f t="shared" si="129"/>
        <v>0</v>
      </c>
      <c r="AQ265" s="128">
        <f t="shared" si="118"/>
        <v>0</v>
      </c>
      <c r="AR265" s="128">
        <f t="shared" si="119"/>
        <v>0</v>
      </c>
      <c r="AS265" s="125">
        <f t="shared" si="114"/>
        <v>0</v>
      </c>
      <c r="AT265" s="143">
        <f t="shared" si="115"/>
        <v>-1</v>
      </c>
      <c r="AU265" s="137"/>
      <c r="AV265" s="102"/>
    </row>
    <row r="266" spans="1:48" ht="10.199999999999999" x14ac:dyDescent="0.2">
      <c r="A266" s="102"/>
      <c r="B266" s="133">
        <v>264</v>
      </c>
      <c r="C266" s="159"/>
      <c r="D266" s="82"/>
      <c r="E266" s="81"/>
      <c r="F266" s="82"/>
      <c r="G266" s="84"/>
      <c r="H266" s="84"/>
      <c r="I266" s="85"/>
      <c r="J266" s="85"/>
      <c r="K266" s="84"/>
      <c r="L266" s="86"/>
      <c r="M266" s="87"/>
      <c r="N266" s="135"/>
      <c r="O266" s="119"/>
      <c r="P266" s="120"/>
      <c r="Q266" s="121"/>
      <c r="R266" s="86"/>
      <c r="S266" s="86"/>
      <c r="T266" s="138">
        <f t="shared" si="122"/>
        <v>6.4099999999999966</v>
      </c>
      <c r="U266" s="122">
        <f t="shared" si="104"/>
        <v>0</v>
      </c>
      <c r="V266" s="123">
        <f t="shared" si="105"/>
        <v>0</v>
      </c>
      <c r="W266" s="122">
        <f t="shared" si="116"/>
        <v>0</v>
      </c>
      <c r="X266" s="124">
        <f t="shared" si="106"/>
        <v>6.4099999999999966</v>
      </c>
      <c r="Y266" s="124">
        <f t="shared" si="107"/>
        <v>-1.5899999999999967</v>
      </c>
      <c r="Z266" s="124">
        <f t="shared" si="108"/>
        <v>6.4099999999999966</v>
      </c>
      <c r="AA266" s="140">
        <f t="shared" si="109"/>
        <v>-1.5899999999999967</v>
      </c>
      <c r="AB266" s="142" t="str">
        <f>IF(G266&lt;&gt;"",VLOOKUP(WEEKDAY(C266,2),Служебный!G$4:H$10,2),"")</f>
        <v/>
      </c>
      <c r="AC266" s="125" t="str">
        <f t="shared" si="123"/>
        <v/>
      </c>
      <c r="AD266" s="126" t="str">
        <f t="shared" si="124"/>
        <v/>
      </c>
      <c r="AE266" s="127">
        <f t="shared" si="110"/>
        <v>0</v>
      </c>
      <c r="AF266" s="127">
        <f t="shared" si="111"/>
        <v>0</v>
      </c>
      <c r="AG266" s="127" t="str">
        <f t="shared" si="117"/>
        <v>интрадей</v>
      </c>
      <c r="AH266" s="128">
        <f t="shared" si="112"/>
        <v>0</v>
      </c>
      <c r="AI266" s="128">
        <f t="shared" si="113"/>
        <v>0</v>
      </c>
      <c r="AJ266" s="125" t="str">
        <f t="shared" si="125"/>
        <v/>
      </c>
      <c r="AK266" s="125" t="str">
        <f t="shared" si="126"/>
        <v/>
      </c>
      <c r="AL266" s="126" t="str">
        <f t="shared" si="127"/>
        <v/>
      </c>
      <c r="AM266" s="128">
        <f t="shared" si="120"/>
        <v>0</v>
      </c>
      <c r="AN266" s="129">
        <f t="shared" si="128"/>
        <v>8</v>
      </c>
      <c r="AO266" s="129">
        <f t="shared" si="121"/>
        <v>-19.875000000000043</v>
      </c>
      <c r="AP266" s="129">
        <f t="shared" si="129"/>
        <v>0</v>
      </c>
      <c r="AQ266" s="128">
        <f t="shared" si="118"/>
        <v>0</v>
      </c>
      <c r="AR266" s="128">
        <f t="shared" si="119"/>
        <v>0</v>
      </c>
      <c r="AS266" s="125">
        <f t="shared" si="114"/>
        <v>0</v>
      </c>
      <c r="AT266" s="143">
        <f t="shared" si="115"/>
        <v>-1</v>
      </c>
      <c r="AU266" s="137"/>
      <c r="AV266" s="102"/>
    </row>
    <row r="267" spans="1:48" ht="10.199999999999999" x14ac:dyDescent="0.2">
      <c r="A267" s="102"/>
      <c r="B267" s="133">
        <v>265</v>
      </c>
      <c r="C267" s="159"/>
      <c r="D267" s="82"/>
      <c r="E267" s="81"/>
      <c r="F267" s="82"/>
      <c r="G267" s="84"/>
      <c r="H267" s="84"/>
      <c r="I267" s="85"/>
      <c r="J267" s="85"/>
      <c r="K267" s="84"/>
      <c r="L267" s="86"/>
      <c r="M267" s="87"/>
      <c r="N267" s="135"/>
      <c r="O267" s="119"/>
      <c r="P267" s="120"/>
      <c r="Q267" s="121"/>
      <c r="R267" s="86"/>
      <c r="S267" s="86"/>
      <c r="T267" s="138">
        <f t="shared" si="122"/>
        <v>6.4099999999999966</v>
      </c>
      <c r="U267" s="122">
        <f t="shared" si="104"/>
        <v>0</v>
      </c>
      <c r="V267" s="123">
        <f t="shared" si="105"/>
        <v>0</v>
      </c>
      <c r="W267" s="122">
        <f t="shared" si="116"/>
        <v>0</v>
      </c>
      <c r="X267" s="124">
        <f t="shared" si="106"/>
        <v>6.4099999999999966</v>
      </c>
      <c r="Y267" s="124">
        <f t="shared" si="107"/>
        <v>-1.5899999999999967</v>
      </c>
      <c r="Z267" s="124">
        <f t="shared" si="108"/>
        <v>6.4099999999999966</v>
      </c>
      <c r="AA267" s="140">
        <f t="shared" si="109"/>
        <v>-1.5899999999999967</v>
      </c>
      <c r="AB267" s="142" t="str">
        <f>IF(G267&lt;&gt;"",VLOOKUP(WEEKDAY(C267,2),Служебный!G$4:H$10,2),"")</f>
        <v/>
      </c>
      <c r="AC267" s="125" t="str">
        <f t="shared" si="123"/>
        <v/>
      </c>
      <c r="AD267" s="126" t="str">
        <f t="shared" si="124"/>
        <v/>
      </c>
      <c r="AE267" s="127">
        <f t="shared" si="110"/>
        <v>0</v>
      </c>
      <c r="AF267" s="127">
        <f t="shared" si="111"/>
        <v>0</v>
      </c>
      <c r="AG267" s="127" t="str">
        <f t="shared" si="117"/>
        <v>интрадей</v>
      </c>
      <c r="AH267" s="128">
        <f t="shared" si="112"/>
        <v>0</v>
      </c>
      <c r="AI267" s="128">
        <f t="shared" si="113"/>
        <v>0</v>
      </c>
      <c r="AJ267" s="125" t="str">
        <f t="shared" si="125"/>
        <v/>
      </c>
      <c r="AK267" s="125" t="str">
        <f t="shared" si="126"/>
        <v/>
      </c>
      <c r="AL267" s="126" t="str">
        <f t="shared" si="127"/>
        <v/>
      </c>
      <c r="AM267" s="128">
        <f t="shared" si="120"/>
        <v>0</v>
      </c>
      <c r="AN267" s="129">
        <f t="shared" si="128"/>
        <v>8</v>
      </c>
      <c r="AO267" s="129">
        <f t="shared" si="121"/>
        <v>-19.875000000000043</v>
      </c>
      <c r="AP267" s="129">
        <f t="shared" si="129"/>
        <v>0</v>
      </c>
      <c r="AQ267" s="128">
        <f t="shared" si="118"/>
        <v>0</v>
      </c>
      <c r="AR267" s="128">
        <f t="shared" si="119"/>
        <v>0</v>
      </c>
      <c r="AS267" s="125">
        <f t="shared" si="114"/>
        <v>0</v>
      </c>
      <c r="AT267" s="143">
        <f t="shared" si="115"/>
        <v>-1</v>
      </c>
      <c r="AU267" s="137"/>
      <c r="AV267" s="102"/>
    </row>
    <row r="268" spans="1:48" ht="10.199999999999999" x14ac:dyDescent="0.2">
      <c r="A268" s="102"/>
      <c r="B268" s="133">
        <v>266</v>
      </c>
      <c r="C268" s="159"/>
      <c r="D268" s="82"/>
      <c r="E268" s="81"/>
      <c r="F268" s="82"/>
      <c r="G268" s="84"/>
      <c r="H268" s="84"/>
      <c r="I268" s="85"/>
      <c r="J268" s="85"/>
      <c r="K268" s="84"/>
      <c r="L268" s="86"/>
      <c r="M268" s="87"/>
      <c r="N268" s="135"/>
      <c r="O268" s="119"/>
      <c r="P268" s="120"/>
      <c r="Q268" s="121"/>
      <c r="R268" s="86"/>
      <c r="S268" s="86"/>
      <c r="T268" s="138">
        <f t="shared" si="122"/>
        <v>6.4099999999999966</v>
      </c>
      <c r="U268" s="122">
        <f t="shared" si="104"/>
        <v>0</v>
      </c>
      <c r="V268" s="123">
        <f t="shared" si="105"/>
        <v>0</v>
      </c>
      <c r="W268" s="122">
        <f t="shared" si="116"/>
        <v>0</v>
      </c>
      <c r="X268" s="124">
        <f t="shared" si="106"/>
        <v>6.4099999999999966</v>
      </c>
      <c r="Y268" s="124">
        <f t="shared" si="107"/>
        <v>-1.5899999999999967</v>
      </c>
      <c r="Z268" s="124">
        <f t="shared" si="108"/>
        <v>6.4099999999999966</v>
      </c>
      <c r="AA268" s="140">
        <f t="shared" si="109"/>
        <v>-1.5899999999999967</v>
      </c>
      <c r="AB268" s="142" t="str">
        <f>IF(G268&lt;&gt;"",VLOOKUP(WEEKDAY(C268,2),Служебный!G$4:H$10,2),"")</f>
        <v/>
      </c>
      <c r="AC268" s="125" t="str">
        <f t="shared" si="123"/>
        <v/>
      </c>
      <c r="AD268" s="126" t="str">
        <f t="shared" si="124"/>
        <v/>
      </c>
      <c r="AE268" s="127">
        <f t="shared" si="110"/>
        <v>0</v>
      </c>
      <c r="AF268" s="127">
        <f t="shared" si="111"/>
        <v>0</v>
      </c>
      <c r="AG268" s="127" t="str">
        <f t="shared" si="117"/>
        <v>интрадей</v>
      </c>
      <c r="AH268" s="128">
        <f t="shared" si="112"/>
        <v>0</v>
      </c>
      <c r="AI268" s="128">
        <f t="shared" si="113"/>
        <v>0</v>
      </c>
      <c r="AJ268" s="125" t="str">
        <f t="shared" si="125"/>
        <v/>
      </c>
      <c r="AK268" s="125" t="str">
        <f t="shared" si="126"/>
        <v/>
      </c>
      <c r="AL268" s="126" t="str">
        <f t="shared" si="127"/>
        <v/>
      </c>
      <c r="AM268" s="128">
        <f t="shared" si="120"/>
        <v>0</v>
      </c>
      <c r="AN268" s="129">
        <f t="shared" si="128"/>
        <v>8</v>
      </c>
      <c r="AO268" s="129">
        <f t="shared" si="121"/>
        <v>-19.875000000000043</v>
      </c>
      <c r="AP268" s="129">
        <f t="shared" si="129"/>
        <v>0</v>
      </c>
      <c r="AQ268" s="128">
        <f t="shared" si="118"/>
        <v>0</v>
      </c>
      <c r="AR268" s="128">
        <f t="shared" si="119"/>
        <v>0</v>
      </c>
      <c r="AS268" s="125">
        <f t="shared" si="114"/>
        <v>0</v>
      </c>
      <c r="AT268" s="143">
        <f t="shared" si="115"/>
        <v>-1</v>
      </c>
      <c r="AU268" s="137"/>
      <c r="AV268" s="102"/>
    </row>
    <row r="269" spans="1:48" ht="10.199999999999999" x14ac:dyDescent="0.2">
      <c r="A269" s="102"/>
      <c r="B269" s="133">
        <v>267</v>
      </c>
      <c r="C269" s="159"/>
      <c r="D269" s="82"/>
      <c r="E269" s="81"/>
      <c r="F269" s="82"/>
      <c r="G269" s="84"/>
      <c r="H269" s="84"/>
      <c r="I269" s="85"/>
      <c r="J269" s="85"/>
      <c r="K269" s="84"/>
      <c r="L269" s="86"/>
      <c r="M269" s="87"/>
      <c r="N269" s="135"/>
      <c r="O269" s="119"/>
      <c r="P269" s="120"/>
      <c r="Q269" s="121"/>
      <c r="R269" s="86"/>
      <c r="S269" s="86"/>
      <c r="T269" s="138">
        <f t="shared" si="122"/>
        <v>6.4099999999999966</v>
      </c>
      <c r="U269" s="122">
        <f t="shared" si="104"/>
        <v>0</v>
      </c>
      <c r="V269" s="123">
        <f t="shared" si="105"/>
        <v>0</v>
      </c>
      <c r="W269" s="122">
        <f t="shared" si="116"/>
        <v>0</v>
      </c>
      <c r="X269" s="124">
        <f t="shared" si="106"/>
        <v>6.4099999999999966</v>
      </c>
      <c r="Y269" s="124">
        <f t="shared" si="107"/>
        <v>-1.5899999999999967</v>
      </c>
      <c r="Z269" s="124">
        <f t="shared" si="108"/>
        <v>6.4099999999999966</v>
      </c>
      <c r="AA269" s="140">
        <f t="shared" si="109"/>
        <v>-1.5899999999999967</v>
      </c>
      <c r="AB269" s="142" t="str">
        <f>IF(G269&lt;&gt;"",VLOOKUP(WEEKDAY(C269,2),Служебный!G$4:H$10,2),"")</f>
        <v/>
      </c>
      <c r="AC269" s="125" t="str">
        <f t="shared" si="123"/>
        <v/>
      </c>
      <c r="AD269" s="126" t="str">
        <f t="shared" si="124"/>
        <v/>
      </c>
      <c r="AE269" s="127">
        <f t="shared" si="110"/>
        <v>0</v>
      </c>
      <c r="AF269" s="127">
        <f t="shared" si="111"/>
        <v>0</v>
      </c>
      <c r="AG269" s="127" t="str">
        <f t="shared" si="117"/>
        <v>интрадей</v>
      </c>
      <c r="AH269" s="128">
        <f t="shared" si="112"/>
        <v>0</v>
      </c>
      <c r="AI269" s="128">
        <f t="shared" si="113"/>
        <v>0</v>
      </c>
      <c r="AJ269" s="125" t="str">
        <f t="shared" si="125"/>
        <v/>
      </c>
      <c r="AK269" s="125" t="str">
        <f t="shared" si="126"/>
        <v/>
      </c>
      <c r="AL269" s="126" t="str">
        <f t="shared" si="127"/>
        <v/>
      </c>
      <c r="AM269" s="128">
        <f t="shared" si="120"/>
        <v>0</v>
      </c>
      <c r="AN269" s="129">
        <f t="shared" si="128"/>
        <v>8</v>
      </c>
      <c r="AO269" s="129">
        <f t="shared" si="121"/>
        <v>-19.875000000000043</v>
      </c>
      <c r="AP269" s="129">
        <f t="shared" si="129"/>
        <v>0</v>
      </c>
      <c r="AQ269" s="128">
        <f t="shared" si="118"/>
        <v>0</v>
      </c>
      <c r="AR269" s="128">
        <f t="shared" si="119"/>
        <v>0</v>
      </c>
      <c r="AS269" s="125">
        <f t="shared" si="114"/>
        <v>0</v>
      </c>
      <c r="AT269" s="143">
        <f t="shared" si="115"/>
        <v>-1</v>
      </c>
      <c r="AU269" s="137"/>
      <c r="AV269" s="102"/>
    </row>
    <row r="270" spans="1:48" ht="10.199999999999999" x14ac:dyDescent="0.2">
      <c r="A270" s="102"/>
      <c r="B270" s="133">
        <v>268</v>
      </c>
      <c r="C270" s="159"/>
      <c r="D270" s="82"/>
      <c r="E270" s="81"/>
      <c r="F270" s="82"/>
      <c r="G270" s="84"/>
      <c r="H270" s="84"/>
      <c r="I270" s="85"/>
      <c r="J270" s="85"/>
      <c r="K270" s="84"/>
      <c r="L270" s="86"/>
      <c r="M270" s="87"/>
      <c r="N270" s="135"/>
      <c r="O270" s="119"/>
      <c r="P270" s="120"/>
      <c r="Q270" s="121"/>
      <c r="R270" s="86"/>
      <c r="S270" s="86"/>
      <c r="T270" s="138">
        <f t="shared" si="122"/>
        <v>6.4099999999999966</v>
      </c>
      <c r="U270" s="122">
        <f t="shared" si="104"/>
        <v>0</v>
      </c>
      <c r="V270" s="123">
        <f t="shared" si="105"/>
        <v>0</v>
      </c>
      <c r="W270" s="122">
        <f t="shared" si="116"/>
        <v>0</v>
      </c>
      <c r="X270" s="124">
        <f t="shared" si="106"/>
        <v>6.4099999999999966</v>
      </c>
      <c r="Y270" s="124">
        <f t="shared" si="107"/>
        <v>-1.5899999999999967</v>
      </c>
      <c r="Z270" s="124">
        <f t="shared" si="108"/>
        <v>6.4099999999999966</v>
      </c>
      <c r="AA270" s="140">
        <f t="shared" si="109"/>
        <v>-1.5899999999999967</v>
      </c>
      <c r="AB270" s="142" t="str">
        <f>IF(G270&lt;&gt;"",VLOOKUP(WEEKDAY(C270,2),Служебный!G$4:H$10,2),"")</f>
        <v/>
      </c>
      <c r="AC270" s="125" t="str">
        <f t="shared" si="123"/>
        <v/>
      </c>
      <c r="AD270" s="126" t="str">
        <f t="shared" si="124"/>
        <v/>
      </c>
      <c r="AE270" s="127">
        <f t="shared" si="110"/>
        <v>0</v>
      </c>
      <c r="AF270" s="127">
        <f t="shared" si="111"/>
        <v>0</v>
      </c>
      <c r="AG270" s="127" t="str">
        <f t="shared" si="117"/>
        <v>интрадей</v>
      </c>
      <c r="AH270" s="128">
        <f t="shared" si="112"/>
        <v>0</v>
      </c>
      <c r="AI270" s="128">
        <f t="shared" si="113"/>
        <v>0</v>
      </c>
      <c r="AJ270" s="125" t="str">
        <f t="shared" si="125"/>
        <v/>
      </c>
      <c r="AK270" s="125" t="str">
        <f t="shared" si="126"/>
        <v/>
      </c>
      <c r="AL270" s="126" t="str">
        <f t="shared" si="127"/>
        <v/>
      </c>
      <c r="AM270" s="128">
        <f t="shared" si="120"/>
        <v>0</v>
      </c>
      <c r="AN270" s="129">
        <f t="shared" si="128"/>
        <v>8</v>
      </c>
      <c r="AO270" s="129">
        <f t="shared" si="121"/>
        <v>-19.875000000000043</v>
      </c>
      <c r="AP270" s="129">
        <f t="shared" si="129"/>
        <v>0</v>
      </c>
      <c r="AQ270" s="128">
        <f t="shared" si="118"/>
        <v>0</v>
      </c>
      <c r="AR270" s="128">
        <f t="shared" si="119"/>
        <v>0</v>
      </c>
      <c r="AS270" s="125">
        <f t="shared" si="114"/>
        <v>0</v>
      </c>
      <c r="AT270" s="143">
        <f t="shared" si="115"/>
        <v>-1</v>
      </c>
      <c r="AU270" s="137"/>
      <c r="AV270" s="102"/>
    </row>
    <row r="271" spans="1:48" ht="10.199999999999999" x14ac:dyDescent="0.2">
      <c r="A271" s="102"/>
      <c r="B271" s="133">
        <v>269</v>
      </c>
      <c r="C271" s="159"/>
      <c r="D271" s="82"/>
      <c r="E271" s="81"/>
      <c r="F271" s="82"/>
      <c r="G271" s="84"/>
      <c r="H271" s="84"/>
      <c r="I271" s="85"/>
      <c r="J271" s="85"/>
      <c r="K271" s="84"/>
      <c r="L271" s="86"/>
      <c r="M271" s="87"/>
      <c r="N271" s="135"/>
      <c r="O271" s="119"/>
      <c r="P271" s="120"/>
      <c r="Q271" s="121"/>
      <c r="R271" s="86"/>
      <c r="S271" s="86"/>
      <c r="T271" s="138">
        <f t="shared" si="122"/>
        <v>6.4099999999999966</v>
      </c>
      <c r="U271" s="122">
        <f t="shared" si="104"/>
        <v>0</v>
      </c>
      <c r="V271" s="123">
        <f t="shared" si="105"/>
        <v>0</v>
      </c>
      <c r="W271" s="122">
        <f t="shared" si="116"/>
        <v>0</v>
      </c>
      <c r="X271" s="124">
        <f t="shared" si="106"/>
        <v>6.4099999999999966</v>
      </c>
      <c r="Y271" s="124">
        <f t="shared" si="107"/>
        <v>-1.5899999999999967</v>
      </c>
      <c r="Z271" s="124">
        <f t="shared" si="108"/>
        <v>6.4099999999999966</v>
      </c>
      <c r="AA271" s="140">
        <f t="shared" si="109"/>
        <v>-1.5899999999999967</v>
      </c>
      <c r="AB271" s="142" t="str">
        <f>IF(G271&lt;&gt;"",VLOOKUP(WEEKDAY(C271,2),Служебный!G$4:H$10,2),"")</f>
        <v/>
      </c>
      <c r="AC271" s="125" t="str">
        <f t="shared" si="123"/>
        <v/>
      </c>
      <c r="AD271" s="126" t="str">
        <f t="shared" si="124"/>
        <v/>
      </c>
      <c r="AE271" s="127">
        <f t="shared" si="110"/>
        <v>0</v>
      </c>
      <c r="AF271" s="127">
        <f t="shared" si="111"/>
        <v>0</v>
      </c>
      <c r="AG271" s="127" t="str">
        <f t="shared" si="117"/>
        <v>интрадей</v>
      </c>
      <c r="AH271" s="128">
        <f t="shared" si="112"/>
        <v>0</v>
      </c>
      <c r="AI271" s="128">
        <f t="shared" si="113"/>
        <v>0</v>
      </c>
      <c r="AJ271" s="125" t="str">
        <f t="shared" si="125"/>
        <v/>
      </c>
      <c r="AK271" s="125" t="str">
        <f t="shared" si="126"/>
        <v/>
      </c>
      <c r="AL271" s="126" t="str">
        <f t="shared" si="127"/>
        <v/>
      </c>
      <c r="AM271" s="128">
        <f t="shared" si="120"/>
        <v>0</v>
      </c>
      <c r="AN271" s="129">
        <f t="shared" si="128"/>
        <v>8</v>
      </c>
      <c r="AO271" s="129">
        <f t="shared" si="121"/>
        <v>-19.875000000000043</v>
      </c>
      <c r="AP271" s="129">
        <f t="shared" si="129"/>
        <v>0</v>
      </c>
      <c r="AQ271" s="128">
        <f t="shared" si="118"/>
        <v>0</v>
      </c>
      <c r="AR271" s="128">
        <f t="shared" si="119"/>
        <v>0</v>
      </c>
      <c r="AS271" s="125">
        <f t="shared" si="114"/>
        <v>0</v>
      </c>
      <c r="AT271" s="143">
        <f t="shared" si="115"/>
        <v>-1</v>
      </c>
      <c r="AU271" s="137"/>
      <c r="AV271" s="102"/>
    </row>
    <row r="272" spans="1:48" ht="10.199999999999999" x14ac:dyDescent="0.2">
      <c r="A272" s="102"/>
      <c r="B272" s="133">
        <v>270</v>
      </c>
      <c r="C272" s="159"/>
      <c r="D272" s="82"/>
      <c r="E272" s="81"/>
      <c r="F272" s="82"/>
      <c r="G272" s="84"/>
      <c r="H272" s="84"/>
      <c r="I272" s="85"/>
      <c r="J272" s="85"/>
      <c r="K272" s="84"/>
      <c r="L272" s="86"/>
      <c r="M272" s="87"/>
      <c r="N272" s="135"/>
      <c r="O272" s="119"/>
      <c r="P272" s="120"/>
      <c r="Q272" s="121"/>
      <c r="R272" s="86"/>
      <c r="S272" s="86"/>
      <c r="T272" s="138">
        <f t="shared" si="122"/>
        <v>6.4099999999999966</v>
      </c>
      <c r="U272" s="122">
        <f t="shared" si="104"/>
        <v>0</v>
      </c>
      <c r="V272" s="123">
        <f t="shared" si="105"/>
        <v>0</v>
      </c>
      <c r="W272" s="122">
        <f t="shared" si="116"/>
        <v>0</v>
      </c>
      <c r="X272" s="124">
        <f t="shared" si="106"/>
        <v>6.4099999999999966</v>
      </c>
      <c r="Y272" s="124">
        <f t="shared" si="107"/>
        <v>-1.5899999999999967</v>
      </c>
      <c r="Z272" s="124">
        <f t="shared" si="108"/>
        <v>6.4099999999999966</v>
      </c>
      <c r="AA272" s="140">
        <f t="shared" si="109"/>
        <v>-1.5899999999999967</v>
      </c>
      <c r="AB272" s="142" t="str">
        <f>IF(G272&lt;&gt;"",VLOOKUP(WEEKDAY(C272,2),Служебный!G$4:H$10,2),"")</f>
        <v/>
      </c>
      <c r="AC272" s="125" t="str">
        <f t="shared" si="123"/>
        <v/>
      </c>
      <c r="AD272" s="126" t="str">
        <f t="shared" si="124"/>
        <v/>
      </c>
      <c r="AE272" s="127">
        <f t="shared" si="110"/>
        <v>0</v>
      </c>
      <c r="AF272" s="127">
        <f t="shared" si="111"/>
        <v>0</v>
      </c>
      <c r="AG272" s="127" t="str">
        <f t="shared" si="117"/>
        <v>интрадей</v>
      </c>
      <c r="AH272" s="128">
        <f t="shared" si="112"/>
        <v>0</v>
      </c>
      <c r="AI272" s="128">
        <f t="shared" si="113"/>
        <v>0</v>
      </c>
      <c r="AJ272" s="125" t="str">
        <f t="shared" si="125"/>
        <v/>
      </c>
      <c r="AK272" s="125" t="str">
        <f t="shared" si="126"/>
        <v/>
      </c>
      <c r="AL272" s="126" t="str">
        <f t="shared" si="127"/>
        <v/>
      </c>
      <c r="AM272" s="128">
        <f t="shared" si="120"/>
        <v>0</v>
      </c>
      <c r="AN272" s="129">
        <f t="shared" si="128"/>
        <v>8</v>
      </c>
      <c r="AO272" s="129">
        <f t="shared" si="121"/>
        <v>-19.875000000000043</v>
      </c>
      <c r="AP272" s="129">
        <f t="shared" si="129"/>
        <v>0</v>
      </c>
      <c r="AQ272" s="128">
        <f t="shared" si="118"/>
        <v>0</v>
      </c>
      <c r="AR272" s="128">
        <f t="shared" si="119"/>
        <v>0</v>
      </c>
      <c r="AS272" s="125">
        <f t="shared" si="114"/>
        <v>0</v>
      </c>
      <c r="AT272" s="143">
        <f t="shared" si="115"/>
        <v>-1</v>
      </c>
      <c r="AU272" s="137"/>
      <c r="AV272" s="102"/>
    </row>
    <row r="273" spans="1:48" ht="10.199999999999999" x14ac:dyDescent="0.2">
      <c r="A273" s="102"/>
      <c r="B273" s="133">
        <v>271</v>
      </c>
      <c r="C273" s="159"/>
      <c r="D273" s="82"/>
      <c r="E273" s="81"/>
      <c r="F273" s="82"/>
      <c r="G273" s="84"/>
      <c r="H273" s="84"/>
      <c r="I273" s="85"/>
      <c r="J273" s="85"/>
      <c r="K273" s="84"/>
      <c r="L273" s="86"/>
      <c r="M273" s="87"/>
      <c r="N273" s="135"/>
      <c r="O273" s="119"/>
      <c r="P273" s="120"/>
      <c r="Q273" s="121"/>
      <c r="R273" s="86"/>
      <c r="S273" s="86"/>
      <c r="T273" s="138">
        <f t="shared" si="122"/>
        <v>6.4099999999999966</v>
      </c>
      <c r="U273" s="122">
        <f t="shared" si="104"/>
        <v>0</v>
      </c>
      <c r="V273" s="123">
        <f t="shared" si="105"/>
        <v>0</v>
      </c>
      <c r="W273" s="122">
        <f t="shared" si="116"/>
        <v>0</v>
      </c>
      <c r="X273" s="124">
        <f t="shared" si="106"/>
        <v>6.4099999999999966</v>
      </c>
      <c r="Y273" s="124">
        <f t="shared" si="107"/>
        <v>-1.5899999999999967</v>
      </c>
      <c r="Z273" s="124">
        <f t="shared" si="108"/>
        <v>6.4099999999999966</v>
      </c>
      <c r="AA273" s="140">
        <f t="shared" si="109"/>
        <v>-1.5899999999999967</v>
      </c>
      <c r="AB273" s="142" t="str">
        <f>IF(G273&lt;&gt;"",VLOOKUP(WEEKDAY(C273,2),Служебный!G$4:H$10,2),"")</f>
        <v/>
      </c>
      <c r="AC273" s="125" t="str">
        <f t="shared" si="123"/>
        <v/>
      </c>
      <c r="AD273" s="126" t="str">
        <f t="shared" si="124"/>
        <v/>
      </c>
      <c r="AE273" s="127">
        <f t="shared" si="110"/>
        <v>0</v>
      </c>
      <c r="AF273" s="127">
        <f t="shared" si="111"/>
        <v>0</v>
      </c>
      <c r="AG273" s="127" t="str">
        <f t="shared" si="117"/>
        <v>интрадей</v>
      </c>
      <c r="AH273" s="128">
        <f t="shared" si="112"/>
        <v>0</v>
      </c>
      <c r="AI273" s="128">
        <f t="shared" si="113"/>
        <v>0</v>
      </c>
      <c r="AJ273" s="125" t="str">
        <f t="shared" si="125"/>
        <v/>
      </c>
      <c r="AK273" s="125" t="str">
        <f t="shared" si="126"/>
        <v/>
      </c>
      <c r="AL273" s="126" t="str">
        <f t="shared" si="127"/>
        <v/>
      </c>
      <c r="AM273" s="128">
        <f t="shared" si="120"/>
        <v>0</v>
      </c>
      <c r="AN273" s="129">
        <f t="shared" si="128"/>
        <v>8</v>
      </c>
      <c r="AO273" s="129">
        <f t="shared" si="121"/>
        <v>-19.875000000000043</v>
      </c>
      <c r="AP273" s="129">
        <f t="shared" si="129"/>
        <v>0</v>
      </c>
      <c r="AQ273" s="128">
        <f t="shared" si="118"/>
        <v>0</v>
      </c>
      <c r="AR273" s="128">
        <f t="shared" si="119"/>
        <v>0</v>
      </c>
      <c r="AS273" s="125">
        <f t="shared" si="114"/>
        <v>0</v>
      </c>
      <c r="AT273" s="143">
        <f t="shared" si="115"/>
        <v>-1</v>
      </c>
      <c r="AU273" s="137"/>
      <c r="AV273" s="102"/>
    </row>
    <row r="274" spans="1:48" ht="10.199999999999999" x14ac:dyDescent="0.2">
      <c r="A274" s="102"/>
      <c r="B274" s="133">
        <v>272</v>
      </c>
      <c r="C274" s="159"/>
      <c r="D274" s="82"/>
      <c r="E274" s="81"/>
      <c r="F274" s="82"/>
      <c r="G274" s="84"/>
      <c r="H274" s="84"/>
      <c r="I274" s="85"/>
      <c r="J274" s="85"/>
      <c r="K274" s="84"/>
      <c r="L274" s="86"/>
      <c r="M274" s="87"/>
      <c r="N274" s="135"/>
      <c r="O274" s="119"/>
      <c r="P274" s="120"/>
      <c r="Q274" s="121"/>
      <c r="R274" s="86"/>
      <c r="S274" s="86"/>
      <c r="T274" s="138">
        <f t="shared" si="122"/>
        <v>6.4099999999999966</v>
      </c>
      <c r="U274" s="122">
        <f t="shared" si="104"/>
        <v>0</v>
      </c>
      <c r="V274" s="123">
        <f t="shared" si="105"/>
        <v>0</v>
      </c>
      <c r="W274" s="122">
        <f t="shared" si="116"/>
        <v>0</v>
      </c>
      <c r="X274" s="124">
        <f t="shared" si="106"/>
        <v>6.4099999999999966</v>
      </c>
      <c r="Y274" s="124">
        <f t="shared" si="107"/>
        <v>-1.5899999999999967</v>
      </c>
      <c r="Z274" s="124">
        <f t="shared" si="108"/>
        <v>6.4099999999999966</v>
      </c>
      <c r="AA274" s="140">
        <f t="shared" si="109"/>
        <v>-1.5899999999999967</v>
      </c>
      <c r="AB274" s="142" t="str">
        <f>IF(G274&lt;&gt;"",VLOOKUP(WEEKDAY(C274,2),Служебный!G$4:H$10,2),"")</f>
        <v/>
      </c>
      <c r="AC274" s="125" t="str">
        <f t="shared" si="123"/>
        <v/>
      </c>
      <c r="AD274" s="126" t="str">
        <f t="shared" si="124"/>
        <v/>
      </c>
      <c r="AE274" s="127">
        <f t="shared" si="110"/>
        <v>0</v>
      </c>
      <c r="AF274" s="127">
        <f t="shared" si="111"/>
        <v>0</v>
      </c>
      <c r="AG274" s="127" t="str">
        <f t="shared" si="117"/>
        <v>интрадей</v>
      </c>
      <c r="AH274" s="128">
        <f t="shared" si="112"/>
        <v>0</v>
      </c>
      <c r="AI274" s="128">
        <f t="shared" si="113"/>
        <v>0</v>
      </c>
      <c r="AJ274" s="125" t="str">
        <f t="shared" si="125"/>
        <v/>
      </c>
      <c r="AK274" s="125" t="str">
        <f t="shared" si="126"/>
        <v/>
      </c>
      <c r="AL274" s="126" t="str">
        <f t="shared" si="127"/>
        <v/>
      </c>
      <c r="AM274" s="128">
        <f t="shared" si="120"/>
        <v>0</v>
      </c>
      <c r="AN274" s="129">
        <f t="shared" si="128"/>
        <v>8</v>
      </c>
      <c r="AO274" s="129">
        <f t="shared" si="121"/>
        <v>-19.875000000000043</v>
      </c>
      <c r="AP274" s="129">
        <f t="shared" si="129"/>
        <v>0</v>
      </c>
      <c r="AQ274" s="128">
        <f t="shared" si="118"/>
        <v>0</v>
      </c>
      <c r="AR274" s="128">
        <f t="shared" si="119"/>
        <v>0</v>
      </c>
      <c r="AS274" s="125">
        <f t="shared" si="114"/>
        <v>0</v>
      </c>
      <c r="AT274" s="143">
        <f t="shared" si="115"/>
        <v>-1</v>
      </c>
      <c r="AU274" s="137"/>
      <c r="AV274" s="102"/>
    </row>
    <row r="275" spans="1:48" ht="10.199999999999999" x14ac:dyDescent="0.2">
      <c r="A275" s="102"/>
      <c r="B275" s="133">
        <v>273</v>
      </c>
      <c r="C275" s="159"/>
      <c r="D275" s="82"/>
      <c r="E275" s="81"/>
      <c r="F275" s="82"/>
      <c r="G275" s="84"/>
      <c r="H275" s="84"/>
      <c r="I275" s="85"/>
      <c r="J275" s="85"/>
      <c r="K275" s="84"/>
      <c r="L275" s="86"/>
      <c r="M275" s="87"/>
      <c r="N275" s="135"/>
      <c r="O275" s="119"/>
      <c r="P275" s="120"/>
      <c r="Q275" s="121"/>
      <c r="R275" s="86"/>
      <c r="S275" s="86"/>
      <c r="T275" s="138">
        <f t="shared" si="122"/>
        <v>6.4099999999999966</v>
      </c>
      <c r="U275" s="122">
        <f t="shared" si="104"/>
        <v>0</v>
      </c>
      <c r="V275" s="123">
        <f t="shared" si="105"/>
        <v>0</v>
      </c>
      <c r="W275" s="122">
        <f t="shared" si="116"/>
        <v>0</v>
      </c>
      <c r="X275" s="124">
        <f t="shared" si="106"/>
        <v>6.4099999999999966</v>
      </c>
      <c r="Y275" s="124">
        <f t="shared" si="107"/>
        <v>-1.5899999999999967</v>
      </c>
      <c r="Z275" s="124">
        <f t="shared" si="108"/>
        <v>6.4099999999999966</v>
      </c>
      <c r="AA275" s="140">
        <f t="shared" si="109"/>
        <v>-1.5899999999999967</v>
      </c>
      <c r="AB275" s="142" t="str">
        <f>IF(G275&lt;&gt;"",VLOOKUP(WEEKDAY(C275,2),Служебный!G$4:H$10,2),"")</f>
        <v/>
      </c>
      <c r="AC275" s="125" t="str">
        <f t="shared" si="123"/>
        <v/>
      </c>
      <c r="AD275" s="126" t="str">
        <f t="shared" si="124"/>
        <v/>
      </c>
      <c r="AE275" s="127">
        <f t="shared" si="110"/>
        <v>0</v>
      </c>
      <c r="AF275" s="127">
        <f t="shared" si="111"/>
        <v>0</v>
      </c>
      <c r="AG275" s="127" t="str">
        <f t="shared" si="117"/>
        <v>интрадей</v>
      </c>
      <c r="AH275" s="128">
        <f t="shared" si="112"/>
        <v>0</v>
      </c>
      <c r="AI275" s="128">
        <f t="shared" si="113"/>
        <v>0</v>
      </c>
      <c r="AJ275" s="125" t="str">
        <f t="shared" si="125"/>
        <v/>
      </c>
      <c r="AK275" s="125" t="str">
        <f t="shared" si="126"/>
        <v/>
      </c>
      <c r="AL275" s="126" t="str">
        <f t="shared" si="127"/>
        <v/>
      </c>
      <c r="AM275" s="128">
        <f t="shared" si="120"/>
        <v>0</v>
      </c>
      <c r="AN275" s="129">
        <f t="shared" si="128"/>
        <v>8</v>
      </c>
      <c r="AO275" s="129">
        <f t="shared" si="121"/>
        <v>-19.875000000000043</v>
      </c>
      <c r="AP275" s="129">
        <f t="shared" si="129"/>
        <v>0</v>
      </c>
      <c r="AQ275" s="128">
        <f t="shared" si="118"/>
        <v>0</v>
      </c>
      <c r="AR275" s="128">
        <f t="shared" si="119"/>
        <v>0</v>
      </c>
      <c r="AS275" s="125">
        <f t="shared" si="114"/>
        <v>0</v>
      </c>
      <c r="AT275" s="143">
        <f t="shared" si="115"/>
        <v>-1</v>
      </c>
      <c r="AU275" s="137"/>
      <c r="AV275" s="102"/>
    </row>
    <row r="276" spans="1:48" ht="10.199999999999999" x14ac:dyDescent="0.2">
      <c r="A276" s="102"/>
      <c r="B276" s="133">
        <v>274</v>
      </c>
      <c r="C276" s="159"/>
      <c r="D276" s="82"/>
      <c r="E276" s="81"/>
      <c r="F276" s="82"/>
      <c r="G276" s="84"/>
      <c r="H276" s="84"/>
      <c r="I276" s="85"/>
      <c r="J276" s="85"/>
      <c r="K276" s="84"/>
      <c r="L276" s="86"/>
      <c r="M276" s="87"/>
      <c r="N276" s="135"/>
      <c r="O276" s="119"/>
      <c r="P276" s="120"/>
      <c r="Q276" s="121"/>
      <c r="R276" s="86"/>
      <c r="S276" s="86"/>
      <c r="T276" s="138">
        <f t="shared" si="122"/>
        <v>6.4099999999999966</v>
      </c>
      <c r="U276" s="122">
        <f t="shared" ref="U276:U339" si="130">L276</f>
        <v>0</v>
      </c>
      <c r="V276" s="123">
        <f t="shared" ref="V276:V339" si="131">M276</f>
        <v>0</v>
      </c>
      <c r="W276" s="122">
        <f t="shared" si="116"/>
        <v>0</v>
      </c>
      <c r="X276" s="124">
        <f t="shared" ref="X276:X339" si="132">X275+V275</f>
        <v>6.4099999999999966</v>
      </c>
      <c r="Y276" s="124">
        <f t="shared" ref="Y276:Y339" si="133">Y275+W275</f>
        <v>-1.5899999999999967</v>
      </c>
      <c r="Z276" s="124">
        <f t="shared" ref="Z276:Z339" si="134">X276+V276</f>
        <v>6.4099999999999966</v>
      </c>
      <c r="AA276" s="140">
        <f t="shared" ref="AA276:AA339" si="135">Y276+W276</f>
        <v>-1.5899999999999967</v>
      </c>
      <c r="AB276" s="142" t="str">
        <f>IF(G276&lt;&gt;"",VLOOKUP(WEEKDAY(C276,2),Служебный!G$4:H$10,2),"")</f>
        <v/>
      </c>
      <c r="AC276" s="125" t="str">
        <f t="shared" si="123"/>
        <v/>
      </c>
      <c r="AD276" s="126" t="str">
        <f t="shared" si="124"/>
        <v/>
      </c>
      <c r="AE276" s="127">
        <f t="shared" ref="AE276:AE339" si="136">ROUND(((E276+F276)-(C276+D276))*86400,0)</f>
        <v>0</v>
      </c>
      <c r="AF276" s="127">
        <f t="shared" ref="AF276:AF339" si="137">IF(FLOOR((AE276/60),15)&gt;400,"Среднесрок",FLOOR((AE276/60),15))</f>
        <v>0</v>
      </c>
      <c r="AG276" s="127" t="str">
        <f t="shared" si="117"/>
        <v>интрадей</v>
      </c>
      <c r="AH276" s="128">
        <f t="shared" ref="AH276:AH339" si="138">IF(W276&gt;0,W276,0)</f>
        <v>0</v>
      </c>
      <c r="AI276" s="128">
        <f t="shared" ref="AI276:AI339" si="139">IF(W276&lt;0,W276,0)</f>
        <v>0</v>
      </c>
      <c r="AJ276" s="125" t="str">
        <f t="shared" si="125"/>
        <v/>
      </c>
      <c r="AK276" s="125" t="str">
        <f t="shared" si="126"/>
        <v/>
      </c>
      <c r="AL276" s="126" t="str">
        <f t="shared" si="127"/>
        <v/>
      </c>
      <c r="AM276" s="128">
        <f t="shared" si="120"/>
        <v>0</v>
      </c>
      <c r="AN276" s="129">
        <f t="shared" si="128"/>
        <v>8</v>
      </c>
      <c r="AO276" s="129">
        <f t="shared" si="121"/>
        <v>-19.875000000000043</v>
      </c>
      <c r="AP276" s="129">
        <f t="shared" si="129"/>
        <v>0</v>
      </c>
      <c r="AQ276" s="128">
        <f t="shared" si="118"/>
        <v>0</v>
      </c>
      <c r="AR276" s="128">
        <f t="shared" si="119"/>
        <v>0</v>
      </c>
      <c r="AS276" s="125">
        <f t="shared" ref="AS276:AS339" si="140">CEILING(I276,5)</f>
        <v>0</v>
      </c>
      <c r="AT276" s="143">
        <f t="shared" ref="AT276:AT339" si="141">IF(AR276=0,AT275,IF(W276&lt;0,IF(AT275&lt;0,AT275-1,-1),IF(AT275&gt;0,AT275+1,1)))</f>
        <v>-1</v>
      </c>
      <c r="AU276" s="137"/>
      <c r="AV276" s="102"/>
    </row>
    <row r="277" spans="1:48" ht="10.199999999999999" x14ac:dyDescent="0.2">
      <c r="A277" s="102"/>
      <c r="B277" s="133">
        <v>275</v>
      </c>
      <c r="C277" s="159"/>
      <c r="D277" s="82"/>
      <c r="E277" s="81"/>
      <c r="F277" s="82"/>
      <c r="G277" s="84"/>
      <c r="H277" s="84"/>
      <c r="I277" s="85"/>
      <c r="J277" s="85"/>
      <c r="K277" s="84"/>
      <c r="L277" s="86"/>
      <c r="M277" s="87"/>
      <c r="N277" s="135"/>
      <c r="O277" s="119"/>
      <c r="P277" s="120"/>
      <c r="Q277" s="121"/>
      <c r="R277" s="86"/>
      <c r="S277" s="86"/>
      <c r="T277" s="138">
        <f t="shared" si="122"/>
        <v>6.4099999999999966</v>
      </c>
      <c r="U277" s="122">
        <f t="shared" si="130"/>
        <v>0</v>
      </c>
      <c r="V277" s="123">
        <f t="shared" si="131"/>
        <v>0</v>
      </c>
      <c r="W277" s="122">
        <f t="shared" si="116"/>
        <v>0</v>
      </c>
      <c r="X277" s="124">
        <f t="shared" si="132"/>
        <v>6.4099999999999966</v>
      </c>
      <c r="Y277" s="124">
        <f t="shared" si="133"/>
        <v>-1.5899999999999967</v>
      </c>
      <c r="Z277" s="124">
        <f t="shared" si="134"/>
        <v>6.4099999999999966</v>
      </c>
      <c r="AA277" s="140">
        <f t="shared" si="135"/>
        <v>-1.5899999999999967</v>
      </c>
      <c r="AB277" s="142" t="str">
        <f>IF(G277&lt;&gt;"",VLOOKUP(WEEKDAY(C277,2),Служебный!G$4:H$10,2),"")</f>
        <v/>
      </c>
      <c r="AC277" s="125" t="str">
        <f t="shared" si="123"/>
        <v/>
      </c>
      <c r="AD277" s="126" t="str">
        <f t="shared" si="124"/>
        <v/>
      </c>
      <c r="AE277" s="127">
        <f t="shared" si="136"/>
        <v>0</v>
      </c>
      <c r="AF277" s="127">
        <f t="shared" si="137"/>
        <v>0</v>
      </c>
      <c r="AG277" s="127" t="str">
        <f t="shared" si="117"/>
        <v>интрадей</v>
      </c>
      <c r="AH277" s="128">
        <f t="shared" si="138"/>
        <v>0</v>
      </c>
      <c r="AI277" s="128">
        <f t="shared" si="139"/>
        <v>0</v>
      </c>
      <c r="AJ277" s="125" t="str">
        <f t="shared" si="125"/>
        <v/>
      </c>
      <c r="AK277" s="125" t="str">
        <f t="shared" si="126"/>
        <v/>
      </c>
      <c r="AL277" s="126" t="str">
        <f t="shared" si="127"/>
        <v/>
      </c>
      <c r="AM277" s="128">
        <f t="shared" si="120"/>
        <v>0</v>
      </c>
      <c r="AN277" s="129">
        <f t="shared" si="128"/>
        <v>8</v>
      </c>
      <c r="AO277" s="129">
        <f t="shared" si="121"/>
        <v>-19.875000000000043</v>
      </c>
      <c r="AP277" s="129">
        <f t="shared" si="129"/>
        <v>0</v>
      </c>
      <c r="AQ277" s="128">
        <f t="shared" si="118"/>
        <v>0</v>
      </c>
      <c r="AR277" s="128">
        <f t="shared" si="119"/>
        <v>0</v>
      </c>
      <c r="AS277" s="125">
        <f t="shared" si="140"/>
        <v>0</v>
      </c>
      <c r="AT277" s="143">
        <f t="shared" si="141"/>
        <v>-1</v>
      </c>
      <c r="AU277" s="137"/>
      <c r="AV277" s="102"/>
    </row>
    <row r="278" spans="1:48" ht="10.199999999999999" x14ac:dyDescent="0.2">
      <c r="A278" s="102"/>
      <c r="B278" s="133">
        <v>276</v>
      </c>
      <c r="C278" s="159"/>
      <c r="D278" s="82"/>
      <c r="E278" s="81"/>
      <c r="F278" s="82"/>
      <c r="G278" s="84"/>
      <c r="H278" s="84"/>
      <c r="I278" s="85"/>
      <c r="J278" s="85"/>
      <c r="K278" s="84"/>
      <c r="L278" s="86"/>
      <c r="M278" s="87"/>
      <c r="N278" s="135"/>
      <c r="O278" s="119"/>
      <c r="P278" s="120"/>
      <c r="Q278" s="121"/>
      <c r="R278" s="86"/>
      <c r="S278" s="86"/>
      <c r="T278" s="138">
        <f t="shared" si="122"/>
        <v>6.4099999999999966</v>
      </c>
      <c r="U278" s="122">
        <f t="shared" si="130"/>
        <v>0</v>
      </c>
      <c r="V278" s="123">
        <f t="shared" si="131"/>
        <v>0</v>
      </c>
      <c r="W278" s="122">
        <f t="shared" si="116"/>
        <v>0</v>
      </c>
      <c r="X278" s="124">
        <f t="shared" si="132"/>
        <v>6.4099999999999966</v>
      </c>
      <c r="Y278" s="124">
        <f t="shared" si="133"/>
        <v>-1.5899999999999967</v>
      </c>
      <c r="Z278" s="124">
        <f t="shared" si="134"/>
        <v>6.4099999999999966</v>
      </c>
      <c r="AA278" s="140">
        <f t="shared" si="135"/>
        <v>-1.5899999999999967</v>
      </c>
      <c r="AB278" s="142" t="str">
        <f>IF(G278&lt;&gt;"",VLOOKUP(WEEKDAY(C278,2),Служебный!G$4:H$10,2),"")</f>
        <v/>
      </c>
      <c r="AC278" s="125" t="str">
        <f t="shared" si="123"/>
        <v/>
      </c>
      <c r="AD278" s="126" t="str">
        <f t="shared" si="124"/>
        <v/>
      </c>
      <c r="AE278" s="127">
        <f t="shared" si="136"/>
        <v>0</v>
      </c>
      <c r="AF278" s="127">
        <f t="shared" si="137"/>
        <v>0</v>
      </c>
      <c r="AG278" s="127" t="str">
        <f t="shared" si="117"/>
        <v>интрадей</v>
      </c>
      <c r="AH278" s="128">
        <f t="shared" si="138"/>
        <v>0</v>
      </c>
      <c r="AI278" s="128">
        <f t="shared" si="139"/>
        <v>0</v>
      </c>
      <c r="AJ278" s="125" t="str">
        <f t="shared" si="125"/>
        <v/>
      </c>
      <c r="AK278" s="125" t="str">
        <f t="shared" si="126"/>
        <v/>
      </c>
      <c r="AL278" s="126" t="str">
        <f t="shared" si="127"/>
        <v/>
      </c>
      <c r="AM278" s="128">
        <f t="shared" si="120"/>
        <v>0</v>
      </c>
      <c r="AN278" s="129">
        <f t="shared" si="128"/>
        <v>8</v>
      </c>
      <c r="AO278" s="129">
        <f t="shared" si="121"/>
        <v>-19.875000000000043</v>
      </c>
      <c r="AP278" s="129">
        <f t="shared" si="129"/>
        <v>0</v>
      </c>
      <c r="AQ278" s="128">
        <f t="shared" si="118"/>
        <v>0</v>
      </c>
      <c r="AR278" s="128">
        <f t="shared" si="119"/>
        <v>0</v>
      </c>
      <c r="AS278" s="125">
        <f t="shared" si="140"/>
        <v>0</v>
      </c>
      <c r="AT278" s="143">
        <f t="shared" si="141"/>
        <v>-1</v>
      </c>
      <c r="AU278" s="137"/>
      <c r="AV278" s="102"/>
    </row>
    <row r="279" spans="1:48" ht="10.199999999999999" x14ac:dyDescent="0.2">
      <c r="A279" s="102"/>
      <c r="B279" s="133">
        <v>277</v>
      </c>
      <c r="C279" s="159"/>
      <c r="D279" s="82"/>
      <c r="E279" s="81"/>
      <c r="F279" s="82"/>
      <c r="G279" s="84"/>
      <c r="H279" s="84"/>
      <c r="I279" s="85"/>
      <c r="J279" s="85"/>
      <c r="K279" s="84"/>
      <c r="L279" s="86"/>
      <c r="M279" s="87"/>
      <c r="N279" s="135"/>
      <c r="O279" s="119"/>
      <c r="P279" s="120"/>
      <c r="Q279" s="121"/>
      <c r="R279" s="86"/>
      <c r="S279" s="86"/>
      <c r="T279" s="138">
        <f t="shared" si="122"/>
        <v>6.4099999999999966</v>
      </c>
      <c r="U279" s="122">
        <f t="shared" si="130"/>
        <v>0</v>
      </c>
      <c r="V279" s="123">
        <f t="shared" si="131"/>
        <v>0</v>
      </c>
      <c r="W279" s="122">
        <f t="shared" si="116"/>
        <v>0</v>
      </c>
      <c r="X279" s="124">
        <f t="shared" si="132"/>
        <v>6.4099999999999966</v>
      </c>
      <c r="Y279" s="124">
        <f t="shared" si="133"/>
        <v>-1.5899999999999967</v>
      </c>
      <c r="Z279" s="124">
        <f t="shared" si="134"/>
        <v>6.4099999999999966</v>
      </c>
      <c r="AA279" s="140">
        <f t="shared" si="135"/>
        <v>-1.5899999999999967</v>
      </c>
      <c r="AB279" s="142" t="str">
        <f>IF(G279&lt;&gt;"",VLOOKUP(WEEKDAY(C279,2),Служебный!G$4:H$10,2),"")</f>
        <v/>
      </c>
      <c r="AC279" s="125" t="str">
        <f t="shared" si="123"/>
        <v/>
      </c>
      <c r="AD279" s="126" t="str">
        <f t="shared" si="124"/>
        <v/>
      </c>
      <c r="AE279" s="127">
        <f t="shared" si="136"/>
        <v>0</v>
      </c>
      <c r="AF279" s="127">
        <f t="shared" si="137"/>
        <v>0</v>
      </c>
      <c r="AG279" s="127" t="str">
        <f t="shared" si="117"/>
        <v>интрадей</v>
      </c>
      <c r="AH279" s="128">
        <f t="shared" si="138"/>
        <v>0</v>
      </c>
      <c r="AI279" s="128">
        <f t="shared" si="139"/>
        <v>0</v>
      </c>
      <c r="AJ279" s="125" t="str">
        <f t="shared" si="125"/>
        <v/>
      </c>
      <c r="AK279" s="125" t="str">
        <f t="shared" si="126"/>
        <v/>
      </c>
      <c r="AL279" s="126" t="str">
        <f t="shared" si="127"/>
        <v/>
      </c>
      <c r="AM279" s="128">
        <f t="shared" si="120"/>
        <v>0</v>
      </c>
      <c r="AN279" s="129">
        <f t="shared" si="128"/>
        <v>8</v>
      </c>
      <c r="AO279" s="129">
        <f t="shared" si="121"/>
        <v>-19.875000000000043</v>
      </c>
      <c r="AP279" s="129">
        <f t="shared" si="129"/>
        <v>0</v>
      </c>
      <c r="AQ279" s="128">
        <f t="shared" si="118"/>
        <v>0</v>
      </c>
      <c r="AR279" s="128">
        <f t="shared" si="119"/>
        <v>0</v>
      </c>
      <c r="AS279" s="125">
        <f t="shared" si="140"/>
        <v>0</v>
      </c>
      <c r="AT279" s="143">
        <f t="shared" si="141"/>
        <v>-1</v>
      </c>
      <c r="AU279" s="137"/>
      <c r="AV279" s="102"/>
    </row>
    <row r="280" spans="1:48" ht="10.199999999999999" x14ac:dyDescent="0.2">
      <c r="A280" s="102"/>
      <c r="B280" s="133">
        <v>278</v>
      </c>
      <c r="C280" s="159"/>
      <c r="D280" s="82"/>
      <c r="E280" s="81"/>
      <c r="F280" s="82"/>
      <c r="G280" s="84"/>
      <c r="H280" s="84"/>
      <c r="I280" s="85"/>
      <c r="J280" s="85"/>
      <c r="K280" s="84"/>
      <c r="L280" s="86"/>
      <c r="M280" s="87"/>
      <c r="N280" s="135"/>
      <c r="O280" s="119"/>
      <c r="P280" s="120"/>
      <c r="Q280" s="121"/>
      <c r="R280" s="86"/>
      <c r="S280" s="86"/>
      <c r="T280" s="138">
        <f t="shared" si="122"/>
        <v>6.4099999999999966</v>
      </c>
      <c r="U280" s="122">
        <f t="shared" si="130"/>
        <v>0</v>
      </c>
      <c r="V280" s="123">
        <f t="shared" si="131"/>
        <v>0</v>
      </c>
      <c r="W280" s="122">
        <f t="shared" si="116"/>
        <v>0</v>
      </c>
      <c r="X280" s="124">
        <f t="shared" si="132"/>
        <v>6.4099999999999966</v>
      </c>
      <c r="Y280" s="124">
        <f t="shared" si="133"/>
        <v>-1.5899999999999967</v>
      </c>
      <c r="Z280" s="124">
        <f t="shared" si="134"/>
        <v>6.4099999999999966</v>
      </c>
      <c r="AA280" s="140">
        <f t="shared" si="135"/>
        <v>-1.5899999999999967</v>
      </c>
      <c r="AB280" s="142" t="str">
        <f>IF(G280&lt;&gt;"",VLOOKUP(WEEKDAY(C280,2),Служебный!G$4:H$10,2),"")</f>
        <v/>
      </c>
      <c r="AC280" s="125" t="str">
        <f t="shared" si="123"/>
        <v/>
      </c>
      <c r="AD280" s="126" t="str">
        <f t="shared" si="124"/>
        <v/>
      </c>
      <c r="AE280" s="127">
        <f t="shared" si="136"/>
        <v>0</v>
      </c>
      <c r="AF280" s="127">
        <f t="shared" si="137"/>
        <v>0</v>
      </c>
      <c r="AG280" s="127" t="str">
        <f t="shared" si="117"/>
        <v>интрадей</v>
      </c>
      <c r="AH280" s="128">
        <f t="shared" si="138"/>
        <v>0</v>
      </c>
      <c r="AI280" s="128">
        <f t="shared" si="139"/>
        <v>0</v>
      </c>
      <c r="AJ280" s="125" t="str">
        <f t="shared" si="125"/>
        <v/>
      </c>
      <c r="AK280" s="125" t="str">
        <f t="shared" si="126"/>
        <v/>
      </c>
      <c r="AL280" s="126" t="str">
        <f t="shared" si="127"/>
        <v/>
      </c>
      <c r="AM280" s="128">
        <f t="shared" si="120"/>
        <v>0</v>
      </c>
      <c r="AN280" s="129">
        <f t="shared" si="128"/>
        <v>8</v>
      </c>
      <c r="AO280" s="129">
        <f t="shared" si="121"/>
        <v>-19.875000000000043</v>
      </c>
      <c r="AP280" s="129">
        <f t="shared" si="129"/>
        <v>0</v>
      </c>
      <c r="AQ280" s="128">
        <f t="shared" si="118"/>
        <v>0</v>
      </c>
      <c r="AR280" s="128">
        <f t="shared" si="119"/>
        <v>0</v>
      </c>
      <c r="AS280" s="125">
        <f t="shared" si="140"/>
        <v>0</v>
      </c>
      <c r="AT280" s="143">
        <f t="shared" si="141"/>
        <v>-1</v>
      </c>
      <c r="AU280" s="137"/>
      <c r="AV280" s="102"/>
    </row>
    <row r="281" spans="1:48" ht="10.199999999999999" x14ac:dyDescent="0.2">
      <c r="A281" s="102"/>
      <c r="B281" s="133">
        <v>279</v>
      </c>
      <c r="C281" s="159"/>
      <c r="D281" s="82"/>
      <c r="E281" s="81"/>
      <c r="F281" s="82"/>
      <c r="G281" s="84"/>
      <c r="H281" s="84"/>
      <c r="I281" s="85"/>
      <c r="J281" s="85"/>
      <c r="K281" s="84"/>
      <c r="L281" s="86"/>
      <c r="M281" s="87"/>
      <c r="N281" s="135"/>
      <c r="O281" s="119"/>
      <c r="P281" s="120"/>
      <c r="Q281" s="121"/>
      <c r="R281" s="86"/>
      <c r="S281" s="86"/>
      <c r="T281" s="138">
        <f t="shared" si="122"/>
        <v>6.4099999999999966</v>
      </c>
      <c r="U281" s="122">
        <f t="shared" si="130"/>
        <v>0</v>
      </c>
      <c r="V281" s="123">
        <f t="shared" si="131"/>
        <v>0</v>
      </c>
      <c r="W281" s="122">
        <f t="shared" si="116"/>
        <v>0</v>
      </c>
      <c r="X281" s="124">
        <f t="shared" si="132"/>
        <v>6.4099999999999966</v>
      </c>
      <c r="Y281" s="124">
        <f t="shared" si="133"/>
        <v>-1.5899999999999967</v>
      </c>
      <c r="Z281" s="124">
        <f t="shared" si="134"/>
        <v>6.4099999999999966</v>
      </c>
      <c r="AA281" s="140">
        <f t="shared" si="135"/>
        <v>-1.5899999999999967</v>
      </c>
      <c r="AB281" s="142" t="str">
        <f>IF(G281&lt;&gt;"",VLOOKUP(WEEKDAY(C281,2),Служебный!G$4:H$10,2),"")</f>
        <v/>
      </c>
      <c r="AC281" s="125" t="str">
        <f t="shared" si="123"/>
        <v/>
      </c>
      <c r="AD281" s="126" t="str">
        <f t="shared" si="124"/>
        <v/>
      </c>
      <c r="AE281" s="127">
        <f t="shared" si="136"/>
        <v>0</v>
      </c>
      <c r="AF281" s="127">
        <f t="shared" si="137"/>
        <v>0</v>
      </c>
      <c r="AG281" s="127" t="str">
        <f t="shared" si="117"/>
        <v>интрадей</v>
      </c>
      <c r="AH281" s="128">
        <f t="shared" si="138"/>
        <v>0</v>
      </c>
      <c r="AI281" s="128">
        <f t="shared" si="139"/>
        <v>0</v>
      </c>
      <c r="AJ281" s="125" t="str">
        <f t="shared" si="125"/>
        <v/>
      </c>
      <c r="AK281" s="125" t="str">
        <f t="shared" si="126"/>
        <v/>
      </c>
      <c r="AL281" s="126" t="str">
        <f t="shared" si="127"/>
        <v/>
      </c>
      <c r="AM281" s="128">
        <f t="shared" si="120"/>
        <v>0</v>
      </c>
      <c r="AN281" s="129">
        <f t="shared" si="128"/>
        <v>8</v>
      </c>
      <c r="AO281" s="129">
        <f t="shared" si="121"/>
        <v>-19.875000000000043</v>
      </c>
      <c r="AP281" s="129">
        <f t="shared" si="129"/>
        <v>0</v>
      </c>
      <c r="AQ281" s="128">
        <f t="shared" si="118"/>
        <v>0</v>
      </c>
      <c r="AR281" s="128">
        <f t="shared" si="119"/>
        <v>0</v>
      </c>
      <c r="AS281" s="125">
        <f t="shared" si="140"/>
        <v>0</v>
      </c>
      <c r="AT281" s="143">
        <f t="shared" si="141"/>
        <v>-1</v>
      </c>
      <c r="AU281" s="137"/>
      <c r="AV281" s="102"/>
    </row>
    <row r="282" spans="1:48" ht="10.199999999999999" x14ac:dyDescent="0.2">
      <c r="A282" s="102"/>
      <c r="B282" s="133">
        <v>280</v>
      </c>
      <c r="C282" s="159"/>
      <c r="D282" s="82"/>
      <c r="E282" s="81"/>
      <c r="F282" s="82"/>
      <c r="G282" s="84"/>
      <c r="H282" s="84"/>
      <c r="I282" s="85"/>
      <c r="J282" s="85"/>
      <c r="K282" s="84"/>
      <c r="L282" s="86"/>
      <c r="M282" s="87"/>
      <c r="N282" s="135"/>
      <c r="O282" s="119"/>
      <c r="P282" s="120"/>
      <c r="Q282" s="121"/>
      <c r="R282" s="86"/>
      <c r="S282" s="86"/>
      <c r="T282" s="138">
        <f t="shared" si="122"/>
        <v>6.4099999999999966</v>
      </c>
      <c r="U282" s="122">
        <f t="shared" si="130"/>
        <v>0</v>
      </c>
      <c r="V282" s="123">
        <f t="shared" si="131"/>
        <v>0</v>
      </c>
      <c r="W282" s="122">
        <f t="shared" si="116"/>
        <v>0</v>
      </c>
      <c r="X282" s="124">
        <f t="shared" si="132"/>
        <v>6.4099999999999966</v>
      </c>
      <c r="Y282" s="124">
        <f t="shared" si="133"/>
        <v>-1.5899999999999967</v>
      </c>
      <c r="Z282" s="124">
        <f t="shared" si="134"/>
        <v>6.4099999999999966</v>
      </c>
      <c r="AA282" s="140">
        <f t="shared" si="135"/>
        <v>-1.5899999999999967</v>
      </c>
      <c r="AB282" s="142" t="str">
        <f>IF(G282&lt;&gt;"",VLOOKUP(WEEKDAY(C282,2),Служебный!G$4:H$10,2),"")</f>
        <v/>
      </c>
      <c r="AC282" s="125" t="str">
        <f t="shared" si="123"/>
        <v/>
      </c>
      <c r="AD282" s="126" t="str">
        <f t="shared" si="124"/>
        <v/>
      </c>
      <c r="AE282" s="127">
        <f t="shared" si="136"/>
        <v>0</v>
      </c>
      <c r="AF282" s="127">
        <f t="shared" si="137"/>
        <v>0</v>
      </c>
      <c r="AG282" s="127" t="str">
        <f t="shared" si="117"/>
        <v>интрадей</v>
      </c>
      <c r="AH282" s="128">
        <f t="shared" si="138"/>
        <v>0</v>
      </c>
      <c r="AI282" s="128">
        <f t="shared" si="139"/>
        <v>0</v>
      </c>
      <c r="AJ282" s="125" t="str">
        <f t="shared" si="125"/>
        <v/>
      </c>
      <c r="AK282" s="125" t="str">
        <f t="shared" si="126"/>
        <v/>
      </c>
      <c r="AL282" s="126" t="str">
        <f t="shared" si="127"/>
        <v/>
      </c>
      <c r="AM282" s="128">
        <f t="shared" si="120"/>
        <v>0</v>
      </c>
      <c r="AN282" s="129">
        <f t="shared" si="128"/>
        <v>8</v>
      </c>
      <c r="AO282" s="129">
        <f t="shared" si="121"/>
        <v>-19.875000000000043</v>
      </c>
      <c r="AP282" s="129">
        <f t="shared" si="129"/>
        <v>0</v>
      </c>
      <c r="AQ282" s="128">
        <f t="shared" si="118"/>
        <v>0</v>
      </c>
      <c r="AR282" s="128">
        <f t="shared" si="119"/>
        <v>0</v>
      </c>
      <c r="AS282" s="125">
        <f t="shared" si="140"/>
        <v>0</v>
      </c>
      <c r="AT282" s="143">
        <f t="shared" si="141"/>
        <v>-1</v>
      </c>
      <c r="AU282" s="137"/>
      <c r="AV282" s="102"/>
    </row>
    <row r="283" spans="1:48" ht="10.199999999999999" x14ac:dyDescent="0.2">
      <c r="A283" s="102"/>
      <c r="B283" s="133">
        <v>281</v>
      </c>
      <c r="C283" s="159"/>
      <c r="D283" s="82"/>
      <c r="E283" s="81"/>
      <c r="F283" s="82"/>
      <c r="G283" s="84"/>
      <c r="H283" s="84"/>
      <c r="I283" s="85"/>
      <c r="J283" s="85"/>
      <c r="K283" s="84"/>
      <c r="L283" s="86"/>
      <c r="M283" s="87"/>
      <c r="N283" s="135"/>
      <c r="O283" s="119"/>
      <c r="P283" s="120"/>
      <c r="Q283" s="121"/>
      <c r="R283" s="86"/>
      <c r="S283" s="86"/>
      <c r="T283" s="138">
        <f t="shared" si="122"/>
        <v>6.4099999999999966</v>
      </c>
      <c r="U283" s="122">
        <f t="shared" si="130"/>
        <v>0</v>
      </c>
      <c r="V283" s="123">
        <f t="shared" si="131"/>
        <v>0</v>
      </c>
      <c r="W283" s="122">
        <f t="shared" si="116"/>
        <v>0</v>
      </c>
      <c r="X283" s="124">
        <f t="shared" si="132"/>
        <v>6.4099999999999966</v>
      </c>
      <c r="Y283" s="124">
        <f t="shared" si="133"/>
        <v>-1.5899999999999967</v>
      </c>
      <c r="Z283" s="124">
        <f t="shared" si="134"/>
        <v>6.4099999999999966</v>
      </c>
      <c r="AA283" s="140">
        <f t="shared" si="135"/>
        <v>-1.5899999999999967</v>
      </c>
      <c r="AB283" s="142" t="str">
        <f>IF(G283&lt;&gt;"",VLOOKUP(WEEKDAY(C283,2),Служебный!G$4:H$10,2),"")</f>
        <v/>
      </c>
      <c r="AC283" s="125" t="str">
        <f t="shared" si="123"/>
        <v/>
      </c>
      <c r="AD283" s="126" t="str">
        <f t="shared" si="124"/>
        <v/>
      </c>
      <c r="AE283" s="127">
        <f t="shared" si="136"/>
        <v>0</v>
      </c>
      <c r="AF283" s="127">
        <f t="shared" si="137"/>
        <v>0</v>
      </c>
      <c r="AG283" s="127" t="str">
        <f t="shared" si="117"/>
        <v>интрадей</v>
      </c>
      <c r="AH283" s="128">
        <f t="shared" si="138"/>
        <v>0</v>
      </c>
      <c r="AI283" s="128">
        <f t="shared" si="139"/>
        <v>0</v>
      </c>
      <c r="AJ283" s="125" t="str">
        <f t="shared" si="125"/>
        <v/>
      </c>
      <c r="AK283" s="125" t="str">
        <f t="shared" si="126"/>
        <v/>
      </c>
      <c r="AL283" s="126" t="str">
        <f t="shared" si="127"/>
        <v/>
      </c>
      <c r="AM283" s="128">
        <f t="shared" si="120"/>
        <v>0</v>
      </c>
      <c r="AN283" s="129">
        <f t="shared" si="128"/>
        <v>8</v>
      </c>
      <c r="AO283" s="129">
        <f t="shared" si="121"/>
        <v>-19.875000000000043</v>
      </c>
      <c r="AP283" s="129">
        <f t="shared" si="129"/>
        <v>0</v>
      </c>
      <c r="AQ283" s="128">
        <f t="shared" si="118"/>
        <v>0</v>
      </c>
      <c r="AR283" s="128">
        <f t="shared" si="119"/>
        <v>0</v>
      </c>
      <c r="AS283" s="125">
        <f t="shared" si="140"/>
        <v>0</v>
      </c>
      <c r="AT283" s="143">
        <f t="shared" si="141"/>
        <v>-1</v>
      </c>
      <c r="AU283" s="137"/>
      <c r="AV283" s="102"/>
    </row>
    <row r="284" spans="1:48" ht="10.199999999999999" x14ac:dyDescent="0.2">
      <c r="A284" s="102"/>
      <c r="B284" s="133">
        <v>282</v>
      </c>
      <c r="C284" s="159"/>
      <c r="D284" s="82"/>
      <c r="E284" s="81"/>
      <c r="F284" s="82"/>
      <c r="G284" s="84"/>
      <c r="H284" s="84"/>
      <c r="I284" s="85"/>
      <c r="J284" s="85"/>
      <c r="K284" s="84"/>
      <c r="L284" s="86"/>
      <c r="M284" s="87"/>
      <c r="N284" s="135"/>
      <c r="O284" s="119"/>
      <c r="P284" s="120"/>
      <c r="Q284" s="121"/>
      <c r="R284" s="86"/>
      <c r="S284" s="86"/>
      <c r="T284" s="138">
        <f t="shared" si="122"/>
        <v>6.4099999999999966</v>
      </c>
      <c r="U284" s="122">
        <f t="shared" si="130"/>
        <v>0</v>
      </c>
      <c r="V284" s="123">
        <f t="shared" si="131"/>
        <v>0</v>
      </c>
      <c r="W284" s="122">
        <f t="shared" si="116"/>
        <v>0</v>
      </c>
      <c r="X284" s="124">
        <f t="shared" si="132"/>
        <v>6.4099999999999966</v>
      </c>
      <c r="Y284" s="124">
        <f t="shared" si="133"/>
        <v>-1.5899999999999967</v>
      </c>
      <c r="Z284" s="124">
        <f t="shared" si="134"/>
        <v>6.4099999999999966</v>
      </c>
      <c r="AA284" s="140">
        <f t="shared" si="135"/>
        <v>-1.5899999999999967</v>
      </c>
      <c r="AB284" s="142" t="str">
        <f>IF(G284&lt;&gt;"",VLOOKUP(WEEKDAY(C284,2),Служебный!G$4:H$10,2),"")</f>
        <v/>
      </c>
      <c r="AC284" s="125" t="str">
        <f t="shared" si="123"/>
        <v/>
      </c>
      <c r="AD284" s="126" t="str">
        <f t="shared" si="124"/>
        <v/>
      </c>
      <c r="AE284" s="127">
        <f t="shared" si="136"/>
        <v>0</v>
      </c>
      <c r="AF284" s="127">
        <f t="shared" si="137"/>
        <v>0</v>
      </c>
      <c r="AG284" s="127" t="str">
        <f t="shared" si="117"/>
        <v>интрадей</v>
      </c>
      <c r="AH284" s="128">
        <f t="shared" si="138"/>
        <v>0</v>
      </c>
      <c r="AI284" s="128">
        <f t="shared" si="139"/>
        <v>0</v>
      </c>
      <c r="AJ284" s="125" t="str">
        <f t="shared" si="125"/>
        <v/>
      </c>
      <c r="AK284" s="125" t="str">
        <f t="shared" si="126"/>
        <v/>
      </c>
      <c r="AL284" s="126" t="str">
        <f t="shared" si="127"/>
        <v/>
      </c>
      <c r="AM284" s="128">
        <f t="shared" si="120"/>
        <v>0</v>
      </c>
      <c r="AN284" s="129">
        <f t="shared" si="128"/>
        <v>8</v>
      </c>
      <c r="AO284" s="129">
        <f t="shared" si="121"/>
        <v>-19.875000000000043</v>
      </c>
      <c r="AP284" s="129">
        <f t="shared" si="129"/>
        <v>0</v>
      </c>
      <c r="AQ284" s="128">
        <f t="shared" si="118"/>
        <v>0</v>
      </c>
      <c r="AR284" s="128">
        <f t="shared" si="119"/>
        <v>0</v>
      </c>
      <c r="AS284" s="125">
        <f t="shared" si="140"/>
        <v>0</v>
      </c>
      <c r="AT284" s="143">
        <f t="shared" si="141"/>
        <v>-1</v>
      </c>
      <c r="AU284" s="137"/>
      <c r="AV284" s="102"/>
    </row>
    <row r="285" spans="1:48" ht="10.199999999999999" x14ac:dyDescent="0.2">
      <c r="A285" s="102"/>
      <c r="B285" s="133">
        <v>283</v>
      </c>
      <c r="C285" s="159"/>
      <c r="D285" s="82"/>
      <c r="E285" s="81"/>
      <c r="F285" s="82"/>
      <c r="G285" s="84"/>
      <c r="H285" s="84"/>
      <c r="I285" s="85"/>
      <c r="J285" s="85"/>
      <c r="K285" s="84"/>
      <c r="L285" s="86"/>
      <c r="M285" s="87"/>
      <c r="N285" s="135"/>
      <c r="O285" s="119"/>
      <c r="P285" s="120"/>
      <c r="Q285" s="121"/>
      <c r="R285" s="86"/>
      <c r="S285" s="86"/>
      <c r="T285" s="138">
        <f t="shared" si="122"/>
        <v>6.4099999999999966</v>
      </c>
      <c r="U285" s="122">
        <f t="shared" si="130"/>
        <v>0</v>
      </c>
      <c r="V285" s="123">
        <f t="shared" si="131"/>
        <v>0</v>
      </c>
      <c r="W285" s="122">
        <f t="shared" si="116"/>
        <v>0</v>
      </c>
      <c r="X285" s="124">
        <f t="shared" si="132"/>
        <v>6.4099999999999966</v>
      </c>
      <c r="Y285" s="124">
        <f t="shared" si="133"/>
        <v>-1.5899999999999967</v>
      </c>
      <c r="Z285" s="124">
        <f t="shared" si="134"/>
        <v>6.4099999999999966</v>
      </c>
      <c r="AA285" s="140">
        <f t="shared" si="135"/>
        <v>-1.5899999999999967</v>
      </c>
      <c r="AB285" s="142" t="str">
        <f>IF(G285&lt;&gt;"",VLOOKUP(WEEKDAY(C285,2),Служебный!G$4:H$10,2),"")</f>
        <v/>
      </c>
      <c r="AC285" s="125" t="str">
        <f t="shared" si="123"/>
        <v/>
      </c>
      <c r="AD285" s="126" t="str">
        <f t="shared" si="124"/>
        <v/>
      </c>
      <c r="AE285" s="127">
        <f t="shared" si="136"/>
        <v>0</v>
      </c>
      <c r="AF285" s="127">
        <f t="shared" si="137"/>
        <v>0</v>
      </c>
      <c r="AG285" s="127" t="str">
        <f t="shared" si="117"/>
        <v>интрадей</v>
      </c>
      <c r="AH285" s="128">
        <f t="shared" si="138"/>
        <v>0</v>
      </c>
      <c r="AI285" s="128">
        <f t="shared" si="139"/>
        <v>0</v>
      </c>
      <c r="AJ285" s="125" t="str">
        <f t="shared" si="125"/>
        <v/>
      </c>
      <c r="AK285" s="125" t="str">
        <f t="shared" si="126"/>
        <v/>
      </c>
      <c r="AL285" s="126" t="str">
        <f t="shared" si="127"/>
        <v/>
      </c>
      <c r="AM285" s="128">
        <f t="shared" si="120"/>
        <v>0</v>
      </c>
      <c r="AN285" s="129">
        <f t="shared" si="128"/>
        <v>8</v>
      </c>
      <c r="AO285" s="129">
        <f t="shared" si="121"/>
        <v>-19.875000000000043</v>
      </c>
      <c r="AP285" s="129">
        <f t="shared" si="129"/>
        <v>0</v>
      </c>
      <c r="AQ285" s="128">
        <f t="shared" si="118"/>
        <v>0</v>
      </c>
      <c r="AR285" s="128">
        <f t="shared" si="119"/>
        <v>0</v>
      </c>
      <c r="AS285" s="125">
        <f t="shared" si="140"/>
        <v>0</v>
      </c>
      <c r="AT285" s="143">
        <f t="shared" si="141"/>
        <v>-1</v>
      </c>
      <c r="AU285" s="137"/>
      <c r="AV285" s="102"/>
    </row>
    <row r="286" spans="1:48" ht="10.199999999999999" x14ac:dyDescent="0.2">
      <c r="A286" s="102"/>
      <c r="B286" s="133">
        <v>284</v>
      </c>
      <c r="C286" s="159"/>
      <c r="D286" s="82"/>
      <c r="E286" s="81"/>
      <c r="F286" s="82"/>
      <c r="G286" s="84"/>
      <c r="H286" s="84"/>
      <c r="I286" s="85"/>
      <c r="J286" s="85"/>
      <c r="K286" s="84"/>
      <c r="L286" s="86"/>
      <c r="M286" s="87"/>
      <c r="N286" s="135"/>
      <c r="O286" s="119"/>
      <c r="P286" s="120"/>
      <c r="Q286" s="121"/>
      <c r="R286" s="86"/>
      <c r="S286" s="86"/>
      <c r="T286" s="138">
        <f t="shared" si="122"/>
        <v>6.4099999999999966</v>
      </c>
      <c r="U286" s="122">
        <f t="shared" si="130"/>
        <v>0</v>
      </c>
      <c r="V286" s="123">
        <f t="shared" si="131"/>
        <v>0</v>
      </c>
      <c r="W286" s="122">
        <f t="shared" si="116"/>
        <v>0</v>
      </c>
      <c r="X286" s="124">
        <f t="shared" si="132"/>
        <v>6.4099999999999966</v>
      </c>
      <c r="Y286" s="124">
        <f t="shared" si="133"/>
        <v>-1.5899999999999967</v>
      </c>
      <c r="Z286" s="124">
        <f t="shared" si="134"/>
        <v>6.4099999999999966</v>
      </c>
      <c r="AA286" s="140">
        <f t="shared" si="135"/>
        <v>-1.5899999999999967</v>
      </c>
      <c r="AB286" s="142" t="str">
        <f>IF(G286&lt;&gt;"",VLOOKUP(WEEKDAY(C286,2),Служебный!G$4:H$10,2),"")</f>
        <v/>
      </c>
      <c r="AC286" s="125" t="str">
        <f t="shared" si="123"/>
        <v/>
      </c>
      <c r="AD286" s="126" t="str">
        <f t="shared" si="124"/>
        <v/>
      </c>
      <c r="AE286" s="127">
        <f t="shared" si="136"/>
        <v>0</v>
      </c>
      <c r="AF286" s="127">
        <f t="shared" si="137"/>
        <v>0</v>
      </c>
      <c r="AG286" s="127" t="str">
        <f t="shared" si="117"/>
        <v>интрадей</v>
      </c>
      <c r="AH286" s="128">
        <f t="shared" si="138"/>
        <v>0</v>
      </c>
      <c r="AI286" s="128">
        <f t="shared" si="139"/>
        <v>0</v>
      </c>
      <c r="AJ286" s="125" t="str">
        <f t="shared" si="125"/>
        <v/>
      </c>
      <c r="AK286" s="125" t="str">
        <f t="shared" si="126"/>
        <v/>
      </c>
      <c r="AL286" s="126" t="str">
        <f t="shared" si="127"/>
        <v/>
      </c>
      <c r="AM286" s="128">
        <f t="shared" si="120"/>
        <v>0</v>
      </c>
      <c r="AN286" s="129">
        <f t="shared" si="128"/>
        <v>8</v>
      </c>
      <c r="AO286" s="129">
        <f t="shared" si="121"/>
        <v>-19.875000000000043</v>
      </c>
      <c r="AP286" s="129">
        <f t="shared" si="129"/>
        <v>0</v>
      </c>
      <c r="AQ286" s="128">
        <f t="shared" si="118"/>
        <v>0</v>
      </c>
      <c r="AR286" s="128">
        <f t="shared" si="119"/>
        <v>0</v>
      </c>
      <c r="AS286" s="125">
        <f t="shared" si="140"/>
        <v>0</v>
      </c>
      <c r="AT286" s="143">
        <f t="shared" si="141"/>
        <v>-1</v>
      </c>
      <c r="AU286" s="137"/>
      <c r="AV286" s="102"/>
    </row>
    <row r="287" spans="1:48" ht="10.199999999999999" x14ac:dyDescent="0.2">
      <c r="A287" s="102"/>
      <c r="B287" s="133">
        <v>285</v>
      </c>
      <c r="C287" s="159"/>
      <c r="D287" s="82"/>
      <c r="E287" s="81"/>
      <c r="F287" s="82"/>
      <c r="G287" s="84"/>
      <c r="H287" s="84"/>
      <c r="I287" s="85"/>
      <c r="J287" s="85"/>
      <c r="K287" s="84"/>
      <c r="L287" s="86"/>
      <c r="M287" s="87"/>
      <c r="N287" s="135"/>
      <c r="O287" s="119"/>
      <c r="P287" s="120"/>
      <c r="Q287" s="121"/>
      <c r="R287" s="86"/>
      <c r="S287" s="86"/>
      <c r="T287" s="138">
        <f t="shared" si="122"/>
        <v>6.4099999999999966</v>
      </c>
      <c r="U287" s="122">
        <f t="shared" si="130"/>
        <v>0</v>
      </c>
      <c r="V287" s="123">
        <f t="shared" si="131"/>
        <v>0</v>
      </c>
      <c r="W287" s="122">
        <f t="shared" si="116"/>
        <v>0</v>
      </c>
      <c r="X287" s="124">
        <f t="shared" si="132"/>
        <v>6.4099999999999966</v>
      </c>
      <c r="Y287" s="124">
        <f t="shared" si="133"/>
        <v>-1.5899999999999967</v>
      </c>
      <c r="Z287" s="124">
        <f t="shared" si="134"/>
        <v>6.4099999999999966</v>
      </c>
      <c r="AA287" s="140">
        <f t="shared" si="135"/>
        <v>-1.5899999999999967</v>
      </c>
      <c r="AB287" s="142" t="str">
        <f>IF(G287&lt;&gt;"",VLOOKUP(WEEKDAY(C287,2),Служебный!G$4:H$10,2),"")</f>
        <v/>
      </c>
      <c r="AC287" s="125" t="str">
        <f t="shared" si="123"/>
        <v/>
      </c>
      <c r="AD287" s="126" t="str">
        <f t="shared" si="124"/>
        <v/>
      </c>
      <c r="AE287" s="127">
        <f t="shared" si="136"/>
        <v>0</v>
      </c>
      <c r="AF287" s="127">
        <f t="shared" si="137"/>
        <v>0</v>
      </c>
      <c r="AG287" s="127" t="str">
        <f t="shared" si="117"/>
        <v>интрадей</v>
      </c>
      <c r="AH287" s="128">
        <f t="shared" si="138"/>
        <v>0</v>
      </c>
      <c r="AI287" s="128">
        <f t="shared" si="139"/>
        <v>0</v>
      </c>
      <c r="AJ287" s="125" t="str">
        <f t="shared" si="125"/>
        <v/>
      </c>
      <c r="AK287" s="125" t="str">
        <f t="shared" si="126"/>
        <v/>
      </c>
      <c r="AL287" s="126" t="str">
        <f t="shared" si="127"/>
        <v/>
      </c>
      <c r="AM287" s="128">
        <f t="shared" si="120"/>
        <v>0</v>
      </c>
      <c r="AN287" s="129">
        <f t="shared" si="128"/>
        <v>8</v>
      </c>
      <c r="AO287" s="129">
        <f t="shared" si="121"/>
        <v>-19.875000000000043</v>
      </c>
      <c r="AP287" s="129">
        <f t="shared" si="129"/>
        <v>0</v>
      </c>
      <c r="AQ287" s="128">
        <f t="shared" si="118"/>
        <v>0</v>
      </c>
      <c r="AR287" s="128">
        <f t="shared" si="119"/>
        <v>0</v>
      </c>
      <c r="AS287" s="125">
        <f t="shared" si="140"/>
        <v>0</v>
      </c>
      <c r="AT287" s="143">
        <f t="shared" si="141"/>
        <v>-1</v>
      </c>
      <c r="AU287" s="137"/>
      <c r="AV287" s="102"/>
    </row>
    <row r="288" spans="1:48" ht="10.199999999999999" x14ac:dyDescent="0.2">
      <c r="A288" s="102"/>
      <c r="B288" s="133">
        <v>286</v>
      </c>
      <c r="C288" s="159"/>
      <c r="D288" s="82"/>
      <c r="E288" s="81"/>
      <c r="F288" s="82"/>
      <c r="G288" s="84"/>
      <c r="H288" s="84"/>
      <c r="I288" s="85"/>
      <c r="J288" s="85"/>
      <c r="K288" s="84"/>
      <c r="L288" s="86"/>
      <c r="M288" s="87"/>
      <c r="N288" s="135"/>
      <c r="O288" s="119"/>
      <c r="P288" s="120"/>
      <c r="Q288" s="121"/>
      <c r="R288" s="86"/>
      <c r="S288" s="86"/>
      <c r="T288" s="138">
        <f t="shared" si="122"/>
        <v>6.4099999999999966</v>
      </c>
      <c r="U288" s="122">
        <f t="shared" si="130"/>
        <v>0</v>
      </c>
      <c r="V288" s="123">
        <f t="shared" si="131"/>
        <v>0</v>
      </c>
      <c r="W288" s="122">
        <f t="shared" si="116"/>
        <v>0</v>
      </c>
      <c r="X288" s="124">
        <f t="shared" si="132"/>
        <v>6.4099999999999966</v>
      </c>
      <c r="Y288" s="124">
        <f t="shared" si="133"/>
        <v>-1.5899999999999967</v>
      </c>
      <c r="Z288" s="124">
        <f t="shared" si="134"/>
        <v>6.4099999999999966</v>
      </c>
      <c r="AA288" s="140">
        <f t="shared" si="135"/>
        <v>-1.5899999999999967</v>
      </c>
      <c r="AB288" s="142" t="str">
        <f>IF(G288&lt;&gt;"",VLOOKUP(WEEKDAY(C288,2),Служебный!G$4:H$10,2),"")</f>
        <v/>
      </c>
      <c r="AC288" s="125" t="str">
        <f t="shared" si="123"/>
        <v/>
      </c>
      <c r="AD288" s="126" t="str">
        <f t="shared" si="124"/>
        <v/>
      </c>
      <c r="AE288" s="127">
        <f t="shared" si="136"/>
        <v>0</v>
      </c>
      <c r="AF288" s="127">
        <f t="shared" si="137"/>
        <v>0</v>
      </c>
      <c r="AG288" s="127" t="str">
        <f t="shared" si="117"/>
        <v>интрадей</v>
      </c>
      <c r="AH288" s="128">
        <f t="shared" si="138"/>
        <v>0</v>
      </c>
      <c r="AI288" s="128">
        <f t="shared" si="139"/>
        <v>0</v>
      </c>
      <c r="AJ288" s="125" t="str">
        <f t="shared" si="125"/>
        <v/>
      </c>
      <c r="AK288" s="125" t="str">
        <f t="shared" si="126"/>
        <v/>
      </c>
      <c r="AL288" s="126" t="str">
        <f t="shared" si="127"/>
        <v/>
      </c>
      <c r="AM288" s="128">
        <f t="shared" si="120"/>
        <v>0</v>
      </c>
      <c r="AN288" s="129">
        <f t="shared" si="128"/>
        <v>8</v>
      </c>
      <c r="AO288" s="129">
        <f t="shared" si="121"/>
        <v>-19.875000000000043</v>
      </c>
      <c r="AP288" s="129">
        <f t="shared" si="129"/>
        <v>0</v>
      </c>
      <c r="AQ288" s="128">
        <f t="shared" si="118"/>
        <v>0</v>
      </c>
      <c r="AR288" s="128">
        <f t="shared" si="119"/>
        <v>0</v>
      </c>
      <c r="AS288" s="125">
        <f t="shared" si="140"/>
        <v>0</v>
      </c>
      <c r="AT288" s="143">
        <f t="shared" si="141"/>
        <v>-1</v>
      </c>
      <c r="AU288" s="137"/>
      <c r="AV288" s="102"/>
    </row>
    <row r="289" spans="1:48" ht="10.199999999999999" x14ac:dyDescent="0.2">
      <c r="A289" s="102"/>
      <c r="B289" s="133">
        <v>287</v>
      </c>
      <c r="C289" s="159"/>
      <c r="D289" s="82"/>
      <c r="E289" s="81"/>
      <c r="F289" s="82"/>
      <c r="G289" s="84"/>
      <c r="H289" s="84"/>
      <c r="I289" s="85"/>
      <c r="J289" s="85"/>
      <c r="K289" s="84"/>
      <c r="L289" s="86"/>
      <c r="M289" s="87"/>
      <c r="N289" s="135"/>
      <c r="O289" s="119"/>
      <c r="P289" s="120"/>
      <c r="Q289" s="121"/>
      <c r="R289" s="86"/>
      <c r="S289" s="86"/>
      <c r="T289" s="138">
        <f t="shared" si="122"/>
        <v>6.4099999999999966</v>
      </c>
      <c r="U289" s="122">
        <f t="shared" si="130"/>
        <v>0</v>
      </c>
      <c r="V289" s="123">
        <f t="shared" si="131"/>
        <v>0</v>
      </c>
      <c r="W289" s="122">
        <f t="shared" si="116"/>
        <v>0</v>
      </c>
      <c r="X289" s="124">
        <f t="shared" si="132"/>
        <v>6.4099999999999966</v>
      </c>
      <c r="Y289" s="124">
        <f t="shared" si="133"/>
        <v>-1.5899999999999967</v>
      </c>
      <c r="Z289" s="124">
        <f t="shared" si="134"/>
        <v>6.4099999999999966</v>
      </c>
      <c r="AA289" s="140">
        <f t="shared" si="135"/>
        <v>-1.5899999999999967</v>
      </c>
      <c r="AB289" s="142" t="str">
        <f>IF(G289&lt;&gt;"",VLOOKUP(WEEKDAY(C289,2),Служебный!G$4:H$10,2),"")</f>
        <v/>
      </c>
      <c r="AC289" s="125" t="str">
        <f t="shared" si="123"/>
        <v/>
      </c>
      <c r="AD289" s="126" t="str">
        <f t="shared" si="124"/>
        <v/>
      </c>
      <c r="AE289" s="127">
        <f t="shared" si="136"/>
        <v>0</v>
      </c>
      <c r="AF289" s="127">
        <f t="shared" si="137"/>
        <v>0</v>
      </c>
      <c r="AG289" s="127" t="str">
        <f t="shared" si="117"/>
        <v>интрадей</v>
      </c>
      <c r="AH289" s="128">
        <f t="shared" si="138"/>
        <v>0</v>
      </c>
      <c r="AI289" s="128">
        <f t="shared" si="139"/>
        <v>0</v>
      </c>
      <c r="AJ289" s="125" t="str">
        <f t="shared" si="125"/>
        <v/>
      </c>
      <c r="AK289" s="125" t="str">
        <f t="shared" si="126"/>
        <v/>
      </c>
      <c r="AL289" s="126" t="str">
        <f t="shared" si="127"/>
        <v/>
      </c>
      <c r="AM289" s="128">
        <f t="shared" si="120"/>
        <v>0</v>
      </c>
      <c r="AN289" s="129">
        <f t="shared" si="128"/>
        <v>8</v>
      </c>
      <c r="AO289" s="129">
        <f t="shared" si="121"/>
        <v>-19.875000000000043</v>
      </c>
      <c r="AP289" s="129">
        <f t="shared" si="129"/>
        <v>0</v>
      </c>
      <c r="AQ289" s="128">
        <f t="shared" si="118"/>
        <v>0</v>
      </c>
      <c r="AR289" s="128">
        <f t="shared" si="119"/>
        <v>0</v>
      </c>
      <c r="AS289" s="125">
        <f t="shared" si="140"/>
        <v>0</v>
      </c>
      <c r="AT289" s="143">
        <f t="shared" si="141"/>
        <v>-1</v>
      </c>
      <c r="AU289" s="137"/>
      <c r="AV289" s="102"/>
    </row>
    <row r="290" spans="1:48" ht="10.199999999999999" x14ac:dyDescent="0.2">
      <c r="A290" s="102"/>
      <c r="B290" s="133">
        <v>288</v>
      </c>
      <c r="C290" s="159"/>
      <c r="D290" s="82"/>
      <c r="E290" s="81"/>
      <c r="F290" s="82"/>
      <c r="G290" s="84"/>
      <c r="H290" s="84"/>
      <c r="I290" s="85"/>
      <c r="J290" s="85"/>
      <c r="K290" s="84"/>
      <c r="L290" s="86"/>
      <c r="M290" s="87"/>
      <c r="N290" s="135"/>
      <c r="O290" s="119"/>
      <c r="P290" s="120"/>
      <c r="Q290" s="121"/>
      <c r="R290" s="86"/>
      <c r="S290" s="86"/>
      <c r="T290" s="138">
        <f t="shared" si="122"/>
        <v>6.4099999999999966</v>
      </c>
      <c r="U290" s="122">
        <f t="shared" si="130"/>
        <v>0</v>
      </c>
      <c r="V290" s="123">
        <f t="shared" si="131"/>
        <v>0</v>
      </c>
      <c r="W290" s="122">
        <f t="shared" si="116"/>
        <v>0</v>
      </c>
      <c r="X290" s="124">
        <f t="shared" si="132"/>
        <v>6.4099999999999966</v>
      </c>
      <c r="Y290" s="124">
        <f t="shared" si="133"/>
        <v>-1.5899999999999967</v>
      </c>
      <c r="Z290" s="124">
        <f t="shared" si="134"/>
        <v>6.4099999999999966</v>
      </c>
      <c r="AA290" s="140">
        <f t="shared" si="135"/>
        <v>-1.5899999999999967</v>
      </c>
      <c r="AB290" s="142" t="str">
        <f>IF(G290&lt;&gt;"",VLOOKUP(WEEKDAY(C290,2),Служебный!G$4:H$10,2),"")</f>
        <v/>
      </c>
      <c r="AC290" s="125" t="str">
        <f t="shared" si="123"/>
        <v/>
      </c>
      <c r="AD290" s="126" t="str">
        <f t="shared" si="124"/>
        <v/>
      </c>
      <c r="AE290" s="127">
        <f t="shared" si="136"/>
        <v>0</v>
      </c>
      <c r="AF290" s="127">
        <f t="shared" si="137"/>
        <v>0</v>
      </c>
      <c r="AG290" s="127" t="str">
        <f t="shared" si="117"/>
        <v>интрадей</v>
      </c>
      <c r="AH290" s="128">
        <f t="shared" si="138"/>
        <v>0</v>
      </c>
      <c r="AI290" s="128">
        <f t="shared" si="139"/>
        <v>0</v>
      </c>
      <c r="AJ290" s="125" t="str">
        <f t="shared" si="125"/>
        <v/>
      </c>
      <c r="AK290" s="125" t="str">
        <f t="shared" si="126"/>
        <v/>
      </c>
      <c r="AL290" s="126" t="str">
        <f t="shared" si="127"/>
        <v/>
      </c>
      <c r="AM290" s="128">
        <f t="shared" si="120"/>
        <v>0</v>
      </c>
      <c r="AN290" s="129">
        <f t="shared" si="128"/>
        <v>8</v>
      </c>
      <c r="AO290" s="129">
        <f t="shared" si="121"/>
        <v>-19.875000000000043</v>
      </c>
      <c r="AP290" s="129">
        <f t="shared" si="129"/>
        <v>0</v>
      </c>
      <c r="AQ290" s="128">
        <f t="shared" si="118"/>
        <v>0</v>
      </c>
      <c r="AR290" s="128">
        <f t="shared" si="119"/>
        <v>0</v>
      </c>
      <c r="AS290" s="125">
        <f t="shared" si="140"/>
        <v>0</v>
      </c>
      <c r="AT290" s="143">
        <f t="shared" si="141"/>
        <v>-1</v>
      </c>
      <c r="AU290" s="137"/>
      <c r="AV290" s="102"/>
    </row>
    <row r="291" spans="1:48" ht="10.199999999999999" x14ac:dyDescent="0.2">
      <c r="A291" s="102"/>
      <c r="B291" s="133">
        <v>289</v>
      </c>
      <c r="C291" s="159"/>
      <c r="D291" s="82"/>
      <c r="E291" s="81"/>
      <c r="F291" s="82"/>
      <c r="G291" s="84"/>
      <c r="H291" s="84"/>
      <c r="I291" s="85"/>
      <c r="J291" s="85"/>
      <c r="K291" s="84"/>
      <c r="L291" s="86"/>
      <c r="M291" s="87"/>
      <c r="N291" s="135"/>
      <c r="O291" s="119"/>
      <c r="P291" s="120"/>
      <c r="Q291" s="121"/>
      <c r="R291" s="86"/>
      <c r="S291" s="86"/>
      <c r="T291" s="138">
        <f t="shared" si="122"/>
        <v>6.4099999999999966</v>
      </c>
      <c r="U291" s="122">
        <f t="shared" si="130"/>
        <v>0</v>
      </c>
      <c r="V291" s="123">
        <f t="shared" si="131"/>
        <v>0</v>
      </c>
      <c r="W291" s="122">
        <f t="shared" si="116"/>
        <v>0</v>
      </c>
      <c r="X291" s="124">
        <f t="shared" si="132"/>
        <v>6.4099999999999966</v>
      </c>
      <c r="Y291" s="124">
        <f t="shared" si="133"/>
        <v>-1.5899999999999967</v>
      </c>
      <c r="Z291" s="124">
        <f t="shared" si="134"/>
        <v>6.4099999999999966</v>
      </c>
      <c r="AA291" s="140">
        <f t="shared" si="135"/>
        <v>-1.5899999999999967</v>
      </c>
      <c r="AB291" s="142" t="str">
        <f>IF(G291&lt;&gt;"",VLOOKUP(WEEKDAY(C291,2),Служебный!G$4:H$10,2),"")</f>
        <v/>
      </c>
      <c r="AC291" s="125" t="str">
        <f t="shared" si="123"/>
        <v/>
      </c>
      <c r="AD291" s="126" t="str">
        <f t="shared" si="124"/>
        <v/>
      </c>
      <c r="AE291" s="127">
        <f t="shared" si="136"/>
        <v>0</v>
      </c>
      <c r="AF291" s="127">
        <f t="shared" si="137"/>
        <v>0</v>
      </c>
      <c r="AG291" s="127" t="str">
        <f t="shared" si="117"/>
        <v>интрадей</v>
      </c>
      <c r="AH291" s="128">
        <f t="shared" si="138"/>
        <v>0</v>
      </c>
      <c r="AI291" s="128">
        <f t="shared" si="139"/>
        <v>0</v>
      </c>
      <c r="AJ291" s="125" t="str">
        <f t="shared" si="125"/>
        <v/>
      </c>
      <c r="AK291" s="125" t="str">
        <f t="shared" si="126"/>
        <v/>
      </c>
      <c r="AL291" s="126" t="str">
        <f t="shared" si="127"/>
        <v/>
      </c>
      <c r="AM291" s="128">
        <f t="shared" si="120"/>
        <v>0</v>
      </c>
      <c r="AN291" s="129">
        <f t="shared" si="128"/>
        <v>8</v>
      </c>
      <c r="AO291" s="129">
        <f t="shared" si="121"/>
        <v>-19.875000000000043</v>
      </c>
      <c r="AP291" s="129">
        <f t="shared" si="129"/>
        <v>0</v>
      </c>
      <c r="AQ291" s="128">
        <f t="shared" si="118"/>
        <v>0</v>
      </c>
      <c r="AR291" s="128">
        <f t="shared" si="119"/>
        <v>0</v>
      </c>
      <c r="AS291" s="125">
        <f t="shared" si="140"/>
        <v>0</v>
      </c>
      <c r="AT291" s="143">
        <f t="shared" si="141"/>
        <v>-1</v>
      </c>
      <c r="AU291" s="137"/>
      <c r="AV291" s="102"/>
    </row>
    <row r="292" spans="1:48" ht="10.199999999999999" x14ac:dyDescent="0.2">
      <c r="A292" s="102"/>
      <c r="B292" s="133">
        <v>290</v>
      </c>
      <c r="C292" s="159"/>
      <c r="D292" s="82"/>
      <c r="E292" s="81"/>
      <c r="F292" s="82"/>
      <c r="G292" s="84"/>
      <c r="H292" s="84"/>
      <c r="I292" s="85"/>
      <c r="J292" s="85"/>
      <c r="K292" s="84"/>
      <c r="L292" s="86"/>
      <c r="M292" s="87"/>
      <c r="N292" s="135"/>
      <c r="O292" s="119"/>
      <c r="P292" s="120"/>
      <c r="Q292" s="121"/>
      <c r="R292" s="86"/>
      <c r="S292" s="86"/>
      <c r="T292" s="138">
        <f t="shared" si="122"/>
        <v>6.4099999999999966</v>
      </c>
      <c r="U292" s="122">
        <f t="shared" si="130"/>
        <v>0</v>
      </c>
      <c r="V292" s="123">
        <f t="shared" si="131"/>
        <v>0</v>
      </c>
      <c r="W292" s="122">
        <f t="shared" si="116"/>
        <v>0</v>
      </c>
      <c r="X292" s="124">
        <f t="shared" si="132"/>
        <v>6.4099999999999966</v>
      </c>
      <c r="Y292" s="124">
        <f t="shared" si="133"/>
        <v>-1.5899999999999967</v>
      </c>
      <c r="Z292" s="124">
        <f t="shared" si="134"/>
        <v>6.4099999999999966</v>
      </c>
      <c r="AA292" s="140">
        <f t="shared" si="135"/>
        <v>-1.5899999999999967</v>
      </c>
      <c r="AB292" s="142" t="str">
        <f>IF(G292&lt;&gt;"",VLOOKUP(WEEKDAY(C292,2),Служебный!G$4:H$10,2),"")</f>
        <v/>
      </c>
      <c r="AC292" s="125" t="str">
        <f t="shared" si="123"/>
        <v/>
      </c>
      <c r="AD292" s="126" t="str">
        <f t="shared" si="124"/>
        <v/>
      </c>
      <c r="AE292" s="127">
        <f t="shared" si="136"/>
        <v>0</v>
      </c>
      <c r="AF292" s="127">
        <f t="shared" si="137"/>
        <v>0</v>
      </c>
      <c r="AG292" s="127" t="str">
        <f t="shared" si="117"/>
        <v>интрадей</v>
      </c>
      <c r="AH292" s="128">
        <f t="shared" si="138"/>
        <v>0</v>
      </c>
      <c r="AI292" s="128">
        <f t="shared" si="139"/>
        <v>0</v>
      </c>
      <c r="AJ292" s="125" t="str">
        <f t="shared" si="125"/>
        <v/>
      </c>
      <c r="AK292" s="125" t="str">
        <f t="shared" si="126"/>
        <v/>
      </c>
      <c r="AL292" s="126" t="str">
        <f t="shared" si="127"/>
        <v/>
      </c>
      <c r="AM292" s="128">
        <f t="shared" si="120"/>
        <v>0</v>
      </c>
      <c r="AN292" s="129">
        <f t="shared" si="128"/>
        <v>8</v>
      </c>
      <c r="AO292" s="129">
        <f t="shared" si="121"/>
        <v>-19.875000000000043</v>
      </c>
      <c r="AP292" s="129">
        <f t="shared" si="129"/>
        <v>0</v>
      </c>
      <c r="AQ292" s="128">
        <f t="shared" si="118"/>
        <v>0</v>
      </c>
      <c r="AR292" s="128">
        <f t="shared" si="119"/>
        <v>0</v>
      </c>
      <c r="AS292" s="125">
        <f t="shared" si="140"/>
        <v>0</v>
      </c>
      <c r="AT292" s="143">
        <f t="shared" si="141"/>
        <v>-1</v>
      </c>
      <c r="AU292" s="137"/>
      <c r="AV292" s="102"/>
    </row>
    <row r="293" spans="1:48" ht="10.199999999999999" x14ac:dyDescent="0.2">
      <c r="A293" s="102"/>
      <c r="B293" s="133">
        <v>291</v>
      </c>
      <c r="C293" s="159"/>
      <c r="D293" s="82"/>
      <c r="E293" s="81"/>
      <c r="F293" s="82"/>
      <c r="G293" s="84"/>
      <c r="H293" s="84"/>
      <c r="I293" s="85"/>
      <c r="J293" s="85"/>
      <c r="K293" s="84"/>
      <c r="L293" s="86"/>
      <c r="M293" s="87"/>
      <c r="N293" s="135"/>
      <c r="O293" s="119"/>
      <c r="P293" s="120"/>
      <c r="Q293" s="121"/>
      <c r="R293" s="86"/>
      <c r="S293" s="86"/>
      <c r="T293" s="138">
        <f t="shared" si="122"/>
        <v>6.4099999999999966</v>
      </c>
      <c r="U293" s="122">
        <f t="shared" si="130"/>
        <v>0</v>
      </c>
      <c r="V293" s="123">
        <f t="shared" si="131"/>
        <v>0</v>
      </c>
      <c r="W293" s="122">
        <f t="shared" si="116"/>
        <v>0</v>
      </c>
      <c r="X293" s="124">
        <f t="shared" si="132"/>
        <v>6.4099999999999966</v>
      </c>
      <c r="Y293" s="124">
        <f t="shared" si="133"/>
        <v>-1.5899999999999967</v>
      </c>
      <c r="Z293" s="124">
        <f t="shared" si="134"/>
        <v>6.4099999999999966</v>
      </c>
      <c r="AA293" s="140">
        <f t="shared" si="135"/>
        <v>-1.5899999999999967</v>
      </c>
      <c r="AB293" s="142" t="str">
        <f>IF(G293&lt;&gt;"",VLOOKUP(WEEKDAY(C293,2),Служебный!G$4:H$10,2),"")</f>
        <v/>
      </c>
      <c r="AC293" s="125" t="str">
        <f t="shared" si="123"/>
        <v/>
      </c>
      <c r="AD293" s="126" t="str">
        <f t="shared" si="124"/>
        <v/>
      </c>
      <c r="AE293" s="127">
        <f t="shared" si="136"/>
        <v>0</v>
      </c>
      <c r="AF293" s="127">
        <f t="shared" si="137"/>
        <v>0</v>
      </c>
      <c r="AG293" s="127" t="str">
        <f t="shared" si="117"/>
        <v>интрадей</v>
      </c>
      <c r="AH293" s="128">
        <f t="shared" si="138"/>
        <v>0</v>
      </c>
      <c r="AI293" s="128">
        <f t="shared" si="139"/>
        <v>0</v>
      </c>
      <c r="AJ293" s="125" t="str">
        <f t="shared" si="125"/>
        <v/>
      </c>
      <c r="AK293" s="125" t="str">
        <f t="shared" si="126"/>
        <v/>
      </c>
      <c r="AL293" s="126" t="str">
        <f t="shared" si="127"/>
        <v/>
      </c>
      <c r="AM293" s="128">
        <f t="shared" si="120"/>
        <v>0</v>
      </c>
      <c r="AN293" s="129">
        <f t="shared" si="128"/>
        <v>8</v>
      </c>
      <c r="AO293" s="129">
        <f t="shared" si="121"/>
        <v>-19.875000000000043</v>
      </c>
      <c r="AP293" s="129">
        <f t="shared" si="129"/>
        <v>0</v>
      </c>
      <c r="AQ293" s="128">
        <f t="shared" si="118"/>
        <v>0</v>
      </c>
      <c r="AR293" s="128">
        <f t="shared" si="119"/>
        <v>0</v>
      </c>
      <c r="AS293" s="125">
        <f t="shared" si="140"/>
        <v>0</v>
      </c>
      <c r="AT293" s="143">
        <f t="shared" si="141"/>
        <v>-1</v>
      </c>
      <c r="AU293" s="137"/>
      <c r="AV293" s="102"/>
    </row>
    <row r="294" spans="1:48" ht="10.199999999999999" x14ac:dyDescent="0.2">
      <c r="A294" s="102"/>
      <c r="B294" s="133">
        <v>292</v>
      </c>
      <c r="C294" s="159"/>
      <c r="D294" s="82"/>
      <c r="E294" s="81"/>
      <c r="F294" s="82"/>
      <c r="G294" s="84"/>
      <c r="H294" s="84"/>
      <c r="I294" s="85"/>
      <c r="J294" s="85"/>
      <c r="K294" s="84"/>
      <c r="L294" s="86"/>
      <c r="M294" s="87"/>
      <c r="N294" s="135"/>
      <c r="O294" s="119"/>
      <c r="P294" s="120"/>
      <c r="Q294" s="121"/>
      <c r="R294" s="86"/>
      <c r="S294" s="86"/>
      <c r="T294" s="138">
        <f t="shared" si="122"/>
        <v>6.4099999999999966</v>
      </c>
      <c r="U294" s="122">
        <f t="shared" si="130"/>
        <v>0</v>
      </c>
      <c r="V294" s="123">
        <f t="shared" si="131"/>
        <v>0</v>
      </c>
      <c r="W294" s="122">
        <f t="shared" si="116"/>
        <v>0</v>
      </c>
      <c r="X294" s="124">
        <f t="shared" si="132"/>
        <v>6.4099999999999966</v>
      </c>
      <c r="Y294" s="124">
        <f t="shared" si="133"/>
        <v>-1.5899999999999967</v>
      </c>
      <c r="Z294" s="124">
        <f t="shared" si="134"/>
        <v>6.4099999999999966</v>
      </c>
      <c r="AA294" s="140">
        <f t="shared" si="135"/>
        <v>-1.5899999999999967</v>
      </c>
      <c r="AB294" s="142" t="str">
        <f>IF(G294&lt;&gt;"",VLOOKUP(WEEKDAY(C294,2),Служебный!G$4:H$10,2),"")</f>
        <v/>
      </c>
      <c r="AC294" s="125" t="str">
        <f t="shared" si="123"/>
        <v/>
      </c>
      <c r="AD294" s="126" t="str">
        <f t="shared" si="124"/>
        <v/>
      </c>
      <c r="AE294" s="127">
        <f t="shared" si="136"/>
        <v>0</v>
      </c>
      <c r="AF294" s="127">
        <f t="shared" si="137"/>
        <v>0</v>
      </c>
      <c r="AG294" s="127" t="str">
        <f t="shared" si="117"/>
        <v>интрадей</v>
      </c>
      <c r="AH294" s="128">
        <f t="shared" si="138"/>
        <v>0</v>
      </c>
      <c r="AI294" s="128">
        <f t="shared" si="139"/>
        <v>0</v>
      </c>
      <c r="AJ294" s="125" t="str">
        <f t="shared" si="125"/>
        <v/>
      </c>
      <c r="AK294" s="125" t="str">
        <f t="shared" si="126"/>
        <v/>
      </c>
      <c r="AL294" s="126" t="str">
        <f t="shared" si="127"/>
        <v/>
      </c>
      <c r="AM294" s="128">
        <f t="shared" si="120"/>
        <v>0</v>
      </c>
      <c r="AN294" s="129">
        <f t="shared" si="128"/>
        <v>8</v>
      </c>
      <c r="AO294" s="129">
        <f t="shared" si="121"/>
        <v>-19.875000000000043</v>
      </c>
      <c r="AP294" s="129">
        <f t="shared" si="129"/>
        <v>0</v>
      </c>
      <c r="AQ294" s="128">
        <f t="shared" si="118"/>
        <v>0</v>
      </c>
      <c r="AR294" s="128">
        <f t="shared" si="119"/>
        <v>0</v>
      </c>
      <c r="AS294" s="125">
        <f t="shared" si="140"/>
        <v>0</v>
      </c>
      <c r="AT294" s="143">
        <f t="shared" si="141"/>
        <v>-1</v>
      </c>
      <c r="AU294" s="137"/>
      <c r="AV294" s="102"/>
    </row>
    <row r="295" spans="1:48" ht="10.199999999999999" x14ac:dyDescent="0.2">
      <c r="A295" s="102"/>
      <c r="B295" s="133">
        <v>293</v>
      </c>
      <c r="C295" s="159"/>
      <c r="D295" s="82"/>
      <c r="E295" s="81"/>
      <c r="F295" s="82"/>
      <c r="G295" s="84"/>
      <c r="H295" s="84"/>
      <c r="I295" s="85"/>
      <c r="J295" s="85"/>
      <c r="K295" s="84"/>
      <c r="L295" s="86"/>
      <c r="M295" s="87"/>
      <c r="N295" s="135"/>
      <c r="O295" s="119"/>
      <c r="P295" s="120"/>
      <c r="Q295" s="121"/>
      <c r="R295" s="86"/>
      <c r="S295" s="86"/>
      <c r="T295" s="138">
        <f t="shared" si="122"/>
        <v>6.4099999999999966</v>
      </c>
      <c r="U295" s="122">
        <f t="shared" si="130"/>
        <v>0</v>
      </c>
      <c r="V295" s="123">
        <f t="shared" si="131"/>
        <v>0</v>
      </c>
      <c r="W295" s="122">
        <f t="shared" si="116"/>
        <v>0</v>
      </c>
      <c r="X295" s="124">
        <f t="shared" si="132"/>
        <v>6.4099999999999966</v>
      </c>
      <c r="Y295" s="124">
        <f t="shared" si="133"/>
        <v>-1.5899999999999967</v>
      </c>
      <c r="Z295" s="124">
        <f t="shared" si="134"/>
        <v>6.4099999999999966</v>
      </c>
      <c r="AA295" s="140">
        <f t="shared" si="135"/>
        <v>-1.5899999999999967</v>
      </c>
      <c r="AB295" s="142" t="str">
        <f>IF(G295&lt;&gt;"",VLOOKUP(WEEKDAY(C295,2),Служебный!G$4:H$10,2),"")</f>
        <v/>
      </c>
      <c r="AC295" s="125" t="str">
        <f t="shared" si="123"/>
        <v/>
      </c>
      <c r="AD295" s="126" t="str">
        <f t="shared" si="124"/>
        <v/>
      </c>
      <c r="AE295" s="127">
        <f t="shared" si="136"/>
        <v>0</v>
      </c>
      <c r="AF295" s="127">
        <f t="shared" si="137"/>
        <v>0</v>
      </c>
      <c r="AG295" s="127" t="str">
        <f t="shared" si="117"/>
        <v>интрадей</v>
      </c>
      <c r="AH295" s="128">
        <f t="shared" si="138"/>
        <v>0</v>
      </c>
      <c r="AI295" s="128">
        <f t="shared" si="139"/>
        <v>0</v>
      </c>
      <c r="AJ295" s="125" t="str">
        <f t="shared" si="125"/>
        <v/>
      </c>
      <c r="AK295" s="125" t="str">
        <f t="shared" si="126"/>
        <v/>
      </c>
      <c r="AL295" s="126" t="str">
        <f t="shared" si="127"/>
        <v/>
      </c>
      <c r="AM295" s="128">
        <f t="shared" si="120"/>
        <v>0</v>
      </c>
      <c r="AN295" s="129">
        <f t="shared" si="128"/>
        <v>8</v>
      </c>
      <c r="AO295" s="129">
        <f t="shared" si="121"/>
        <v>-19.875000000000043</v>
      </c>
      <c r="AP295" s="129">
        <f t="shared" si="129"/>
        <v>0</v>
      </c>
      <c r="AQ295" s="128">
        <f t="shared" si="118"/>
        <v>0</v>
      </c>
      <c r="AR295" s="128">
        <f t="shared" si="119"/>
        <v>0</v>
      </c>
      <c r="AS295" s="125">
        <f t="shared" si="140"/>
        <v>0</v>
      </c>
      <c r="AT295" s="143">
        <f t="shared" si="141"/>
        <v>-1</v>
      </c>
      <c r="AU295" s="137"/>
      <c r="AV295" s="102"/>
    </row>
    <row r="296" spans="1:48" ht="10.199999999999999" x14ac:dyDescent="0.2">
      <c r="A296" s="102"/>
      <c r="B296" s="133">
        <v>294</v>
      </c>
      <c r="C296" s="159"/>
      <c r="D296" s="82"/>
      <c r="E296" s="81"/>
      <c r="F296" s="82"/>
      <c r="G296" s="84"/>
      <c r="H296" s="84"/>
      <c r="I296" s="85"/>
      <c r="J296" s="85"/>
      <c r="K296" s="84"/>
      <c r="L296" s="86"/>
      <c r="M296" s="87"/>
      <c r="N296" s="135"/>
      <c r="O296" s="119"/>
      <c r="P296" s="120"/>
      <c r="Q296" s="121"/>
      <c r="R296" s="86"/>
      <c r="S296" s="86"/>
      <c r="T296" s="138">
        <f t="shared" si="122"/>
        <v>6.4099999999999966</v>
      </c>
      <c r="U296" s="122">
        <f t="shared" si="130"/>
        <v>0</v>
      </c>
      <c r="V296" s="123">
        <f t="shared" si="131"/>
        <v>0</v>
      </c>
      <c r="W296" s="122">
        <f t="shared" si="116"/>
        <v>0</v>
      </c>
      <c r="X296" s="124">
        <f t="shared" si="132"/>
        <v>6.4099999999999966</v>
      </c>
      <c r="Y296" s="124">
        <f t="shared" si="133"/>
        <v>-1.5899999999999967</v>
      </c>
      <c r="Z296" s="124">
        <f t="shared" si="134"/>
        <v>6.4099999999999966</v>
      </c>
      <c r="AA296" s="140">
        <f t="shared" si="135"/>
        <v>-1.5899999999999967</v>
      </c>
      <c r="AB296" s="142" t="str">
        <f>IF(G296&lt;&gt;"",VLOOKUP(WEEKDAY(C296,2),Служебный!G$4:H$10,2),"")</f>
        <v/>
      </c>
      <c r="AC296" s="125" t="str">
        <f t="shared" si="123"/>
        <v/>
      </c>
      <c r="AD296" s="126" t="str">
        <f t="shared" si="124"/>
        <v/>
      </c>
      <c r="AE296" s="127">
        <f t="shared" si="136"/>
        <v>0</v>
      </c>
      <c r="AF296" s="127">
        <f t="shared" si="137"/>
        <v>0</v>
      </c>
      <c r="AG296" s="127" t="str">
        <f t="shared" si="117"/>
        <v>интрадей</v>
      </c>
      <c r="AH296" s="128">
        <f t="shared" si="138"/>
        <v>0</v>
      </c>
      <c r="AI296" s="128">
        <f t="shared" si="139"/>
        <v>0</v>
      </c>
      <c r="AJ296" s="125" t="str">
        <f t="shared" si="125"/>
        <v/>
      </c>
      <c r="AK296" s="125" t="str">
        <f t="shared" si="126"/>
        <v/>
      </c>
      <c r="AL296" s="126" t="str">
        <f t="shared" si="127"/>
        <v/>
      </c>
      <c r="AM296" s="128">
        <f t="shared" si="120"/>
        <v>0</v>
      </c>
      <c r="AN296" s="129">
        <f t="shared" si="128"/>
        <v>8</v>
      </c>
      <c r="AO296" s="129">
        <f t="shared" si="121"/>
        <v>-19.875000000000043</v>
      </c>
      <c r="AP296" s="129">
        <f t="shared" si="129"/>
        <v>0</v>
      </c>
      <c r="AQ296" s="128">
        <f t="shared" si="118"/>
        <v>0</v>
      </c>
      <c r="AR296" s="128">
        <f t="shared" si="119"/>
        <v>0</v>
      </c>
      <c r="AS296" s="125">
        <f t="shared" si="140"/>
        <v>0</v>
      </c>
      <c r="AT296" s="143">
        <f t="shared" si="141"/>
        <v>-1</v>
      </c>
      <c r="AU296" s="137"/>
      <c r="AV296" s="102"/>
    </row>
    <row r="297" spans="1:48" ht="10.199999999999999" x14ac:dyDescent="0.2">
      <c r="A297" s="102"/>
      <c r="B297" s="133">
        <v>295</v>
      </c>
      <c r="C297" s="159"/>
      <c r="D297" s="82"/>
      <c r="E297" s="81"/>
      <c r="F297" s="82"/>
      <c r="G297" s="84"/>
      <c r="H297" s="84"/>
      <c r="I297" s="85"/>
      <c r="J297" s="85"/>
      <c r="K297" s="84"/>
      <c r="L297" s="86"/>
      <c r="M297" s="87"/>
      <c r="N297" s="135"/>
      <c r="O297" s="119"/>
      <c r="P297" s="120"/>
      <c r="Q297" s="121"/>
      <c r="R297" s="86"/>
      <c r="S297" s="86"/>
      <c r="T297" s="138">
        <f t="shared" si="122"/>
        <v>6.4099999999999966</v>
      </c>
      <c r="U297" s="122">
        <f t="shared" si="130"/>
        <v>0</v>
      </c>
      <c r="V297" s="123">
        <f t="shared" si="131"/>
        <v>0</v>
      </c>
      <c r="W297" s="122">
        <f t="shared" si="116"/>
        <v>0</v>
      </c>
      <c r="X297" s="124">
        <f t="shared" si="132"/>
        <v>6.4099999999999966</v>
      </c>
      <c r="Y297" s="124">
        <f t="shared" si="133"/>
        <v>-1.5899999999999967</v>
      </c>
      <c r="Z297" s="124">
        <f t="shared" si="134"/>
        <v>6.4099999999999966</v>
      </c>
      <c r="AA297" s="140">
        <f t="shared" si="135"/>
        <v>-1.5899999999999967</v>
      </c>
      <c r="AB297" s="142" t="str">
        <f>IF(G297&lt;&gt;"",VLOOKUP(WEEKDAY(C297,2),Служебный!G$4:H$10,2),"")</f>
        <v/>
      </c>
      <c r="AC297" s="125" t="str">
        <f t="shared" si="123"/>
        <v/>
      </c>
      <c r="AD297" s="126" t="str">
        <f t="shared" si="124"/>
        <v/>
      </c>
      <c r="AE297" s="127">
        <f t="shared" si="136"/>
        <v>0</v>
      </c>
      <c r="AF297" s="127">
        <f t="shared" si="137"/>
        <v>0</v>
      </c>
      <c r="AG297" s="127" t="str">
        <f t="shared" si="117"/>
        <v>интрадей</v>
      </c>
      <c r="AH297" s="128">
        <f t="shared" si="138"/>
        <v>0</v>
      </c>
      <c r="AI297" s="128">
        <f t="shared" si="139"/>
        <v>0</v>
      </c>
      <c r="AJ297" s="125" t="str">
        <f t="shared" si="125"/>
        <v/>
      </c>
      <c r="AK297" s="125" t="str">
        <f t="shared" si="126"/>
        <v/>
      </c>
      <c r="AL297" s="126" t="str">
        <f t="shared" si="127"/>
        <v/>
      </c>
      <c r="AM297" s="128">
        <f t="shared" si="120"/>
        <v>0</v>
      </c>
      <c r="AN297" s="129">
        <f t="shared" si="128"/>
        <v>8</v>
      </c>
      <c r="AO297" s="129">
        <f t="shared" si="121"/>
        <v>-19.875000000000043</v>
      </c>
      <c r="AP297" s="129">
        <f t="shared" si="129"/>
        <v>0</v>
      </c>
      <c r="AQ297" s="128">
        <f t="shared" si="118"/>
        <v>0</v>
      </c>
      <c r="AR297" s="128">
        <f t="shared" si="119"/>
        <v>0</v>
      </c>
      <c r="AS297" s="125">
        <f t="shared" si="140"/>
        <v>0</v>
      </c>
      <c r="AT297" s="143">
        <f t="shared" si="141"/>
        <v>-1</v>
      </c>
      <c r="AU297" s="137"/>
      <c r="AV297" s="102"/>
    </row>
    <row r="298" spans="1:48" ht="10.199999999999999" x14ac:dyDescent="0.2">
      <c r="A298" s="102"/>
      <c r="B298" s="133">
        <v>296</v>
      </c>
      <c r="C298" s="159"/>
      <c r="D298" s="82"/>
      <c r="E298" s="81"/>
      <c r="F298" s="82"/>
      <c r="G298" s="84"/>
      <c r="H298" s="84"/>
      <c r="I298" s="85"/>
      <c r="J298" s="85"/>
      <c r="K298" s="84"/>
      <c r="L298" s="86"/>
      <c r="M298" s="87"/>
      <c r="N298" s="135"/>
      <c r="O298" s="119"/>
      <c r="P298" s="120"/>
      <c r="Q298" s="121"/>
      <c r="R298" s="86"/>
      <c r="S298" s="86"/>
      <c r="T298" s="138">
        <f t="shared" si="122"/>
        <v>6.4099999999999966</v>
      </c>
      <c r="U298" s="122">
        <f t="shared" si="130"/>
        <v>0</v>
      </c>
      <c r="V298" s="123">
        <f t="shared" si="131"/>
        <v>0</v>
      </c>
      <c r="W298" s="122">
        <f t="shared" si="116"/>
        <v>0</v>
      </c>
      <c r="X298" s="124">
        <f t="shared" si="132"/>
        <v>6.4099999999999966</v>
      </c>
      <c r="Y298" s="124">
        <f t="shared" si="133"/>
        <v>-1.5899999999999967</v>
      </c>
      <c r="Z298" s="124">
        <f t="shared" si="134"/>
        <v>6.4099999999999966</v>
      </c>
      <c r="AA298" s="140">
        <f t="shared" si="135"/>
        <v>-1.5899999999999967</v>
      </c>
      <c r="AB298" s="142" t="str">
        <f>IF(G298&lt;&gt;"",VLOOKUP(WEEKDAY(C298,2),Служебный!G$4:H$10,2),"")</f>
        <v/>
      </c>
      <c r="AC298" s="125" t="str">
        <f t="shared" si="123"/>
        <v/>
      </c>
      <c r="AD298" s="126" t="str">
        <f t="shared" si="124"/>
        <v/>
      </c>
      <c r="AE298" s="127">
        <f t="shared" si="136"/>
        <v>0</v>
      </c>
      <c r="AF298" s="127">
        <f t="shared" si="137"/>
        <v>0</v>
      </c>
      <c r="AG298" s="127" t="str">
        <f t="shared" si="117"/>
        <v>интрадей</v>
      </c>
      <c r="AH298" s="128">
        <f t="shared" si="138"/>
        <v>0</v>
      </c>
      <c r="AI298" s="128">
        <f t="shared" si="139"/>
        <v>0</v>
      </c>
      <c r="AJ298" s="125" t="str">
        <f t="shared" si="125"/>
        <v/>
      </c>
      <c r="AK298" s="125" t="str">
        <f t="shared" si="126"/>
        <v/>
      </c>
      <c r="AL298" s="126" t="str">
        <f t="shared" si="127"/>
        <v/>
      </c>
      <c r="AM298" s="128">
        <f t="shared" si="120"/>
        <v>0</v>
      </c>
      <c r="AN298" s="129">
        <f t="shared" si="128"/>
        <v>8</v>
      </c>
      <c r="AO298" s="129">
        <f t="shared" si="121"/>
        <v>-19.875000000000043</v>
      </c>
      <c r="AP298" s="129">
        <f t="shared" si="129"/>
        <v>0</v>
      </c>
      <c r="AQ298" s="128">
        <f t="shared" si="118"/>
        <v>0</v>
      </c>
      <c r="AR298" s="128">
        <f t="shared" si="119"/>
        <v>0</v>
      </c>
      <c r="AS298" s="125">
        <f t="shared" si="140"/>
        <v>0</v>
      </c>
      <c r="AT298" s="143">
        <f t="shared" si="141"/>
        <v>-1</v>
      </c>
      <c r="AU298" s="137"/>
      <c r="AV298" s="102"/>
    </row>
    <row r="299" spans="1:48" ht="10.199999999999999" x14ac:dyDescent="0.2">
      <c r="A299" s="102"/>
      <c r="B299" s="133">
        <v>297</v>
      </c>
      <c r="C299" s="159"/>
      <c r="D299" s="82"/>
      <c r="E299" s="81"/>
      <c r="F299" s="82"/>
      <c r="G299" s="84"/>
      <c r="H299" s="84"/>
      <c r="I299" s="85"/>
      <c r="J299" s="85"/>
      <c r="K299" s="84"/>
      <c r="L299" s="86"/>
      <c r="M299" s="87"/>
      <c r="N299" s="135"/>
      <c r="O299" s="119"/>
      <c r="P299" s="120"/>
      <c r="Q299" s="121"/>
      <c r="R299" s="86"/>
      <c r="S299" s="86"/>
      <c r="T299" s="138">
        <f t="shared" si="122"/>
        <v>6.4099999999999966</v>
      </c>
      <c r="U299" s="122">
        <f t="shared" si="130"/>
        <v>0</v>
      </c>
      <c r="V299" s="123">
        <f t="shared" si="131"/>
        <v>0</v>
      </c>
      <c r="W299" s="122">
        <f t="shared" si="116"/>
        <v>0</v>
      </c>
      <c r="X299" s="124">
        <f t="shared" si="132"/>
        <v>6.4099999999999966</v>
      </c>
      <c r="Y299" s="124">
        <f t="shared" si="133"/>
        <v>-1.5899999999999967</v>
      </c>
      <c r="Z299" s="124">
        <f t="shared" si="134"/>
        <v>6.4099999999999966</v>
      </c>
      <c r="AA299" s="140">
        <f t="shared" si="135"/>
        <v>-1.5899999999999967</v>
      </c>
      <c r="AB299" s="142" t="str">
        <f>IF(G299&lt;&gt;"",VLOOKUP(WEEKDAY(C299,2),Служебный!G$4:H$10,2),"")</f>
        <v/>
      </c>
      <c r="AC299" s="125" t="str">
        <f t="shared" si="123"/>
        <v/>
      </c>
      <c r="AD299" s="126" t="str">
        <f t="shared" si="124"/>
        <v/>
      </c>
      <c r="AE299" s="127">
        <f t="shared" si="136"/>
        <v>0</v>
      </c>
      <c r="AF299" s="127">
        <f t="shared" si="137"/>
        <v>0</v>
      </c>
      <c r="AG299" s="127" t="str">
        <f t="shared" si="117"/>
        <v>интрадей</v>
      </c>
      <c r="AH299" s="128">
        <f t="shared" si="138"/>
        <v>0</v>
      </c>
      <c r="AI299" s="128">
        <f t="shared" si="139"/>
        <v>0</v>
      </c>
      <c r="AJ299" s="125" t="str">
        <f t="shared" si="125"/>
        <v/>
      </c>
      <c r="AK299" s="125" t="str">
        <f t="shared" si="126"/>
        <v/>
      </c>
      <c r="AL299" s="126" t="str">
        <f t="shared" si="127"/>
        <v/>
      </c>
      <c r="AM299" s="128">
        <f t="shared" si="120"/>
        <v>0</v>
      </c>
      <c r="AN299" s="129">
        <f t="shared" si="128"/>
        <v>8</v>
      </c>
      <c r="AO299" s="129">
        <f t="shared" si="121"/>
        <v>-19.875000000000043</v>
      </c>
      <c r="AP299" s="129">
        <f t="shared" si="129"/>
        <v>0</v>
      </c>
      <c r="AQ299" s="128">
        <f t="shared" si="118"/>
        <v>0</v>
      </c>
      <c r="AR299" s="128">
        <f t="shared" si="119"/>
        <v>0</v>
      </c>
      <c r="AS299" s="125">
        <f t="shared" si="140"/>
        <v>0</v>
      </c>
      <c r="AT299" s="143">
        <f t="shared" si="141"/>
        <v>-1</v>
      </c>
      <c r="AU299" s="137"/>
      <c r="AV299" s="102"/>
    </row>
    <row r="300" spans="1:48" ht="10.199999999999999" x14ac:dyDescent="0.2">
      <c r="A300" s="102"/>
      <c r="B300" s="133">
        <v>298</v>
      </c>
      <c r="C300" s="159"/>
      <c r="D300" s="82"/>
      <c r="E300" s="81"/>
      <c r="F300" s="82"/>
      <c r="G300" s="84"/>
      <c r="H300" s="84"/>
      <c r="I300" s="85"/>
      <c r="J300" s="85"/>
      <c r="K300" s="84"/>
      <c r="L300" s="86"/>
      <c r="M300" s="87"/>
      <c r="N300" s="135"/>
      <c r="O300" s="119"/>
      <c r="P300" s="120"/>
      <c r="Q300" s="121"/>
      <c r="R300" s="86"/>
      <c r="S300" s="86"/>
      <c r="T300" s="138">
        <f t="shared" si="122"/>
        <v>6.4099999999999966</v>
      </c>
      <c r="U300" s="122">
        <f t="shared" si="130"/>
        <v>0</v>
      </c>
      <c r="V300" s="123">
        <f t="shared" si="131"/>
        <v>0</v>
      </c>
      <c r="W300" s="122">
        <f t="shared" si="116"/>
        <v>0</v>
      </c>
      <c r="X300" s="124">
        <f t="shared" si="132"/>
        <v>6.4099999999999966</v>
      </c>
      <c r="Y300" s="124">
        <f t="shared" si="133"/>
        <v>-1.5899999999999967</v>
      </c>
      <c r="Z300" s="124">
        <f t="shared" si="134"/>
        <v>6.4099999999999966</v>
      </c>
      <c r="AA300" s="140">
        <f t="shared" si="135"/>
        <v>-1.5899999999999967</v>
      </c>
      <c r="AB300" s="142" t="str">
        <f>IF(G300&lt;&gt;"",VLOOKUP(WEEKDAY(C300,2),Служебный!G$4:H$10,2),"")</f>
        <v/>
      </c>
      <c r="AC300" s="125" t="str">
        <f t="shared" si="123"/>
        <v/>
      </c>
      <c r="AD300" s="126" t="str">
        <f t="shared" si="124"/>
        <v/>
      </c>
      <c r="AE300" s="127">
        <f t="shared" si="136"/>
        <v>0</v>
      </c>
      <c r="AF300" s="127">
        <f t="shared" si="137"/>
        <v>0</v>
      </c>
      <c r="AG300" s="127" t="str">
        <f t="shared" si="117"/>
        <v>интрадей</v>
      </c>
      <c r="AH300" s="128">
        <f t="shared" si="138"/>
        <v>0</v>
      </c>
      <c r="AI300" s="128">
        <f t="shared" si="139"/>
        <v>0</v>
      </c>
      <c r="AJ300" s="125" t="str">
        <f t="shared" si="125"/>
        <v/>
      </c>
      <c r="AK300" s="125" t="str">
        <f t="shared" si="126"/>
        <v/>
      </c>
      <c r="AL300" s="126" t="str">
        <f t="shared" si="127"/>
        <v/>
      </c>
      <c r="AM300" s="128">
        <f t="shared" si="120"/>
        <v>0</v>
      </c>
      <c r="AN300" s="129">
        <f t="shared" si="128"/>
        <v>8</v>
      </c>
      <c r="AO300" s="129">
        <f t="shared" si="121"/>
        <v>-19.875000000000043</v>
      </c>
      <c r="AP300" s="129">
        <f t="shared" si="129"/>
        <v>0</v>
      </c>
      <c r="AQ300" s="128">
        <f t="shared" si="118"/>
        <v>0</v>
      </c>
      <c r="AR300" s="128">
        <f t="shared" si="119"/>
        <v>0</v>
      </c>
      <c r="AS300" s="125">
        <f t="shared" si="140"/>
        <v>0</v>
      </c>
      <c r="AT300" s="143">
        <f t="shared" si="141"/>
        <v>-1</v>
      </c>
      <c r="AU300" s="137"/>
      <c r="AV300" s="102"/>
    </row>
    <row r="301" spans="1:48" ht="10.199999999999999" x14ac:dyDescent="0.2">
      <c r="A301" s="102"/>
      <c r="B301" s="133">
        <v>299</v>
      </c>
      <c r="C301" s="159"/>
      <c r="D301" s="82"/>
      <c r="E301" s="81"/>
      <c r="F301" s="82"/>
      <c r="G301" s="84"/>
      <c r="H301" s="84"/>
      <c r="I301" s="85"/>
      <c r="J301" s="85"/>
      <c r="K301" s="84"/>
      <c r="L301" s="86"/>
      <c r="M301" s="87"/>
      <c r="N301" s="135"/>
      <c r="O301" s="119"/>
      <c r="P301" s="120"/>
      <c r="Q301" s="121"/>
      <c r="R301" s="86"/>
      <c r="S301" s="86"/>
      <c r="T301" s="138">
        <f t="shared" si="122"/>
        <v>6.4099999999999966</v>
      </c>
      <c r="U301" s="122">
        <f t="shared" si="130"/>
        <v>0</v>
      </c>
      <c r="V301" s="123">
        <f t="shared" si="131"/>
        <v>0</v>
      </c>
      <c r="W301" s="122">
        <f t="shared" si="116"/>
        <v>0</v>
      </c>
      <c r="X301" s="124">
        <f t="shared" si="132"/>
        <v>6.4099999999999966</v>
      </c>
      <c r="Y301" s="124">
        <f t="shared" si="133"/>
        <v>-1.5899999999999967</v>
      </c>
      <c r="Z301" s="124">
        <f t="shared" si="134"/>
        <v>6.4099999999999966</v>
      </c>
      <c r="AA301" s="140">
        <f t="shared" si="135"/>
        <v>-1.5899999999999967</v>
      </c>
      <c r="AB301" s="142" t="str">
        <f>IF(G301&lt;&gt;"",VLOOKUP(WEEKDAY(C301,2),Служебный!G$4:H$10,2),"")</f>
        <v/>
      </c>
      <c r="AC301" s="125" t="str">
        <f t="shared" si="123"/>
        <v/>
      </c>
      <c r="AD301" s="126" t="str">
        <f t="shared" si="124"/>
        <v/>
      </c>
      <c r="AE301" s="127">
        <f t="shared" si="136"/>
        <v>0</v>
      </c>
      <c r="AF301" s="127">
        <f t="shared" si="137"/>
        <v>0</v>
      </c>
      <c r="AG301" s="127" t="str">
        <f t="shared" si="117"/>
        <v>интрадей</v>
      </c>
      <c r="AH301" s="128">
        <f t="shared" si="138"/>
        <v>0</v>
      </c>
      <c r="AI301" s="128">
        <f t="shared" si="139"/>
        <v>0</v>
      </c>
      <c r="AJ301" s="125" t="str">
        <f t="shared" si="125"/>
        <v/>
      </c>
      <c r="AK301" s="125" t="str">
        <f t="shared" si="126"/>
        <v/>
      </c>
      <c r="AL301" s="126" t="str">
        <f t="shared" si="127"/>
        <v/>
      </c>
      <c r="AM301" s="128">
        <f t="shared" si="120"/>
        <v>0</v>
      </c>
      <c r="AN301" s="129">
        <f t="shared" si="128"/>
        <v>8</v>
      </c>
      <c r="AO301" s="129">
        <f t="shared" si="121"/>
        <v>-19.875000000000043</v>
      </c>
      <c r="AP301" s="129">
        <f t="shared" si="129"/>
        <v>0</v>
      </c>
      <c r="AQ301" s="128">
        <f t="shared" si="118"/>
        <v>0</v>
      </c>
      <c r="AR301" s="128">
        <f t="shared" si="119"/>
        <v>0</v>
      </c>
      <c r="AS301" s="125">
        <f t="shared" si="140"/>
        <v>0</v>
      </c>
      <c r="AT301" s="143">
        <f t="shared" si="141"/>
        <v>-1</v>
      </c>
      <c r="AU301" s="137"/>
      <c r="AV301" s="102"/>
    </row>
    <row r="302" spans="1:48" ht="10.199999999999999" x14ac:dyDescent="0.2">
      <c r="A302" s="102"/>
      <c r="B302" s="133">
        <v>300</v>
      </c>
      <c r="C302" s="159"/>
      <c r="D302" s="82"/>
      <c r="E302" s="81"/>
      <c r="F302" s="82"/>
      <c r="G302" s="84"/>
      <c r="H302" s="84"/>
      <c r="I302" s="85"/>
      <c r="J302" s="85"/>
      <c r="K302" s="84"/>
      <c r="L302" s="86"/>
      <c r="M302" s="87"/>
      <c r="N302" s="135"/>
      <c r="O302" s="119"/>
      <c r="P302" s="120"/>
      <c r="Q302" s="121"/>
      <c r="R302" s="86"/>
      <c r="S302" s="86"/>
      <c r="T302" s="138">
        <f t="shared" si="122"/>
        <v>6.4099999999999966</v>
      </c>
      <c r="U302" s="122">
        <f t="shared" si="130"/>
        <v>0</v>
      </c>
      <c r="V302" s="123">
        <f t="shared" si="131"/>
        <v>0</v>
      </c>
      <c r="W302" s="122">
        <f t="shared" si="116"/>
        <v>0</v>
      </c>
      <c r="X302" s="124">
        <f t="shared" si="132"/>
        <v>6.4099999999999966</v>
      </c>
      <c r="Y302" s="124">
        <f t="shared" si="133"/>
        <v>-1.5899999999999967</v>
      </c>
      <c r="Z302" s="124">
        <f t="shared" si="134"/>
        <v>6.4099999999999966</v>
      </c>
      <c r="AA302" s="140">
        <f t="shared" si="135"/>
        <v>-1.5899999999999967</v>
      </c>
      <c r="AB302" s="142" t="str">
        <f>IF(G302&lt;&gt;"",VLOOKUP(WEEKDAY(C302,2),Служебный!G$4:H$10,2),"")</f>
        <v/>
      </c>
      <c r="AC302" s="125" t="str">
        <f t="shared" si="123"/>
        <v/>
      </c>
      <c r="AD302" s="126" t="str">
        <f t="shared" si="124"/>
        <v/>
      </c>
      <c r="AE302" s="127">
        <f t="shared" si="136"/>
        <v>0</v>
      </c>
      <c r="AF302" s="127">
        <f t="shared" si="137"/>
        <v>0</v>
      </c>
      <c r="AG302" s="127" t="str">
        <f t="shared" si="117"/>
        <v>интрадей</v>
      </c>
      <c r="AH302" s="128">
        <f t="shared" si="138"/>
        <v>0</v>
      </c>
      <c r="AI302" s="128">
        <f t="shared" si="139"/>
        <v>0</v>
      </c>
      <c r="AJ302" s="125" t="str">
        <f t="shared" si="125"/>
        <v/>
      </c>
      <c r="AK302" s="125" t="str">
        <f t="shared" si="126"/>
        <v/>
      </c>
      <c r="AL302" s="126" t="str">
        <f t="shared" si="127"/>
        <v/>
      </c>
      <c r="AM302" s="128">
        <f t="shared" si="120"/>
        <v>0</v>
      </c>
      <c r="AN302" s="129">
        <f t="shared" si="128"/>
        <v>8</v>
      </c>
      <c r="AO302" s="129">
        <f t="shared" si="121"/>
        <v>-19.875000000000043</v>
      </c>
      <c r="AP302" s="129">
        <f t="shared" si="129"/>
        <v>0</v>
      </c>
      <c r="AQ302" s="128">
        <f t="shared" si="118"/>
        <v>0</v>
      </c>
      <c r="AR302" s="128">
        <f t="shared" si="119"/>
        <v>0</v>
      </c>
      <c r="AS302" s="125">
        <f t="shared" si="140"/>
        <v>0</v>
      </c>
      <c r="AT302" s="143">
        <f t="shared" si="141"/>
        <v>-1</v>
      </c>
      <c r="AU302" s="137"/>
      <c r="AV302" s="102"/>
    </row>
    <row r="303" spans="1:48" ht="10.199999999999999" x14ac:dyDescent="0.2">
      <c r="A303" s="102"/>
      <c r="B303" s="133">
        <v>301</v>
      </c>
      <c r="C303" s="159"/>
      <c r="D303" s="82"/>
      <c r="E303" s="81"/>
      <c r="F303" s="82"/>
      <c r="G303" s="84"/>
      <c r="H303" s="84"/>
      <c r="I303" s="85"/>
      <c r="J303" s="85"/>
      <c r="K303" s="84"/>
      <c r="L303" s="86"/>
      <c r="M303" s="87"/>
      <c r="N303" s="135"/>
      <c r="O303" s="119"/>
      <c r="P303" s="120"/>
      <c r="Q303" s="121"/>
      <c r="R303" s="86"/>
      <c r="S303" s="86"/>
      <c r="T303" s="138">
        <f t="shared" si="122"/>
        <v>6.4099999999999966</v>
      </c>
      <c r="U303" s="122">
        <f t="shared" si="130"/>
        <v>0</v>
      </c>
      <c r="V303" s="123">
        <f t="shared" si="131"/>
        <v>0</v>
      </c>
      <c r="W303" s="122">
        <f t="shared" si="116"/>
        <v>0</v>
      </c>
      <c r="X303" s="124">
        <f t="shared" si="132"/>
        <v>6.4099999999999966</v>
      </c>
      <c r="Y303" s="124">
        <f t="shared" si="133"/>
        <v>-1.5899999999999967</v>
      </c>
      <c r="Z303" s="124">
        <f t="shared" si="134"/>
        <v>6.4099999999999966</v>
      </c>
      <c r="AA303" s="140">
        <f t="shared" si="135"/>
        <v>-1.5899999999999967</v>
      </c>
      <c r="AB303" s="142" t="str">
        <f>IF(G303&lt;&gt;"",VLOOKUP(WEEKDAY(C303,2),Служебный!G$4:H$10,2),"")</f>
        <v/>
      </c>
      <c r="AC303" s="125" t="str">
        <f t="shared" si="123"/>
        <v/>
      </c>
      <c r="AD303" s="126" t="str">
        <f t="shared" si="124"/>
        <v/>
      </c>
      <c r="AE303" s="127">
        <f t="shared" si="136"/>
        <v>0</v>
      </c>
      <c r="AF303" s="127">
        <f t="shared" si="137"/>
        <v>0</v>
      </c>
      <c r="AG303" s="127" t="str">
        <f t="shared" si="117"/>
        <v>интрадей</v>
      </c>
      <c r="AH303" s="128">
        <f t="shared" si="138"/>
        <v>0</v>
      </c>
      <c r="AI303" s="128">
        <f t="shared" si="139"/>
        <v>0</v>
      </c>
      <c r="AJ303" s="125" t="str">
        <f t="shared" si="125"/>
        <v/>
      </c>
      <c r="AK303" s="125" t="str">
        <f t="shared" si="126"/>
        <v/>
      </c>
      <c r="AL303" s="126" t="str">
        <f t="shared" si="127"/>
        <v/>
      </c>
      <c r="AM303" s="128">
        <f t="shared" si="120"/>
        <v>0</v>
      </c>
      <c r="AN303" s="129">
        <f t="shared" si="128"/>
        <v>8</v>
      </c>
      <c r="AO303" s="129">
        <f t="shared" si="121"/>
        <v>-19.875000000000043</v>
      </c>
      <c r="AP303" s="129">
        <f t="shared" si="129"/>
        <v>0</v>
      </c>
      <c r="AQ303" s="128">
        <f t="shared" si="118"/>
        <v>0</v>
      </c>
      <c r="AR303" s="128">
        <f t="shared" si="119"/>
        <v>0</v>
      </c>
      <c r="AS303" s="125">
        <f t="shared" si="140"/>
        <v>0</v>
      </c>
      <c r="AT303" s="143">
        <f t="shared" si="141"/>
        <v>-1</v>
      </c>
      <c r="AU303" s="137"/>
      <c r="AV303" s="102"/>
    </row>
    <row r="304" spans="1:48" ht="10.199999999999999" x14ac:dyDescent="0.2">
      <c r="A304" s="102"/>
      <c r="B304" s="133">
        <v>302</v>
      </c>
      <c r="C304" s="159"/>
      <c r="D304" s="82"/>
      <c r="E304" s="81"/>
      <c r="F304" s="82"/>
      <c r="G304" s="84"/>
      <c r="H304" s="84"/>
      <c r="I304" s="85"/>
      <c r="J304" s="85"/>
      <c r="K304" s="84"/>
      <c r="L304" s="86"/>
      <c r="M304" s="87"/>
      <c r="N304" s="135"/>
      <c r="O304" s="119"/>
      <c r="P304" s="120"/>
      <c r="Q304" s="121"/>
      <c r="R304" s="86"/>
      <c r="S304" s="86"/>
      <c r="T304" s="138">
        <f t="shared" si="122"/>
        <v>6.4099999999999966</v>
      </c>
      <c r="U304" s="122">
        <f t="shared" si="130"/>
        <v>0</v>
      </c>
      <c r="V304" s="123">
        <f t="shared" si="131"/>
        <v>0</v>
      </c>
      <c r="W304" s="122">
        <f t="shared" si="116"/>
        <v>0</v>
      </c>
      <c r="X304" s="124">
        <f t="shared" si="132"/>
        <v>6.4099999999999966</v>
      </c>
      <c r="Y304" s="124">
        <f t="shared" si="133"/>
        <v>-1.5899999999999967</v>
      </c>
      <c r="Z304" s="124">
        <f t="shared" si="134"/>
        <v>6.4099999999999966</v>
      </c>
      <c r="AA304" s="140">
        <f t="shared" si="135"/>
        <v>-1.5899999999999967</v>
      </c>
      <c r="AB304" s="142" t="str">
        <f>IF(G304&lt;&gt;"",VLOOKUP(WEEKDAY(C304,2),Служебный!G$4:H$10,2),"")</f>
        <v/>
      </c>
      <c r="AC304" s="125" t="str">
        <f t="shared" si="123"/>
        <v/>
      </c>
      <c r="AD304" s="126" t="str">
        <f t="shared" si="124"/>
        <v/>
      </c>
      <c r="AE304" s="127">
        <f t="shared" si="136"/>
        <v>0</v>
      </c>
      <c r="AF304" s="127">
        <f t="shared" si="137"/>
        <v>0</v>
      </c>
      <c r="AG304" s="127" t="str">
        <f t="shared" si="117"/>
        <v>интрадей</v>
      </c>
      <c r="AH304" s="128">
        <f t="shared" si="138"/>
        <v>0</v>
      </c>
      <c r="AI304" s="128">
        <f t="shared" si="139"/>
        <v>0</v>
      </c>
      <c r="AJ304" s="125" t="str">
        <f t="shared" si="125"/>
        <v/>
      </c>
      <c r="AK304" s="125" t="str">
        <f t="shared" si="126"/>
        <v/>
      </c>
      <c r="AL304" s="126" t="str">
        <f t="shared" si="127"/>
        <v/>
      </c>
      <c r="AM304" s="128">
        <f t="shared" si="120"/>
        <v>0</v>
      </c>
      <c r="AN304" s="129">
        <f t="shared" si="128"/>
        <v>8</v>
      </c>
      <c r="AO304" s="129">
        <f t="shared" si="121"/>
        <v>-19.875000000000043</v>
      </c>
      <c r="AP304" s="129">
        <f t="shared" si="129"/>
        <v>0</v>
      </c>
      <c r="AQ304" s="128">
        <f t="shared" si="118"/>
        <v>0</v>
      </c>
      <c r="AR304" s="128">
        <f t="shared" si="119"/>
        <v>0</v>
      </c>
      <c r="AS304" s="125">
        <f t="shared" si="140"/>
        <v>0</v>
      </c>
      <c r="AT304" s="143">
        <f t="shared" si="141"/>
        <v>-1</v>
      </c>
      <c r="AU304" s="137"/>
      <c r="AV304" s="102"/>
    </row>
    <row r="305" spans="1:48" ht="10.199999999999999" x14ac:dyDescent="0.2">
      <c r="A305" s="102"/>
      <c r="B305" s="133">
        <v>303</v>
      </c>
      <c r="C305" s="159"/>
      <c r="D305" s="82"/>
      <c r="E305" s="81"/>
      <c r="F305" s="82"/>
      <c r="G305" s="84"/>
      <c r="H305" s="84"/>
      <c r="I305" s="85"/>
      <c r="J305" s="85"/>
      <c r="K305" s="84"/>
      <c r="L305" s="86"/>
      <c r="M305" s="87"/>
      <c r="N305" s="135"/>
      <c r="O305" s="119"/>
      <c r="P305" s="120"/>
      <c r="Q305" s="121"/>
      <c r="R305" s="86"/>
      <c r="S305" s="86"/>
      <c r="T305" s="138">
        <f t="shared" si="122"/>
        <v>6.4099999999999966</v>
      </c>
      <c r="U305" s="122">
        <f t="shared" si="130"/>
        <v>0</v>
      </c>
      <c r="V305" s="123">
        <f t="shared" si="131"/>
        <v>0</v>
      </c>
      <c r="W305" s="122">
        <f t="shared" si="116"/>
        <v>0</v>
      </c>
      <c r="X305" s="124">
        <f t="shared" si="132"/>
        <v>6.4099999999999966</v>
      </c>
      <c r="Y305" s="124">
        <f t="shared" si="133"/>
        <v>-1.5899999999999967</v>
      </c>
      <c r="Z305" s="124">
        <f t="shared" si="134"/>
        <v>6.4099999999999966</v>
      </c>
      <c r="AA305" s="140">
        <f t="shared" si="135"/>
        <v>-1.5899999999999967</v>
      </c>
      <c r="AB305" s="142" t="str">
        <f>IF(G305&lt;&gt;"",VLOOKUP(WEEKDAY(C305,2),Служебный!G$4:H$10,2),"")</f>
        <v/>
      </c>
      <c r="AC305" s="125" t="str">
        <f t="shared" si="123"/>
        <v/>
      </c>
      <c r="AD305" s="126" t="str">
        <f t="shared" si="124"/>
        <v/>
      </c>
      <c r="AE305" s="127">
        <f t="shared" si="136"/>
        <v>0</v>
      </c>
      <c r="AF305" s="127">
        <f t="shared" si="137"/>
        <v>0</v>
      </c>
      <c r="AG305" s="127" t="str">
        <f t="shared" si="117"/>
        <v>интрадей</v>
      </c>
      <c r="AH305" s="128">
        <f t="shared" si="138"/>
        <v>0</v>
      </c>
      <c r="AI305" s="128">
        <f t="shared" si="139"/>
        <v>0</v>
      </c>
      <c r="AJ305" s="125" t="str">
        <f t="shared" si="125"/>
        <v/>
      </c>
      <c r="AK305" s="125" t="str">
        <f t="shared" si="126"/>
        <v/>
      </c>
      <c r="AL305" s="126" t="str">
        <f t="shared" si="127"/>
        <v/>
      </c>
      <c r="AM305" s="128">
        <f t="shared" si="120"/>
        <v>0</v>
      </c>
      <c r="AN305" s="129">
        <f t="shared" si="128"/>
        <v>8</v>
      </c>
      <c r="AO305" s="129">
        <f t="shared" si="121"/>
        <v>-19.875000000000043</v>
      </c>
      <c r="AP305" s="129">
        <f t="shared" si="129"/>
        <v>0</v>
      </c>
      <c r="AQ305" s="128">
        <f t="shared" si="118"/>
        <v>0</v>
      </c>
      <c r="AR305" s="128">
        <f t="shared" si="119"/>
        <v>0</v>
      </c>
      <c r="AS305" s="125">
        <f t="shared" si="140"/>
        <v>0</v>
      </c>
      <c r="AT305" s="143">
        <f t="shared" si="141"/>
        <v>-1</v>
      </c>
      <c r="AU305" s="137"/>
      <c r="AV305" s="102"/>
    </row>
    <row r="306" spans="1:48" ht="10.199999999999999" x14ac:dyDescent="0.2">
      <c r="A306" s="102"/>
      <c r="B306" s="133">
        <v>304</v>
      </c>
      <c r="C306" s="159"/>
      <c r="D306" s="82"/>
      <c r="E306" s="81"/>
      <c r="F306" s="82"/>
      <c r="G306" s="84"/>
      <c r="H306" s="84"/>
      <c r="I306" s="85"/>
      <c r="J306" s="85"/>
      <c r="K306" s="84"/>
      <c r="L306" s="86"/>
      <c r="M306" s="87"/>
      <c r="N306" s="135"/>
      <c r="O306" s="119"/>
      <c r="P306" s="120"/>
      <c r="Q306" s="121"/>
      <c r="R306" s="86"/>
      <c r="S306" s="86"/>
      <c r="T306" s="138">
        <f t="shared" si="122"/>
        <v>6.4099999999999966</v>
      </c>
      <c r="U306" s="122">
        <f t="shared" si="130"/>
        <v>0</v>
      </c>
      <c r="V306" s="123">
        <f t="shared" si="131"/>
        <v>0</v>
      </c>
      <c r="W306" s="122">
        <f t="shared" si="116"/>
        <v>0</v>
      </c>
      <c r="X306" s="124">
        <f t="shared" si="132"/>
        <v>6.4099999999999966</v>
      </c>
      <c r="Y306" s="124">
        <f t="shared" si="133"/>
        <v>-1.5899999999999967</v>
      </c>
      <c r="Z306" s="124">
        <f t="shared" si="134"/>
        <v>6.4099999999999966</v>
      </c>
      <c r="AA306" s="140">
        <f t="shared" si="135"/>
        <v>-1.5899999999999967</v>
      </c>
      <c r="AB306" s="142" t="str">
        <f>IF(G306&lt;&gt;"",VLOOKUP(WEEKDAY(C306,2),Служебный!G$4:H$10,2),"")</f>
        <v/>
      </c>
      <c r="AC306" s="125" t="str">
        <f t="shared" si="123"/>
        <v/>
      </c>
      <c r="AD306" s="126" t="str">
        <f t="shared" si="124"/>
        <v/>
      </c>
      <c r="AE306" s="127">
        <f t="shared" si="136"/>
        <v>0</v>
      </c>
      <c r="AF306" s="127">
        <f t="shared" si="137"/>
        <v>0</v>
      </c>
      <c r="AG306" s="127" t="str">
        <f t="shared" si="117"/>
        <v>интрадей</v>
      </c>
      <c r="AH306" s="128">
        <f t="shared" si="138"/>
        <v>0</v>
      </c>
      <c r="AI306" s="128">
        <f t="shared" si="139"/>
        <v>0</v>
      </c>
      <c r="AJ306" s="125" t="str">
        <f t="shared" si="125"/>
        <v/>
      </c>
      <c r="AK306" s="125" t="str">
        <f t="shared" si="126"/>
        <v/>
      </c>
      <c r="AL306" s="126" t="str">
        <f t="shared" si="127"/>
        <v/>
      </c>
      <c r="AM306" s="128">
        <f t="shared" si="120"/>
        <v>0</v>
      </c>
      <c r="AN306" s="129">
        <f t="shared" si="128"/>
        <v>8</v>
      </c>
      <c r="AO306" s="129">
        <f t="shared" si="121"/>
        <v>-19.875000000000043</v>
      </c>
      <c r="AP306" s="129">
        <f t="shared" si="129"/>
        <v>0</v>
      </c>
      <c r="AQ306" s="128">
        <f t="shared" si="118"/>
        <v>0</v>
      </c>
      <c r="AR306" s="128">
        <f t="shared" si="119"/>
        <v>0</v>
      </c>
      <c r="AS306" s="125">
        <f t="shared" si="140"/>
        <v>0</v>
      </c>
      <c r="AT306" s="143">
        <f t="shared" si="141"/>
        <v>-1</v>
      </c>
      <c r="AU306" s="137"/>
      <c r="AV306" s="102"/>
    </row>
    <row r="307" spans="1:48" ht="10.199999999999999" x14ac:dyDescent="0.2">
      <c r="A307" s="102"/>
      <c r="B307" s="133">
        <v>305</v>
      </c>
      <c r="C307" s="159"/>
      <c r="D307" s="82"/>
      <c r="E307" s="81"/>
      <c r="F307" s="82"/>
      <c r="G307" s="84"/>
      <c r="H307" s="84"/>
      <c r="I307" s="85"/>
      <c r="J307" s="85"/>
      <c r="K307" s="84"/>
      <c r="L307" s="86"/>
      <c r="M307" s="87"/>
      <c r="N307" s="135"/>
      <c r="O307" s="119"/>
      <c r="P307" s="120"/>
      <c r="Q307" s="121"/>
      <c r="R307" s="86"/>
      <c r="S307" s="86"/>
      <c r="T307" s="138">
        <f t="shared" si="122"/>
        <v>6.4099999999999966</v>
      </c>
      <c r="U307" s="122">
        <f t="shared" si="130"/>
        <v>0</v>
      </c>
      <c r="V307" s="123">
        <f t="shared" si="131"/>
        <v>0</v>
      </c>
      <c r="W307" s="122">
        <f t="shared" si="116"/>
        <v>0</v>
      </c>
      <c r="X307" s="124">
        <f t="shared" si="132"/>
        <v>6.4099999999999966</v>
      </c>
      <c r="Y307" s="124">
        <f t="shared" si="133"/>
        <v>-1.5899999999999967</v>
      </c>
      <c r="Z307" s="124">
        <f t="shared" si="134"/>
        <v>6.4099999999999966</v>
      </c>
      <c r="AA307" s="140">
        <f t="shared" si="135"/>
        <v>-1.5899999999999967</v>
      </c>
      <c r="AB307" s="142" t="str">
        <f>IF(G307&lt;&gt;"",VLOOKUP(WEEKDAY(C307,2),Служебный!G$4:H$10,2),"")</f>
        <v/>
      </c>
      <c r="AC307" s="125" t="str">
        <f t="shared" si="123"/>
        <v/>
      </c>
      <c r="AD307" s="126" t="str">
        <f t="shared" si="124"/>
        <v/>
      </c>
      <c r="AE307" s="127">
        <f t="shared" si="136"/>
        <v>0</v>
      </c>
      <c r="AF307" s="127">
        <f t="shared" si="137"/>
        <v>0</v>
      </c>
      <c r="AG307" s="127" t="str">
        <f t="shared" si="117"/>
        <v>интрадей</v>
      </c>
      <c r="AH307" s="128">
        <f t="shared" si="138"/>
        <v>0</v>
      </c>
      <c r="AI307" s="128">
        <f t="shared" si="139"/>
        <v>0</v>
      </c>
      <c r="AJ307" s="125" t="str">
        <f t="shared" si="125"/>
        <v/>
      </c>
      <c r="AK307" s="125" t="str">
        <f t="shared" si="126"/>
        <v/>
      </c>
      <c r="AL307" s="126" t="str">
        <f t="shared" si="127"/>
        <v/>
      </c>
      <c r="AM307" s="128">
        <f t="shared" si="120"/>
        <v>0</v>
      </c>
      <c r="AN307" s="129">
        <f t="shared" si="128"/>
        <v>8</v>
      </c>
      <c r="AO307" s="129">
        <f t="shared" si="121"/>
        <v>-19.875000000000043</v>
      </c>
      <c r="AP307" s="129">
        <f t="shared" si="129"/>
        <v>0</v>
      </c>
      <c r="AQ307" s="128">
        <f t="shared" si="118"/>
        <v>0</v>
      </c>
      <c r="AR307" s="128">
        <f t="shared" si="119"/>
        <v>0</v>
      </c>
      <c r="AS307" s="125">
        <f t="shared" si="140"/>
        <v>0</v>
      </c>
      <c r="AT307" s="143">
        <f t="shared" si="141"/>
        <v>-1</v>
      </c>
      <c r="AU307" s="137"/>
      <c r="AV307" s="102"/>
    </row>
    <row r="308" spans="1:48" ht="10.199999999999999" x14ac:dyDescent="0.2">
      <c r="A308" s="102"/>
      <c r="B308" s="133">
        <v>306</v>
      </c>
      <c r="C308" s="159"/>
      <c r="D308" s="82"/>
      <c r="E308" s="81"/>
      <c r="F308" s="82"/>
      <c r="G308" s="84"/>
      <c r="H308" s="84"/>
      <c r="I308" s="85"/>
      <c r="J308" s="85"/>
      <c r="K308" s="84"/>
      <c r="L308" s="86"/>
      <c r="M308" s="87"/>
      <c r="N308" s="135"/>
      <c r="O308" s="119"/>
      <c r="P308" s="120"/>
      <c r="Q308" s="121"/>
      <c r="R308" s="86"/>
      <c r="S308" s="86"/>
      <c r="T308" s="138">
        <f t="shared" si="122"/>
        <v>6.4099999999999966</v>
      </c>
      <c r="U308" s="122">
        <f t="shared" si="130"/>
        <v>0</v>
      </c>
      <c r="V308" s="123">
        <f t="shared" si="131"/>
        <v>0</v>
      </c>
      <c r="W308" s="122">
        <f t="shared" si="116"/>
        <v>0</v>
      </c>
      <c r="X308" s="124">
        <f t="shared" si="132"/>
        <v>6.4099999999999966</v>
      </c>
      <c r="Y308" s="124">
        <f t="shared" si="133"/>
        <v>-1.5899999999999967</v>
      </c>
      <c r="Z308" s="124">
        <f t="shared" si="134"/>
        <v>6.4099999999999966</v>
      </c>
      <c r="AA308" s="140">
        <f t="shared" si="135"/>
        <v>-1.5899999999999967</v>
      </c>
      <c r="AB308" s="142" t="str">
        <f>IF(G308&lt;&gt;"",VLOOKUP(WEEKDAY(C308,2),Служебный!G$4:H$10,2),"")</f>
        <v/>
      </c>
      <c r="AC308" s="125" t="str">
        <f t="shared" si="123"/>
        <v/>
      </c>
      <c r="AD308" s="126" t="str">
        <f t="shared" si="124"/>
        <v/>
      </c>
      <c r="AE308" s="127">
        <f t="shared" si="136"/>
        <v>0</v>
      </c>
      <c r="AF308" s="127">
        <f t="shared" si="137"/>
        <v>0</v>
      </c>
      <c r="AG308" s="127" t="str">
        <f t="shared" si="117"/>
        <v>интрадей</v>
      </c>
      <c r="AH308" s="128">
        <f t="shared" si="138"/>
        <v>0</v>
      </c>
      <c r="AI308" s="128">
        <f t="shared" si="139"/>
        <v>0</v>
      </c>
      <c r="AJ308" s="125" t="str">
        <f t="shared" si="125"/>
        <v/>
      </c>
      <c r="AK308" s="125" t="str">
        <f t="shared" si="126"/>
        <v/>
      </c>
      <c r="AL308" s="126" t="str">
        <f t="shared" si="127"/>
        <v/>
      </c>
      <c r="AM308" s="128">
        <f t="shared" si="120"/>
        <v>0</v>
      </c>
      <c r="AN308" s="129">
        <f t="shared" si="128"/>
        <v>8</v>
      </c>
      <c r="AO308" s="129">
        <f t="shared" si="121"/>
        <v>-19.875000000000043</v>
      </c>
      <c r="AP308" s="129">
        <f t="shared" si="129"/>
        <v>0</v>
      </c>
      <c r="AQ308" s="128">
        <f t="shared" si="118"/>
        <v>0</v>
      </c>
      <c r="AR308" s="128">
        <f t="shared" si="119"/>
        <v>0</v>
      </c>
      <c r="AS308" s="125">
        <f t="shared" si="140"/>
        <v>0</v>
      </c>
      <c r="AT308" s="143">
        <f t="shared" si="141"/>
        <v>-1</v>
      </c>
      <c r="AU308" s="137"/>
      <c r="AV308" s="102"/>
    </row>
    <row r="309" spans="1:48" ht="10.199999999999999" x14ac:dyDescent="0.2">
      <c r="A309" s="102"/>
      <c r="B309" s="133">
        <v>307</v>
      </c>
      <c r="C309" s="159"/>
      <c r="D309" s="82"/>
      <c r="E309" s="81"/>
      <c r="F309" s="82"/>
      <c r="G309" s="84"/>
      <c r="H309" s="84"/>
      <c r="I309" s="85"/>
      <c r="J309" s="85"/>
      <c r="K309" s="84"/>
      <c r="L309" s="86"/>
      <c r="M309" s="87"/>
      <c r="N309" s="135"/>
      <c r="O309" s="119"/>
      <c r="P309" s="120"/>
      <c r="Q309" s="121"/>
      <c r="R309" s="86"/>
      <c r="S309" s="86"/>
      <c r="T309" s="138">
        <f t="shared" si="122"/>
        <v>6.4099999999999966</v>
      </c>
      <c r="U309" s="122">
        <f t="shared" si="130"/>
        <v>0</v>
      </c>
      <c r="V309" s="123">
        <f t="shared" si="131"/>
        <v>0</v>
      </c>
      <c r="W309" s="122">
        <f t="shared" si="116"/>
        <v>0</v>
      </c>
      <c r="X309" s="124">
        <f t="shared" si="132"/>
        <v>6.4099999999999966</v>
      </c>
      <c r="Y309" s="124">
        <f t="shared" si="133"/>
        <v>-1.5899999999999967</v>
      </c>
      <c r="Z309" s="124">
        <f t="shared" si="134"/>
        <v>6.4099999999999966</v>
      </c>
      <c r="AA309" s="140">
        <f t="shared" si="135"/>
        <v>-1.5899999999999967</v>
      </c>
      <c r="AB309" s="142" t="str">
        <f>IF(G309&lt;&gt;"",VLOOKUP(WEEKDAY(C309,2),Служебный!G$4:H$10,2),"")</f>
        <v/>
      </c>
      <c r="AC309" s="125" t="str">
        <f t="shared" si="123"/>
        <v/>
      </c>
      <c r="AD309" s="126" t="str">
        <f t="shared" si="124"/>
        <v/>
      </c>
      <c r="AE309" s="127">
        <f t="shared" si="136"/>
        <v>0</v>
      </c>
      <c r="AF309" s="127">
        <f t="shared" si="137"/>
        <v>0</v>
      </c>
      <c r="AG309" s="127" t="str">
        <f t="shared" si="117"/>
        <v>интрадей</v>
      </c>
      <c r="AH309" s="128">
        <f t="shared" si="138"/>
        <v>0</v>
      </c>
      <c r="AI309" s="128">
        <f t="shared" si="139"/>
        <v>0</v>
      </c>
      <c r="AJ309" s="125" t="str">
        <f t="shared" si="125"/>
        <v/>
      </c>
      <c r="AK309" s="125" t="str">
        <f t="shared" si="126"/>
        <v/>
      </c>
      <c r="AL309" s="126" t="str">
        <f t="shared" si="127"/>
        <v/>
      </c>
      <c r="AM309" s="128">
        <f t="shared" si="120"/>
        <v>0</v>
      </c>
      <c r="AN309" s="129">
        <f t="shared" si="128"/>
        <v>8</v>
      </c>
      <c r="AO309" s="129">
        <f t="shared" si="121"/>
        <v>-19.875000000000043</v>
      </c>
      <c r="AP309" s="129">
        <f t="shared" si="129"/>
        <v>0</v>
      </c>
      <c r="AQ309" s="128">
        <f t="shared" si="118"/>
        <v>0</v>
      </c>
      <c r="AR309" s="128">
        <f t="shared" si="119"/>
        <v>0</v>
      </c>
      <c r="AS309" s="125">
        <f t="shared" si="140"/>
        <v>0</v>
      </c>
      <c r="AT309" s="143">
        <f t="shared" si="141"/>
        <v>-1</v>
      </c>
      <c r="AU309" s="137"/>
      <c r="AV309" s="102"/>
    </row>
    <row r="310" spans="1:48" ht="10.199999999999999" x14ac:dyDescent="0.2">
      <c r="A310" s="102"/>
      <c r="B310" s="133">
        <v>308</v>
      </c>
      <c r="C310" s="159"/>
      <c r="D310" s="82"/>
      <c r="E310" s="81"/>
      <c r="F310" s="82"/>
      <c r="G310" s="84"/>
      <c r="H310" s="84"/>
      <c r="I310" s="85"/>
      <c r="J310" s="85"/>
      <c r="K310" s="84"/>
      <c r="L310" s="86"/>
      <c r="M310" s="87"/>
      <c r="N310" s="135"/>
      <c r="O310" s="119"/>
      <c r="P310" s="120"/>
      <c r="Q310" s="121"/>
      <c r="R310" s="86"/>
      <c r="S310" s="86"/>
      <c r="T310" s="138">
        <f t="shared" si="122"/>
        <v>6.4099999999999966</v>
      </c>
      <c r="U310" s="122">
        <f t="shared" si="130"/>
        <v>0</v>
      </c>
      <c r="V310" s="123">
        <f t="shared" si="131"/>
        <v>0</v>
      </c>
      <c r="W310" s="122">
        <f t="shared" si="116"/>
        <v>0</v>
      </c>
      <c r="X310" s="124">
        <f t="shared" si="132"/>
        <v>6.4099999999999966</v>
      </c>
      <c r="Y310" s="124">
        <f t="shared" si="133"/>
        <v>-1.5899999999999967</v>
      </c>
      <c r="Z310" s="124">
        <f t="shared" si="134"/>
        <v>6.4099999999999966</v>
      </c>
      <c r="AA310" s="140">
        <f t="shared" si="135"/>
        <v>-1.5899999999999967</v>
      </c>
      <c r="AB310" s="142" t="str">
        <f>IF(G310&lt;&gt;"",VLOOKUP(WEEKDAY(C310,2),Служебный!G$4:H$10,2),"")</f>
        <v/>
      </c>
      <c r="AC310" s="125" t="str">
        <f t="shared" si="123"/>
        <v/>
      </c>
      <c r="AD310" s="126" t="str">
        <f t="shared" si="124"/>
        <v/>
      </c>
      <c r="AE310" s="127">
        <f t="shared" si="136"/>
        <v>0</v>
      </c>
      <c r="AF310" s="127">
        <f t="shared" si="137"/>
        <v>0</v>
      </c>
      <c r="AG310" s="127" t="str">
        <f t="shared" si="117"/>
        <v>интрадей</v>
      </c>
      <c r="AH310" s="128">
        <f t="shared" si="138"/>
        <v>0</v>
      </c>
      <c r="AI310" s="128">
        <f t="shared" si="139"/>
        <v>0</v>
      </c>
      <c r="AJ310" s="125" t="str">
        <f t="shared" si="125"/>
        <v/>
      </c>
      <c r="AK310" s="125" t="str">
        <f t="shared" si="126"/>
        <v/>
      </c>
      <c r="AL310" s="126" t="str">
        <f t="shared" si="127"/>
        <v/>
      </c>
      <c r="AM310" s="128">
        <f t="shared" si="120"/>
        <v>0</v>
      </c>
      <c r="AN310" s="129">
        <f t="shared" si="128"/>
        <v>8</v>
      </c>
      <c r="AO310" s="129">
        <f t="shared" si="121"/>
        <v>-19.875000000000043</v>
      </c>
      <c r="AP310" s="129">
        <f t="shared" si="129"/>
        <v>0</v>
      </c>
      <c r="AQ310" s="128">
        <f t="shared" si="118"/>
        <v>0</v>
      </c>
      <c r="AR310" s="128">
        <f t="shared" si="119"/>
        <v>0</v>
      </c>
      <c r="AS310" s="125">
        <f t="shared" si="140"/>
        <v>0</v>
      </c>
      <c r="AT310" s="143">
        <f t="shared" si="141"/>
        <v>-1</v>
      </c>
      <c r="AU310" s="137"/>
      <c r="AV310" s="102"/>
    </row>
    <row r="311" spans="1:48" ht="10.199999999999999" x14ac:dyDescent="0.2">
      <c r="A311" s="102"/>
      <c r="B311" s="133">
        <v>309</v>
      </c>
      <c r="C311" s="159"/>
      <c r="D311" s="82"/>
      <c r="E311" s="81"/>
      <c r="F311" s="82"/>
      <c r="G311" s="84"/>
      <c r="H311" s="84"/>
      <c r="I311" s="85"/>
      <c r="J311" s="85"/>
      <c r="K311" s="84"/>
      <c r="L311" s="86"/>
      <c r="M311" s="87"/>
      <c r="N311" s="135"/>
      <c r="O311" s="119"/>
      <c r="P311" s="120"/>
      <c r="Q311" s="121"/>
      <c r="R311" s="86"/>
      <c r="S311" s="86"/>
      <c r="T311" s="138">
        <f t="shared" si="122"/>
        <v>6.4099999999999966</v>
      </c>
      <c r="U311" s="122">
        <f t="shared" si="130"/>
        <v>0</v>
      </c>
      <c r="V311" s="123">
        <f t="shared" si="131"/>
        <v>0</v>
      </c>
      <c r="W311" s="122">
        <f t="shared" si="116"/>
        <v>0</v>
      </c>
      <c r="X311" s="124">
        <f t="shared" si="132"/>
        <v>6.4099999999999966</v>
      </c>
      <c r="Y311" s="124">
        <f t="shared" si="133"/>
        <v>-1.5899999999999967</v>
      </c>
      <c r="Z311" s="124">
        <f t="shared" si="134"/>
        <v>6.4099999999999966</v>
      </c>
      <c r="AA311" s="140">
        <f t="shared" si="135"/>
        <v>-1.5899999999999967</v>
      </c>
      <c r="AB311" s="142" t="str">
        <f>IF(G311&lt;&gt;"",VLOOKUP(WEEKDAY(C311,2),Служебный!G$4:H$10,2),"")</f>
        <v/>
      </c>
      <c r="AC311" s="125" t="str">
        <f t="shared" si="123"/>
        <v/>
      </c>
      <c r="AD311" s="126" t="str">
        <f t="shared" si="124"/>
        <v/>
      </c>
      <c r="AE311" s="127">
        <f t="shared" si="136"/>
        <v>0</v>
      </c>
      <c r="AF311" s="127">
        <f t="shared" si="137"/>
        <v>0</v>
      </c>
      <c r="AG311" s="127" t="str">
        <f t="shared" si="117"/>
        <v>интрадей</v>
      </c>
      <c r="AH311" s="128">
        <f t="shared" si="138"/>
        <v>0</v>
      </c>
      <c r="AI311" s="128">
        <f t="shared" si="139"/>
        <v>0</v>
      </c>
      <c r="AJ311" s="125" t="str">
        <f t="shared" si="125"/>
        <v/>
      </c>
      <c r="AK311" s="125" t="str">
        <f t="shared" si="126"/>
        <v/>
      </c>
      <c r="AL311" s="126" t="str">
        <f t="shared" si="127"/>
        <v/>
      </c>
      <c r="AM311" s="128">
        <f t="shared" si="120"/>
        <v>0</v>
      </c>
      <c r="AN311" s="129">
        <f t="shared" si="128"/>
        <v>8</v>
      </c>
      <c r="AO311" s="129">
        <f t="shared" si="121"/>
        <v>-19.875000000000043</v>
      </c>
      <c r="AP311" s="129">
        <f t="shared" si="129"/>
        <v>0</v>
      </c>
      <c r="AQ311" s="128">
        <f t="shared" si="118"/>
        <v>0</v>
      </c>
      <c r="AR311" s="128">
        <f t="shared" si="119"/>
        <v>0</v>
      </c>
      <c r="AS311" s="125">
        <f t="shared" si="140"/>
        <v>0</v>
      </c>
      <c r="AT311" s="143">
        <f t="shared" si="141"/>
        <v>-1</v>
      </c>
      <c r="AU311" s="137"/>
      <c r="AV311" s="102"/>
    </row>
    <row r="312" spans="1:48" ht="10.199999999999999" x14ac:dyDescent="0.2">
      <c r="A312" s="102"/>
      <c r="B312" s="133">
        <v>310</v>
      </c>
      <c r="C312" s="159"/>
      <c r="D312" s="82"/>
      <c r="E312" s="81"/>
      <c r="F312" s="82"/>
      <c r="G312" s="84"/>
      <c r="H312" s="84"/>
      <c r="I312" s="85"/>
      <c r="J312" s="85"/>
      <c r="K312" s="84"/>
      <c r="L312" s="86"/>
      <c r="M312" s="87"/>
      <c r="N312" s="135"/>
      <c r="O312" s="119"/>
      <c r="P312" s="120"/>
      <c r="Q312" s="121"/>
      <c r="R312" s="86"/>
      <c r="S312" s="86"/>
      <c r="T312" s="138">
        <f t="shared" si="122"/>
        <v>6.4099999999999966</v>
      </c>
      <c r="U312" s="122">
        <f t="shared" si="130"/>
        <v>0</v>
      </c>
      <c r="V312" s="123">
        <f t="shared" si="131"/>
        <v>0</v>
      </c>
      <c r="W312" s="122">
        <f t="shared" si="116"/>
        <v>0</v>
      </c>
      <c r="X312" s="124">
        <f t="shared" si="132"/>
        <v>6.4099999999999966</v>
      </c>
      <c r="Y312" s="124">
        <f t="shared" si="133"/>
        <v>-1.5899999999999967</v>
      </c>
      <c r="Z312" s="124">
        <f t="shared" si="134"/>
        <v>6.4099999999999966</v>
      </c>
      <c r="AA312" s="140">
        <f t="shared" si="135"/>
        <v>-1.5899999999999967</v>
      </c>
      <c r="AB312" s="142" t="str">
        <f>IF(G312&lt;&gt;"",VLOOKUP(WEEKDAY(C312,2),Служебный!G$4:H$10,2),"")</f>
        <v/>
      </c>
      <c r="AC312" s="125" t="str">
        <f t="shared" si="123"/>
        <v/>
      </c>
      <c r="AD312" s="126" t="str">
        <f t="shared" si="124"/>
        <v/>
      </c>
      <c r="AE312" s="127">
        <f t="shared" si="136"/>
        <v>0</v>
      </c>
      <c r="AF312" s="127">
        <f t="shared" si="137"/>
        <v>0</v>
      </c>
      <c r="AG312" s="127" t="str">
        <f t="shared" si="117"/>
        <v>интрадей</v>
      </c>
      <c r="AH312" s="128">
        <f t="shared" si="138"/>
        <v>0</v>
      </c>
      <c r="AI312" s="128">
        <f t="shared" si="139"/>
        <v>0</v>
      </c>
      <c r="AJ312" s="125" t="str">
        <f t="shared" si="125"/>
        <v/>
      </c>
      <c r="AK312" s="125" t="str">
        <f t="shared" si="126"/>
        <v/>
      </c>
      <c r="AL312" s="126" t="str">
        <f t="shared" si="127"/>
        <v/>
      </c>
      <c r="AM312" s="128">
        <f t="shared" si="120"/>
        <v>0</v>
      </c>
      <c r="AN312" s="129">
        <f t="shared" si="128"/>
        <v>8</v>
      </c>
      <c r="AO312" s="129">
        <f t="shared" si="121"/>
        <v>-19.875000000000043</v>
      </c>
      <c r="AP312" s="129">
        <f t="shared" si="129"/>
        <v>0</v>
      </c>
      <c r="AQ312" s="128">
        <f t="shared" si="118"/>
        <v>0</v>
      </c>
      <c r="AR312" s="128">
        <f t="shared" si="119"/>
        <v>0</v>
      </c>
      <c r="AS312" s="125">
        <f t="shared" si="140"/>
        <v>0</v>
      </c>
      <c r="AT312" s="143">
        <f t="shared" si="141"/>
        <v>-1</v>
      </c>
      <c r="AU312" s="137"/>
      <c r="AV312" s="102"/>
    </row>
    <row r="313" spans="1:48" ht="10.199999999999999" x14ac:dyDescent="0.2">
      <c r="A313" s="102"/>
      <c r="B313" s="133">
        <v>311</v>
      </c>
      <c r="C313" s="159"/>
      <c r="D313" s="82"/>
      <c r="E313" s="81"/>
      <c r="F313" s="82"/>
      <c r="G313" s="84"/>
      <c r="H313" s="84"/>
      <c r="I313" s="85"/>
      <c r="J313" s="85"/>
      <c r="K313" s="84"/>
      <c r="L313" s="86"/>
      <c r="M313" s="87"/>
      <c r="N313" s="135"/>
      <c r="O313" s="119"/>
      <c r="P313" s="120"/>
      <c r="Q313" s="121"/>
      <c r="R313" s="86"/>
      <c r="S313" s="86"/>
      <c r="T313" s="138">
        <f t="shared" si="122"/>
        <v>6.4099999999999966</v>
      </c>
      <c r="U313" s="122">
        <f t="shared" si="130"/>
        <v>0</v>
      </c>
      <c r="V313" s="123">
        <f t="shared" si="131"/>
        <v>0</v>
      </c>
      <c r="W313" s="122">
        <f t="shared" si="116"/>
        <v>0</v>
      </c>
      <c r="X313" s="124">
        <f t="shared" si="132"/>
        <v>6.4099999999999966</v>
      </c>
      <c r="Y313" s="124">
        <f t="shared" si="133"/>
        <v>-1.5899999999999967</v>
      </c>
      <c r="Z313" s="124">
        <f t="shared" si="134"/>
        <v>6.4099999999999966</v>
      </c>
      <c r="AA313" s="140">
        <f t="shared" si="135"/>
        <v>-1.5899999999999967</v>
      </c>
      <c r="AB313" s="142" t="str">
        <f>IF(G313&lt;&gt;"",VLOOKUP(WEEKDAY(C313,2),Служебный!G$4:H$10,2),"")</f>
        <v/>
      </c>
      <c r="AC313" s="125" t="str">
        <f t="shared" si="123"/>
        <v/>
      </c>
      <c r="AD313" s="126" t="str">
        <f t="shared" si="124"/>
        <v/>
      </c>
      <c r="AE313" s="127">
        <f t="shared" si="136"/>
        <v>0</v>
      </c>
      <c r="AF313" s="127">
        <f t="shared" si="137"/>
        <v>0</v>
      </c>
      <c r="AG313" s="127" t="str">
        <f t="shared" si="117"/>
        <v>интрадей</v>
      </c>
      <c r="AH313" s="128">
        <f t="shared" si="138"/>
        <v>0</v>
      </c>
      <c r="AI313" s="128">
        <f t="shared" si="139"/>
        <v>0</v>
      </c>
      <c r="AJ313" s="125" t="str">
        <f t="shared" si="125"/>
        <v/>
      </c>
      <c r="AK313" s="125" t="str">
        <f t="shared" si="126"/>
        <v/>
      </c>
      <c r="AL313" s="126" t="str">
        <f t="shared" si="127"/>
        <v/>
      </c>
      <c r="AM313" s="128">
        <f t="shared" si="120"/>
        <v>0</v>
      </c>
      <c r="AN313" s="129">
        <f t="shared" si="128"/>
        <v>8</v>
      </c>
      <c r="AO313" s="129">
        <f t="shared" si="121"/>
        <v>-19.875000000000043</v>
      </c>
      <c r="AP313" s="129">
        <f t="shared" si="129"/>
        <v>0</v>
      </c>
      <c r="AQ313" s="128">
        <f t="shared" si="118"/>
        <v>0</v>
      </c>
      <c r="AR313" s="128">
        <f t="shared" si="119"/>
        <v>0</v>
      </c>
      <c r="AS313" s="125">
        <f t="shared" si="140"/>
        <v>0</v>
      </c>
      <c r="AT313" s="143">
        <f t="shared" si="141"/>
        <v>-1</v>
      </c>
      <c r="AU313" s="137"/>
      <c r="AV313" s="102"/>
    </row>
    <row r="314" spans="1:48" ht="10.199999999999999" x14ac:dyDescent="0.2">
      <c r="A314" s="102"/>
      <c r="B314" s="133">
        <v>312</v>
      </c>
      <c r="C314" s="159"/>
      <c r="D314" s="82"/>
      <c r="E314" s="81"/>
      <c r="F314" s="82"/>
      <c r="G314" s="84"/>
      <c r="H314" s="84"/>
      <c r="I314" s="85"/>
      <c r="J314" s="85"/>
      <c r="K314" s="84"/>
      <c r="L314" s="86"/>
      <c r="M314" s="87"/>
      <c r="N314" s="135"/>
      <c r="O314" s="119"/>
      <c r="P314" s="120"/>
      <c r="Q314" s="121"/>
      <c r="R314" s="86"/>
      <c r="S314" s="86"/>
      <c r="T314" s="138">
        <f t="shared" si="122"/>
        <v>6.4099999999999966</v>
      </c>
      <c r="U314" s="122">
        <f t="shared" si="130"/>
        <v>0</v>
      </c>
      <c r="V314" s="123">
        <f t="shared" si="131"/>
        <v>0</v>
      </c>
      <c r="W314" s="122">
        <f t="shared" si="116"/>
        <v>0</v>
      </c>
      <c r="X314" s="124">
        <f t="shared" si="132"/>
        <v>6.4099999999999966</v>
      </c>
      <c r="Y314" s="124">
        <f t="shared" si="133"/>
        <v>-1.5899999999999967</v>
      </c>
      <c r="Z314" s="124">
        <f t="shared" si="134"/>
        <v>6.4099999999999966</v>
      </c>
      <c r="AA314" s="140">
        <f t="shared" si="135"/>
        <v>-1.5899999999999967</v>
      </c>
      <c r="AB314" s="142" t="str">
        <f>IF(G314&lt;&gt;"",VLOOKUP(WEEKDAY(C314,2),Служебный!G$4:H$10,2),"")</f>
        <v/>
      </c>
      <c r="AC314" s="125" t="str">
        <f t="shared" si="123"/>
        <v/>
      </c>
      <c r="AD314" s="126" t="str">
        <f t="shared" si="124"/>
        <v/>
      </c>
      <c r="AE314" s="127">
        <f t="shared" si="136"/>
        <v>0</v>
      </c>
      <c r="AF314" s="127">
        <f t="shared" si="137"/>
        <v>0</v>
      </c>
      <c r="AG314" s="127" t="str">
        <f t="shared" si="117"/>
        <v>интрадей</v>
      </c>
      <c r="AH314" s="128">
        <f t="shared" si="138"/>
        <v>0</v>
      </c>
      <c r="AI314" s="128">
        <f t="shared" si="139"/>
        <v>0</v>
      </c>
      <c r="AJ314" s="125" t="str">
        <f t="shared" si="125"/>
        <v/>
      </c>
      <c r="AK314" s="125" t="str">
        <f t="shared" si="126"/>
        <v/>
      </c>
      <c r="AL314" s="126" t="str">
        <f t="shared" si="127"/>
        <v/>
      </c>
      <c r="AM314" s="128">
        <f t="shared" si="120"/>
        <v>0</v>
      </c>
      <c r="AN314" s="129">
        <f t="shared" si="128"/>
        <v>8</v>
      </c>
      <c r="AO314" s="129">
        <f t="shared" si="121"/>
        <v>-19.875000000000043</v>
      </c>
      <c r="AP314" s="129">
        <f t="shared" si="129"/>
        <v>0</v>
      </c>
      <c r="AQ314" s="128">
        <f t="shared" si="118"/>
        <v>0</v>
      </c>
      <c r="AR314" s="128">
        <f t="shared" si="119"/>
        <v>0</v>
      </c>
      <c r="AS314" s="125">
        <f t="shared" si="140"/>
        <v>0</v>
      </c>
      <c r="AT314" s="143">
        <f t="shared" si="141"/>
        <v>-1</v>
      </c>
      <c r="AU314" s="137"/>
      <c r="AV314" s="102"/>
    </row>
    <row r="315" spans="1:48" ht="10.199999999999999" x14ac:dyDescent="0.2">
      <c r="A315" s="102"/>
      <c r="B315" s="133">
        <v>313</v>
      </c>
      <c r="C315" s="159"/>
      <c r="D315" s="82"/>
      <c r="E315" s="81"/>
      <c r="F315" s="82"/>
      <c r="G315" s="84"/>
      <c r="H315" s="84"/>
      <c r="I315" s="85"/>
      <c r="J315" s="85"/>
      <c r="K315" s="84"/>
      <c r="L315" s="86"/>
      <c r="M315" s="87"/>
      <c r="N315" s="135"/>
      <c r="O315" s="119"/>
      <c r="P315" s="120"/>
      <c r="Q315" s="121"/>
      <c r="R315" s="86"/>
      <c r="S315" s="86"/>
      <c r="T315" s="138">
        <f t="shared" si="122"/>
        <v>6.4099999999999966</v>
      </c>
      <c r="U315" s="122">
        <f t="shared" si="130"/>
        <v>0</v>
      </c>
      <c r="V315" s="123">
        <f t="shared" si="131"/>
        <v>0</v>
      </c>
      <c r="W315" s="122">
        <f t="shared" si="116"/>
        <v>0</v>
      </c>
      <c r="X315" s="124">
        <f t="shared" si="132"/>
        <v>6.4099999999999966</v>
      </c>
      <c r="Y315" s="124">
        <f t="shared" si="133"/>
        <v>-1.5899999999999967</v>
      </c>
      <c r="Z315" s="124">
        <f t="shared" si="134"/>
        <v>6.4099999999999966</v>
      </c>
      <c r="AA315" s="140">
        <f t="shared" si="135"/>
        <v>-1.5899999999999967</v>
      </c>
      <c r="AB315" s="142" t="str">
        <f>IF(G315&lt;&gt;"",VLOOKUP(WEEKDAY(C315,2),Служебный!G$4:H$10,2),"")</f>
        <v/>
      </c>
      <c r="AC315" s="125" t="str">
        <f t="shared" si="123"/>
        <v/>
      </c>
      <c r="AD315" s="126" t="str">
        <f t="shared" si="124"/>
        <v/>
      </c>
      <c r="AE315" s="127">
        <f t="shared" si="136"/>
        <v>0</v>
      </c>
      <c r="AF315" s="127">
        <f t="shared" si="137"/>
        <v>0</v>
      </c>
      <c r="AG315" s="127" t="str">
        <f t="shared" si="117"/>
        <v>интрадей</v>
      </c>
      <c r="AH315" s="128">
        <f t="shared" si="138"/>
        <v>0</v>
      </c>
      <c r="AI315" s="128">
        <f t="shared" si="139"/>
        <v>0</v>
      </c>
      <c r="AJ315" s="125" t="str">
        <f t="shared" si="125"/>
        <v/>
      </c>
      <c r="AK315" s="125" t="str">
        <f t="shared" si="126"/>
        <v/>
      </c>
      <c r="AL315" s="126" t="str">
        <f t="shared" si="127"/>
        <v/>
      </c>
      <c r="AM315" s="128">
        <f t="shared" si="120"/>
        <v>0</v>
      </c>
      <c r="AN315" s="129">
        <f t="shared" si="128"/>
        <v>8</v>
      </c>
      <c r="AO315" s="129">
        <f t="shared" si="121"/>
        <v>-19.875000000000043</v>
      </c>
      <c r="AP315" s="129">
        <f t="shared" si="129"/>
        <v>0</v>
      </c>
      <c r="AQ315" s="128">
        <f t="shared" si="118"/>
        <v>0</v>
      </c>
      <c r="AR315" s="128">
        <f t="shared" si="119"/>
        <v>0</v>
      </c>
      <c r="AS315" s="125">
        <f t="shared" si="140"/>
        <v>0</v>
      </c>
      <c r="AT315" s="143">
        <f t="shared" si="141"/>
        <v>-1</v>
      </c>
      <c r="AU315" s="137"/>
      <c r="AV315" s="102"/>
    </row>
    <row r="316" spans="1:48" ht="10.199999999999999" x14ac:dyDescent="0.2">
      <c r="A316" s="102"/>
      <c r="B316" s="133">
        <v>314</v>
      </c>
      <c r="C316" s="159"/>
      <c r="D316" s="82"/>
      <c r="E316" s="81"/>
      <c r="F316" s="82"/>
      <c r="G316" s="84"/>
      <c r="H316" s="84"/>
      <c r="I316" s="85"/>
      <c r="J316" s="85"/>
      <c r="K316" s="84"/>
      <c r="L316" s="86"/>
      <c r="M316" s="87"/>
      <c r="N316" s="135"/>
      <c r="O316" s="119"/>
      <c r="P316" s="120"/>
      <c r="Q316" s="121"/>
      <c r="R316" s="86"/>
      <c r="S316" s="86"/>
      <c r="T316" s="138">
        <f t="shared" si="122"/>
        <v>6.4099999999999966</v>
      </c>
      <c r="U316" s="122">
        <f t="shared" si="130"/>
        <v>0</v>
      </c>
      <c r="V316" s="123">
        <f t="shared" si="131"/>
        <v>0</v>
      </c>
      <c r="W316" s="122">
        <f t="shared" si="116"/>
        <v>0</v>
      </c>
      <c r="X316" s="124">
        <f t="shared" si="132"/>
        <v>6.4099999999999966</v>
      </c>
      <c r="Y316" s="124">
        <f t="shared" si="133"/>
        <v>-1.5899999999999967</v>
      </c>
      <c r="Z316" s="124">
        <f t="shared" si="134"/>
        <v>6.4099999999999966</v>
      </c>
      <c r="AA316" s="140">
        <f t="shared" si="135"/>
        <v>-1.5899999999999967</v>
      </c>
      <c r="AB316" s="142" t="str">
        <f>IF(G316&lt;&gt;"",VLOOKUP(WEEKDAY(C316,2),Служебный!G$4:H$10,2),"")</f>
        <v/>
      </c>
      <c r="AC316" s="125" t="str">
        <f t="shared" si="123"/>
        <v/>
      </c>
      <c r="AD316" s="126" t="str">
        <f t="shared" si="124"/>
        <v/>
      </c>
      <c r="AE316" s="127">
        <f t="shared" si="136"/>
        <v>0</v>
      </c>
      <c r="AF316" s="127">
        <f t="shared" si="137"/>
        <v>0</v>
      </c>
      <c r="AG316" s="127" t="str">
        <f t="shared" si="117"/>
        <v>интрадей</v>
      </c>
      <c r="AH316" s="128">
        <f t="shared" si="138"/>
        <v>0</v>
      </c>
      <c r="AI316" s="128">
        <f t="shared" si="139"/>
        <v>0</v>
      </c>
      <c r="AJ316" s="125" t="str">
        <f t="shared" si="125"/>
        <v/>
      </c>
      <c r="AK316" s="125" t="str">
        <f t="shared" si="126"/>
        <v/>
      </c>
      <c r="AL316" s="126" t="str">
        <f t="shared" si="127"/>
        <v/>
      </c>
      <c r="AM316" s="128">
        <f t="shared" si="120"/>
        <v>0</v>
      </c>
      <c r="AN316" s="129">
        <f t="shared" si="128"/>
        <v>8</v>
      </c>
      <c r="AO316" s="129">
        <f t="shared" si="121"/>
        <v>-19.875000000000043</v>
      </c>
      <c r="AP316" s="129">
        <f t="shared" si="129"/>
        <v>0</v>
      </c>
      <c r="AQ316" s="128">
        <f t="shared" si="118"/>
        <v>0</v>
      </c>
      <c r="AR316" s="128">
        <f t="shared" si="119"/>
        <v>0</v>
      </c>
      <c r="AS316" s="125">
        <f t="shared" si="140"/>
        <v>0</v>
      </c>
      <c r="AT316" s="143">
        <f t="shared" si="141"/>
        <v>-1</v>
      </c>
      <c r="AU316" s="137"/>
      <c r="AV316" s="102"/>
    </row>
    <row r="317" spans="1:48" ht="10.199999999999999" x14ac:dyDescent="0.2">
      <c r="A317" s="102"/>
      <c r="B317" s="133">
        <v>315</v>
      </c>
      <c r="C317" s="159"/>
      <c r="D317" s="82"/>
      <c r="E317" s="81"/>
      <c r="F317" s="82"/>
      <c r="G317" s="84"/>
      <c r="H317" s="84"/>
      <c r="I317" s="85"/>
      <c r="J317" s="85"/>
      <c r="K317" s="84"/>
      <c r="L317" s="86"/>
      <c r="M317" s="87"/>
      <c r="N317" s="135"/>
      <c r="O317" s="119"/>
      <c r="P317" s="120"/>
      <c r="Q317" s="121"/>
      <c r="R317" s="86"/>
      <c r="S317" s="86"/>
      <c r="T317" s="138">
        <f t="shared" si="122"/>
        <v>6.4099999999999966</v>
      </c>
      <c r="U317" s="122">
        <f t="shared" si="130"/>
        <v>0</v>
      </c>
      <c r="V317" s="123">
        <f t="shared" si="131"/>
        <v>0</v>
      </c>
      <c r="W317" s="122">
        <f t="shared" si="116"/>
        <v>0</v>
      </c>
      <c r="X317" s="124">
        <f t="shared" si="132"/>
        <v>6.4099999999999966</v>
      </c>
      <c r="Y317" s="124">
        <f t="shared" si="133"/>
        <v>-1.5899999999999967</v>
      </c>
      <c r="Z317" s="124">
        <f t="shared" si="134"/>
        <v>6.4099999999999966</v>
      </c>
      <c r="AA317" s="140">
        <f t="shared" si="135"/>
        <v>-1.5899999999999967</v>
      </c>
      <c r="AB317" s="142" t="str">
        <f>IF(G317&lt;&gt;"",VLOOKUP(WEEKDAY(C317,2),Служебный!G$4:H$10,2),"")</f>
        <v/>
      </c>
      <c r="AC317" s="125" t="str">
        <f t="shared" si="123"/>
        <v/>
      </c>
      <c r="AD317" s="126" t="str">
        <f t="shared" si="124"/>
        <v/>
      </c>
      <c r="AE317" s="127">
        <f t="shared" si="136"/>
        <v>0</v>
      </c>
      <c r="AF317" s="127">
        <f t="shared" si="137"/>
        <v>0</v>
      </c>
      <c r="AG317" s="127" t="str">
        <f t="shared" si="117"/>
        <v>интрадей</v>
      </c>
      <c r="AH317" s="128">
        <f t="shared" si="138"/>
        <v>0</v>
      </c>
      <c r="AI317" s="128">
        <f t="shared" si="139"/>
        <v>0</v>
      </c>
      <c r="AJ317" s="125" t="str">
        <f t="shared" si="125"/>
        <v/>
      </c>
      <c r="AK317" s="125" t="str">
        <f t="shared" si="126"/>
        <v/>
      </c>
      <c r="AL317" s="126" t="str">
        <f t="shared" si="127"/>
        <v/>
      </c>
      <c r="AM317" s="128">
        <f t="shared" si="120"/>
        <v>0</v>
      </c>
      <c r="AN317" s="129">
        <f t="shared" si="128"/>
        <v>8</v>
      </c>
      <c r="AO317" s="129">
        <f t="shared" si="121"/>
        <v>-19.875000000000043</v>
      </c>
      <c r="AP317" s="129">
        <f t="shared" si="129"/>
        <v>0</v>
      </c>
      <c r="AQ317" s="128">
        <f t="shared" si="118"/>
        <v>0</v>
      </c>
      <c r="AR317" s="128">
        <f t="shared" si="119"/>
        <v>0</v>
      </c>
      <c r="AS317" s="125">
        <f t="shared" si="140"/>
        <v>0</v>
      </c>
      <c r="AT317" s="143">
        <f t="shared" si="141"/>
        <v>-1</v>
      </c>
      <c r="AU317" s="137"/>
      <c r="AV317" s="102"/>
    </row>
    <row r="318" spans="1:48" ht="10.199999999999999" x14ac:dyDescent="0.2">
      <c r="A318" s="102"/>
      <c r="B318" s="133">
        <v>316</v>
      </c>
      <c r="C318" s="159"/>
      <c r="D318" s="82"/>
      <c r="E318" s="81"/>
      <c r="F318" s="82"/>
      <c r="G318" s="84"/>
      <c r="H318" s="84"/>
      <c r="I318" s="85"/>
      <c r="J318" s="85"/>
      <c r="K318" s="84"/>
      <c r="L318" s="86"/>
      <c r="M318" s="87"/>
      <c r="N318" s="135"/>
      <c r="O318" s="119"/>
      <c r="P318" s="120"/>
      <c r="Q318" s="121"/>
      <c r="R318" s="86"/>
      <c r="S318" s="86"/>
      <c r="T318" s="138">
        <f t="shared" si="122"/>
        <v>6.4099999999999966</v>
      </c>
      <c r="U318" s="122">
        <f t="shared" si="130"/>
        <v>0</v>
      </c>
      <c r="V318" s="123">
        <f t="shared" si="131"/>
        <v>0</v>
      </c>
      <c r="W318" s="122">
        <f t="shared" si="116"/>
        <v>0</v>
      </c>
      <c r="X318" s="124">
        <f t="shared" si="132"/>
        <v>6.4099999999999966</v>
      </c>
      <c r="Y318" s="124">
        <f t="shared" si="133"/>
        <v>-1.5899999999999967</v>
      </c>
      <c r="Z318" s="124">
        <f t="shared" si="134"/>
        <v>6.4099999999999966</v>
      </c>
      <c r="AA318" s="140">
        <f t="shared" si="135"/>
        <v>-1.5899999999999967</v>
      </c>
      <c r="AB318" s="142" t="str">
        <f>IF(G318&lt;&gt;"",VLOOKUP(WEEKDAY(C318,2),Служебный!G$4:H$10,2),"")</f>
        <v/>
      </c>
      <c r="AC318" s="125" t="str">
        <f t="shared" si="123"/>
        <v/>
      </c>
      <c r="AD318" s="126" t="str">
        <f t="shared" si="124"/>
        <v/>
      </c>
      <c r="AE318" s="127">
        <f t="shared" si="136"/>
        <v>0</v>
      </c>
      <c r="AF318" s="127">
        <f t="shared" si="137"/>
        <v>0</v>
      </c>
      <c r="AG318" s="127" t="str">
        <f t="shared" si="117"/>
        <v>интрадей</v>
      </c>
      <c r="AH318" s="128">
        <f t="shared" si="138"/>
        <v>0</v>
      </c>
      <c r="AI318" s="128">
        <f t="shared" si="139"/>
        <v>0</v>
      </c>
      <c r="AJ318" s="125" t="str">
        <f t="shared" si="125"/>
        <v/>
      </c>
      <c r="AK318" s="125" t="str">
        <f t="shared" si="126"/>
        <v/>
      </c>
      <c r="AL318" s="126" t="str">
        <f t="shared" si="127"/>
        <v/>
      </c>
      <c r="AM318" s="128">
        <f t="shared" si="120"/>
        <v>0</v>
      </c>
      <c r="AN318" s="129">
        <f t="shared" si="128"/>
        <v>8</v>
      </c>
      <c r="AO318" s="129">
        <f t="shared" si="121"/>
        <v>-19.875000000000043</v>
      </c>
      <c r="AP318" s="129">
        <f t="shared" si="129"/>
        <v>0</v>
      </c>
      <c r="AQ318" s="128">
        <f t="shared" si="118"/>
        <v>0</v>
      </c>
      <c r="AR318" s="128">
        <f t="shared" si="119"/>
        <v>0</v>
      </c>
      <c r="AS318" s="125">
        <f t="shared" si="140"/>
        <v>0</v>
      </c>
      <c r="AT318" s="143">
        <f t="shared" si="141"/>
        <v>-1</v>
      </c>
      <c r="AU318" s="137"/>
      <c r="AV318" s="102"/>
    </row>
    <row r="319" spans="1:48" ht="10.199999999999999" x14ac:dyDescent="0.2">
      <c r="A319" s="102"/>
      <c r="B319" s="133">
        <v>317</v>
      </c>
      <c r="C319" s="159"/>
      <c r="D319" s="82"/>
      <c r="E319" s="81"/>
      <c r="F319" s="82"/>
      <c r="G319" s="84"/>
      <c r="H319" s="84"/>
      <c r="I319" s="85"/>
      <c r="J319" s="85"/>
      <c r="K319" s="84"/>
      <c r="L319" s="86"/>
      <c r="M319" s="87"/>
      <c r="N319" s="135"/>
      <c r="O319" s="119"/>
      <c r="P319" s="120"/>
      <c r="Q319" s="121"/>
      <c r="R319" s="86"/>
      <c r="S319" s="86"/>
      <c r="T319" s="138">
        <f t="shared" si="122"/>
        <v>6.4099999999999966</v>
      </c>
      <c r="U319" s="122">
        <f t="shared" si="130"/>
        <v>0</v>
      </c>
      <c r="V319" s="123">
        <f t="shared" si="131"/>
        <v>0</v>
      </c>
      <c r="W319" s="122">
        <f t="shared" si="116"/>
        <v>0</v>
      </c>
      <c r="X319" s="124">
        <f t="shared" si="132"/>
        <v>6.4099999999999966</v>
      </c>
      <c r="Y319" s="124">
        <f t="shared" si="133"/>
        <v>-1.5899999999999967</v>
      </c>
      <c r="Z319" s="124">
        <f t="shared" si="134"/>
        <v>6.4099999999999966</v>
      </c>
      <c r="AA319" s="140">
        <f t="shared" si="135"/>
        <v>-1.5899999999999967</v>
      </c>
      <c r="AB319" s="142" t="str">
        <f>IF(G319&lt;&gt;"",VLOOKUP(WEEKDAY(C319,2),Служебный!G$4:H$10,2),"")</f>
        <v/>
      </c>
      <c r="AC319" s="125" t="str">
        <f t="shared" si="123"/>
        <v/>
      </c>
      <c r="AD319" s="126" t="str">
        <f t="shared" si="124"/>
        <v/>
      </c>
      <c r="AE319" s="127">
        <f t="shared" si="136"/>
        <v>0</v>
      </c>
      <c r="AF319" s="127">
        <f t="shared" si="137"/>
        <v>0</v>
      </c>
      <c r="AG319" s="127" t="str">
        <f t="shared" si="117"/>
        <v>интрадей</v>
      </c>
      <c r="AH319" s="128">
        <f t="shared" si="138"/>
        <v>0</v>
      </c>
      <c r="AI319" s="128">
        <f t="shared" si="139"/>
        <v>0</v>
      </c>
      <c r="AJ319" s="125" t="str">
        <f t="shared" si="125"/>
        <v/>
      </c>
      <c r="AK319" s="125" t="str">
        <f t="shared" si="126"/>
        <v/>
      </c>
      <c r="AL319" s="126" t="str">
        <f t="shared" si="127"/>
        <v/>
      </c>
      <c r="AM319" s="128">
        <f t="shared" si="120"/>
        <v>0</v>
      </c>
      <c r="AN319" s="129">
        <f t="shared" si="128"/>
        <v>8</v>
      </c>
      <c r="AO319" s="129">
        <f t="shared" si="121"/>
        <v>-19.875000000000043</v>
      </c>
      <c r="AP319" s="129">
        <f t="shared" si="129"/>
        <v>0</v>
      </c>
      <c r="AQ319" s="128">
        <f t="shared" si="118"/>
        <v>0</v>
      </c>
      <c r="AR319" s="128">
        <f t="shared" si="119"/>
        <v>0</v>
      </c>
      <c r="AS319" s="125">
        <f t="shared" si="140"/>
        <v>0</v>
      </c>
      <c r="AT319" s="143">
        <f t="shared" si="141"/>
        <v>-1</v>
      </c>
      <c r="AU319" s="137"/>
      <c r="AV319" s="102"/>
    </row>
    <row r="320" spans="1:48" ht="10.199999999999999" x14ac:dyDescent="0.2">
      <c r="A320" s="102"/>
      <c r="B320" s="133">
        <v>318</v>
      </c>
      <c r="C320" s="159"/>
      <c r="D320" s="82"/>
      <c r="E320" s="81"/>
      <c r="F320" s="82"/>
      <c r="G320" s="84"/>
      <c r="H320" s="84"/>
      <c r="I320" s="85"/>
      <c r="J320" s="85"/>
      <c r="K320" s="84"/>
      <c r="L320" s="86"/>
      <c r="M320" s="87"/>
      <c r="N320" s="135"/>
      <c r="O320" s="119"/>
      <c r="P320" s="120"/>
      <c r="Q320" s="121"/>
      <c r="R320" s="86"/>
      <c r="S320" s="86"/>
      <c r="T320" s="138">
        <f t="shared" si="122"/>
        <v>6.4099999999999966</v>
      </c>
      <c r="U320" s="122">
        <f t="shared" si="130"/>
        <v>0</v>
      </c>
      <c r="V320" s="123">
        <f t="shared" si="131"/>
        <v>0</v>
      </c>
      <c r="W320" s="122">
        <f t="shared" si="116"/>
        <v>0</v>
      </c>
      <c r="X320" s="124">
        <f t="shared" si="132"/>
        <v>6.4099999999999966</v>
      </c>
      <c r="Y320" s="124">
        <f t="shared" si="133"/>
        <v>-1.5899999999999967</v>
      </c>
      <c r="Z320" s="124">
        <f t="shared" si="134"/>
        <v>6.4099999999999966</v>
      </c>
      <c r="AA320" s="140">
        <f t="shared" si="135"/>
        <v>-1.5899999999999967</v>
      </c>
      <c r="AB320" s="142" t="str">
        <f>IF(G320&lt;&gt;"",VLOOKUP(WEEKDAY(C320,2),Служебный!G$4:H$10,2),"")</f>
        <v/>
      </c>
      <c r="AC320" s="125" t="str">
        <f t="shared" si="123"/>
        <v/>
      </c>
      <c r="AD320" s="126" t="str">
        <f t="shared" si="124"/>
        <v/>
      </c>
      <c r="AE320" s="127">
        <f t="shared" si="136"/>
        <v>0</v>
      </c>
      <c r="AF320" s="127">
        <f t="shared" si="137"/>
        <v>0</v>
      </c>
      <c r="AG320" s="127" t="str">
        <f t="shared" si="117"/>
        <v>интрадей</v>
      </c>
      <c r="AH320" s="128">
        <f t="shared" si="138"/>
        <v>0</v>
      </c>
      <c r="AI320" s="128">
        <f t="shared" si="139"/>
        <v>0</v>
      </c>
      <c r="AJ320" s="125" t="str">
        <f t="shared" si="125"/>
        <v/>
      </c>
      <c r="AK320" s="125" t="str">
        <f t="shared" si="126"/>
        <v/>
      </c>
      <c r="AL320" s="126" t="str">
        <f t="shared" si="127"/>
        <v/>
      </c>
      <c r="AM320" s="128">
        <f t="shared" si="120"/>
        <v>0</v>
      </c>
      <c r="AN320" s="129">
        <f t="shared" si="128"/>
        <v>8</v>
      </c>
      <c r="AO320" s="129">
        <f t="shared" si="121"/>
        <v>-19.875000000000043</v>
      </c>
      <c r="AP320" s="129">
        <f t="shared" si="129"/>
        <v>0</v>
      </c>
      <c r="AQ320" s="128">
        <f t="shared" si="118"/>
        <v>0</v>
      </c>
      <c r="AR320" s="128">
        <f t="shared" si="119"/>
        <v>0</v>
      </c>
      <c r="AS320" s="125">
        <f t="shared" si="140"/>
        <v>0</v>
      </c>
      <c r="AT320" s="143">
        <f t="shared" si="141"/>
        <v>-1</v>
      </c>
      <c r="AU320" s="137"/>
      <c r="AV320" s="102"/>
    </row>
    <row r="321" spans="1:48" ht="10.199999999999999" x14ac:dyDescent="0.2">
      <c r="A321" s="102"/>
      <c r="B321" s="133">
        <v>319</v>
      </c>
      <c r="C321" s="159"/>
      <c r="D321" s="82"/>
      <c r="E321" s="81"/>
      <c r="F321" s="82"/>
      <c r="G321" s="84"/>
      <c r="H321" s="84"/>
      <c r="I321" s="85"/>
      <c r="J321" s="85"/>
      <c r="K321" s="84"/>
      <c r="L321" s="86"/>
      <c r="M321" s="87"/>
      <c r="N321" s="135"/>
      <c r="O321" s="119"/>
      <c r="P321" s="120"/>
      <c r="Q321" s="121"/>
      <c r="R321" s="86"/>
      <c r="S321" s="86"/>
      <c r="T321" s="138">
        <f t="shared" si="122"/>
        <v>6.4099999999999966</v>
      </c>
      <c r="U321" s="122">
        <f t="shared" si="130"/>
        <v>0</v>
      </c>
      <c r="V321" s="123">
        <f t="shared" si="131"/>
        <v>0</v>
      </c>
      <c r="W321" s="122">
        <f t="shared" si="116"/>
        <v>0</v>
      </c>
      <c r="X321" s="124">
        <f t="shared" si="132"/>
        <v>6.4099999999999966</v>
      </c>
      <c r="Y321" s="124">
        <f t="shared" si="133"/>
        <v>-1.5899999999999967</v>
      </c>
      <c r="Z321" s="124">
        <f t="shared" si="134"/>
        <v>6.4099999999999966</v>
      </c>
      <c r="AA321" s="140">
        <f t="shared" si="135"/>
        <v>-1.5899999999999967</v>
      </c>
      <c r="AB321" s="142" t="str">
        <f>IF(G321&lt;&gt;"",VLOOKUP(WEEKDAY(C321,2),Служебный!G$4:H$10,2),"")</f>
        <v/>
      </c>
      <c r="AC321" s="125" t="str">
        <f t="shared" si="123"/>
        <v/>
      </c>
      <c r="AD321" s="126" t="str">
        <f t="shared" si="124"/>
        <v/>
      </c>
      <c r="AE321" s="127">
        <f t="shared" si="136"/>
        <v>0</v>
      </c>
      <c r="AF321" s="127">
        <f t="shared" si="137"/>
        <v>0</v>
      </c>
      <c r="AG321" s="127" t="str">
        <f t="shared" si="117"/>
        <v>интрадей</v>
      </c>
      <c r="AH321" s="128">
        <f t="shared" si="138"/>
        <v>0</v>
      </c>
      <c r="AI321" s="128">
        <f t="shared" si="139"/>
        <v>0</v>
      </c>
      <c r="AJ321" s="125" t="str">
        <f t="shared" si="125"/>
        <v/>
      </c>
      <c r="AK321" s="125" t="str">
        <f t="shared" si="126"/>
        <v/>
      </c>
      <c r="AL321" s="126" t="str">
        <f t="shared" si="127"/>
        <v/>
      </c>
      <c r="AM321" s="128">
        <f t="shared" si="120"/>
        <v>0</v>
      </c>
      <c r="AN321" s="129">
        <f t="shared" si="128"/>
        <v>8</v>
      </c>
      <c r="AO321" s="129">
        <f t="shared" si="121"/>
        <v>-19.875000000000043</v>
      </c>
      <c r="AP321" s="129">
        <f t="shared" si="129"/>
        <v>0</v>
      </c>
      <c r="AQ321" s="128">
        <f t="shared" si="118"/>
        <v>0</v>
      </c>
      <c r="AR321" s="128">
        <f t="shared" si="119"/>
        <v>0</v>
      </c>
      <c r="AS321" s="125">
        <f t="shared" si="140"/>
        <v>0</v>
      </c>
      <c r="AT321" s="143">
        <f t="shared" si="141"/>
        <v>-1</v>
      </c>
      <c r="AU321" s="137"/>
      <c r="AV321" s="102"/>
    </row>
    <row r="322" spans="1:48" ht="10.199999999999999" x14ac:dyDescent="0.2">
      <c r="A322" s="102"/>
      <c r="B322" s="133">
        <v>320</v>
      </c>
      <c r="C322" s="159"/>
      <c r="D322" s="82"/>
      <c r="E322" s="81"/>
      <c r="F322" s="82"/>
      <c r="G322" s="84"/>
      <c r="H322" s="84"/>
      <c r="I322" s="85"/>
      <c r="J322" s="85"/>
      <c r="K322" s="84"/>
      <c r="L322" s="86"/>
      <c r="M322" s="87"/>
      <c r="N322" s="135"/>
      <c r="O322" s="119"/>
      <c r="P322" s="120"/>
      <c r="Q322" s="121"/>
      <c r="R322" s="86"/>
      <c r="S322" s="86"/>
      <c r="T322" s="138">
        <f t="shared" si="122"/>
        <v>6.4099999999999966</v>
      </c>
      <c r="U322" s="122">
        <f t="shared" si="130"/>
        <v>0</v>
      </c>
      <c r="V322" s="123">
        <f t="shared" si="131"/>
        <v>0</v>
      </c>
      <c r="W322" s="122">
        <f t="shared" si="116"/>
        <v>0</v>
      </c>
      <c r="X322" s="124">
        <f t="shared" si="132"/>
        <v>6.4099999999999966</v>
      </c>
      <c r="Y322" s="124">
        <f t="shared" si="133"/>
        <v>-1.5899999999999967</v>
      </c>
      <c r="Z322" s="124">
        <f t="shared" si="134"/>
        <v>6.4099999999999966</v>
      </c>
      <c r="AA322" s="140">
        <f t="shared" si="135"/>
        <v>-1.5899999999999967</v>
      </c>
      <c r="AB322" s="142" t="str">
        <f>IF(G322&lt;&gt;"",VLOOKUP(WEEKDAY(C322,2),Служебный!G$4:H$10,2),"")</f>
        <v/>
      </c>
      <c r="AC322" s="125" t="str">
        <f t="shared" si="123"/>
        <v/>
      </c>
      <c r="AD322" s="126" t="str">
        <f t="shared" si="124"/>
        <v/>
      </c>
      <c r="AE322" s="127">
        <f t="shared" si="136"/>
        <v>0</v>
      </c>
      <c r="AF322" s="127">
        <f t="shared" si="137"/>
        <v>0</v>
      </c>
      <c r="AG322" s="127" t="str">
        <f t="shared" si="117"/>
        <v>интрадей</v>
      </c>
      <c r="AH322" s="128">
        <f t="shared" si="138"/>
        <v>0</v>
      </c>
      <c r="AI322" s="128">
        <f t="shared" si="139"/>
        <v>0</v>
      </c>
      <c r="AJ322" s="125" t="str">
        <f t="shared" si="125"/>
        <v/>
      </c>
      <c r="AK322" s="125" t="str">
        <f t="shared" si="126"/>
        <v/>
      </c>
      <c r="AL322" s="126" t="str">
        <f t="shared" si="127"/>
        <v/>
      </c>
      <c r="AM322" s="128">
        <f t="shared" si="120"/>
        <v>0</v>
      </c>
      <c r="AN322" s="129">
        <f t="shared" si="128"/>
        <v>8</v>
      </c>
      <c r="AO322" s="129">
        <f t="shared" si="121"/>
        <v>-19.875000000000043</v>
      </c>
      <c r="AP322" s="129">
        <f t="shared" si="129"/>
        <v>0</v>
      </c>
      <c r="AQ322" s="128">
        <f t="shared" si="118"/>
        <v>0</v>
      </c>
      <c r="AR322" s="128">
        <f t="shared" si="119"/>
        <v>0</v>
      </c>
      <c r="AS322" s="125">
        <f t="shared" si="140"/>
        <v>0</v>
      </c>
      <c r="AT322" s="143">
        <f t="shared" si="141"/>
        <v>-1</v>
      </c>
      <c r="AU322" s="137"/>
      <c r="AV322" s="102"/>
    </row>
    <row r="323" spans="1:48" ht="10.199999999999999" x14ac:dyDescent="0.2">
      <c r="A323" s="102"/>
      <c r="B323" s="133">
        <v>321</v>
      </c>
      <c r="C323" s="159"/>
      <c r="D323" s="82"/>
      <c r="E323" s="81"/>
      <c r="F323" s="82"/>
      <c r="G323" s="84"/>
      <c r="H323" s="84"/>
      <c r="I323" s="85"/>
      <c r="J323" s="85"/>
      <c r="K323" s="84"/>
      <c r="L323" s="86"/>
      <c r="M323" s="87"/>
      <c r="N323" s="135"/>
      <c r="O323" s="119"/>
      <c r="P323" s="120"/>
      <c r="Q323" s="121"/>
      <c r="R323" s="86"/>
      <c r="S323" s="86"/>
      <c r="T323" s="138">
        <f t="shared" si="122"/>
        <v>6.4099999999999966</v>
      </c>
      <c r="U323" s="122">
        <f t="shared" si="130"/>
        <v>0</v>
      </c>
      <c r="V323" s="123">
        <f t="shared" si="131"/>
        <v>0</v>
      </c>
      <c r="W323" s="122">
        <f t="shared" ref="W323:W386" si="142">V323+L323</f>
        <v>0</v>
      </c>
      <c r="X323" s="124">
        <f t="shared" si="132"/>
        <v>6.4099999999999966</v>
      </c>
      <c r="Y323" s="124">
        <f t="shared" si="133"/>
        <v>-1.5899999999999967</v>
      </c>
      <c r="Z323" s="124">
        <f t="shared" si="134"/>
        <v>6.4099999999999966</v>
      </c>
      <c r="AA323" s="140">
        <f t="shared" si="135"/>
        <v>-1.5899999999999967</v>
      </c>
      <c r="AB323" s="142" t="str">
        <f>IF(G323&lt;&gt;"",VLOOKUP(WEEKDAY(C323,2),Служебный!G$4:H$10,2),"")</f>
        <v/>
      </c>
      <c r="AC323" s="125" t="str">
        <f t="shared" si="123"/>
        <v/>
      </c>
      <c r="AD323" s="126" t="str">
        <f t="shared" si="124"/>
        <v/>
      </c>
      <c r="AE323" s="127">
        <f t="shared" si="136"/>
        <v>0</v>
      </c>
      <c r="AF323" s="127">
        <f t="shared" si="137"/>
        <v>0</v>
      </c>
      <c r="AG323" s="127" t="str">
        <f t="shared" ref="AG323:AG386" si="143">IFERROR(IF(FLOOR((AE323/86400),1)=0,"интрадей",(FLOOR((AE323/86400),1))-(FLOOR((AE323/86400),1))-NETWORKDAYS(E323,C323)),IF(FLOOR((AE323/86400),1)=0,"интрадей",(FLOOR((AE323/86400),1))))</f>
        <v>интрадей</v>
      </c>
      <c r="AH323" s="128">
        <f t="shared" si="138"/>
        <v>0</v>
      </c>
      <c r="AI323" s="128">
        <f t="shared" si="139"/>
        <v>0</v>
      </c>
      <c r="AJ323" s="125" t="str">
        <f t="shared" si="125"/>
        <v/>
      </c>
      <c r="AK323" s="125" t="str">
        <f t="shared" si="126"/>
        <v/>
      </c>
      <c r="AL323" s="126" t="str">
        <f t="shared" si="127"/>
        <v/>
      </c>
      <c r="AM323" s="128">
        <f t="shared" si="120"/>
        <v>0</v>
      </c>
      <c r="AN323" s="129">
        <f t="shared" si="128"/>
        <v>8</v>
      </c>
      <c r="AO323" s="129">
        <f t="shared" si="121"/>
        <v>-19.875000000000043</v>
      </c>
      <c r="AP323" s="129">
        <f t="shared" si="129"/>
        <v>0</v>
      </c>
      <c r="AQ323" s="128">
        <f t="shared" ref="AQ323:AQ386" si="144">IF(C323&lt;&gt;C322,Y323,0)</f>
        <v>0</v>
      </c>
      <c r="AR323" s="128">
        <f t="shared" ref="AR323:AR386" si="145">IF(C323&lt;&gt;C324,AA323,0)</f>
        <v>0</v>
      </c>
      <c r="AS323" s="125">
        <f t="shared" si="140"/>
        <v>0</v>
      </c>
      <c r="AT323" s="143">
        <f t="shared" si="141"/>
        <v>-1</v>
      </c>
      <c r="AU323" s="137"/>
      <c r="AV323" s="102"/>
    </row>
    <row r="324" spans="1:48" ht="10.199999999999999" x14ac:dyDescent="0.2">
      <c r="A324" s="102"/>
      <c r="B324" s="133">
        <v>322</v>
      </c>
      <c r="C324" s="159"/>
      <c r="D324" s="82"/>
      <c r="E324" s="81"/>
      <c r="F324" s="82"/>
      <c r="G324" s="84"/>
      <c r="H324" s="84"/>
      <c r="I324" s="85"/>
      <c r="J324" s="85"/>
      <c r="K324" s="84"/>
      <c r="L324" s="86"/>
      <c r="M324" s="87"/>
      <c r="N324" s="135"/>
      <c r="O324" s="119"/>
      <c r="P324" s="120"/>
      <c r="Q324" s="121"/>
      <c r="R324" s="86"/>
      <c r="S324" s="86"/>
      <c r="T324" s="138">
        <f t="shared" si="122"/>
        <v>6.4099999999999966</v>
      </c>
      <c r="U324" s="122">
        <f t="shared" si="130"/>
        <v>0</v>
      </c>
      <c r="V324" s="123">
        <f t="shared" si="131"/>
        <v>0</v>
      </c>
      <c r="W324" s="122">
        <f t="shared" si="142"/>
        <v>0</v>
      </c>
      <c r="X324" s="124">
        <f t="shared" si="132"/>
        <v>6.4099999999999966</v>
      </c>
      <c r="Y324" s="124">
        <f t="shared" si="133"/>
        <v>-1.5899999999999967</v>
      </c>
      <c r="Z324" s="124">
        <f t="shared" si="134"/>
        <v>6.4099999999999966</v>
      </c>
      <c r="AA324" s="140">
        <f t="shared" si="135"/>
        <v>-1.5899999999999967</v>
      </c>
      <c r="AB324" s="142" t="str">
        <f>IF(G324&lt;&gt;"",VLOOKUP(WEEKDAY(C324,2),Служебный!G$4:H$10,2),"")</f>
        <v/>
      </c>
      <c r="AC324" s="125" t="str">
        <f t="shared" si="123"/>
        <v/>
      </c>
      <c r="AD324" s="126" t="str">
        <f t="shared" si="124"/>
        <v/>
      </c>
      <c r="AE324" s="127">
        <f t="shared" si="136"/>
        <v>0</v>
      </c>
      <c r="AF324" s="127">
        <f t="shared" si="137"/>
        <v>0</v>
      </c>
      <c r="AG324" s="127" t="str">
        <f t="shared" si="143"/>
        <v>интрадей</v>
      </c>
      <c r="AH324" s="128">
        <f t="shared" si="138"/>
        <v>0</v>
      </c>
      <c r="AI324" s="128">
        <f t="shared" si="139"/>
        <v>0</v>
      </c>
      <c r="AJ324" s="125" t="str">
        <f t="shared" si="125"/>
        <v/>
      </c>
      <c r="AK324" s="125" t="str">
        <f t="shared" si="126"/>
        <v/>
      </c>
      <c r="AL324" s="126" t="str">
        <f t="shared" si="127"/>
        <v/>
      </c>
      <c r="AM324" s="128">
        <f t="shared" ref="AM324:AM387" si="146">IF(AR324&lt;&gt;0,T324,0)</f>
        <v>0</v>
      </c>
      <c r="AN324" s="129">
        <f t="shared" si="128"/>
        <v>8</v>
      </c>
      <c r="AO324" s="129">
        <f t="shared" ref="AO324:AO387" si="147">IFERROR(100*(T324-AN324)/AN324,"Заполните депозит")</f>
        <v>-19.875000000000043</v>
      </c>
      <c r="AP324" s="129">
        <f t="shared" si="129"/>
        <v>0</v>
      </c>
      <c r="AQ324" s="128">
        <f t="shared" si="144"/>
        <v>0</v>
      </c>
      <c r="AR324" s="128">
        <f t="shared" si="145"/>
        <v>0</v>
      </c>
      <c r="AS324" s="125">
        <f t="shared" si="140"/>
        <v>0</v>
      </c>
      <c r="AT324" s="143">
        <f t="shared" si="141"/>
        <v>-1</v>
      </c>
      <c r="AU324" s="137"/>
      <c r="AV324" s="102"/>
    </row>
    <row r="325" spans="1:48" ht="10.199999999999999" x14ac:dyDescent="0.2">
      <c r="A325" s="102"/>
      <c r="B325" s="133">
        <v>323</v>
      </c>
      <c r="C325" s="159"/>
      <c r="D325" s="82"/>
      <c r="E325" s="81"/>
      <c r="F325" s="82"/>
      <c r="G325" s="84"/>
      <c r="H325" s="84"/>
      <c r="I325" s="85"/>
      <c r="J325" s="85"/>
      <c r="K325" s="84"/>
      <c r="L325" s="86"/>
      <c r="M325" s="87"/>
      <c r="N325" s="135"/>
      <c r="O325" s="119"/>
      <c r="P325" s="120"/>
      <c r="Q325" s="121"/>
      <c r="R325" s="86"/>
      <c r="S325" s="86"/>
      <c r="T325" s="138">
        <f t="shared" ref="T325:T388" si="148">T324+S325+W325</f>
        <v>6.4099999999999966</v>
      </c>
      <c r="U325" s="122">
        <f t="shared" si="130"/>
        <v>0</v>
      </c>
      <c r="V325" s="123">
        <f t="shared" si="131"/>
        <v>0</v>
      </c>
      <c r="W325" s="122">
        <f t="shared" si="142"/>
        <v>0</v>
      </c>
      <c r="X325" s="124">
        <f t="shared" si="132"/>
        <v>6.4099999999999966</v>
      </c>
      <c r="Y325" s="124">
        <f t="shared" si="133"/>
        <v>-1.5899999999999967</v>
      </c>
      <c r="Z325" s="124">
        <f t="shared" si="134"/>
        <v>6.4099999999999966</v>
      </c>
      <c r="AA325" s="140">
        <f t="shared" si="135"/>
        <v>-1.5899999999999967</v>
      </c>
      <c r="AB325" s="142" t="str">
        <f>IF(G325&lt;&gt;"",VLOOKUP(WEEKDAY(C325,2),Служебный!G$4:H$10,2),"")</f>
        <v/>
      </c>
      <c r="AC325" s="125" t="str">
        <f t="shared" ref="AC325:AC388" si="149">IF(G324 &lt;&gt; "",TEXT((HOUR(D325)),0)&amp;"-"&amp;TEXT(HOUR(D325)+1,0),"")</f>
        <v/>
      </c>
      <c r="AD325" s="126" t="str">
        <f t="shared" ref="AD325:AD388" si="150">IF(G325&lt;&gt;"",FLOOR((IF(TEXT(D325,"mm") = "mm",TEXT(D325,"мм"),TEXT(D325,"mm"))),15)/15+1,"")</f>
        <v/>
      </c>
      <c r="AE325" s="127">
        <f t="shared" si="136"/>
        <v>0</v>
      </c>
      <c r="AF325" s="127">
        <f t="shared" si="137"/>
        <v>0</v>
      </c>
      <c r="AG325" s="127" t="str">
        <f t="shared" si="143"/>
        <v>интрадей</v>
      </c>
      <c r="AH325" s="128">
        <f t="shared" si="138"/>
        <v>0</v>
      </c>
      <c r="AI325" s="128">
        <f t="shared" si="139"/>
        <v>0</v>
      </c>
      <c r="AJ325" s="125" t="str">
        <f t="shared" ref="AJ325:AJ388" si="151">IF(G325&lt;&gt;"",YEAR(C325),"")</f>
        <v/>
      </c>
      <c r="AK325" s="125" t="str">
        <f t="shared" ref="AK325:AK388" si="152">IF(G325&lt;&gt;"",(IF(TEXT(C325,"MMMM") = "MMMM",TEXT(C325,"ММММ"),TEXT(C325,"MMMM"))),"")</f>
        <v/>
      </c>
      <c r="AL325" s="126" t="str">
        <f t="shared" ref="AL325:AL388" si="153">IF(G325&lt;&gt;"",CEILING((C325-DATE(YEAR(C325),1,1)+WEEKDAY(DATE(YEAR(C325),1,1),2))/7,1),"")</f>
        <v/>
      </c>
      <c r="AM325" s="128">
        <f t="shared" si="146"/>
        <v>0</v>
      </c>
      <c r="AN325" s="129">
        <f t="shared" ref="AN325:AN388" si="154">S325+AN324</f>
        <v>8</v>
      </c>
      <c r="AO325" s="129">
        <f t="shared" si="147"/>
        <v>-19.875000000000043</v>
      </c>
      <c r="AP325" s="129">
        <f t="shared" ref="AP325:AP388" si="155">IFERROR(100*(T325-T324-S325)/(T324+S325),"Заполните депозит")</f>
        <v>0</v>
      </c>
      <c r="AQ325" s="128">
        <f t="shared" si="144"/>
        <v>0</v>
      </c>
      <c r="AR325" s="128">
        <f t="shared" si="145"/>
        <v>0</v>
      </c>
      <c r="AS325" s="125">
        <f t="shared" si="140"/>
        <v>0</v>
      </c>
      <c r="AT325" s="143">
        <f t="shared" si="141"/>
        <v>-1</v>
      </c>
      <c r="AU325" s="137"/>
      <c r="AV325" s="102"/>
    </row>
    <row r="326" spans="1:48" ht="10.199999999999999" x14ac:dyDescent="0.2">
      <c r="A326" s="102"/>
      <c r="B326" s="133">
        <v>324</v>
      </c>
      <c r="C326" s="159"/>
      <c r="D326" s="82"/>
      <c r="E326" s="81"/>
      <c r="F326" s="82"/>
      <c r="G326" s="84"/>
      <c r="H326" s="84"/>
      <c r="I326" s="85"/>
      <c r="J326" s="85"/>
      <c r="K326" s="84"/>
      <c r="L326" s="86"/>
      <c r="M326" s="87"/>
      <c r="N326" s="135"/>
      <c r="O326" s="119"/>
      <c r="P326" s="120"/>
      <c r="Q326" s="121"/>
      <c r="R326" s="86"/>
      <c r="S326" s="86"/>
      <c r="T326" s="138">
        <f t="shared" si="148"/>
        <v>6.4099999999999966</v>
      </c>
      <c r="U326" s="122">
        <f t="shared" si="130"/>
        <v>0</v>
      </c>
      <c r="V326" s="123">
        <f t="shared" si="131"/>
        <v>0</v>
      </c>
      <c r="W326" s="122">
        <f t="shared" si="142"/>
        <v>0</v>
      </c>
      <c r="X326" s="124">
        <f t="shared" si="132"/>
        <v>6.4099999999999966</v>
      </c>
      <c r="Y326" s="124">
        <f t="shared" si="133"/>
        <v>-1.5899999999999967</v>
      </c>
      <c r="Z326" s="124">
        <f t="shared" si="134"/>
        <v>6.4099999999999966</v>
      </c>
      <c r="AA326" s="140">
        <f t="shared" si="135"/>
        <v>-1.5899999999999967</v>
      </c>
      <c r="AB326" s="142" t="str">
        <f>IF(G326&lt;&gt;"",VLOOKUP(WEEKDAY(C326,2),Служебный!G$4:H$10,2),"")</f>
        <v/>
      </c>
      <c r="AC326" s="125" t="str">
        <f t="shared" si="149"/>
        <v/>
      </c>
      <c r="AD326" s="126" t="str">
        <f t="shared" si="150"/>
        <v/>
      </c>
      <c r="AE326" s="127">
        <f t="shared" si="136"/>
        <v>0</v>
      </c>
      <c r="AF326" s="127">
        <f t="shared" si="137"/>
        <v>0</v>
      </c>
      <c r="AG326" s="127" t="str">
        <f t="shared" si="143"/>
        <v>интрадей</v>
      </c>
      <c r="AH326" s="128">
        <f t="shared" si="138"/>
        <v>0</v>
      </c>
      <c r="AI326" s="128">
        <f t="shared" si="139"/>
        <v>0</v>
      </c>
      <c r="AJ326" s="125" t="str">
        <f t="shared" si="151"/>
        <v/>
      </c>
      <c r="AK326" s="125" t="str">
        <f t="shared" si="152"/>
        <v/>
      </c>
      <c r="AL326" s="126" t="str">
        <f t="shared" si="153"/>
        <v/>
      </c>
      <c r="AM326" s="128">
        <f t="shared" si="146"/>
        <v>0</v>
      </c>
      <c r="AN326" s="129">
        <f t="shared" si="154"/>
        <v>8</v>
      </c>
      <c r="AO326" s="129">
        <f t="shared" si="147"/>
        <v>-19.875000000000043</v>
      </c>
      <c r="AP326" s="129">
        <f t="shared" si="155"/>
        <v>0</v>
      </c>
      <c r="AQ326" s="128">
        <f t="shared" si="144"/>
        <v>0</v>
      </c>
      <c r="AR326" s="128">
        <f t="shared" si="145"/>
        <v>0</v>
      </c>
      <c r="AS326" s="125">
        <f t="shared" si="140"/>
        <v>0</v>
      </c>
      <c r="AT326" s="143">
        <f t="shared" si="141"/>
        <v>-1</v>
      </c>
      <c r="AU326" s="137"/>
      <c r="AV326" s="102"/>
    </row>
    <row r="327" spans="1:48" ht="10.199999999999999" x14ac:dyDescent="0.2">
      <c r="A327" s="102"/>
      <c r="B327" s="133">
        <v>325</v>
      </c>
      <c r="C327" s="159"/>
      <c r="D327" s="82"/>
      <c r="E327" s="81"/>
      <c r="F327" s="82"/>
      <c r="G327" s="84"/>
      <c r="H327" s="84"/>
      <c r="I327" s="85"/>
      <c r="J327" s="85"/>
      <c r="K327" s="84"/>
      <c r="L327" s="86"/>
      <c r="M327" s="87"/>
      <c r="N327" s="135"/>
      <c r="O327" s="119"/>
      <c r="P327" s="120"/>
      <c r="Q327" s="121"/>
      <c r="R327" s="86"/>
      <c r="S327" s="86"/>
      <c r="T327" s="138">
        <f t="shared" si="148"/>
        <v>6.4099999999999966</v>
      </c>
      <c r="U327" s="122">
        <f t="shared" si="130"/>
        <v>0</v>
      </c>
      <c r="V327" s="123">
        <f t="shared" si="131"/>
        <v>0</v>
      </c>
      <c r="W327" s="122">
        <f t="shared" si="142"/>
        <v>0</v>
      </c>
      <c r="X327" s="124">
        <f t="shared" si="132"/>
        <v>6.4099999999999966</v>
      </c>
      <c r="Y327" s="124">
        <f t="shared" si="133"/>
        <v>-1.5899999999999967</v>
      </c>
      <c r="Z327" s="124">
        <f t="shared" si="134"/>
        <v>6.4099999999999966</v>
      </c>
      <c r="AA327" s="140">
        <f t="shared" si="135"/>
        <v>-1.5899999999999967</v>
      </c>
      <c r="AB327" s="142" t="str">
        <f>IF(G327&lt;&gt;"",VLOOKUP(WEEKDAY(C327,2),Служебный!G$4:H$10,2),"")</f>
        <v/>
      </c>
      <c r="AC327" s="125" t="str">
        <f t="shared" si="149"/>
        <v/>
      </c>
      <c r="AD327" s="126" t="str">
        <f t="shared" si="150"/>
        <v/>
      </c>
      <c r="AE327" s="127">
        <f t="shared" si="136"/>
        <v>0</v>
      </c>
      <c r="AF327" s="127">
        <f t="shared" si="137"/>
        <v>0</v>
      </c>
      <c r="AG327" s="127" t="str">
        <f t="shared" si="143"/>
        <v>интрадей</v>
      </c>
      <c r="AH327" s="128">
        <f t="shared" si="138"/>
        <v>0</v>
      </c>
      <c r="AI327" s="128">
        <f t="shared" si="139"/>
        <v>0</v>
      </c>
      <c r="AJ327" s="125" t="str">
        <f t="shared" si="151"/>
        <v/>
      </c>
      <c r="AK327" s="125" t="str">
        <f t="shared" si="152"/>
        <v/>
      </c>
      <c r="AL327" s="126" t="str">
        <f t="shared" si="153"/>
        <v/>
      </c>
      <c r="AM327" s="128">
        <f t="shared" si="146"/>
        <v>0</v>
      </c>
      <c r="AN327" s="129">
        <f t="shared" si="154"/>
        <v>8</v>
      </c>
      <c r="AO327" s="129">
        <f t="shared" si="147"/>
        <v>-19.875000000000043</v>
      </c>
      <c r="AP327" s="129">
        <f t="shared" si="155"/>
        <v>0</v>
      </c>
      <c r="AQ327" s="128">
        <f t="shared" si="144"/>
        <v>0</v>
      </c>
      <c r="AR327" s="128">
        <f t="shared" si="145"/>
        <v>0</v>
      </c>
      <c r="AS327" s="125">
        <f t="shared" si="140"/>
        <v>0</v>
      </c>
      <c r="AT327" s="143">
        <f t="shared" si="141"/>
        <v>-1</v>
      </c>
      <c r="AU327" s="137"/>
      <c r="AV327" s="102"/>
    </row>
    <row r="328" spans="1:48" ht="10.199999999999999" x14ac:dyDescent="0.2">
      <c r="A328" s="102"/>
      <c r="B328" s="133">
        <v>326</v>
      </c>
      <c r="C328" s="159"/>
      <c r="D328" s="82"/>
      <c r="E328" s="81"/>
      <c r="F328" s="82"/>
      <c r="G328" s="84"/>
      <c r="H328" s="84"/>
      <c r="I328" s="85"/>
      <c r="J328" s="85"/>
      <c r="K328" s="84"/>
      <c r="L328" s="86"/>
      <c r="M328" s="87"/>
      <c r="N328" s="135"/>
      <c r="O328" s="119"/>
      <c r="P328" s="120"/>
      <c r="Q328" s="121"/>
      <c r="R328" s="86"/>
      <c r="S328" s="86"/>
      <c r="T328" s="138">
        <f t="shared" si="148"/>
        <v>6.4099999999999966</v>
      </c>
      <c r="U328" s="122">
        <f t="shared" si="130"/>
        <v>0</v>
      </c>
      <c r="V328" s="123">
        <f t="shared" si="131"/>
        <v>0</v>
      </c>
      <c r="W328" s="122">
        <f t="shared" si="142"/>
        <v>0</v>
      </c>
      <c r="X328" s="124">
        <f t="shared" si="132"/>
        <v>6.4099999999999966</v>
      </c>
      <c r="Y328" s="124">
        <f t="shared" si="133"/>
        <v>-1.5899999999999967</v>
      </c>
      <c r="Z328" s="124">
        <f t="shared" si="134"/>
        <v>6.4099999999999966</v>
      </c>
      <c r="AA328" s="140">
        <f t="shared" si="135"/>
        <v>-1.5899999999999967</v>
      </c>
      <c r="AB328" s="142" t="str">
        <f>IF(G328&lt;&gt;"",VLOOKUP(WEEKDAY(C328,2),Служебный!G$4:H$10,2),"")</f>
        <v/>
      </c>
      <c r="AC328" s="125" t="str">
        <f t="shared" si="149"/>
        <v/>
      </c>
      <c r="AD328" s="126" t="str">
        <f t="shared" si="150"/>
        <v/>
      </c>
      <c r="AE328" s="127">
        <f t="shared" si="136"/>
        <v>0</v>
      </c>
      <c r="AF328" s="127">
        <f t="shared" si="137"/>
        <v>0</v>
      </c>
      <c r="AG328" s="127" t="str">
        <f t="shared" si="143"/>
        <v>интрадей</v>
      </c>
      <c r="AH328" s="128">
        <f t="shared" si="138"/>
        <v>0</v>
      </c>
      <c r="AI328" s="128">
        <f t="shared" si="139"/>
        <v>0</v>
      </c>
      <c r="AJ328" s="125" t="str">
        <f t="shared" si="151"/>
        <v/>
      </c>
      <c r="AK328" s="125" t="str">
        <f t="shared" si="152"/>
        <v/>
      </c>
      <c r="AL328" s="126" t="str">
        <f t="shared" si="153"/>
        <v/>
      </c>
      <c r="AM328" s="128">
        <f t="shared" si="146"/>
        <v>0</v>
      </c>
      <c r="AN328" s="129">
        <f t="shared" si="154"/>
        <v>8</v>
      </c>
      <c r="AO328" s="129">
        <f t="shared" si="147"/>
        <v>-19.875000000000043</v>
      </c>
      <c r="AP328" s="129">
        <f t="shared" si="155"/>
        <v>0</v>
      </c>
      <c r="AQ328" s="128">
        <f t="shared" si="144"/>
        <v>0</v>
      </c>
      <c r="AR328" s="128">
        <f t="shared" si="145"/>
        <v>0</v>
      </c>
      <c r="AS328" s="125">
        <f t="shared" si="140"/>
        <v>0</v>
      </c>
      <c r="AT328" s="143">
        <f t="shared" si="141"/>
        <v>-1</v>
      </c>
      <c r="AU328" s="137"/>
      <c r="AV328" s="102"/>
    </row>
    <row r="329" spans="1:48" ht="10.199999999999999" x14ac:dyDescent="0.2">
      <c r="A329" s="102"/>
      <c r="B329" s="133">
        <v>327</v>
      </c>
      <c r="C329" s="159"/>
      <c r="D329" s="82"/>
      <c r="E329" s="81"/>
      <c r="F329" s="82"/>
      <c r="G329" s="84"/>
      <c r="H329" s="84"/>
      <c r="I329" s="85"/>
      <c r="J329" s="85"/>
      <c r="K329" s="84"/>
      <c r="L329" s="86"/>
      <c r="M329" s="87"/>
      <c r="N329" s="135"/>
      <c r="O329" s="119"/>
      <c r="P329" s="120"/>
      <c r="Q329" s="121"/>
      <c r="R329" s="86"/>
      <c r="S329" s="86"/>
      <c r="T329" s="138">
        <f t="shared" si="148"/>
        <v>6.4099999999999966</v>
      </c>
      <c r="U329" s="122">
        <f t="shared" si="130"/>
        <v>0</v>
      </c>
      <c r="V329" s="123">
        <f t="shared" si="131"/>
        <v>0</v>
      </c>
      <c r="W329" s="122">
        <f t="shared" si="142"/>
        <v>0</v>
      </c>
      <c r="X329" s="124">
        <f t="shared" si="132"/>
        <v>6.4099999999999966</v>
      </c>
      <c r="Y329" s="124">
        <f t="shared" si="133"/>
        <v>-1.5899999999999967</v>
      </c>
      <c r="Z329" s="124">
        <f t="shared" si="134"/>
        <v>6.4099999999999966</v>
      </c>
      <c r="AA329" s="140">
        <f t="shared" si="135"/>
        <v>-1.5899999999999967</v>
      </c>
      <c r="AB329" s="142" t="str">
        <f>IF(G329&lt;&gt;"",VLOOKUP(WEEKDAY(C329,2),Служебный!G$4:H$10,2),"")</f>
        <v/>
      </c>
      <c r="AC329" s="125" t="str">
        <f t="shared" si="149"/>
        <v/>
      </c>
      <c r="AD329" s="126" t="str">
        <f t="shared" si="150"/>
        <v/>
      </c>
      <c r="AE329" s="127">
        <f t="shared" si="136"/>
        <v>0</v>
      </c>
      <c r="AF329" s="127">
        <f t="shared" si="137"/>
        <v>0</v>
      </c>
      <c r="AG329" s="127" t="str">
        <f t="shared" si="143"/>
        <v>интрадей</v>
      </c>
      <c r="AH329" s="128">
        <f t="shared" si="138"/>
        <v>0</v>
      </c>
      <c r="AI329" s="128">
        <f t="shared" si="139"/>
        <v>0</v>
      </c>
      <c r="AJ329" s="125" t="str">
        <f t="shared" si="151"/>
        <v/>
      </c>
      <c r="AK329" s="125" t="str">
        <f t="shared" si="152"/>
        <v/>
      </c>
      <c r="AL329" s="126" t="str">
        <f t="shared" si="153"/>
        <v/>
      </c>
      <c r="AM329" s="128">
        <f t="shared" si="146"/>
        <v>0</v>
      </c>
      <c r="AN329" s="129">
        <f t="shared" si="154"/>
        <v>8</v>
      </c>
      <c r="AO329" s="129">
        <f t="shared" si="147"/>
        <v>-19.875000000000043</v>
      </c>
      <c r="AP329" s="129">
        <f t="shared" si="155"/>
        <v>0</v>
      </c>
      <c r="AQ329" s="128">
        <f t="shared" si="144"/>
        <v>0</v>
      </c>
      <c r="AR329" s="128">
        <f t="shared" si="145"/>
        <v>0</v>
      </c>
      <c r="AS329" s="125">
        <f t="shared" si="140"/>
        <v>0</v>
      </c>
      <c r="AT329" s="143">
        <f t="shared" si="141"/>
        <v>-1</v>
      </c>
      <c r="AU329" s="137"/>
      <c r="AV329" s="102"/>
    </row>
    <row r="330" spans="1:48" ht="10.199999999999999" x14ac:dyDescent="0.2">
      <c r="A330" s="102"/>
      <c r="B330" s="133">
        <v>328</v>
      </c>
      <c r="C330" s="159"/>
      <c r="D330" s="82"/>
      <c r="E330" s="81"/>
      <c r="F330" s="82"/>
      <c r="G330" s="84"/>
      <c r="H330" s="84"/>
      <c r="I330" s="85"/>
      <c r="J330" s="85"/>
      <c r="K330" s="84"/>
      <c r="L330" s="86"/>
      <c r="M330" s="87"/>
      <c r="N330" s="135"/>
      <c r="O330" s="119"/>
      <c r="P330" s="120"/>
      <c r="Q330" s="121"/>
      <c r="R330" s="86"/>
      <c r="S330" s="86"/>
      <c r="T330" s="138">
        <f t="shared" si="148"/>
        <v>6.4099999999999966</v>
      </c>
      <c r="U330" s="122">
        <f t="shared" si="130"/>
        <v>0</v>
      </c>
      <c r="V330" s="123">
        <f t="shared" si="131"/>
        <v>0</v>
      </c>
      <c r="W330" s="122">
        <f t="shared" si="142"/>
        <v>0</v>
      </c>
      <c r="X330" s="124">
        <f t="shared" si="132"/>
        <v>6.4099999999999966</v>
      </c>
      <c r="Y330" s="124">
        <f t="shared" si="133"/>
        <v>-1.5899999999999967</v>
      </c>
      <c r="Z330" s="124">
        <f t="shared" si="134"/>
        <v>6.4099999999999966</v>
      </c>
      <c r="AA330" s="140">
        <f t="shared" si="135"/>
        <v>-1.5899999999999967</v>
      </c>
      <c r="AB330" s="142" t="str">
        <f>IF(G330&lt;&gt;"",VLOOKUP(WEEKDAY(C330,2),Служебный!G$4:H$10,2),"")</f>
        <v/>
      </c>
      <c r="AC330" s="125" t="str">
        <f t="shared" si="149"/>
        <v/>
      </c>
      <c r="AD330" s="126" t="str">
        <f t="shared" si="150"/>
        <v/>
      </c>
      <c r="AE330" s="127">
        <f t="shared" si="136"/>
        <v>0</v>
      </c>
      <c r="AF330" s="127">
        <f t="shared" si="137"/>
        <v>0</v>
      </c>
      <c r="AG330" s="127" t="str">
        <f t="shared" si="143"/>
        <v>интрадей</v>
      </c>
      <c r="AH330" s="128">
        <f t="shared" si="138"/>
        <v>0</v>
      </c>
      <c r="AI330" s="128">
        <f t="shared" si="139"/>
        <v>0</v>
      </c>
      <c r="AJ330" s="125" t="str">
        <f t="shared" si="151"/>
        <v/>
      </c>
      <c r="AK330" s="125" t="str">
        <f t="shared" si="152"/>
        <v/>
      </c>
      <c r="AL330" s="126" t="str">
        <f t="shared" si="153"/>
        <v/>
      </c>
      <c r="AM330" s="128">
        <f t="shared" si="146"/>
        <v>0</v>
      </c>
      <c r="AN330" s="129">
        <f t="shared" si="154"/>
        <v>8</v>
      </c>
      <c r="AO330" s="129">
        <f t="shared" si="147"/>
        <v>-19.875000000000043</v>
      </c>
      <c r="AP330" s="129">
        <f t="shared" si="155"/>
        <v>0</v>
      </c>
      <c r="AQ330" s="128">
        <f t="shared" si="144"/>
        <v>0</v>
      </c>
      <c r="AR330" s="128">
        <f t="shared" si="145"/>
        <v>0</v>
      </c>
      <c r="AS330" s="125">
        <f t="shared" si="140"/>
        <v>0</v>
      </c>
      <c r="AT330" s="143">
        <f t="shared" si="141"/>
        <v>-1</v>
      </c>
      <c r="AU330" s="137"/>
      <c r="AV330" s="102"/>
    </row>
    <row r="331" spans="1:48" ht="10.199999999999999" x14ac:dyDescent="0.2">
      <c r="A331" s="102"/>
      <c r="B331" s="133">
        <v>329</v>
      </c>
      <c r="C331" s="159"/>
      <c r="D331" s="82"/>
      <c r="E331" s="81"/>
      <c r="F331" s="82"/>
      <c r="G331" s="84"/>
      <c r="H331" s="84"/>
      <c r="I331" s="85"/>
      <c r="J331" s="85"/>
      <c r="K331" s="84"/>
      <c r="L331" s="86"/>
      <c r="M331" s="87"/>
      <c r="N331" s="135"/>
      <c r="O331" s="119"/>
      <c r="P331" s="120"/>
      <c r="Q331" s="121"/>
      <c r="R331" s="86"/>
      <c r="S331" s="86"/>
      <c r="T331" s="138">
        <f t="shared" si="148"/>
        <v>6.4099999999999966</v>
      </c>
      <c r="U331" s="122">
        <f t="shared" si="130"/>
        <v>0</v>
      </c>
      <c r="V331" s="123">
        <f t="shared" si="131"/>
        <v>0</v>
      </c>
      <c r="W331" s="122">
        <f t="shared" si="142"/>
        <v>0</v>
      </c>
      <c r="X331" s="124">
        <f t="shared" si="132"/>
        <v>6.4099999999999966</v>
      </c>
      <c r="Y331" s="124">
        <f t="shared" si="133"/>
        <v>-1.5899999999999967</v>
      </c>
      <c r="Z331" s="124">
        <f t="shared" si="134"/>
        <v>6.4099999999999966</v>
      </c>
      <c r="AA331" s="140">
        <f t="shared" si="135"/>
        <v>-1.5899999999999967</v>
      </c>
      <c r="AB331" s="142" t="str">
        <f>IF(G331&lt;&gt;"",VLOOKUP(WEEKDAY(C331,2),Служебный!G$4:H$10,2),"")</f>
        <v/>
      </c>
      <c r="AC331" s="125" t="str">
        <f t="shared" si="149"/>
        <v/>
      </c>
      <c r="AD331" s="126" t="str">
        <f t="shared" si="150"/>
        <v/>
      </c>
      <c r="AE331" s="127">
        <f t="shared" si="136"/>
        <v>0</v>
      </c>
      <c r="AF331" s="127">
        <f t="shared" si="137"/>
        <v>0</v>
      </c>
      <c r="AG331" s="127" t="str">
        <f t="shared" si="143"/>
        <v>интрадей</v>
      </c>
      <c r="AH331" s="128">
        <f t="shared" si="138"/>
        <v>0</v>
      </c>
      <c r="AI331" s="128">
        <f t="shared" si="139"/>
        <v>0</v>
      </c>
      <c r="AJ331" s="125" t="str">
        <f t="shared" si="151"/>
        <v/>
      </c>
      <c r="AK331" s="125" t="str">
        <f t="shared" si="152"/>
        <v/>
      </c>
      <c r="AL331" s="126" t="str">
        <f t="shared" si="153"/>
        <v/>
      </c>
      <c r="AM331" s="128">
        <f t="shared" si="146"/>
        <v>0</v>
      </c>
      <c r="AN331" s="129">
        <f t="shared" si="154"/>
        <v>8</v>
      </c>
      <c r="AO331" s="129">
        <f t="shared" si="147"/>
        <v>-19.875000000000043</v>
      </c>
      <c r="AP331" s="129">
        <f t="shared" si="155"/>
        <v>0</v>
      </c>
      <c r="AQ331" s="128">
        <f t="shared" si="144"/>
        <v>0</v>
      </c>
      <c r="AR331" s="128">
        <f t="shared" si="145"/>
        <v>0</v>
      </c>
      <c r="AS331" s="125">
        <f t="shared" si="140"/>
        <v>0</v>
      </c>
      <c r="AT331" s="143">
        <f t="shared" si="141"/>
        <v>-1</v>
      </c>
      <c r="AU331" s="137"/>
      <c r="AV331" s="102"/>
    </row>
    <row r="332" spans="1:48" ht="10.199999999999999" x14ac:dyDescent="0.2">
      <c r="A332" s="102"/>
      <c r="B332" s="133">
        <v>330</v>
      </c>
      <c r="C332" s="159"/>
      <c r="D332" s="82"/>
      <c r="E332" s="81"/>
      <c r="F332" s="82"/>
      <c r="G332" s="84"/>
      <c r="H332" s="84"/>
      <c r="I332" s="85"/>
      <c r="J332" s="85"/>
      <c r="K332" s="84"/>
      <c r="L332" s="86"/>
      <c r="M332" s="87"/>
      <c r="N332" s="135"/>
      <c r="O332" s="119"/>
      <c r="P332" s="120"/>
      <c r="Q332" s="121"/>
      <c r="R332" s="86"/>
      <c r="S332" s="86"/>
      <c r="T332" s="138">
        <f t="shared" si="148"/>
        <v>6.4099999999999966</v>
      </c>
      <c r="U332" s="122">
        <f t="shared" si="130"/>
        <v>0</v>
      </c>
      <c r="V332" s="123">
        <f t="shared" si="131"/>
        <v>0</v>
      </c>
      <c r="W332" s="122">
        <f t="shared" si="142"/>
        <v>0</v>
      </c>
      <c r="X332" s="124">
        <f t="shared" si="132"/>
        <v>6.4099999999999966</v>
      </c>
      <c r="Y332" s="124">
        <f t="shared" si="133"/>
        <v>-1.5899999999999967</v>
      </c>
      <c r="Z332" s="124">
        <f t="shared" si="134"/>
        <v>6.4099999999999966</v>
      </c>
      <c r="AA332" s="140">
        <f t="shared" si="135"/>
        <v>-1.5899999999999967</v>
      </c>
      <c r="AB332" s="142" t="str">
        <f>IF(G332&lt;&gt;"",VLOOKUP(WEEKDAY(C332,2),Служебный!G$4:H$10,2),"")</f>
        <v/>
      </c>
      <c r="AC332" s="125" t="str">
        <f t="shared" si="149"/>
        <v/>
      </c>
      <c r="AD332" s="126" t="str">
        <f t="shared" si="150"/>
        <v/>
      </c>
      <c r="AE332" s="127">
        <f t="shared" si="136"/>
        <v>0</v>
      </c>
      <c r="AF332" s="127">
        <f t="shared" si="137"/>
        <v>0</v>
      </c>
      <c r="AG332" s="127" t="str">
        <f t="shared" si="143"/>
        <v>интрадей</v>
      </c>
      <c r="AH332" s="128">
        <f t="shared" si="138"/>
        <v>0</v>
      </c>
      <c r="AI332" s="128">
        <f t="shared" si="139"/>
        <v>0</v>
      </c>
      <c r="AJ332" s="125" t="str">
        <f t="shared" si="151"/>
        <v/>
      </c>
      <c r="AK332" s="125" t="str">
        <f t="shared" si="152"/>
        <v/>
      </c>
      <c r="AL332" s="126" t="str">
        <f t="shared" si="153"/>
        <v/>
      </c>
      <c r="AM332" s="128">
        <f t="shared" si="146"/>
        <v>0</v>
      </c>
      <c r="AN332" s="129">
        <f t="shared" si="154"/>
        <v>8</v>
      </c>
      <c r="AO332" s="129">
        <f t="shared" si="147"/>
        <v>-19.875000000000043</v>
      </c>
      <c r="AP332" s="129">
        <f t="shared" si="155"/>
        <v>0</v>
      </c>
      <c r="AQ332" s="128">
        <f t="shared" si="144"/>
        <v>0</v>
      </c>
      <c r="AR332" s="128">
        <f t="shared" si="145"/>
        <v>0</v>
      </c>
      <c r="AS332" s="125">
        <f t="shared" si="140"/>
        <v>0</v>
      </c>
      <c r="AT332" s="143">
        <f t="shared" si="141"/>
        <v>-1</v>
      </c>
      <c r="AU332" s="137"/>
      <c r="AV332" s="102"/>
    </row>
    <row r="333" spans="1:48" ht="10.199999999999999" x14ac:dyDescent="0.2">
      <c r="A333" s="102"/>
      <c r="B333" s="133">
        <v>331</v>
      </c>
      <c r="C333" s="159"/>
      <c r="D333" s="82"/>
      <c r="E333" s="81"/>
      <c r="F333" s="82"/>
      <c r="G333" s="84"/>
      <c r="H333" s="84"/>
      <c r="I333" s="85"/>
      <c r="J333" s="85"/>
      <c r="K333" s="84"/>
      <c r="L333" s="86"/>
      <c r="M333" s="87"/>
      <c r="N333" s="135"/>
      <c r="O333" s="119"/>
      <c r="P333" s="120"/>
      <c r="Q333" s="121"/>
      <c r="R333" s="86"/>
      <c r="S333" s="86"/>
      <c r="T333" s="138">
        <f t="shared" si="148"/>
        <v>6.4099999999999966</v>
      </c>
      <c r="U333" s="122">
        <f t="shared" si="130"/>
        <v>0</v>
      </c>
      <c r="V333" s="123">
        <f t="shared" si="131"/>
        <v>0</v>
      </c>
      <c r="W333" s="122">
        <f t="shared" si="142"/>
        <v>0</v>
      </c>
      <c r="X333" s="124">
        <f t="shared" si="132"/>
        <v>6.4099999999999966</v>
      </c>
      <c r="Y333" s="124">
        <f t="shared" si="133"/>
        <v>-1.5899999999999967</v>
      </c>
      <c r="Z333" s="124">
        <f t="shared" si="134"/>
        <v>6.4099999999999966</v>
      </c>
      <c r="AA333" s="140">
        <f t="shared" si="135"/>
        <v>-1.5899999999999967</v>
      </c>
      <c r="AB333" s="142" t="str">
        <f>IF(G333&lt;&gt;"",VLOOKUP(WEEKDAY(C333,2),Служебный!G$4:H$10,2),"")</f>
        <v/>
      </c>
      <c r="AC333" s="125" t="str">
        <f t="shared" si="149"/>
        <v/>
      </c>
      <c r="AD333" s="126" t="str">
        <f t="shared" si="150"/>
        <v/>
      </c>
      <c r="AE333" s="127">
        <f t="shared" si="136"/>
        <v>0</v>
      </c>
      <c r="AF333" s="127">
        <f t="shared" si="137"/>
        <v>0</v>
      </c>
      <c r="AG333" s="127" t="str">
        <f t="shared" si="143"/>
        <v>интрадей</v>
      </c>
      <c r="AH333" s="128">
        <f t="shared" si="138"/>
        <v>0</v>
      </c>
      <c r="AI333" s="128">
        <f t="shared" si="139"/>
        <v>0</v>
      </c>
      <c r="AJ333" s="125" t="str">
        <f t="shared" si="151"/>
        <v/>
      </c>
      <c r="AK333" s="125" t="str">
        <f t="shared" si="152"/>
        <v/>
      </c>
      <c r="AL333" s="126" t="str">
        <f t="shared" si="153"/>
        <v/>
      </c>
      <c r="AM333" s="128">
        <f t="shared" si="146"/>
        <v>0</v>
      </c>
      <c r="AN333" s="129">
        <f t="shared" si="154"/>
        <v>8</v>
      </c>
      <c r="AO333" s="129">
        <f t="shared" si="147"/>
        <v>-19.875000000000043</v>
      </c>
      <c r="AP333" s="129">
        <f t="shared" si="155"/>
        <v>0</v>
      </c>
      <c r="AQ333" s="128">
        <f t="shared" si="144"/>
        <v>0</v>
      </c>
      <c r="AR333" s="128">
        <f t="shared" si="145"/>
        <v>0</v>
      </c>
      <c r="AS333" s="125">
        <f t="shared" si="140"/>
        <v>0</v>
      </c>
      <c r="AT333" s="143">
        <f t="shared" si="141"/>
        <v>-1</v>
      </c>
      <c r="AU333" s="137"/>
      <c r="AV333" s="102"/>
    </row>
    <row r="334" spans="1:48" ht="10.199999999999999" x14ac:dyDescent="0.2">
      <c r="A334" s="102"/>
      <c r="B334" s="133">
        <v>332</v>
      </c>
      <c r="C334" s="159"/>
      <c r="D334" s="82"/>
      <c r="E334" s="81"/>
      <c r="F334" s="82"/>
      <c r="G334" s="84"/>
      <c r="H334" s="84"/>
      <c r="I334" s="85"/>
      <c r="J334" s="85"/>
      <c r="K334" s="84"/>
      <c r="L334" s="86"/>
      <c r="M334" s="87"/>
      <c r="N334" s="135"/>
      <c r="O334" s="119"/>
      <c r="P334" s="120"/>
      <c r="Q334" s="121"/>
      <c r="R334" s="86"/>
      <c r="S334" s="86"/>
      <c r="T334" s="138">
        <f t="shared" si="148"/>
        <v>6.4099999999999966</v>
      </c>
      <c r="U334" s="122">
        <f t="shared" si="130"/>
        <v>0</v>
      </c>
      <c r="V334" s="123">
        <f t="shared" si="131"/>
        <v>0</v>
      </c>
      <c r="W334" s="122">
        <f t="shared" si="142"/>
        <v>0</v>
      </c>
      <c r="X334" s="124">
        <f t="shared" si="132"/>
        <v>6.4099999999999966</v>
      </c>
      <c r="Y334" s="124">
        <f t="shared" si="133"/>
        <v>-1.5899999999999967</v>
      </c>
      <c r="Z334" s="124">
        <f t="shared" si="134"/>
        <v>6.4099999999999966</v>
      </c>
      <c r="AA334" s="140">
        <f t="shared" si="135"/>
        <v>-1.5899999999999967</v>
      </c>
      <c r="AB334" s="142" t="str">
        <f>IF(G334&lt;&gt;"",VLOOKUP(WEEKDAY(C334,2),Служебный!G$4:H$10,2),"")</f>
        <v/>
      </c>
      <c r="AC334" s="125" t="str">
        <f t="shared" si="149"/>
        <v/>
      </c>
      <c r="AD334" s="126" t="str">
        <f t="shared" si="150"/>
        <v/>
      </c>
      <c r="AE334" s="127">
        <f t="shared" si="136"/>
        <v>0</v>
      </c>
      <c r="AF334" s="127">
        <f t="shared" si="137"/>
        <v>0</v>
      </c>
      <c r="AG334" s="127" t="str">
        <f t="shared" si="143"/>
        <v>интрадей</v>
      </c>
      <c r="AH334" s="128">
        <f t="shared" si="138"/>
        <v>0</v>
      </c>
      <c r="AI334" s="128">
        <f t="shared" si="139"/>
        <v>0</v>
      </c>
      <c r="AJ334" s="125" t="str">
        <f t="shared" si="151"/>
        <v/>
      </c>
      <c r="AK334" s="125" t="str">
        <f t="shared" si="152"/>
        <v/>
      </c>
      <c r="AL334" s="126" t="str">
        <f t="shared" si="153"/>
        <v/>
      </c>
      <c r="AM334" s="128">
        <f t="shared" si="146"/>
        <v>0</v>
      </c>
      <c r="AN334" s="129">
        <f t="shared" si="154"/>
        <v>8</v>
      </c>
      <c r="AO334" s="129">
        <f t="shared" si="147"/>
        <v>-19.875000000000043</v>
      </c>
      <c r="AP334" s="129">
        <f t="shared" si="155"/>
        <v>0</v>
      </c>
      <c r="AQ334" s="128">
        <f t="shared" si="144"/>
        <v>0</v>
      </c>
      <c r="AR334" s="128">
        <f t="shared" si="145"/>
        <v>0</v>
      </c>
      <c r="AS334" s="125">
        <f t="shared" si="140"/>
        <v>0</v>
      </c>
      <c r="AT334" s="143">
        <f t="shared" si="141"/>
        <v>-1</v>
      </c>
      <c r="AU334" s="137"/>
      <c r="AV334" s="102"/>
    </row>
    <row r="335" spans="1:48" ht="10.199999999999999" x14ac:dyDescent="0.2">
      <c r="A335" s="102"/>
      <c r="B335" s="133">
        <v>333</v>
      </c>
      <c r="C335" s="159"/>
      <c r="D335" s="82"/>
      <c r="E335" s="81"/>
      <c r="F335" s="82"/>
      <c r="G335" s="84"/>
      <c r="H335" s="84"/>
      <c r="I335" s="85"/>
      <c r="J335" s="85"/>
      <c r="K335" s="84"/>
      <c r="L335" s="86"/>
      <c r="M335" s="87"/>
      <c r="N335" s="135"/>
      <c r="O335" s="119"/>
      <c r="P335" s="120"/>
      <c r="Q335" s="121"/>
      <c r="R335" s="86"/>
      <c r="S335" s="86"/>
      <c r="T335" s="138">
        <f t="shared" si="148"/>
        <v>6.4099999999999966</v>
      </c>
      <c r="U335" s="122">
        <f t="shared" si="130"/>
        <v>0</v>
      </c>
      <c r="V335" s="123">
        <f t="shared" si="131"/>
        <v>0</v>
      </c>
      <c r="W335" s="122">
        <f t="shared" si="142"/>
        <v>0</v>
      </c>
      <c r="X335" s="124">
        <f t="shared" si="132"/>
        <v>6.4099999999999966</v>
      </c>
      <c r="Y335" s="124">
        <f t="shared" si="133"/>
        <v>-1.5899999999999967</v>
      </c>
      <c r="Z335" s="124">
        <f t="shared" si="134"/>
        <v>6.4099999999999966</v>
      </c>
      <c r="AA335" s="140">
        <f t="shared" si="135"/>
        <v>-1.5899999999999967</v>
      </c>
      <c r="AB335" s="142" t="str">
        <f>IF(G335&lt;&gt;"",VLOOKUP(WEEKDAY(C335,2),Служебный!G$4:H$10,2),"")</f>
        <v/>
      </c>
      <c r="AC335" s="125" t="str">
        <f t="shared" si="149"/>
        <v/>
      </c>
      <c r="AD335" s="126" t="str">
        <f t="shared" si="150"/>
        <v/>
      </c>
      <c r="AE335" s="127">
        <f t="shared" si="136"/>
        <v>0</v>
      </c>
      <c r="AF335" s="127">
        <f t="shared" si="137"/>
        <v>0</v>
      </c>
      <c r="AG335" s="127" t="str">
        <f t="shared" si="143"/>
        <v>интрадей</v>
      </c>
      <c r="AH335" s="128">
        <f t="shared" si="138"/>
        <v>0</v>
      </c>
      <c r="AI335" s="128">
        <f t="shared" si="139"/>
        <v>0</v>
      </c>
      <c r="AJ335" s="125" t="str">
        <f t="shared" si="151"/>
        <v/>
      </c>
      <c r="AK335" s="125" t="str">
        <f t="shared" si="152"/>
        <v/>
      </c>
      <c r="AL335" s="126" t="str">
        <f t="shared" si="153"/>
        <v/>
      </c>
      <c r="AM335" s="128">
        <f t="shared" si="146"/>
        <v>0</v>
      </c>
      <c r="AN335" s="129">
        <f t="shared" si="154"/>
        <v>8</v>
      </c>
      <c r="AO335" s="129">
        <f t="shared" si="147"/>
        <v>-19.875000000000043</v>
      </c>
      <c r="AP335" s="129">
        <f t="shared" si="155"/>
        <v>0</v>
      </c>
      <c r="AQ335" s="128">
        <f t="shared" si="144"/>
        <v>0</v>
      </c>
      <c r="AR335" s="128">
        <f t="shared" si="145"/>
        <v>0</v>
      </c>
      <c r="AS335" s="125">
        <f t="shared" si="140"/>
        <v>0</v>
      </c>
      <c r="AT335" s="143">
        <f t="shared" si="141"/>
        <v>-1</v>
      </c>
      <c r="AU335" s="137"/>
      <c r="AV335" s="102"/>
    </row>
    <row r="336" spans="1:48" ht="10.199999999999999" x14ac:dyDescent="0.2">
      <c r="A336" s="102"/>
      <c r="B336" s="133">
        <v>334</v>
      </c>
      <c r="C336" s="159"/>
      <c r="D336" s="82"/>
      <c r="E336" s="81"/>
      <c r="F336" s="82"/>
      <c r="G336" s="84"/>
      <c r="H336" s="84"/>
      <c r="I336" s="85"/>
      <c r="J336" s="85"/>
      <c r="K336" s="84"/>
      <c r="L336" s="86"/>
      <c r="M336" s="87"/>
      <c r="N336" s="135"/>
      <c r="O336" s="119"/>
      <c r="P336" s="120"/>
      <c r="Q336" s="121"/>
      <c r="R336" s="86"/>
      <c r="S336" s="86"/>
      <c r="T336" s="138">
        <f t="shared" si="148"/>
        <v>6.4099999999999966</v>
      </c>
      <c r="U336" s="122">
        <f t="shared" si="130"/>
        <v>0</v>
      </c>
      <c r="V336" s="123">
        <f t="shared" si="131"/>
        <v>0</v>
      </c>
      <c r="W336" s="122">
        <f t="shared" si="142"/>
        <v>0</v>
      </c>
      <c r="X336" s="124">
        <f t="shared" si="132"/>
        <v>6.4099999999999966</v>
      </c>
      <c r="Y336" s="124">
        <f t="shared" si="133"/>
        <v>-1.5899999999999967</v>
      </c>
      <c r="Z336" s="124">
        <f t="shared" si="134"/>
        <v>6.4099999999999966</v>
      </c>
      <c r="AA336" s="140">
        <f t="shared" si="135"/>
        <v>-1.5899999999999967</v>
      </c>
      <c r="AB336" s="142" t="str">
        <f>IF(G336&lt;&gt;"",VLOOKUP(WEEKDAY(C336,2),Служебный!G$4:H$10,2),"")</f>
        <v/>
      </c>
      <c r="AC336" s="125" t="str">
        <f t="shared" si="149"/>
        <v/>
      </c>
      <c r="AD336" s="126" t="str">
        <f t="shared" si="150"/>
        <v/>
      </c>
      <c r="AE336" s="127">
        <f t="shared" si="136"/>
        <v>0</v>
      </c>
      <c r="AF336" s="127">
        <f t="shared" si="137"/>
        <v>0</v>
      </c>
      <c r="AG336" s="127" t="str">
        <f t="shared" si="143"/>
        <v>интрадей</v>
      </c>
      <c r="AH336" s="128">
        <f t="shared" si="138"/>
        <v>0</v>
      </c>
      <c r="AI336" s="128">
        <f t="shared" si="139"/>
        <v>0</v>
      </c>
      <c r="AJ336" s="125" t="str">
        <f t="shared" si="151"/>
        <v/>
      </c>
      <c r="AK336" s="125" t="str">
        <f t="shared" si="152"/>
        <v/>
      </c>
      <c r="AL336" s="126" t="str">
        <f t="shared" si="153"/>
        <v/>
      </c>
      <c r="AM336" s="128">
        <f t="shared" si="146"/>
        <v>0</v>
      </c>
      <c r="AN336" s="129">
        <f t="shared" si="154"/>
        <v>8</v>
      </c>
      <c r="AO336" s="129">
        <f t="shared" si="147"/>
        <v>-19.875000000000043</v>
      </c>
      <c r="AP336" s="129">
        <f t="shared" si="155"/>
        <v>0</v>
      </c>
      <c r="AQ336" s="128">
        <f t="shared" si="144"/>
        <v>0</v>
      </c>
      <c r="AR336" s="128">
        <f t="shared" si="145"/>
        <v>0</v>
      </c>
      <c r="AS336" s="125">
        <f t="shared" si="140"/>
        <v>0</v>
      </c>
      <c r="AT336" s="143">
        <f t="shared" si="141"/>
        <v>-1</v>
      </c>
      <c r="AU336" s="137"/>
      <c r="AV336" s="102"/>
    </row>
    <row r="337" spans="1:48" ht="10.199999999999999" x14ac:dyDescent="0.2">
      <c r="A337" s="102"/>
      <c r="B337" s="133">
        <v>335</v>
      </c>
      <c r="C337" s="159"/>
      <c r="D337" s="82"/>
      <c r="E337" s="81"/>
      <c r="F337" s="82"/>
      <c r="G337" s="84"/>
      <c r="H337" s="84"/>
      <c r="I337" s="85"/>
      <c r="J337" s="85"/>
      <c r="K337" s="84"/>
      <c r="L337" s="86"/>
      <c r="M337" s="87"/>
      <c r="N337" s="135"/>
      <c r="O337" s="119"/>
      <c r="P337" s="120"/>
      <c r="Q337" s="121"/>
      <c r="R337" s="86"/>
      <c r="S337" s="86"/>
      <c r="T337" s="138">
        <f t="shared" si="148"/>
        <v>6.4099999999999966</v>
      </c>
      <c r="U337" s="122">
        <f t="shared" si="130"/>
        <v>0</v>
      </c>
      <c r="V337" s="123">
        <f t="shared" si="131"/>
        <v>0</v>
      </c>
      <c r="W337" s="122">
        <f t="shared" si="142"/>
        <v>0</v>
      </c>
      <c r="X337" s="124">
        <f t="shared" si="132"/>
        <v>6.4099999999999966</v>
      </c>
      <c r="Y337" s="124">
        <f t="shared" si="133"/>
        <v>-1.5899999999999967</v>
      </c>
      <c r="Z337" s="124">
        <f t="shared" si="134"/>
        <v>6.4099999999999966</v>
      </c>
      <c r="AA337" s="140">
        <f t="shared" si="135"/>
        <v>-1.5899999999999967</v>
      </c>
      <c r="AB337" s="142" t="str">
        <f>IF(G337&lt;&gt;"",VLOOKUP(WEEKDAY(C337,2),Служебный!G$4:H$10,2),"")</f>
        <v/>
      </c>
      <c r="AC337" s="125" t="str">
        <f t="shared" si="149"/>
        <v/>
      </c>
      <c r="AD337" s="126" t="str">
        <f t="shared" si="150"/>
        <v/>
      </c>
      <c r="AE337" s="127">
        <f t="shared" si="136"/>
        <v>0</v>
      </c>
      <c r="AF337" s="127">
        <f t="shared" si="137"/>
        <v>0</v>
      </c>
      <c r="AG337" s="127" t="str">
        <f t="shared" si="143"/>
        <v>интрадей</v>
      </c>
      <c r="AH337" s="128">
        <f t="shared" si="138"/>
        <v>0</v>
      </c>
      <c r="AI337" s="128">
        <f t="shared" si="139"/>
        <v>0</v>
      </c>
      <c r="AJ337" s="125" t="str">
        <f t="shared" si="151"/>
        <v/>
      </c>
      <c r="AK337" s="125" t="str">
        <f t="shared" si="152"/>
        <v/>
      </c>
      <c r="AL337" s="126" t="str">
        <f t="shared" si="153"/>
        <v/>
      </c>
      <c r="AM337" s="128">
        <f t="shared" si="146"/>
        <v>0</v>
      </c>
      <c r="AN337" s="129">
        <f t="shared" si="154"/>
        <v>8</v>
      </c>
      <c r="AO337" s="129">
        <f t="shared" si="147"/>
        <v>-19.875000000000043</v>
      </c>
      <c r="AP337" s="129">
        <f t="shared" si="155"/>
        <v>0</v>
      </c>
      <c r="AQ337" s="128">
        <f t="shared" si="144"/>
        <v>0</v>
      </c>
      <c r="AR337" s="128">
        <f t="shared" si="145"/>
        <v>0</v>
      </c>
      <c r="AS337" s="125">
        <f t="shared" si="140"/>
        <v>0</v>
      </c>
      <c r="AT337" s="143">
        <f t="shared" si="141"/>
        <v>-1</v>
      </c>
      <c r="AU337" s="137"/>
      <c r="AV337" s="102"/>
    </row>
    <row r="338" spans="1:48" ht="10.199999999999999" x14ac:dyDescent="0.2">
      <c r="A338" s="102"/>
      <c r="B338" s="133">
        <v>336</v>
      </c>
      <c r="C338" s="159"/>
      <c r="D338" s="82"/>
      <c r="E338" s="81"/>
      <c r="F338" s="82"/>
      <c r="G338" s="84"/>
      <c r="H338" s="84"/>
      <c r="I338" s="85"/>
      <c r="J338" s="85"/>
      <c r="K338" s="84"/>
      <c r="L338" s="86"/>
      <c r="M338" s="87"/>
      <c r="N338" s="135"/>
      <c r="O338" s="119"/>
      <c r="P338" s="120"/>
      <c r="Q338" s="121"/>
      <c r="R338" s="86"/>
      <c r="S338" s="86"/>
      <c r="T338" s="138">
        <f t="shared" si="148"/>
        <v>6.4099999999999966</v>
      </c>
      <c r="U338" s="122">
        <f t="shared" si="130"/>
        <v>0</v>
      </c>
      <c r="V338" s="123">
        <f t="shared" si="131"/>
        <v>0</v>
      </c>
      <c r="W338" s="122">
        <f t="shared" si="142"/>
        <v>0</v>
      </c>
      <c r="X338" s="124">
        <f t="shared" si="132"/>
        <v>6.4099999999999966</v>
      </c>
      <c r="Y338" s="124">
        <f t="shared" si="133"/>
        <v>-1.5899999999999967</v>
      </c>
      <c r="Z338" s="124">
        <f t="shared" si="134"/>
        <v>6.4099999999999966</v>
      </c>
      <c r="AA338" s="140">
        <f t="shared" si="135"/>
        <v>-1.5899999999999967</v>
      </c>
      <c r="AB338" s="142" t="str">
        <f>IF(G338&lt;&gt;"",VLOOKUP(WEEKDAY(C338,2),Служебный!G$4:H$10,2),"")</f>
        <v/>
      </c>
      <c r="AC338" s="125" t="str">
        <f t="shared" si="149"/>
        <v/>
      </c>
      <c r="AD338" s="126" t="str">
        <f t="shared" si="150"/>
        <v/>
      </c>
      <c r="AE338" s="127">
        <f t="shared" si="136"/>
        <v>0</v>
      </c>
      <c r="AF338" s="127">
        <f t="shared" si="137"/>
        <v>0</v>
      </c>
      <c r="AG338" s="127" t="str">
        <f t="shared" si="143"/>
        <v>интрадей</v>
      </c>
      <c r="AH338" s="128">
        <f t="shared" si="138"/>
        <v>0</v>
      </c>
      <c r="AI338" s="128">
        <f t="shared" si="139"/>
        <v>0</v>
      </c>
      <c r="AJ338" s="125" t="str">
        <f t="shared" si="151"/>
        <v/>
      </c>
      <c r="AK338" s="125" t="str">
        <f t="shared" si="152"/>
        <v/>
      </c>
      <c r="AL338" s="126" t="str">
        <f t="shared" si="153"/>
        <v/>
      </c>
      <c r="AM338" s="128">
        <f t="shared" si="146"/>
        <v>0</v>
      </c>
      <c r="AN338" s="129">
        <f t="shared" si="154"/>
        <v>8</v>
      </c>
      <c r="AO338" s="129">
        <f t="shared" si="147"/>
        <v>-19.875000000000043</v>
      </c>
      <c r="AP338" s="129">
        <f t="shared" si="155"/>
        <v>0</v>
      </c>
      <c r="AQ338" s="128">
        <f t="shared" si="144"/>
        <v>0</v>
      </c>
      <c r="AR338" s="128">
        <f t="shared" si="145"/>
        <v>0</v>
      </c>
      <c r="AS338" s="125">
        <f t="shared" si="140"/>
        <v>0</v>
      </c>
      <c r="AT338" s="143">
        <f t="shared" si="141"/>
        <v>-1</v>
      </c>
      <c r="AU338" s="137"/>
      <c r="AV338" s="102"/>
    </row>
    <row r="339" spans="1:48" ht="10.199999999999999" x14ac:dyDescent="0.2">
      <c r="A339" s="102"/>
      <c r="B339" s="133">
        <v>337</v>
      </c>
      <c r="C339" s="159"/>
      <c r="D339" s="82"/>
      <c r="E339" s="81"/>
      <c r="F339" s="82"/>
      <c r="G339" s="84"/>
      <c r="H339" s="84"/>
      <c r="I339" s="85"/>
      <c r="J339" s="85"/>
      <c r="K339" s="84"/>
      <c r="L339" s="86"/>
      <c r="M339" s="87"/>
      <c r="N339" s="135"/>
      <c r="O339" s="119"/>
      <c r="P339" s="120"/>
      <c r="Q339" s="121"/>
      <c r="R339" s="86"/>
      <c r="S339" s="86"/>
      <c r="T339" s="138">
        <f t="shared" si="148"/>
        <v>6.4099999999999966</v>
      </c>
      <c r="U339" s="122">
        <f t="shared" si="130"/>
        <v>0</v>
      </c>
      <c r="V339" s="123">
        <f t="shared" si="131"/>
        <v>0</v>
      </c>
      <c r="W339" s="122">
        <f t="shared" si="142"/>
        <v>0</v>
      </c>
      <c r="X339" s="124">
        <f t="shared" si="132"/>
        <v>6.4099999999999966</v>
      </c>
      <c r="Y339" s="124">
        <f t="shared" si="133"/>
        <v>-1.5899999999999967</v>
      </c>
      <c r="Z339" s="124">
        <f t="shared" si="134"/>
        <v>6.4099999999999966</v>
      </c>
      <c r="AA339" s="140">
        <f t="shared" si="135"/>
        <v>-1.5899999999999967</v>
      </c>
      <c r="AB339" s="142" t="str">
        <f>IF(G339&lt;&gt;"",VLOOKUP(WEEKDAY(C339,2),Служебный!G$4:H$10,2),"")</f>
        <v/>
      </c>
      <c r="AC339" s="125" t="str">
        <f t="shared" si="149"/>
        <v/>
      </c>
      <c r="AD339" s="126" t="str">
        <f t="shared" si="150"/>
        <v/>
      </c>
      <c r="AE339" s="127">
        <f t="shared" si="136"/>
        <v>0</v>
      </c>
      <c r="AF339" s="127">
        <f t="shared" si="137"/>
        <v>0</v>
      </c>
      <c r="AG339" s="127" t="str">
        <f t="shared" si="143"/>
        <v>интрадей</v>
      </c>
      <c r="AH339" s="128">
        <f t="shared" si="138"/>
        <v>0</v>
      </c>
      <c r="AI339" s="128">
        <f t="shared" si="139"/>
        <v>0</v>
      </c>
      <c r="AJ339" s="125" t="str">
        <f t="shared" si="151"/>
        <v/>
      </c>
      <c r="AK339" s="125" t="str">
        <f t="shared" si="152"/>
        <v/>
      </c>
      <c r="AL339" s="126" t="str">
        <f t="shared" si="153"/>
        <v/>
      </c>
      <c r="AM339" s="128">
        <f t="shared" si="146"/>
        <v>0</v>
      </c>
      <c r="AN339" s="129">
        <f t="shared" si="154"/>
        <v>8</v>
      </c>
      <c r="AO339" s="129">
        <f t="shared" si="147"/>
        <v>-19.875000000000043</v>
      </c>
      <c r="AP339" s="129">
        <f t="shared" si="155"/>
        <v>0</v>
      </c>
      <c r="AQ339" s="128">
        <f t="shared" si="144"/>
        <v>0</v>
      </c>
      <c r="AR339" s="128">
        <f t="shared" si="145"/>
        <v>0</v>
      </c>
      <c r="AS339" s="125">
        <f t="shared" si="140"/>
        <v>0</v>
      </c>
      <c r="AT339" s="143">
        <f t="shared" si="141"/>
        <v>-1</v>
      </c>
      <c r="AU339" s="137"/>
      <c r="AV339" s="102"/>
    </row>
    <row r="340" spans="1:48" ht="10.199999999999999" x14ac:dyDescent="0.2">
      <c r="A340" s="102"/>
      <c r="B340" s="133">
        <v>338</v>
      </c>
      <c r="C340" s="159"/>
      <c r="D340" s="82"/>
      <c r="E340" s="81"/>
      <c r="F340" s="82"/>
      <c r="G340" s="84"/>
      <c r="H340" s="84"/>
      <c r="I340" s="85"/>
      <c r="J340" s="85"/>
      <c r="K340" s="84"/>
      <c r="L340" s="86"/>
      <c r="M340" s="87"/>
      <c r="N340" s="135"/>
      <c r="O340" s="119"/>
      <c r="P340" s="120"/>
      <c r="Q340" s="121"/>
      <c r="R340" s="86"/>
      <c r="S340" s="86"/>
      <c r="T340" s="138">
        <f t="shared" si="148"/>
        <v>6.4099999999999966</v>
      </c>
      <c r="U340" s="122">
        <f t="shared" ref="U340:U403" si="156">L340</f>
        <v>0</v>
      </c>
      <c r="V340" s="123">
        <f t="shared" ref="V340:V403" si="157">M340</f>
        <v>0</v>
      </c>
      <c r="W340" s="122">
        <f t="shared" si="142"/>
        <v>0</v>
      </c>
      <c r="X340" s="124">
        <f t="shared" ref="X340:X403" si="158">X339+V339</f>
        <v>6.4099999999999966</v>
      </c>
      <c r="Y340" s="124">
        <f t="shared" ref="Y340:Y403" si="159">Y339+W339</f>
        <v>-1.5899999999999967</v>
      </c>
      <c r="Z340" s="124">
        <f t="shared" ref="Z340:Z403" si="160">X340+V340</f>
        <v>6.4099999999999966</v>
      </c>
      <c r="AA340" s="140">
        <f t="shared" ref="AA340:AA403" si="161">Y340+W340</f>
        <v>-1.5899999999999967</v>
      </c>
      <c r="AB340" s="142" t="str">
        <f>IF(G340&lt;&gt;"",VLOOKUP(WEEKDAY(C340,2),Служебный!G$4:H$10,2),"")</f>
        <v/>
      </c>
      <c r="AC340" s="125" t="str">
        <f t="shared" si="149"/>
        <v/>
      </c>
      <c r="AD340" s="126" t="str">
        <f t="shared" si="150"/>
        <v/>
      </c>
      <c r="AE340" s="127">
        <f t="shared" ref="AE340:AE403" si="162">ROUND(((E340+F340)-(C340+D340))*86400,0)</f>
        <v>0</v>
      </c>
      <c r="AF340" s="127">
        <f t="shared" ref="AF340:AF403" si="163">IF(FLOOR((AE340/60),15)&gt;400,"Среднесрок",FLOOR((AE340/60),15))</f>
        <v>0</v>
      </c>
      <c r="AG340" s="127" t="str">
        <f t="shared" si="143"/>
        <v>интрадей</v>
      </c>
      <c r="AH340" s="128">
        <f t="shared" ref="AH340:AH403" si="164">IF(W340&gt;0,W340,0)</f>
        <v>0</v>
      </c>
      <c r="AI340" s="128">
        <f t="shared" ref="AI340:AI403" si="165">IF(W340&lt;0,W340,0)</f>
        <v>0</v>
      </c>
      <c r="AJ340" s="125" t="str">
        <f t="shared" si="151"/>
        <v/>
      </c>
      <c r="AK340" s="125" t="str">
        <f t="shared" si="152"/>
        <v/>
      </c>
      <c r="AL340" s="126" t="str">
        <f t="shared" si="153"/>
        <v/>
      </c>
      <c r="AM340" s="128">
        <f t="shared" si="146"/>
        <v>0</v>
      </c>
      <c r="AN340" s="129">
        <f t="shared" si="154"/>
        <v>8</v>
      </c>
      <c r="AO340" s="129">
        <f t="shared" si="147"/>
        <v>-19.875000000000043</v>
      </c>
      <c r="AP340" s="129">
        <f t="shared" si="155"/>
        <v>0</v>
      </c>
      <c r="AQ340" s="128">
        <f t="shared" si="144"/>
        <v>0</v>
      </c>
      <c r="AR340" s="128">
        <f t="shared" si="145"/>
        <v>0</v>
      </c>
      <c r="AS340" s="125">
        <f t="shared" ref="AS340:AS403" si="166">CEILING(I340,5)</f>
        <v>0</v>
      </c>
      <c r="AT340" s="143">
        <f t="shared" ref="AT340:AT403" si="167">IF(AR340=0,AT339,IF(W340&lt;0,IF(AT339&lt;0,AT339-1,-1),IF(AT339&gt;0,AT339+1,1)))</f>
        <v>-1</v>
      </c>
      <c r="AU340" s="137"/>
      <c r="AV340" s="102"/>
    </row>
    <row r="341" spans="1:48" ht="10.199999999999999" x14ac:dyDescent="0.2">
      <c r="A341" s="102"/>
      <c r="B341" s="133">
        <v>339</v>
      </c>
      <c r="C341" s="159"/>
      <c r="D341" s="82"/>
      <c r="E341" s="81"/>
      <c r="F341" s="82"/>
      <c r="G341" s="84"/>
      <c r="H341" s="84"/>
      <c r="I341" s="85"/>
      <c r="J341" s="85"/>
      <c r="K341" s="84"/>
      <c r="L341" s="86"/>
      <c r="M341" s="87"/>
      <c r="N341" s="135"/>
      <c r="O341" s="119"/>
      <c r="P341" s="120"/>
      <c r="Q341" s="121"/>
      <c r="R341" s="86"/>
      <c r="S341" s="86"/>
      <c r="T341" s="138">
        <f t="shared" si="148"/>
        <v>6.4099999999999966</v>
      </c>
      <c r="U341" s="122">
        <f t="shared" si="156"/>
        <v>0</v>
      </c>
      <c r="V341" s="123">
        <f t="shared" si="157"/>
        <v>0</v>
      </c>
      <c r="W341" s="122">
        <f t="shared" si="142"/>
        <v>0</v>
      </c>
      <c r="X341" s="124">
        <f t="shared" si="158"/>
        <v>6.4099999999999966</v>
      </c>
      <c r="Y341" s="124">
        <f t="shared" si="159"/>
        <v>-1.5899999999999967</v>
      </c>
      <c r="Z341" s="124">
        <f t="shared" si="160"/>
        <v>6.4099999999999966</v>
      </c>
      <c r="AA341" s="140">
        <f t="shared" si="161"/>
        <v>-1.5899999999999967</v>
      </c>
      <c r="AB341" s="142" t="str">
        <f>IF(G341&lt;&gt;"",VLOOKUP(WEEKDAY(C341,2),Служебный!G$4:H$10,2),"")</f>
        <v/>
      </c>
      <c r="AC341" s="125" t="str">
        <f t="shared" si="149"/>
        <v/>
      </c>
      <c r="AD341" s="126" t="str">
        <f t="shared" si="150"/>
        <v/>
      </c>
      <c r="AE341" s="127">
        <f t="shared" si="162"/>
        <v>0</v>
      </c>
      <c r="AF341" s="127">
        <f t="shared" si="163"/>
        <v>0</v>
      </c>
      <c r="AG341" s="127" t="str">
        <f t="shared" si="143"/>
        <v>интрадей</v>
      </c>
      <c r="AH341" s="128">
        <f t="shared" si="164"/>
        <v>0</v>
      </c>
      <c r="AI341" s="128">
        <f t="shared" si="165"/>
        <v>0</v>
      </c>
      <c r="AJ341" s="125" t="str">
        <f t="shared" si="151"/>
        <v/>
      </c>
      <c r="AK341" s="125" t="str">
        <f t="shared" si="152"/>
        <v/>
      </c>
      <c r="AL341" s="126" t="str">
        <f t="shared" si="153"/>
        <v/>
      </c>
      <c r="AM341" s="128">
        <f t="shared" si="146"/>
        <v>0</v>
      </c>
      <c r="AN341" s="129">
        <f t="shared" si="154"/>
        <v>8</v>
      </c>
      <c r="AO341" s="129">
        <f t="shared" si="147"/>
        <v>-19.875000000000043</v>
      </c>
      <c r="AP341" s="129">
        <f t="shared" si="155"/>
        <v>0</v>
      </c>
      <c r="AQ341" s="128">
        <f t="shared" si="144"/>
        <v>0</v>
      </c>
      <c r="AR341" s="128">
        <f t="shared" si="145"/>
        <v>0</v>
      </c>
      <c r="AS341" s="125">
        <f t="shared" si="166"/>
        <v>0</v>
      </c>
      <c r="AT341" s="143">
        <f t="shared" si="167"/>
        <v>-1</v>
      </c>
      <c r="AU341" s="137"/>
      <c r="AV341" s="102"/>
    </row>
    <row r="342" spans="1:48" ht="10.199999999999999" x14ac:dyDescent="0.2">
      <c r="A342" s="102"/>
      <c r="B342" s="133">
        <v>340</v>
      </c>
      <c r="C342" s="159"/>
      <c r="D342" s="82"/>
      <c r="E342" s="81"/>
      <c r="F342" s="82"/>
      <c r="G342" s="84"/>
      <c r="H342" s="84"/>
      <c r="I342" s="85"/>
      <c r="J342" s="85"/>
      <c r="K342" s="84"/>
      <c r="L342" s="86"/>
      <c r="M342" s="87"/>
      <c r="N342" s="135"/>
      <c r="O342" s="119"/>
      <c r="P342" s="120"/>
      <c r="Q342" s="121"/>
      <c r="R342" s="86"/>
      <c r="S342" s="86"/>
      <c r="T342" s="138">
        <f t="shared" si="148"/>
        <v>6.4099999999999966</v>
      </c>
      <c r="U342" s="122">
        <f t="shared" si="156"/>
        <v>0</v>
      </c>
      <c r="V342" s="123">
        <f t="shared" si="157"/>
        <v>0</v>
      </c>
      <c r="W342" s="122">
        <f t="shared" si="142"/>
        <v>0</v>
      </c>
      <c r="X342" s="124">
        <f t="shared" si="158"/>
        <v>6.4099999999999966</v>
      </c>
      <c r="Y342" s="124">
        <f t="shared" si="159"/>
        <v>-1.5899999999999967</v>
      </c>
      <c r="Z342" s="124">
        <f t="shared" si="160"/>
        <v>6.4099999999999966</v>
      </c>
      <c r="AA342" s="140">
        <f t="shared" si="161"/>
        <v>-1.5899999999999967</v>
      </c>
      <c r="AB342" s="142" t="str">
        <f>IF(G342&lt;&gt;"",VLOOKUP(WEEKDAY(C342,2),Служебный!G$4:H$10,2),"")</f>
        <v/>
      </c>
      <c r="AC342" s="125" t="str">
        <f t="shared" si="149"/>
        <v/>
      </c>
      <c r="AD342" s="126" t="str">
        <f t="shared" si="150"/>
        <v/>
      </c>
      <c r="AE342" s="127">
        <f t="shared" si="162"/>
        <v>0</v>
      </c>
      <c r="AF342" s="127">
        <f t="shared" si="163"/>
        <v>0</v>
      </c>
      <c r="AG342" s="127" t="str">
        <f t="shared" si="143"/>
        <v>интрадей</v>
      </c>
      <c r="AH342" s="128">
        <f t="shared" si="164"/>
        <v>0</v>
      </c>
      <c r="AI342" s="128">
        <f t="shared" si="165"/>
        <v>0</v>
      </c>
      <c r="AJ342" s="125" t="str">
        <f t="shared" si="151"/>
        <v/>
      </c>
      <c r="AK342" s="125" t="str">
        <f t="shared" si="152"/>
        <v/>
      </c>
      <c r="AL342" s="126" t="str">
        <f t="shared" si="153"/>
        <v/>
      </c>
      <c r="AM342" s="128">
        <f t="shared" si="146"/>
        <v>0</v>
      </c>
      <c r="AN342" s="129">
        <f t="shared" si="154"/>
        <v>8</v>
      </c>
      <c r="AO342" s="129">
        <f t="shared" si="147"/>
        <v>-19.875000000000043</v>
      </c>
      <c r="AP342" s="129">
        <f t="shared" si="155"/>
        <v>0</v>
      </c>
      <c r="AQ342" s="128">
        <f t="shared" si="144"/>
        <v>0</v>
      </c>
      <c r="AR342" s="128">
        <f t="shared" si="145"/>
        <v>0</v>
      </c>
      <c r="AS342" s="125">
        <f t="shared" si="166"/>
        <v>0</v>
      </c>
      <c r="AT342" s="143">
        <f t="shared" si="167"/>
        <v>-1</v>
      </c>
      <c r="AU342" s="137"/>
      <c r="AV342" s="102"/>
    </row>
    <row r="343" spans="1:48" ht="10.199999999999999" x14ac:dyDescent="0.2">
      <c r="A343" s="102"/>
      <c r="B343" s="133">
        <v>341</v>
      </c>
      <c r="C343" s="159"/>
      <c r="D343" s="82"/>
      <c r="E343" s="81"/>
      <c r="F343" s="82"/>
      <c r="G343" s="84"/>
      <c r="H343" s="84"/>
      <c r="I343" s="85"/>
      <c r="J343" s="85"/>
      <c r="K343" s="84"/>
      <c r="L343" s="86"/>
      <c r="M343" s="87"/>
      <c r="N343" s="135"/>
      <c r="O343" s="119"/>
      <c r="P343" s="120"/>
      <c r="Q343" s="121"/>
      <c r="R343" s="86"/>
      <c r="S343" s="86"/>
      <c r="T343" s="138">
        <f t="shared" si="148"/>
        <v>6.4099999999999966</v>
      </c>
      <c r="U343" s="122">
        <f t="shared" si="156"/>
        <v>0</v>
      </c>
      <c r="V343" s="123">
        <f t="shared" si="157"/>
        <v>0</v>
      </c>
      <c r="W343" s="122">
        <f t="shared" si="142"/>
        <v>0</v>
      </c>
      <c r="X343" s="124">
        <f t="shared" si="158"/>
        <v>6.4099999999999966</v>
      </c>
      <c r="Y343" s="124">
        <f t="shared" si="159"/>
        <v>-1.5899999999999967</v>
      </c>
      <c r="Z343" s="124">
        <f t="shared" si="160"/>
        <v>6.4099999999999966</v>
      </c>
      <c r="AA343" s="140">
        <f t="shared" si="161"/>
        <v>-1.5899999999999967</v>
      </c>
      <c r="AB343" s="142" t="str">
        <f>IF(G343&lt;&gt;"",VLOOKUP(WEEKDAY(C343,2),Служебный!G$4:H$10,2),"")</f>
        <v/>
      </c>
      <c r="AC343" s="125" t="str">
        <f t="shared" si="149"/>
        <v/>
      </c>
      <c r="AD343" s="126" t="str">
        <f t="shared" si="150"/>
        <v/>
      </c>
      <c r="AE343" s="127">
        <f t="shared" si="162"/>
        <v>0</v>
      </c>
      <c r="AF343" s="127">
        <f t="shared" si="163"/>
        <v>0</v>
      </c>
      <c r="AG343" s="127" t="str">
        <f t="shared" si="143"/>
        <v>интрадей</v>
      </c>
      <c r="AH343" s="128">
        <f t="shared" si="164"/>
        <v>0</v>
      </c>
      <c r="AI343" s="128">
        <f t="shared" si="165"/>
        <v>0</v>
      </c>
      <c r="AJ343" s="125" t="str">
        <f t="shared" si="151"/>
        <v/>
      </c>
      <c r="AK343" s="125" t="str">
        <f t="shared" si="152"/>
        <v/>
      </c>
      <c r="AL343" s="126" t="str">
        <f t="shared" si="153"/>
        <v/>
      </c>
      <c r="AM343" s="128">
        <f t="shared" si="146"/>
        <v>0</v>
      </c>
      <c r="AN343" s="129">
        <f t="shared" si="154"/>
        <v>8</v>
      </c>
      <c r="AO343" s="129">
        <f t="shared" si="147"/>
        <v>-19.875000000000043</v>
      </c>
      <c r="AP343" s="129">
        <f t="shared" si="155"/>
        <v>0</v>
      </c>
      <c r="AQ343" s="128">
        <f t="shared" si="144"/>
        <v>0</v>
      </c>
      <c r="AR343" s="128">
        <f t="shared" si="145"/>
        <v>0</v>
      </c>
      <c r="AS343" s="125">
        <f t="shared" si="166"/>
        <v>0</v>
      </c>
      <c r="AT343" s="143">
        <f t="shared" si="167"/>
        <v>-1</v>
      </c>
      <c r="AU343" s="137"/>
      <c r="AV343" s="102"/>
    </row>
    <row r="344" spans="1:48" ht="10.199999999999999" x14ac:dyDescent="0.2">
      <c r="A344" s="102"/>
      <c r="B344" s="133">
        <v>342</v>
      </c>
      <c r="C344" s="159"/>
      <c r="D344" s="82"/>
      <c r="E344" s="81"/>
      <c r="F344" s="82"/>
      <c r="G344" s="84"/>
      <c r="H344" s="84"/>
      <c r="I344" s="85"/>
      <c r="J344" s="85"/>
      <c r="K344" s="84"/>
      <c r="L344" s="86"/>
      <c r="M344" s="87"/>
      <c r="N344" s="135"/>
      <c r="O344" s="119"/>
      <c r="P344" s="120"/>
      <c r="Q344" s="121"/>
      <c r="R344" s="86"/>
      <c r="S344" s="86"/>
      <c r="T344" s="138">
        <f t="shared" si="148"/>
        <v>6.4099999999999966</v>
      </c>
      <c r="U344" s="122">
        <f t="shared" si="156"/>
        <v>0</v>
      </c>
      <c r="V344" s="123">
        <f t="shared" si="157"/>
        <v>0</v>
      </c>
      <c r="W344" s="122">
        <f t="shared" si="142"/>
        <v>0</v>
      </c>
      <c r="X344" s="124">
        <f t="shared" si="158"/>
        <v>6.4099999999999966</v>
      </c>
      <c r="Y344" s="124">
        <f t="shared" si="159"/>
        <v>-1.5899999999999967</v>
      </c>
      <c r="Z344" s="124">
        <f t="shared" si="160"/>
        <v>6.4099999999999966</v>
      </c>
      <c r="AA344" s="140">
        <f t="shared" si="161"/>
        <v>-1.5899999999999967</v>
      </c>
      <c r="AB344" s="142" t="str">
        <f>IF(G344&lt;&gt;"",VLOOKUP(WEEKDAY(C344,2),Служебный!G$4:H$10,2),"")</f>
        <v/>
      </c>
      <c r="AC344" s="125" t="str">
        <f t="shared" si="149"/>
        <v/>
      </c>
      <c r="AD344" s="126" t="str">
        <f t="shared" si="150"/>
        <v/>
      </c>
      <c r="AE344" s="127">
        <f t="shared" si="162"/>
        <v>0</v>
      </c>
      <c r="AF344" s="127">
        <f t="shared" si="163"/>
        <v>0</v>
      </c>
      <c r="AG344" s="127" t="str">
        <f t="shared" si="143"/>
        <v>интрадей</v>
      </c>
      <c r="AH344" s="128">
        <f t="shared" si="164"/>
        <v>0</v>
      </c>
      <c r="AI344" s="128">
        <f t="shared" si="165"/>
        <v>0</v>
      </c>
      <c r="AJ344" s="125" t="str">
        <f t="shared" si="151"/>
        <v/>
      </c>
      <c r="AK344" s="125" t="str">
        <f t="shared" si="152"/>
        <v/>
      </c>
      <c r="AL344" s="126" t="str">
        <f t="shared" si="153"/>
        <v/>
      </c>
      <c r="AM344" s="128">
        <f t="shared" si="146"/>
        <v>0</v>
      </c>
      <c r="AN344" s="129">
        <f t="shared" si="154"/>
        <v>8</v>
      </c>
      <c r="AO344" s="129">
        <f t="shared" si="147"/>
        <v>-19.875000000000043</v>
      </c>
      <c r="AP344" s="129">
        <f t="shared" si="155"/>
        <v>0</v>
      </c>
      <c r="AQ344" s="128">
        <f t="shared" si="144"/>
        <v>0</v>
      </c>
      <c r="AR344" s="128">
        <f t="shared" si="145"/>
        <v>0</v>
      </c>
      <c r="AS344" s="125">
        <f t="shared" si="166"/>
        <v>0</v>
      </c>
      <c r="AT344" s="143">
        <f t="shared" si="167"/>
        <v>-1</v>
      </c>
      <c r="AU344" s="137"/>
      <c r="AV344" s="102"/>
    </row>
    <row r="345" spans="1:48" ht="10.199999999999999" x14ac:dyDescent="0.2">
      <c r="A345" s="102"/>
      <c r="B345" s="133">
        <v>343</v>
      </c>
      <c r="C345" s="159"/>
      <c r="D345" s="82"/>
      <c r="E345" s="81"/>
      <c r="F345" s="82"/>
      <c r="G345" s="84"/>
      <c r="H345" s="84"/>
      <c r="I345" s="85"/>
      <c r="J345" s="85"/>
      <c r="K345" s="84"/>
      <c r="L345" s="86"/>
      <c r="M345" s="87"/>
      <c r="N345" s="135"/>
      <c r="O345" s="119"/>
      <c r="P345" s="120"/>
      <c r="Q345" s="121"/>
      <c r="R345" s="86"/>
      <c r="S345" s="86"/>
      <c r="T345" s="138">
        <f t="shared" si="148"/>
        <v>6.4099999999999966</v>
      </c>
      <c r="U345" s="122">
        <f t="shared" si="156"/>
        <v>0</v>
      </c>
      <c r="V345" s="123">
        <f t="shared" si="157"/>
        <v>0</v>
      </c>
      <c r="W345" s="122">
        <f t="shared" si="142"/>
        <v>0</v>
      </c>
      <c r="X345" s="124">
        <f t="shared" si="158"/>
        <v>6.4099999999999966</v>
      </c>
      <c r="Y345" s="124">
        <f t="shared" si="159"/>
        <v>-1.5899999999999967</v>
      </c>
      <c r="Z345" s="124">
        <f t="shared" si="160"/>
        <v>6.4099999999999966</v>
      </c>
      <c r="AA345" s="140">
        <f t="shared" si="161"/>
        <v>-1.5899999999999967</v>
      </c>
      <c r="AB345" s="142" t="str">
        <f>IF(G345&lt;&gt;"",VLOOKUP(WEEKDAY(C345,2),Служебный!G$4:H$10,2),"")</f>
        <v/>
      </c>
      <c r="AC345" s="125" t="str">
        <f t="shared" si="149"/>
        <v/>
      </c>
      <c r="AD345" s="126" t="str">
        <f t="shared" si="150"/>
        <v/>
      </c>
      <c r="AE345" s="127">
        <f t="shared" si="162"/>
        <v>0</v>
      </c>
      <c r="AF345" s="127">
        <f t="shared" si="163"/>
        <v>0</v>
      </c>
      <c r="AG345" s="127" t="str">
        <f t="shared" si="143"/>
        <v>интрадей</v>
      </c>
      <c r="AH345" s="128">
        <f t="shared" si="164"/>
        <v>0</v>
      </c>
      <c r="AI345" s="128">
        <f t="shared" si="165"/>
        <v>0</v>
      </c>
      <c r="AJ345" s="125" t="str">
        <f t="shared" si="151"/>
        <v/>
      </c>
      <c r="AK345" s="125" t="str">
        <f t="shared" si="152"/>
        <v/>
      </c>
      <c r="AL345" s="126" t="str">
        <f t="shared" si="153"/>
        <v/>
      </c>
      <c r="AM345" s="128">
        <f t="shared" si="146"/>
        <v>0</v>
      </c>
      <c r="AN345" s="129">
        <f t="shared" si="154"/>
        <v>8</v>
      </c>
      <c r="AO345" s="129">
        <f t="shared" si="147"/>
        <v>-19.875000000000043</v>
      </c>
      <c r="AP345" s="129">
        <f t="shared" si="155"/>
        <v>0</v>
      </c>
      <c r="AQ345" s="128">
        <f t="shared" si="144"/>
        <v>0</v>
      </c>
      <c r="AR345" s="128">
        <f t="shared" si="145"/>
        <v>0</v>
      </c>
      <c r="AS345" s="125">
        <f t="shared" si="166"/>
        <v>0</v>
      </c>
      <c r="AT345" s="143">
        <f t="shared" si="167"/>
        <v>-1</v>
      </c>
      <c r="AU345" s="137"/>
      <c r="AV345" s="102"/>
    </row>
    <row r="346" spans="1:48" ht="10.199999999999999" x14ac:dyDescent="0.2">
      <c r="A346" s="102"/>
      <c r="B346" s="133">
        <v>344</v>
      </c>
      <c r="C346" s="159"/>
      <c r="D346" s="82"/>
      <c r="E346" s="81"/>
      <c r="F346" s="82"/>
      <c r="G346" s="84"/>
      <c r="H346" s="84"/>
      <c r="I346" s="85"/>
      <c r="J346" s="85"/>
      <c r="K346" s="84"/>
      <c r="L346" s="86"/>
      <c r="M346" s="87"/>
      <c r="N346" s="135"/>
      <c r="O346" s="119"/>
      <c r="P346" s="120"/>
      <c r="Q346" s="121"/>
      <c r="R346" s="86"/>
      <c r="S346" s="86"/>
      <c r="T346" s="138">
        <f t="shared" si="148"/>
        <v>6.4099999999999966</v>
      </c>
      <c r="U346" s="122">
        <f t="shared" si="156"/>
        <v>0</v>
      </c>
      <c r="V346" s="123">
        <f t="shared" si="157"/>
        <v>0</v>
      </c>
      <c r="W346" s="122">
        <f t="shared" si="142"/>
        <v>0</v>
      </c>
      <c r="X346" s="124">
        <f t="shared" si="158"/>
        <v>6.4099999999999966</v>
      </c>
      <c r="Y346" s="124">
        <f t="shared" si="159"/>
        <v>-1.5899999999999967</v>
      </c>
      <c r="Z346" s="124">
        <f t="shared" si="160"/>
        <v>6.4099999999999966</v>
      </c>
      <c r="AA346" s="140">
        <f t="shared" si="161"/>
        <v>-1.5899999999999967</v>
      </c>
      <c r="AB346" s="142" t="str">
        <f>IF(G346&lt;&gt;"",VLOOKUP(WEEKDAY(C346,2),Служебный!G$4:H$10,2),"")</f>
        <v/>
      </c>
      <c r="AC346" s="125" t="str">
        <f t="shared" si="149"/>
        <v/>
      </c>
      <c r="AD346" s="126" t="str">
        <f t="shared" si="150"/>
        <v/>
      </c>
      <c r="AE346" s="127">
        <f t="shared" si="162"/>
        <v>0</v>
      </c>
      <c r="AF346" s="127">
        <f t="shared" si="163"/>
        <v>0</v>
      </c>
      <c r="AG346" s="127" t="str">
        <f t="shared" si="143"/>
        <v>интрадей</v>
      </c>
      <c r="AH346" s="128">
        <f t="shared" si="164"/>
        <v>0</v>
      </c>
      <c r="AI346" s="128">
        <f t="shared" si="165"/>
        <v>0</v>
      </c>
      <c r="AJ346" s="125" t="str">
        <f t="shared" si="151"/>
        <v/>
      </c>
      <c r="AK346" s="125" t="str">
        <f t="shared" si="152"/>
        <v/>
      </c>
      <c r="AL346" s="126" t="str">
        <f t="shared" si="153"/>
        <v/>
      </c>
      <c r="AM346" s="128">
        <f t="shared" si="146"/>
        <v>0</v>
      </c>
      <c r="AN346" s="129">
        <f t="shared" si="154"/>
        <v>8</v>
      </c>
      <c r="AO346" s="129">
        <f t="shared" si="147"/>
        <v>-19.875000000000043</v>
      </c>
      <c r="AP346" s="129">
        <f t="shared" si="155"/>
        <v>0</v>
      </c>
      <c r="AQ346" s="128">
        <f t="shared" si="144"/>
        <v>0</v>
      </c>
      <c r="AR346" s="128">
        <f t="shared" si="145"/>
        <v>0</v>
      </c>
      <c r="AS346" s="125">
        <f t="shared" si="166"/>
        <v>0</v>
      </c>
      <c r="AT346" s="143">
        <f t="shared" si="167"/>
        <v>-1</v>
      </c>
      <c r="AU346" s="137"/>
      <c r="AV346" s="102"/>
    </row>
    <row r="347" spans="1:48" ht="10.199999999999999" x14ac:dyDescent="0.2">
      <c r="A347" s="102"/>
      <c r="B347" s="133">
        <v>345</v>
      </c>
      <c r="C347" s="159"/>
      <c r="D347" s="82"/>
      <c r="E347" s="81"/>
      <c r="F347" s="82"/>
      <c r="G347" s="84"/>
      <c r="H347" s="84"/>
      <c r="I347" s="85"/>
      <c r="J347" s="85"/>
      <c r="K347" s="84"/>
      <c r="L347" s="86"/>
      <c r="M347" s="87"/>
      <c r="N347" s="135"/>
      <c r="O347" s="119"/>
      <c r="P347" s="120"/>
      <c r="Q347" s="121"/>
      <c r="R347" s="86"/>
      <c r="S347" s="86"/>
      <c r="T347" s="138">
        <f t="shared" si="148"/>
        <v>6.4099999999999966</v>
      </c>
      <c r="U347" s="122">
        <f t="shared" si="156"/>
        <v>0</v>
      </c>
      <c r="V347" s="123">
        <f t="shared" si="157"/>
        <v>0</v>
      </c>
      <c r="W347" s="122">
        <f t="shared" si="142"/>
        <v>0</v>
      </c>
      <c r="X347" s="124">
        <f t="shared" si="158"/>
        <v>6.4099999999999966</v>
      </c>
      <c r="Y347" s="124">
        <f t="shared" si="159"/>
        <v>-1.5899999999999967</v>
      </c>
      <c r="Z347" s="124">
        <f t="shared" si="160"/>
        <v>6.4099999999999966</v>
      </c>
      <c r="AA347" s="140">
        <f t="shared" si="161"/>
        <v>-1.5899999999999967</v>
      </c>
      <c r="AB347" s="142" t="str">
        <f>IF(G347&lt;&gt;"",VLOOKUP(WEEKDAY(C347,2),Служебный!G$4:H$10,2),"")</f>
        <v/>
      </c>
      <c r="AC347" s="125" t="str">
        <f t="shared" si="149"/>
        <v/>
      </c>
      <c r="AD347" s="126" t="str">
        <f t="shared" si="150"/>
        <v/>
      </c>
      <c r="AE347" s="127">
        <f t="shared" si="162"/>
        <v>0</v>
      </c>
      <c r="AF347" s="127">
        <f t="shared" si="163"/>
        <v>0</v>
      </c>
      <c r="AG347" s="127" t="str">
        <f t="shared" si="143"/>
        <v>интрадей</v>
      </c>
      <c r="AH347" s="128">
        <f t="shared" si="164"/>
        <v>0</v>
      </c>
      <c r="AI347" s="128">
        <f t="shared" si="165"/>
        <v>0</v>
      </c>
      <c r="AJ347" s="125" t="str">
        <f t="shared" si="151"/>
        <v/>
      </c>
      <c r="AK347" s="125" t="str">
        <f t="shared" si="152"/>
        <v/>
      </c>
      <c r="AL347" s="126" t="str">
        <f t="shared" si="153"/>
        <v/>
      </c>
      <c r="AM347" s="128">
        <f t="shared" si="146"/>
        <v>0</v>
      </c>
      <c r="AN347" s="129">
        <f t="shared" si="154"/>
        <v>8</v>
      </c>
      <c r="AO347" s="129">
        <f t="shared" si="147"/>
        <v>-19.875000000000043</v>
      </c>
      <c r="AP347" s="129">
        <f t="shared" si="155"/>
        <v>0</v>
      </c>
      <c r="AQ347" s="128">
        <f t="shared" si="144"/>
        <v>0</v>
      </c>
      <c r="AR347" s="128">
        <f t="shared" si="145"/>
        <v>0</v>
      </c>
      <c r="AS347" s="125">
        <f t="shared" si="166"/>
        <v>0</v>
      </c>
      <c r="AT347" s="143">
        <f t="shared" si="167"/>
        <v>-1</v>
      </c>
      <c r="AU347" s="137"/>
      <c r="AV347" s="102"/>
    </row>
    <row r="348" spans="1:48" ht="10.199999999999999" x14ac:dyDescent="0.2">
      <c r="A348" s="102"/>
      <c r="B348" s="133">
        <v>346</v>
      </c>
      <c r="C348" s="159"/>
      <c r="D348" s="82"/>
      <c r="E348" s="81"/>
      <c r="F348" s="82"/>
      <c r="G348" s="84"/>
      <c r="H348" s="84"/>
      <c r="I348" s="85"/>
      <c r="J348" s="85"/>
      <c r="K348" s="84"/>
      <c r="L348" s="86"/>
      <c r="M348" s="87"/>
      <c r="N348" s="135"/>
      <c r="O348" s="119"/>
      <c r="P348" s="120"/>
      <c r="Q348" s="121"/>
      <c r="R348" s="86"/>
      <c r="S348" s="86"/>
      <c r="T348" s="138">
        <f t="shared" si="148"/>
        <v>6.4099999999999966</v>
      </c>
      <c r="U348" s="122">
        <f t="shared" si="156"/>
        <v>0</v>
      </c>
      <c r="V348" s="123">
        <f t="shared" si="157"/>
        <v>0</v>
      </c>
      <c r="W348" s="122">
        <f t="shared" si="142"/>
        <v>0</v>
      </c>
      <c r="X348" s="124">
        <f t="shared" si="158"/>
        <v>6.4099999999999966</v>
      </c>
      <c r="Y348" s="124">
        <f t="shared" si="159"/>
        <v>-1.5899999999999967</v>
      </c>
      <c r="Z348" s="124">
        <f t="shared" si="160"/>
        <v>6.4099999999999966</v>
      </c>
      <c r="AA348" s="140">
        <f t="shared" si="161"/>
        <v>-1.5899999999999967</v>
      </c>
      <c r="AB348" s="142" t="str">
        <f>IF(G348&lt;&gt;"",VLOOKUP(WEEKDAY(C348,2),Служебный!G$4:H$10,2),"")</f>
        <v/>
      </c>
      <c r="AC348" s="125" t="str">
        <f t="shared" si="149"/>
        <v/>
      </c>
      <c r="AD348" s="126" t="str">
        <f t="shared" si="150"/>
        <v/>
      </c>
      <c r="AE348" s="127">
        <f t="shared" si="162"/>
        <v>0</v>
      </c>
      <c r="AF348" s="127">
        <f t="shared" si="163"/>
        <v>0</v>
      </c>
      <c r="AG348" s="127" t="str">
        <f t="shared" si="143"/>
        <v>интрадей</v>
      </c>
      <c r="AH348" s="128">
        <f t="shared" si="164"/>
        <v>0</v>
      </c>
      <c r="AI348" s="128">
        <f t="shared" si="165"/>
        <v>0</v>
      </c>
      <c r="AJ348" s="125" t="str">
        <f t="shared" si="151"/>
        <v/>
      </c>
      <c r="AK348" s="125" t="str">
        <f t="shared" si="152"/>
        <v/>
      </c>
      <c r="AL348" s="126" t="str">
        <f t="shared" si="153"/>
        <v/>
      </c>
      <c r="AM348" s="128">
        <f t="shared" si="146"/>
        <v>0</v>
      </c>
      <c r="AN348" s="129">
        <f t="shared" si="154"/>
        <v>8</v>
      </c>
      <c r="AO348" s="129">
        <f t="shared" si="147"/>
        <v>-19.875000000000043</v>
      </c>
      <c r="AP348" s="129">
        <f t="shared" si="155"/>
        <v>0</v>
      </c>
      <c r="AQ348" s="128">
        <f t="shared" si="144"/>
        <v>0</v>
      </c>
      <c r="AR348" s="128">
        <f t="shared" si="145"/>
        <v>0</v>
      </c>
      <c r="AS348" s="125">
        <f t="shared" si="166"/>
        <v>0</v>
      </c>
      <c r="AT348" s="143">
        <f t="shared" si="167"/>
        <v>-1</v>
      </c>
      <c r="AU348" s="137"/>
      <c r="AV348" s="102"/>
    </row>
    <row r="349" spans="1:48" ht="10.199999999999999" x14ac:dyDescent="0.2">
      <c r="A349" s="102"/>
      <c r="B349" s="133">
        <v>347</v>
      </c>
      <c r="C349" s="159"/>
      <c r="D349" s="82"/>
      <c r="E349" s="81"/>
      <c r="F349" s="82"/>
      <c r="G349" s="84"/>
      <c r="H349" s="84"/>
      <c r="I349" s="85"/>
      <c r="J349" s="85"/>
      <c r="K349" s="84"/>
      <c r="L349" s="86"/>
      <c r="M349" s="87"/>
      <c r="N349" s="135"/>
      <c r="O349" s="119"/>
      <c r="P349" s="120"/>
      <c r="Q349" s="121"/>
      <c r="R349" s="86"/>
      <c r="S349" s="86"/>
      <c r="T349" s="138">
        <f t="shared" si="148"/>
        <v>6.4099999999999966</v>
      </c>
      <c r="U349" s="122">
        <f t="shared" si="156"/>
        <v>0</v>
      </c>
      <c r="V349" s="123">
        <f t="shared" si="157"/>
        <v>0</v>
      </c>
      <c r="W349" s="122">
        <f t="shared" si="142"/>
        <v>0</v>
      </c>
      <c r="X349" s="124">
        <f t="shared" si="158"/>
        <v>6.4099999999999966</v>
      </c>
      <c r="Y349" s="124">
        <f t="shared" si="159"/>
        <v>-1.5899999999999967</v>
      </c>
      <c r="Z349" s="124">
        <f t="shared" si="160"/>
        <v>6.4099999999999966</v>
      </c>
      <c r="AA349" s="140">
        <f t="shared" si="161"/>
        <v>-1.5899999999999967</v>
      </c>
      <c r="AB349" s="142" t="str">
        <f>IF(G349&lt;&gt;"",VLOOKUP(WEEKDAY(C349,2),Служебный!G$4:H$10,2),"")</f>
        <v/>
      </c>
      <c r="AC349" s="125" t="str">
        <f t="shared" si="149"/>
        <v/>
      </c>
      <c r="AD349" s="126" t="str">
        <f t="shared" si="150"/>
        <v/>
      </c>
      <c r="AE349" s="127">
        <f t="shared" si="162"/>
        <v>0</v>
      </c>
      <c r="AF349" s="127">
        <f t="shared" si="163"/>
        <v>0</v>
      </c>
      <c r="AG349" s="127" t="str">
        <f t="shared" si="143"/>
        <v>интрадей</v>
      </c>
      <c r="AH349" s="128">
        <f t="shared" si="164"/>
        <v>0</v>
      </c>
      <c r="AI349" s="128">
        <f t="shared" si="165"/>
        <v>0</v>
      </c>
      <c r="AJ349" s="125" t="str">
        <f t="shared" si="151"/>
        <v/>
      </c>
      <c r="AK349" s="125" t="str">
        <f t="shared" si="152"/>
        <v/>
      </c>
      <c r="AL349" s="126" t="str">
        <f t="shared" si="153"/>
        <v/>
      </c>
      <c r="AM349" s="128">
        <f t="shared" si="146"/>
        <v>0</v>
      </c>
      <c r="AN349" s="129">
        <f t="shared" si="154"/>
        <v>8</v>
      </c>
      <c r="AO349" s="129">
        <f t="shared" si="147"/>
        <v>-19.875000000000043</v>
      </c>
      <c r="AP349" s="129">
        <f t="shared" si="155"/>
        <v>0</v>
      </c>
      <c r="AQ349" s="128">
        <f t="shared" si="144"/>
        <v>0</v>
      </c>
      <c r="AR349" s="128">
        <f t="shared" si="145"/>
        <v>0</v>
      </c>
      <c r="AS349" s="125">
        <f t="shared" si="166"/>
        <v>0</v>
      </c>
      <c r="AT349" s="143">
        <f t="shared" si="167"/>
        <v>-1</v>
      </c>
      <c r="AU349" s="137"/>
      <c r="AV349" s="102"/>
    </row>
    <row r="350" spans="1:48" ht="10.199999999999999" x14ac:dyDescent="0.2">
      <c r="A350" s="102"/>
      <c r="B350" s="133">
        <v>348</v>
      </c>
      <c r="C350" s="159"/>
      <c r="D350" s="82"/>
      <c r="E350" s="81"/>
      <c r="F350" s="82"/>
      <c r="G350" s="84"/>
      <c r="H350" s="84"/>
      <c r="I350" s="85"/>
      <c r="J350" s="85"/>
      <c r="K350" s="84"/>
      <c r="L350" s="86"/>
      <c r="M350" s="87"/>
      <c r="N350" s="135"/>
      <c r="O350" s="119"/>
      <c r="P350" s="120"/>
      <c r="Q350" s="121"/>
      <c r="R350" s="86"/>
      <c r="S350" s="86"/>
      <c r="T350" s="138">
        <f t="shared" si="148"/>
        <v>6.4099999999999966</v>
      </c>
      <c r="U350" s="122">
        <f t="shared" si="156"/>
        <v>0</v>
      </c>
      <c r="V350" s="123">
        <f t="shared" si="157"/>
        <v>0</v>
      </c>
      <c r="W350" s="122">
        <f t="shared" si="142"/>
        <v>0</v>
      </c>
      <c r="X350" s="124">
        <f t="shared" si="158"/>
        <v>6.4099999999999966</v>
      </c>
      <c r="Y350" s="124">
        <f t="shared" si="159"/>
        <v>-1.5899999999999967</v>
      </c>
      <c r="Z350" s="124">
        <f t="shared" si="160"/>
        <v>6.4099999999999966</v>
      </c>
      <c r="AA350" s="140">
        <f t="shared" si="161"/>
        <v>-1.5899999999999967</v>
      </c>
      <c r="AB350" s="142" t="str">
        <f>IF(G350&lt;&gt;"",VLOOKUP(WEEKDAY(C350,2),Служебный!G$4:H$10,2),"")</f>
        <v/>
      </c>
      <c r="AC350" s="125" t="str">
        <f t="shared" si="149"/>
        <v/>
      </c>
      <c r="AD350" s="126" t="str">
        <f t="shared" si="150"/>
        <v/>
      </c>
      <c r="AE350" s="127">
        <f t="shared" si="162"/>
        <v>0</v>
      </c>
      <c r="AF350" s="127">
        <f t="shared" si="163"/>
        <v>0</v>
      </c>
      <c r="AG350" s="127" t="str">
        <f t="shared" si="143"/>
        <v>интрадей</v>
      </c>
      <c r="AH350" s="128">
        <f t="shared" si="164"/>
        <v>0</v>
      </c>
      <c r="AI350" s="128">
        <f t="shared" si="165"/>
        <v>0</v>
      </c>
      <c r="AJ350" s="125" t="str">
        <f t="shared" si="151"/>
        <v/>
      </c>
      <c r="AK350" s="125" t="str">
        <f t="shared" si="152"/>
        <v/>
      </c>
      <c r="AL350" s="126" t="str">
        <f t="shared" si="153"/>
        <v/>
      </c>
      <c r="AM350" s="128">
        <f t="shared" si="146"/>
        <v>0</v>
      </c>
      <c r="AN350" s="129">
        <f t="shared" si="154"/>
        <v>8</v>
      </c>
      <c r="AO350" s="129">
        <f t="shared" si="147"/>
        <v>-19.875000000000043</v>
      </c>
      <c r="AP350" s="129">
        <f t="shared" si="155"/>
        <v>0</v>
      </c>
      <c r="AQ350" s="128">
        <f t="shared" si="144"/>
        <v>0</v>
      </c>
      <c r="AR350" s="128">
        <f t="shared" si="145"/>
        <v>0</v>
      </c>
      <c r="AS350" s="125">
        <f t="shared" si="166"/>
        <v>0</v>
      </c>
      <c r="AT350" s="143">
        <f t="shared" si="167"/>
        <v>-1</v>
      </c>
      <c r="AU350" s="137"/>
      <c r="AV350" s="102"/>
    </row>
    <row r="351" spans="1:48" ht="10.199999999999999" x14ac:dyDescent="0.2">
      <c r="A351" s="102"/>
      <c r="B351" s="133">
        <v>349</v>
      </c>
      <c r="C351" s="159"/>
      <c r="D351" s="82"/>
      <c r="E351" s="81"/>
      <c r="F351" s="82"/>
      <c r="G351" s="84"/>
      <c r="H351" s="84"/>
      <c r="I351" s="85"/>
      <c r="J351" s="85"/>
      <c r="K351" s="84"/>
      <c r="L351" s="86"/>
      <c r="M351" s="87"/>
      <c r="N351" s="135"/>
      <c r="O351" s="119"/>
      <c r="P351" s="120"/>
      <c r="Q351" s="121"/>
      <c r="R351" s="86"/>
      <c r="S351" s="86"/>
      <c r="T351" s="138">
        <f t="shared" si="148"/>
        <v>6.4099999999999966</v>
      </c>
      <c r="U351" s="122">
        <f t="shared" si="156"/>
        <v>0</v>
      </c>
      <c r="V351" s="123">
        <f t="shared" si="157"/>
        <v>0</v>
      </c>
      <c r="W351" s="122">
        <f t="shared" si="142"/>
        <v>0</v>
      </c>
      <c r="X351" s="124">
        <f t="shared" si="158"/>
        <v>6.4099999999999966</v>
      </c>
      <c r="Y351" s="124">
        <f t="shared" si="159"/>
        <v>-1.5899999999999967</v>
      </c>
      <c r="Z351" s="124">
        <f t="shared" si="160"/>
        <v>6.4099999999999966</v>
      </c>
      <c r="AA351" s="140">
        <f t="shared" si="161"/>
        <v>-1.5899999999999967</v>
      </c>
      <c r="AB351" s="142" t="str">
        <f>IF(G351&lt;&gt;"",VLOOKUP(WEEKDAY(C351,2),Служебный!G$4:H$10,2),"")</f>
        <v/>
      </c>
      <c r="AC351" s="125" t="str">
        <f t="shared" si="149"/>
        <v/>
      </c>
      <c r="AD351" s="126" t="str">
        <f t="shared" si="150"/>
        <v/>
      </c>
      <c r="AE351" s="127">
        <f t="shared" si="162"/>
        <v>0</v>
      </c>
      <c r="AF351" s="127">
        <f t="shared" si="163"/>
        <v>0</v>
      </c>
      <c r="AG351" s="127" t="str">
        <f t="shared" si="143"/>
        <v>интрадей</v>
      </c>
      <c r="AH351" s="128">
        <f t="shared" si="164"/>
        <v>0</v>
      </c>
      <c r="AI351" s="128">
        <f t="shared" si="165"/>
        <v>0</v>
      </c>
      <c r="AJ351" s="125" t="str">
        <f t="shared" si="151"/>
        <v/>
      </c>
      <c r="AK351" s="125" t="str">
        <f t="shared" si="152"/>
        <v/>
      </c>
      <c r="AL351" s="126" t="str">
        <f t="shared" si="153"/>
        <v/>
      </c>
      <c r="AM351" s="128">
        <f t="shared" si="146"/>
        <v>0</v>
      </c>
      <c r="AN351" s="129">
        <f t="shared" si="154"/>
        <v>8</v>
      </c>
      <c r="AO351" s="129">
        <f t="shared" si="147"/>
        <v>-19.875000000000043</v>
      </c>
      <c r="AP351" s="129">
        <f t="shared" si="155"/>
        <v>0</v>
      </c>
      <c r="AQ351" s="128">
        <f t="shared" si="144"/>
        <v>0</v>
      </c>
      <c r="AR351" s="128">
        <f t="shared" si="145"/>
        <v>0</v>
      </c>
      <c r="AS351" s="125">
        <f t="shared" si="166"/>
        <v>0</v>
      </c>
      <c r="AT351" s="143">
        <f t="shared" si="167"/>
        <v>-1</v>
      </c>
      <c r="AU351" s="137"/>
      <c r="AV351" s="102"/>
    </row>
    <row r="352" spans="1:48" ht="10.199999999999999" x14ac:dyDescent="0.2">
      <c r="A352" s="102"/>
      <c r="B352" s="133">
        <v>350</v>
      </c>
      <c r="C352" s="159"/>
      <c r="D352" s="82"/>
      <c r="E352" s="81"/>
      <c r="F352" s="82"/>
      <c r="G352" s="84"/>
      <c r="H352" s="84"/>
      <c r="I352" s="85"/>
      <c r="J352" s="85"/>
      <c r="K352" s="84"/>
      <c r="L352" s="86"/>
      <c r="M352" s="87"/>
      <c r="N352" s="135"/>
      <c r="O352" s="119"/>
      <c r="P352" s="120"/>
      <c r="Q352" s="121"/>
      <c r="R352" s="86"/>
      <c r="S352" s="86"/>
      <c r="T352" s="138">
        <f t="shared" si="148"/>
        <v>6.4099999999999966</v>
      </c>
      <c r="U352" s="122">
        <f t="shared" si="156"/>
        <v>0</v>
      </c>
      <c r="V352" s="123">
        <f t="shared" si="157"/>
        <v>0</v>
      </c>
      <c r="W352" s="122">
        <f t="shared" si="142"/>
        <v>0</v>
      </c>
      <c r="X352" s="124">
        <f t="shared" si="158"/>
        <v>6.4099999999999966</v>
      </c>
      <c r="Y352" s="124">
        <f t="shared" si="159"/>
        <v>-1.5899999999999967</v>
      </c>
      <c r="Z352" s="124">
        <f t="shared" si="160"/>
        <v>6.4099999999999966</v>
      </c>
      <c r="AA352" s="140">
        <f t="shared" si="161"/>
        <v>-1.5899999999999967</v>
      </c>
      <c r="AB352" s="142" t="str">
        <f>IF(G352&lt;&gt;"",VLOOKUP(WEEKDAY(C352,2),Служебный!G$4:H$10,2),"")</f>
        <v/>
      </c>
      <c r="AC352" s="125" t="str">
        <f t="shared" si="149"/>
        <v/>
      </c>
      <c r="AD352" s="126" t="str">
        <f t="shared" si="150"/>
        <v/>
      </c>
      <c r="AE352" s="127">
        <f t="shared" si="162"/>
        <v>0</v>
      </c>
      <c r="AF352" s="127">
        <f t="shared" si="163"/>
        <v>0</v>
      </c>
      <c r="AG352" s="127" t="str">
        <f t="shared" si="143"/>
        <v>интрадей</v>
      </c>
      <c r="AH352" s="128">
        <f t="shared" si="164"/>
        <v>0</v>
      </c>
      <c r="AI352" s="128">
        <f t="shared" si="165"/>
        <v>0</v>
      </c>
      <c r="AJ352" s="125" t="str">
        <f t="shared" si="151"/>
        <v/>
      </c>
      <c r="AK352" s="125" t="str">
        <f t="shared" si="152"/>
        <v/>
      </c>
      <c r="AL352" s="126" t="str">
        <f t="shared" si="153"/>
        <v/>
      </c>
      <c r="AM352" s="128">
        <f t="shared" si="146"/>
        <v>0</v>
      </c>
      <c r="AN352" s="129">
        <f t="shared" si="154"/>
        <v>8</v>
      </c>
      <c r="AO352" s="129">
        <f t="shared" si="147"/>
        <v>-19.875000000000043</v>
      </c>
      <c r="AP352" s="129">
        <f t="shared" si="155"/>
        <v>0</v>
      </c>
      <c r="AQ352" s="128">
        <f t="shared" si="144"/>
        <v>0</v>
      </c>
      <c r="AR352" s="128">
        <f t="shared" si="145"/>
        <v>0</v>
      </c>
      <c r="AS352" s="125">
        <f t="shared" si="166"/>
        <v>0</v>
      </c>
      <c r="AT352" s="143">
        <f t="shared" si="167"/>
        <v>-1</v>
      </c>
      <c r="AU352" s="137"/>
      <c r="AV352" s="102"/>
    </row>
    <row r="353" spans="1:48" ht="10.199999999999999" x14ac:dyDescent="0.2">
      <c r="A353" s="102"/>
      <c r="B353" s="133">
        <v>351</v>
      </c>
      <c r="C353" s="159"/>
      <c r="D353" s="82"/>
      <c r="E353" s="81"/>
      <c r="F353" s="82"/>
      <c r="G353" s="84"/>
      <c r="H353" s="84"/>
      <c r="I353" s="85"/>
      <c r="J353" s="85"/>
      <c r="K353" s="84"/>
      <c r="L353" s="86"/>
      <c r="M353" s="87"/>
      <c r="N353" s="135"/>
      <c r="O353" s="119"/>
      <c r="P353" s="120"/>
      <c r="Q353" s="121"/>
      <c r="R353" s="86"/>
      <c r="S353" s="86"/>
      <c r="T353" s="138">
        <f t="shared" si="148"/>
        <v>6.4099999999999966</v>
      </c>
      <c r="U353" s="122">
        <f t="shared" si="156"/>
        <v>0</v>
      </c>
      <c r="V353" s="123">
        <f t="shared" si="157"/>
        <v>0</v>
      </c>
      <c r="W353" s="122">
        <f t="shared" si="142"/>
        <v>0</v>
      </c>
      <c r="X353" s="124">
        <f t="shared" si="158"/>
        <v>6.4099999999999966</v>
      </c>
      <c r="Y353" s="124">
        <f t="shared" si="159"/>
        <v>-1.5899999999999967</v>
      </c>
      <c r="Z353" s="124">
        <f t="shared" si="160"/>
        <v>6.4099999999999966</v>
      </c>
      <c r="AA353" s="140">
        <f t="shared" si="161"/>
        <v>-1.5899999999999967</v>
      </c>
      <c r="AB353" s="142" t="str">
        <f>IF(G353&lt;&gt;"",VLOOKUP(WEEKDAY(C353,2),Служебный!G$4:H$10,2),"")</f>
        <v/>
      </c>
      <c r="AC353" s="125" t="str">
        <f t="shared" si="149"/>
        <v/>
      </c>
      <c r="AD353" s="126" t="str">
        <f t="shared" si="150"/>
        <v/>
      </c>
      <c r="AE353" s="127">
        <f t="shared" si="162"/>
        <v>0</v>
      </c>
      <c r="AF353" s="127">
        <f t="shared" si="163"/>
        <v>0</v>
      </c>
      <c r="AG353" s="127" t="str">
        <f t="shared" si="143"/>
        <v>интрадей</v>
      </c>
      <c r="AH353" s="128">
        <f t="shared" si="164"/>
        <v>0</v>
      </c>
      <c r="AI353" s="128">
        <f t="shared" si="165"/>
        <v>0</v>
      </c>
      <c r="AJ353" s="125" t="str">
        <f t="shared" si="151"/>
        <v/>
      </c>
      <c r="AK353" s="125" t="str">
        <f t="shared" si="152"/>
        <v/>
      </c>
      <c r="AL353" s="126" t="str">
        <f t="shared" si="153"/>
        <v/>
      </c>
      <c r="AM353" s="128">
        <f t="shared" si="146"/>
        <v>0</v>
      </c>
      <c r="AN353" s="129">
        <f t="shared" si="154"/>
        <v>8</v>
      </c>
      <c r="AO353" s="129">
        <f t="shared" si="147"/>
        <v>-19.875000000000043</v>
      </c>
      <c r="AP353" s="129">
        <f t="shared" si="155"/>
        <v>0</v>
      </c>
      <c r="AQ353" s="128">
        <f t="shared" si="144"/>
        <v>0</v>
      </c>
      <c r="AR353" s="128">
        <f t="shared" si="145"/>
        <v>0</v>
      </c>
      <c r="AS353" s="125">
        <f t="shared" si="166"/>
        <v>0</v>
      </c>
      <c r="AT353" s="143">
        <f t="shared" si="167"/>
        <v>-1</v>
      </c>
      <c r="AU353" s="137"/>
      <c r="AV353" s="102"/>
    </row>
    <row r="354" spans="1:48" ht="10.199999999999999" x14ac:dyDescent="0.2">
      <c r="A354" s="102"/>
      <c r="B354" s="133">
        <v>352</v>
      </c>
      <c r="C354" s="159"/>
      <c r="D354" s="82"/>
      <c r="E354" s="81"/>
      <c r="F354" s="82"/>
      <c r="G354" s="84"/>
      <c r="H354" s="84"/>
      <c r="I354" s="85"/>
      <c r="J354" s="85"/>
      <c r="K354" s="84"/>
      <c r="L354" s="86"/>
      <c r="M354" s="87"/>
      <c r="N354" s="135"/>
      <c r="O354" s="119"/>
      <c r="P354" s="120"/>
      <c r="Q354" s="121"/>
      <c r="R354" s="86"/>
      <c r="S354" s="86"/>
      <c r="T354" s="138">
        <f t="shared" si="148"/>
        <v>6.4099999999999966</v>
      </c>
      <c r="U354" s="122">
        <f t="shared" si="156"/>
        <v>0</v>
      </c>
      <c r="V354" s="123">
        <f t="shared" si="157"/>
        <v>0</v>
      </c>
      <c r="W354" s="122">
        <f t="shared" si="142"/>
        <v>0</v>
      </c>
      <c r="X354" s="124">
        <f t="shared" si="158"/>
        <v>6.4099999999999966</v>
      </c>
      <c r="Y354" s="124">
        <f t="shared" si="159"/>
        <v>-1.5899999999999967</v>
      </c>
      <c r="Z354" s="124">
        <f t="shared" si="160"/>
        <v>6.4099999999999966</v>
      </c>
      <c r="AA354" s="140">
        <f t="shared" si="161"/>
        <v>-1.5899999999999967</v>
      </c>
      <c r="AB354" s="142" t="str">
        <f>IF(G354&lt;&gt;"",VLOOKUP(WEEKDAY(C354,2),Служебный!G$4:H$10,2),"")</f>
        <v/>
      </c>
      <c r="AC354" s="125" t="str">
        <f t="shared" si="149"/>
        <v/>
      </c>
      <c r="AD354" s="126" t="str">
        <f t="shared" si="150"/>
        <v/>
      </c>
      <c r="AE354" s="127">
        <f t="shared" si="162"/>
        <v>0</v>
      </c>
      <c r="AF354" s="127">
        <f t="shared" si="163"/>
        <v>0</v>
      </c>
      <c r="AG354" s="127" t="str">
        <f t="shared" si="143"/>
        <v>интрадей</v>
      </c>
      <c r="AH354" s="128">
        <f t="shared" si="164"/>
        <v>0</v>
      </c>
      <c r="AI354" s="128">
        <f t="shared" si="165"/>
        <v>0</v>
      </c>
      <c r="AJ354" s="125" t="str">
        <f t="shared" si="151"/>
        <v/>
      </c>
      <c r="AK354" s="125" t="str">
        <f t="shared" si="152"/>
        <v/>
      </c>
      <c r="AL354" s="126" t="str">
        <f t="shared" si="153"/>
        <v/>
      </c>
      <c r="AM354" s="128">
        <f t="shared" si="146"/>
        <v>0</v>
      </c>
      <c r="AN354" s="129">
        <f t="shared" si="154"/>
        <v>8</v>
      </c>
      <c r="AO354" s="129">
        <f t="shared" si="147"/>
        <v>-19.875000000000043</v>
      </c>
      <c r="AP354" s="129">
        <f t="shared" si="155"/>
        <v>0</v>
      </c>
      <c r="AQ354" s="128">
        <f t="shared" si="144"/>
        <v>0</v>
      </c>
      <c r="AR354" s="128">
        <f t="shared" si="145"/>
        <v>0</v>
      </c>
      <c r="AS354" s="125">
        <f t="shared" si="166"/>
        <v>0</v>
      </c>
      <c r="AT354" s="143">
        <f t="shared" si="167"/>
        <v>-1</v>
      </c>
      <c r="AU354" s="137"/>
      <c r="AV354" s="102"/>
    </row>
    <row r="355" spans="1:48" ht="10.199999999999999" x14ac:dyDescent="0.2">
      <c r="A355" s="102"/>
      <c r="B355" s="133">
        <v>353</v>
      </c>
      <c r="C355" s="159"/>
      <c r="D355" s="82"/>
      <c r="E355" s="81"/>
      <c r="F355" s="82"/>
      <c r="G355" s="84"/>
      <c r="H355" s="84"/>
      <c r="I355" s="85"/>
      <c r="J355" s="85"/>
      <c r="K355" s="84"/>
      <c r="L355" s="86"/>
      <c r="M355" s="87"/>
      <c r="N355" s="135"/>
      <c r="O355" s="119"/>
      <c r="P355" s="120"/>
      <c r="Q355" s="121"/>
      <c r="R355" s="86"/>
      <c r="S355" s="86"/>
      <c r="T355" s="138">
        <f t="shared" si="148"/>
        <v>6.4099999999999966</v>
      </c>
      <c r="U355" s="122">
        <f t="shared" si="156"/>
        <v>0</v>
      </c>
      <c r="V355" s="123">
        <f t="shared" si="157"/>
        <v>0</v>
      </c>
      <c r="W355" s="122">
        <f t="shared" si="142"/>
        <v>0</v>
      </c>
      <c r="X355" s="124">
        <f t="shared" si="158"/>
        <v>6.4099999999999966</v>
      </c>
      <c r="Y355" s="124">
        <f t="shared" si="159"/>
        <v>-1.5899999999999967</v>
      </c>
      <c r="Z355" s="124">
        <f t="shared" si="160"/>
        <v>6.4099999999999966</v>
      </c>
      <c r="AA355" s="140">
        <f t="shared" si="161"/>
        <v>-1.5899999999999967</v>
      </c>
      <c r="AB355" s="142" t="str">
        <f>IF(G355&lt;&gt;"",VLOOKUP(WEEKDAY(C355,2),Служебный!G$4:H$10,2),"")</f>
        <v/>
      </c>
      <c r="AC355" s="125" t="str">
        <f t="shared" si="149"/>
        <v/>
      </c>
      <c r="AD355" s="126" t="str">
        <f t="shared" si="150"/>
        <v/>
      </c>
      <c r="AE355" s="127">
        <f t="shared" si="162"/>
        <v>0</v>
      </c>
      <c r="AF355" s="127">
        <f t="shared" si="163"/>
        <v>0</v>
      </c>
      <c r="AG355" s="127" t="str">
        <f t="shared" si="143"/>
        <v>интрадей</v>
      </c>
      <c r="AH355" s="128">
        <f t="shared" si="164"/>
        <v>0</v>
      </c>
      <c r="AI355" s="128">
        <f t="shared" si="165"/>
        <v>0</v>
      </c>
      <c r="AJ355" s="125" t="str">
        <f t="shared" si="151"/>
        <v/>
      </c>
      <c r="AK355" s="125" t="str">
        <f t="shared" si="152"/>
        <v/>
      </c>
      <c r="AL355" s="126" t="str">
        <f t="shared" si="153"/>
        <v/>
      </c>
      <c r="AM355" s="128">
        <f t="shared" si="146"/>
        <v>0</v>
      </c>
      <c r="AN355" s="129">
        <f t="shared" si="154"/>
        <v>8</v>
      </c>
      <c r="AO355" s="129">
        <f t="shared" si="147"/>
        <v>-19.875000000000043</v>
      </c>
      <c r="AP355" s="129">
        <f t="shared" si="155"/>
        <v>0</v>
      </c>
      <c r="AQ355" s="128">
        <f t="shared" si="144"/>
        <v>0</v>
      </c>
      <c r="AR355" s="128">
        <f t="shared" si="145"/>
        <v>0</v>
      </c>
      <c r="AS355" s="125">
        <f t="shared" si="166"/>
        <v>0</v>
      </c>
      <c r="AT355" s="143">
        <f t="shared" si="167"/>
        <v>-1</v>
      </c>
      <c r="AU355" s="137"/>
      <c r="AV355" s="102"/>
    </row>
    <row r="356" spans="1:48" ht="10.199999999999999" x14ac:dyDescent="0.2">
      <c r="A356" s="102"/>
      <c r="B356" s="133">
        <v>354</v>
      </c>
      <c r="C356" s="159"/>
      <c r="D356" s="82"/>
      <c r="E356" s="81"/>
      <c r="F356" s="82"/>
      <c r="G356" s="84"/>
      <c r="H356" s="84"/>
      <c r="I356" s="85"/>
      <c r="J356" s="85"/>
      <c r="K356" s="84"/>
      <c r="L356" s="86"/>
      <c r="M356" s="87"/>
      <c r="N356" s="135"/>
      <c r="O356" s="119"/>
      <c r="P356" s="120"/>
      <c r="Q356" s="121"/>
      <c r="R356" s="86"/>
      <c r="S356" s="86"/>
      <c r="T356" s="138">
        <f t="shared" si="148"/>
        <v>6.4099999999999966</v>
      </c>
      <c r="U356" s="122">
        <f t="shared" si="156"/>
        <v>0</v>
      </c>
      <c r="V356" s="123">
        <f t="shared" si="157"/>
        <v>0</v>
      </c>
      <c r="W356" s="122">
        <f t="shared" si="142"/>
        <v>0</v>
      </c>
      <c r="X356" s="124">
        <f t="shared" si="158"/>
        <v>6.4099999999999966</v>
      </c>
      <c r="Y356" s="124">
        <f t="shared" si="159"/>
        <v>-1.5899999999999967</v>
      </c>
      <c r="Z356" s="124">
        <f t="shared" si="160"/>
        <v>6.4099999999999966</v>
      </c>
      <c r="AA356" s="140">
        <f t="shared" si="161"/>
        <v>-1.5899999999999967</v>
      </c>
      <c r="AB356" s="142" t="str">
        <f>IF(G356&lt;&gt;"",VLOOKUP(WEEKDAY(C356,2),Служебный!G$4:H$10,2),"")</f>
        <v/>
      </c>
      <c r="AC356" s="125" t="str">
        <f t="shared" si="149"/>
        <v/>
      </c>
      <c r="AD356" s="126" t="str">
        <f t="shared" si="150"/>
        <v/>
      </c>
      <c r="AE356" s="127">
        <f t="shared" si="162"/>
        <v>0</v>
      </c>
      <c r="AF356" s="127">
        <f t="shared" si="163"/>
        <v>0</v>
      </c>
      <c r="AG356" s="127" t="str">
        <f t="shared" si="143"/>
        <v>интрадей</v>
      </c>
      <c r="AH356" s="128">
        <f t="shared" si="164"/>
        <v>0</v>
      </c>
      <c r="AI356" s="128">
        <f t="shared" si="165"/>
        <v>0</v>
      </c>
      <c r="AJ356" s="125" t="str">
        <f t="shared" si="151"/>
        <v/>
      </c>
      <c r="AK356" s="125" t="str">
        <f t="shared" si="152"/>
        <v/>
      </c>
      <c r="AL356" s="126" t="str">
        <f t="shared" si="153"/>
        <v/>
      </c>
      <c r="AM356" s="128">
        <f t="shared" si="146"/>
        <v>0</v>
      </c>
      <c r="AN356" s="129">
        <f t="shared" si="154"/>
        <v>8</v>
      </c>
      <c r="AO356" s="129">
        <f t="shared" si="147"/>
        <v>-19.875000000000043</v>
      </c>
      <c r="AP356" s="129">
        <f t="shared" si="155"/>
        <v>0</v>
      </c>
      <c r="AQ356" s="128">
        <f t="shared" si="144"/>
        <v>0</v>
      </c>
      <c r="AR356" s="128">
        <f t="shared" si="145"/>
        <v>0</v>
      </c>
      <c r="AS356" s="125">
        <f t="shared" si="166"/>
        <v>0</v>
      </c>
      <c r="AT356" s="143">
        <f t="shared" si="167"/>
        <v>-1</v>
      </c>
      <c r="AU356" s="137"/>
      <c r="AV356" s="102"/>
    </row>
    <row r="357" spans="1:48" ht="10.199999999999999" x14ac:dyDescent="0.2">
      <c r="A357" s="102"/>
      <c r="B357" s="133">
        <v>355</v>
      </c>
      <c r="C357" s="159"/>
      <c r="D357" s="82"/>
      <c r="E357" s="81"/>
      <c r="F357" s="82"/>
      <c r="G357" s="84"/>
      <c r="H357" s="84"/>
      <c r="I357" s="85"/>
      <c r="J357" s="85"/>
      <c r="K357" s="84"/>
      <c r="L357" s="86"/>
      <c r="M357" s="87"/>
      <c r="N357" s="135"/>
      <c r="O357" s="119"/>
      <c r="P357" s="120"/>
      <c r="Q357" s="121"/>
      <c r="R357" s="86"/>
      <c r="S357" s="86"/>
      <c r="T357" s="138">
        <f t="shared" si="148"/>
        <v>6.4099999999999966</v>
      </c>
      <c r="U357" s="122">
        <f t="shared" si="156"/>
        <v>0</v>
      </c>
      <c r="V357" s="123">
        <f t="shared" si="157"/>
        <v>0</v>
      </c>
      <c r="W357" s="122">
        <f t="shared" si="142"/>
        <v>0</v>
      </c>
      <c r="X357" s="124">
        <f t="shared" si="158"/>
        <v>6.4099999999999966</v>
      </c>
      <c r="Y357" s="124">
        <f t="shared" si="159"/>
        <v>-1.5899999999999967</v>
      </c>
      <c r="Z357" s="124">
        <f t="shared" si="160"/>
        <v>6.4099999999999966</v>
      </c>
      <c r="AA357" s="140">
        <f t="shared" si="161"/>
        <v>-1.5899999999999967</v>
      </c>
      <c r="AB357" s="142" t="str">
        <f>IF(G357&lt;&gt;"",VLOOKUP(WEEKDAY(C357,2),Служебный!G$4:H$10,2),"")</f>
        <v/>
      </c>
      <c r="AC357" s="125" t="str">
        <f t="shared" si="149"/>
        <v/>
      </c>
      <c r="AD357" s="126" t="str">
        <f t="shared" si="150"/>
        <v/>
      </c>
      <c r="AE357" s="127">
        <f t="shared" si="162"/>
        <v>0</v>
      </c>
      <c r="AF357" s="127">
        <f t="shared" si="163"/>
        <v>0</v>
      </c>
      <c r="AG357" s="127" t="str">
        <f t="shared" si="143"/>
        <v>интрадей</v>
      </c>
      <c r="AH357" s="128">
        <f t="shared" si="164"/>
        <v>0</v>
      </c>
      <c r="AI357" s="128">
        <f t="shared" si="165"/>
        <v>0</v>
      </c>
      <c r="AJ357" s="125" t="str">
        <f t="shared" si="151"/>
        <v/>
      </c>
      <c r="AK357" s="125" t="str">
        <f t="shared" si="152"/>
        <v/>
      </c>
      <c r="AL357" s="126" t="str">
        <f t="shared" si="153"/>
        <v/>
      </c>
      <c r="AM357" s="128">
        <f t="shared" si="146"/>
        <v>0</v>
      </c>
      <c r="AN357" s="129">
        <f t="shared" si="154"/>
        <v>8</v>
      </c>
      <c r="AO357" s="129">
        <f t="shared" si="147"/>
        <v>-19.875000000000043</v>
      </c>
      <c r="AP357" s="129">
        <f t="shared" si="155"/>
        <v>0</v>
      </c>
      <c r="AQ357" s="128">
        <f t="shared" si="144"/>
        <v>0</v>
      </c>
      <c r="AR357" s="128">
        <f t="shared" si="145"/>
        <v>0</v>
      </c>
      <c r="AS357" s="125">
        <f t="shared" si="166"/>
        <v>0</v>
      </c>
      <c r="AT357" s="143">
        <f t="shared" si="167"/>
        <v>-1</v>
      </c>
      <c r="AU357" s="137"/>
      <c r="AV357" s="102"/>
    </row>
    <row r="358" spans="1:48" ht="10.199999999999999" x14ac:dyDescent="0.2">
      <c r="A358" s="102"/>
      <c r="B358" s="133">
        <v>356</v>
      </c>
      <c r="C358" s="159"/>
      <c r="D358" s="82"/>
      <c r="E358" s="81"/>
      <c r="F358" s="82"/>
      <c r="G358" s="84"/>
      <c r="H358" s="84"/>
      <c r="I358" s="85"/>
      <c r="J358" s="85"/>
      <c r="K358" s="84"/>
      <c r="L358" s="86"/>
      <c r="M358" s="87"/>
      <c r="N358" s="135"/>
      <c r="O358" s="119"/>
      <c r="P358" s="120"/>
      <c r="Q358" s="121"/>
      <c r="R358" s="86"/>
      <c r="S358" s="86"/>
      <c r="T358" s="138">
        <f t="shared" si="148"/>
        <v>6.4099999999999966</v>
      </c>
      <c r="U358" s="122">
        <f t="shared" si="156"/>
        <v>0</v>
      </c>
      <c r="V358" s="123">
        <f t="shared" si="157"/>
        <v>0</v>
      </c>
      <c r="W358" s="122">
        <f t="shared" si="142"/>
        <v>0</v>
      </c>
      <c r="X358" s="124">
        <f t="shared" si="158"/>
        <v>6.4099999999999966</v>
      </c>
      <c r="Y358" s="124">
        <f t="shared" si="159"/>
        <v>-1.5899999999999967</v>
      </c>
      <c r="Z358" s="124">
        <f t="shared" si="160"/>
        <v>6.4099999999999966</v>
      </c>
      <c r="AA358" s="140">
        <f t="shared" si="161"/>
        <v>-1.5899999999999967</v>
      </c>
      <c r="AB358" s="142" t="str">
        <f>IF(G358&lt;&gt;"",VLOOKUP(WEEKDAY(C358,2),Служебный!G$4:H$10,2),"")</f>
        <v/>
      </c>
      <c r="AC358" s="125" t="str">
        <f t="shared" si="149"/>
        <v/>
      </c>
      <c r="AD358" s="126" t="str">
        <f t="shared" si="150"/>
        <v/>
      </c>
      <c r="AE358" s="127">
        <f t="shared" si="162"/>
        <v>0</v>
      </c>
      <c r="AF358" s="127">
        <f t="shared" si="163"/>
        <v>0</v>
      </c>
      <c r="AG358" s="127" t="str">
        <f t="shared" si="143"/>
        <v>интрадей</v>
      </c>
      <c r="AH358" s="128">
        <f t="shared" si="164"/>
        <v>0</v>
      </c>
      <c r="AI358" s="128">
        <f t="shared" si="165"/>
        <v>0</v>
      </c>
      <c r="AJ358" s="125" t="str">
        <f t="shared" si="151"/>
        <v/>
      </c>
      <c r="AK358" s="125" t="str">
        <f t="shared" si="152"/>
        <v/>
      </c>
      <c r="AL358" s="126" t="str">
        <f t="shared" si="153"/>
        <v/>
      </c>
      <c r="AM358" s="128">
        <f t="shared" si="146"/>
        <v>0</v>
      </c>
      <c r="AN358" s="129">
        <f t="shared" si="154"/>
        <v>8</v>
      </c>
      <c r="AO358" s="129">
        <f t="shared" si="147"/>
        <v>-19.875000000000043</v>
      </c>
      <c r="AP358" s="129">
        <f t="shared" si="155"/>
        <v>0</v>
      </c>
      <c r="AQ358" s="128">
        <f t="shared" si="144"/>
        <v>0</v>
      </c>
      <c r="AR358" s="128">
        <f t="shared" si="145"/>
        <v>0</v>
      </c>
      <c r="AS358" s="125">
        <f t="shared" si="166"/>
        <v>0</v>
      </c>
      <c r="AT358" s="143">
        <f t="shared" si="167"/>
        <v>-1</v>
      </c>
      <c r="AU358" s="137"/>
      <c r="AV358" s="102"/>
    </row>
    <row r="359" spans="1:48" ht="10.199999999999999" x14ac:dyDescent="0.2">
      <c r="A359" s="102"/>
      <c r="B359" s="133">
        <v>357</v>
      </c>
      <c r="C359" s="159"/>
      <c r="D359" s="82"/>
      <c r="E359" s="81"/>
      <c r="F359" s="82"/>
      <c r="G359" s="84"/>
      <c r="H359" s="84"/>
      <c r="I359" s="85"/>
      <c r="J359" s="85"/>
      <c r="K359" s="84"/>
      <c r="L359" s="86"/>
      <c r="M359" s="87"/>
      <c r="N359" s="135"/>
      <c r="O359" s="119"/>
      <c r="P359" s="120"/>
      <c r="Q359" s="121"/>
      <c r="R359" s="86"/>
      <c r="S359" s="86"/>
      <c r="T359" s="138">
        <f t="shared" si="148"/>
        <v>6.4099999999999966</v>
      </c>
      <c r="U359" s="122">
        <f t="shared" si="156"/>
        <v>0</v>
      </c>
      <c r="V359" s="123">
        <f t="shared" si="157"/>
        <v>0</v>
      </c>
      <c r="W359" s="122">
        <f t="shared" si="142"/>
        <v>0</v>
      </c>
      <c r="X359" s="124">
        <f t="shared" si="158"/>
        <v>6.4099999999999966</v>
      </c>
      <c r="Y359" s="124">
        <f t="shared" si="159"/>
        <v>-1.5899999999999967</v>
      </c>
      <c r="Z359" s="124">
        <f t="shared" si="160"/>
        <v>6.4099999999999966</v>
      </c>
      <c r="AA359" s="140">
        <f t="shared" si="161"/>
        <v>-1.5899999999999967</v>
      </c>
      <c r="AB359" s="142" t="str">
        <f>IF(G359&lt;&gt;"",VLOOKUP(WEEKDAY(C359,2),Служебный!G$4:H$10,2),"")</f>
        <v/>
      </c>
      <c r="AC359" s="125" t="str">
        <f t="shared" si="149"/>
        <v/>
      </c>
      <c r="AD359" s="126" t="str">
        <f t="shared" si="150"/>
        <v/>
      </c>
      <c r="AE359" s="127">
        <f t="shared" si="162"/>
        <v>0</v>
      </c>
      <c r="AF359" s="127">
        <f t="shared" si="163"/>
        <v>0</v>
      </c>
      <c r="AG359" s="127" t="str">
        <f t="shared" si="143"/>
        <v>интрадей</v>
      </c>
      <c r="AH359" s="128">
        <f t="shared" si="164"/>
        <v>0</v>
      </c>
      <c r="AI359" s="128">
        <f t="shared" si="165"/>
        <v>0</v>
      </c>
      <c r="AJ359" s="125" t="str">
        <f t="shared" si="151"/>
        <v/>
      </c>
      <c r="AK359" s="125" t="str">
        <f t="shared" si="152"/>
        <v/>
      </c>
      <c r="AL359" s="126" t="str">
        <f t="shared" si="153"/>
        <v/>
      </c>
      <c r="AM359" s="128">
        <f t="shared" si="146"/>
        <v>0</v>
      </c>
      <c r="AN359" s="129">
        <f t="shared" si="154"/>
        <v>8</v>
      </c>
      <c r="AO359" s="129">
        <f t="shared" si="147"/>
        <v>-19.875000000000043</v>
      </c>
      <c r="AP359" s="129">
        <f t="shared" si="155"/>
        <v>0</v>
      </c>
      <c r="AQ359" s="128">
        <f t="shared" si="144"/>
        <v>0</v>
      </c>
      <c r="AR359" s="128">
        <f t="shared" si="145"/>
        <v>0</v>
      </c>
      <c r="AS359" s="125">
        <f t="shared" si="166"/>
        <v>0</v>
      </c>
      <c r="AT359" s="143">
        <f t="shared" si="167"/>
        <v>-1</v>
      </c>
      <c r="AU359" s="137"/>
      <c r="AV359" s="102"/>
    </row>
    <row r="360" spans="1:48" ht="10.199999999999999" x14ac:dyDescent="0.2">
      <c r="A360" s="102"/>
      <c r="B360" s="133">
        <v>358</v>
      </c>
      <c r="C360" s="159"/>
      <c r="D360" s="82"/>
      <c r="E360" s="81"/>
      <c r="F360" s="82"/>
      <c r="G360" s="84"/>
      <c r="H360" s="84"/>
      <c r="I360" s="85"/>
      <c r="J360" s="85"/>
      <c r="K360" s="84"/>
      <c r="L360" s="86"/>
      <c r="M360" s="87"/>
      <c r="N360" s="135"/>
      <c r="O360" s="119"/>
      <c r="P360" s="120"/>
      <c r="Q360" s="121"/>
      <c r="R360" s="86"/>
      <c r="S360" s="86"/>
      <c r="T360" s="138">
        <f t="shared" si="148"/>
        <v>6.4099999999999966</v>
      </c>
      <c r="U360" s="122">
        <f t="shared" si="156"/>
        <v>0</v>
      </c>
      <c r="V360" s="123">
        <f t="shared" si="157"/>
        <v>0</v>
      </c>
      <c r="W360" s="122">
        <f t="shared" si="142"/>
        <v>0</v>
      </c>
      <c r="X360" s="124">
        <f t="shared" si="158"/>
        <v>6.4099999999999966</v>
      </c>
      <c r="Y360" s="124">
        <f t="shared" si="159"/>
        <v>-1.5899999999999967</v>
      </c>
      <c r="Z360" s="124">
        <f t="shared" si="160"/>
        <v>6.4099999999999966</v>
      </c>
      <c r="AA360" s="140">
        <f t="shared" si="161"/>
        <v>-1.5899999999999967</v>
      </c>
      <c r="AB360" s="142" t="str">
        <f>IF(G360&lt;&gt;"",VLOOKUP(WEEKDAY(C360,2),Служебный!G$4:H$10,2),"")</f>
        <v/>
      </c>
      <c r="AC360" s="125" t="str">
        <f t="shared" si="149"/>
        <v/>
      </c>
      <c r="AD360" s="126" t="str">
        <f t="shared" si="150"/>
        <v/>
      </c>
      <c r="AE360" s="127">
        <f t="shared" si="162"/>
        <v>0</v>
      </c>
      <c r="AF360" s="127">
        <f t="shared" si="163"/>
        <v>0</v>
      </c>
      <c r="AG360" s="127" t="str">
        <f t="shared" si="143"/>
        <v>интрадей</v>
      </c>
      <c r="AH360" s="128">
        <f t="shared" si="164"/>
        <v>0</v>
      </c>
      <c r="AI360" s="128">
        <f t="shared" si="165"/>
        <v>0</v>
      </c>
      <c r="AJ360" s="125" t="str">
        <f t="shared" si="151"/>
        <v/>
      </c>
      <c r="AK360" s="125" t="str">
        <f t="shared" si="152"/>
        <v/>
      </c>
      <c r="AL360" s="126" t="str">
        <f t="shared" si="153"/>
        <v/>
      </c>
      <c r="AM360" s="128">
        <f t="shared" si="146"/>
        <v>0</v>
      </c>
      <c r="AN360" s="129">
        <f t="shared" si="154"/>
        <v>8</v>
      </c>
      <c r="AO360" s="129">
        <f t="shared" si="147"/>
        <v>-19.875000000000043</v>
      </c>
      <c r="AP360" s="129">
        <f t="shared" si="155"/>
        <v>0</v>
      </c>
      <c r="AQ360" s="128">
        <f t="shared" si="144"/>
        <v>0</v>
      </c>
      <c r="AR360" s="128">
        <f t="shared" si="145"/>
        <v>0</v>
      </c>
      <c r="AS360" s="125">
        <f t="shared" si="166"/>
        <v>0</v>
      </c>
      <c r="AT360" s="143">
        <f t="shared" si="167"/>
        <v>-1</v>
      </c>
      <c r="AU360" s="137"/>
      <c r="AV360" s="102"/>
    </row>
    <row r="361" spans="1:48" ht="10.199999999999999" x14ac:dyDescent="0.2">
      <c r="A361" s="102"/>
      <c r="B361" s="133">
        <v>359</v>
      </c>
      <c r="C361" s="159"/>
      <c r="D361" s="82"/>
      <c r="E361" s="81"/>
      <c r="F361" s="82"/>
      <c r="G361" s="84"/>
      <c r="H361" s="84"/>
      <c r="I361" s="85"/>
      <c r="J361" s="85"/>
      <c r="K361" s="84"/>
      <c r="L361" s="86"/>
      <c r="M361" s="87"/>
      <c r="N361" s="135"/>
      <c r="O361" s="119"/>
      <c r="P361" s="120"/>
      <c r="Q361" s="121"/>
      <c r="R361" s="86"/>
      <c r="S361" s="86"/>
      <c r="T361" s="138">
        <f t="shared" si="148"/>
        <v>6.4099999999999966</v>
      </c>
      <c r="U361" s="122">
        <f t="shared" si="156"/>
        <v>0</v>
      </c>
      <c r="V361" s="123">
        <f t="shared" si="157"/>
        <v>0</v>
      </c>
      <c r="W361" s="122">
        <f t="shared" si="142"/>
        <v>0</v>
      </c>
      <c r="X361" s="124">
        <f t="shared" si="158"/>
        <v>6.4099999999999966</v>
      </c>
      <c r="Y361" s="124">
        <f t="shared" si="159"/>
        <v>-1.5899999999999967</v>
      </c>
      <c r="Z361" s="124">
        <f t="shared" si="160"/>
        <v>6.4099999999999966</v>
      </c>
      <c r="AA361" s="140">
        <f t="shared" si="161"/>
        <v>-1.5899999999999967</v>
      </c>
      <c r="AB361" s="142" t="str">
        <f>IF(G361&lt;&gt;"",VLOOKUP(WEEKDAY(C361,2),Служебный!G$4:H$10,2),"")</f>
        <v/>
      </c>
      <c r="AC361" s="125" t="str">
        <f t="shared" si="149"/>
        <v/>
      </c>
      <c r="AD361" s="126" t="str">
        <f t="shared" si="150"/>
        <v/>
      </c>
      <c r="AE361" s="127">
        <f t="shared" si="162"/>
        <v>0</v>
      </c>
      <c r="AF361" s="127">
        <f t="shared" si="163"/>
        <v>0</v>
      </c>
      <c r="AG361" s="127" t="str">
        <f t="shared" si="143"/>
        <v>интрадей</v>
      </c>
      <c r="AH361" s="128">
        <f t="shared" si="164"/>
        <v>0</v>
      </c>
      <c r="AI361" s="128">
        <f t="shared" si="165"/>
        <v>0</v>
      </c>
      <c r="AJ361" s="125" t="str">
        <f t="shared" si="151"/>
        <v/>
      </c>
      <c r="AK361" s="125" t="str">
        <f t="shared" si="152"/>
        <v/>
      </c>
      <c r="AL361" s="126" t="str">
        <f t="shared" si="153"/>
        <v/>
      </c>
      <c r="AM361" s="128">
        <f t="shared" si="146"/>
        <v>0</v>
      </c>
      <c r="AN361" s="129">
        <f t="shared" si="154"/>
        <v>8</v>
      </c>
      <c r="AO361" s="129">
        <f t="shared" si="147"/>
        <v>-19.875000000000043</v>
      </c>
      <c r="AP361" s="129">
        <f t="shared" si="155"/>
        <v>0</v>
      </c>
      <c r="AQ361" s="128">
        <f t="shared" si="144"/>
        <v>0</v>
      </c>
      <c r="AR361" s="128">
        <f t="shared" si="145"/>
        <v>0</v>
      </c>
      <c r="AS361" s="125">
        <f t="shared" si="166"/>
        <v>0</v>
      </c>
      <c r="AT361" s="143">
        <f t="shared" si="167"/>
        <v>-1</v>
      </c>
      <c r="AU361" s="137"/>
      <c r="AV361" s="102"/>
    </row>
    <row r="362" spans="1:48" ht="10.199999999999999" x14ac:dyDescent="0.2">
      <c r="A362" s="102"/>
      <c r="B362" s="133">
        <v>360</v>
      </c>
      <c r="C362" s="159"/>
      <c r="D362" s="82"/>
      <c r="E362" s="81"/>
      <c r="F362" s="82"/>
      <c r="G362" s="84"/>
      <c r="H362" s="84"/>
      <c r="I362" s="85"/>
      <c r="J362" s="85"/>
      <c r="K362" s="84"/>
      <c r="L362" s="86"/>
      <c r="M362" s="87"/>
      <c r="N362" s="135"/>
      <c r="O362" s="119"/>
      <c r="P362" s="120"/>
      <c r="Q362" s="121"/>
      <c r="R362" s="86"/>
      <c r="S362" s="86"/>
      <c r="T362" s="138">
        <f t="shared" si="148"/>
        <v>6.4099999999999966</v>
      </c>
      <c r="U362" s="122">
        <f t="shared" si="156"/>
        <v>0</v>
      </c>
      <c r="V362" s="123">
        <f t="shared" si="157"/>
        <v>0</v>
      </c>
      <c r="W362" s="122">
        <f t="shared" si="142"/>
        <v>0</v>
      </c>
      <c r="X362" s="124">
        <f t="shared" si="158"/>
        <v>6.4099999999999966</v>
      </c>
      <c r="Y362" s="124">
        <f t="shared" si="159"/>
        <v>-1.5899999999999967</v>
      </c>
      <c r="Z362" s="124">
        <f t="shared" si="160"/>
        <v>6.4099999999999966</v>
      </c>
      <c r="AA362" s="140">
        <f t="shared" si="161"/>
        <v>-1.5899999999999967</v>
      </c>
      <c r="AB362" s="142" t="str">
        <f>IF(G362&lt;&gt;"",VLOOKUP(WEEKDAY(C362,2),Служебный!G$4:H$10,2),"")</f>
        <v/>
      </c>
      <c r="AC362" s="125" t="str">
        <f t="shared" si="149"/>
        <v/>
      </c>
      <c r="AD362" s="126" t="str">
        <f t="shared" si="150"/>
        <v/>
      </c>
      <c r="AE362" s="127">
        <f t="shared" si="162"/>
        <v>0</v>
      </c>
      <c r="AF362" s="127">
        <f t="shared" si="163"/>
        <v>0</v>
      </c>
      <c r="AG362" s="127" t="str">
        <f t="shared" si="143"/>
        <v>интрадей</v>
      </c>
      <c r="AH362" s="128">
        <f t="shared" si="164"/>
        <v>0</v>
      </c>
      <c r="AI362" s="128">
        <f t="shared" si="165"/>
        <v>0</v>
      </c>
      <c r="AJ362" s="125" t="str">
        <f t="shared" si="151"/>
        <v/>
      </c>
      <c r="AK362" s="125" t="str">
        <f t="shared" si="152"/>
        <v/>
      </c>
      <c r="AL362" s="126" t="str">
        <f t="shared" si="153"/>
        <v/>
      </c>
      <c r="AM362" s="128">
        <f t="shared" si="146"/>
        <v>0</v>
      </c>
      <c r="AN362" s="129">
        <f t="shared" si="154"/>
        <v>8</v>
      </c>
      <c r="AO362" s="129">
        <f t="shared" si="147"/>
        <v>-19.875000000000043</v>
      </c>
      <c r="AP362" s="129">
        <f t="shared" si="155"/>
        <v>0</v>
      </c>
      <c r="AQ362" s="128">
        <f t="shared" si="144"/>
        <v>0</v>
      </c>
      <c r="AR362" s="128">
        <f t="shared" si="145"/>
        <v>0</v>
      </c>
      <c r="AS362" s="125">
        <f t="shared" si="166"/>
        <v>0</v>
      </c>
      <c r="AT362" s="143">
        <f t="shared" si="167"/>
        <v>-1</v>
      </c>
      <c r="AU362" s="137"/>
      <c r="AV362" s="102"/>
    </row>
    <row r="363" spans="1:48" ht="10.199999999999999" x14ac:dyDescent="0.2">
      <c r="A363" s="102"/>
      <c r="B363" s="133">
        <v>361</v>
      </c>
      <c r="C363" s="159"/>
      <c r="D363" s="82"/>
      <c r="E363" s="81"/>
      <c r="F363" s="82"/>
      <c r="G363" s="84"/>
      <c r="H363" s="84"/>
      <c r="I363" s="85"/>
      <c r="J363" s="85"/>
      <c r="K363" s="84"/>
      <c r="L363" s="86"/>
      <c r="M363" s="87"/>
      <c r="N363" s="135"/>
      <c r="O363" s="119"/>
      <c r="P363" s="120"/>
      <c r="Q363" s="121"/>
      <c r="R363" s="86"/>
      <c r="S363" s="86"/>
      <c r="T363" s="138">
        <f t="shared" si="148"/>
        <v>6.4099999999999966</v>
      </c>
      <c r="U363" s="122">
        <f t="shared" si="156"/>
        <v>0</v>
      </c>
      <c r="V363" s="123">
        <f t="shared" si="157"/>
        <v>0</v>
      </c>
      <c r="W363" s="122">
        <f t="shared" si="142"/>
        <v>0</v>
      </c>
      <c r="X363" s="124">
        <f t="shared" si="158"/>
        <v>6.4099999999999966</v>
      </c>
      <c r="Y363" s="124">
        <f t="shared" si="159"/>
        <v>-1.5899999999999967</v>
      </c>
      <c r="Z363" s="124">
        <f t="shared" si="160"/>
        <v>6.4099999999999966</v>
      </c>
      <c r="AA363" s="140">
        <f t="shared" si="161"/>
        <v>-1.5899999999999967</v>
      </c>
      <c r="AB363" s="142" t="str">
        <f>IF(G363&lt;&gt;"",VLOOKUP(WEEKDAY(C363,2),Служебный!G$4:H$10,2),"")</f>
        <v/>
      </c>
      <c r="AC363" s="125" t="str">
        <f t="shared" si="149"/>
        <v/>
      </c>
      <c r="AD363" s="126" t="str">
        <f t="shared" si="150"/>
        <v/>
      </c>
      <c r="AE363" s="127">
        <f t="shared" si="162"/>
        <v>0</v>
      </c>
      <c r="AF363" s="127">
        <f t="shared" si="163"/>
        <v>0</v>
      </c>
      <c r="AG363" s="127" t="str">
        <f t="shared" si="143"/>
        <v>интрадей</v>
      </c>
      <c r="AH363" s="128">
        <f t="shared" si="164"/>
        <v>0</v>
      </c>
      <c r="AI363" s="128">
        <f t="shared" si="165"/>
        <v>0</v>
      </c>
      <c r="AJ363" s="125" t="str">
        <f t="shared" si="151"/>
        <v/>
      </c>
      <c r="AK363" s="125" t="str">
        <f t="shared" si="152"/>
        <v/>
      </c>
      <c r="AL363" s="126" t="str">
        <f t="shared" si="153"/>
        <v/>
      </c>
      <c r="AM363" s="128">
        <f t="shared" si="146"/>
        <v>0</v>
      </c>
      <c r="AN363" s="129">
        <f t="shared" si="154"/>
        <v>8</v>
      </c>
      <c r="AO363" s="129">
        <f t="shared" si="147"/>
        <v>-19.875000000000043</v>
      </c>
      <c r="AP363" s="129">
        <f t="shared" si="155"/>
        <v>0</v>
      </c>
      <c r="AQ363" s="128">
        <f t="shared" si="144"/>
        <v>0</v>
      </c>
      <c r="AR363" s="128">
        <f t="shared" si="145"/>
        <v>0</v>
      </c>
      <c r="AS363" s="125">
        <f t="shared" si="166"/>
        <v>0</v>
      </c>
      <c r="AT363" s="143">
        <f t="shared" si="167"/>
        <v>-1</v>
      </c>
      <c r="AU363" s="137"/>
      <c r="AV363" s="102"/>
    </row>
    <row r="364" spans="1:48" ht="10.199999999999999" x14ac:dyDescent="0.2">
      <c r="A364" s="102"/>
      <c r="B364" s="133">
        <v>362</v>
      </c>
      <c r="C364" s="159"/>
      <c r="D364" s="82"/>
      <c r="E364" s="81"/>
      <c r="F364" s="82"/>
      <c r="G364" s="84"/>
      <c r="H364" s="84"/>
      <c r="I364" s="85"/>
      <c r="J364" s="85"/>
      <c r="K364" s="84"/>
      <c r="L364" s="86"/>
      <c r="M364" s="87"/>
      <c r="N364" s="135"/>
      <c r="O364" s="119"/>
      <c r="P364" s="120"/>
      <c r="Q364" s="121"/>
      <c r="R364" s="86"/>
      <c r="S364" s="86"/>
      <c r="T364" s="138">
        <f t="shared" si="148"/>
        <v>6.4099999999999966</v>
      </c>
      <c r="U364" s="122">
        <f t="shared" si="156"/>
        <v>0</v>
      </c>
      <c r="V364" s="123">
        <f t="shared" si="157"/>
        <v>0</v>
      </c>
      <c r="W364" s="122">
        <f t="shared" si="142"/>
        <v>0</v>
      </c>
      <c r="X364" s="124">
        <f t="shared" si="158"/>
        <v>6.4099999999999966</v>
      </c>
      <c r="Y364" s="124">
        <f t="shared" si="159"/>
        <v>-1.5899999999999967</v>
      </c>
      <c r="Z364" s="124">
        <f t="shared" si="160"/>
        <v>6.4099999999999966</v>
      </c>
      <c r="AA364" s="140">
        <f t="shared" si="161"/>
        <v>-1.5899999999999967</v>
      </c>
      <c r="AB364" s="142" t="str">
        <f>IF(G364&lt;&gt;"",VLOOKUP(WEEKDAY(C364,2),Служебный!G$4:H$10,2),"")</f>
        <v/>
      </c>
      <c r="AC364" s="125" t="str">
        <f t="shared" si="149"/>
        <v/>
      </c>
      <c r="AD364" s="126" t="str">
        <f t="shared" si="150"/>
        <v/>
      </c>
      <c r="AE364" s="127">
        <f t="shared" si="162"/>
        <v>0</v>
      </c>
      <c r="AF364" s="127">
        <f t="shared" si="163"/>
        <v>0</v>
      </c>
      <c r="AG364" s="127" t="str">
        <f t="shared" si="143"/>
        <v>интрадей</v>
      </c>
      <c r="AH364" s="128">
        <f t="shared" si="164"/>
        <v>0</v>
      </c>
      <c r="AI364" s="128">
        <f t="shared" si="165"/>
        <v>0</v>
      </c>
      <c r="AJ364" s="125" t="str">
        <f t="shared" si="151"/>
        <v/>
      </c>
      <c r="AK364" s="125" t="str">
        <f t="shared" si="152"/>
        <v/>
      </c>
      <c r="AL364" s="126" t="str">
        <f t="shared" si="153"/>
        <v/>
      </c>
      <c r="AM364" s="128">
        <f t="shared" si="146"/>
        <v>0</v>
      </c>
      <c r="AN364" s="129">
        <f t="shared" si="154"/>
        <v>8</v>
      </c>
      <c r="AO364" s="129">
        <f t="shared" si="147"/>
        <v>-19.875000000000043</v>
      </c>
      <c r="AP364" s="129">
        <f t="shared" si="155"/>
        <v>0</v>
      </c>
      <c r="AQ364" s="128">
        <f t="shared" si="144"/>
        <v>0</v>
      </c>
      <c r="AR364" s="128">
        <f t="shared" si="145"/>
        <v>0</v>
      </c>
      <c r="AS364" s="125">
        <f t="shared" si="166"/>
        <v>0</v>
      </c>
      <c r="AT364" s="143">
        <f t="shared" si="167"/>
        <v>-1</v>
      </c>
      <c r="AU364" s="137"/>
      <c r="AV364" s="102"/>
    </row>
    <row r="365" spans="1:48" ht="10.199999999999999" x14ac:dyDescent="0.2">
      <c r="A365" s="102"/>
      <c r="B365" s="133">
        <v>363</v>
      </c>
      <c r="C365" s="159"/>
      <c r="D365" s="82"/>
      <c r="E365" s="81"/>
      <c r="F365" s="82"/>
      <c r="G365" s="84"/>
      <c r="H365" s="84"/>
      <c r="I365" s="85"/>
      <c r="J365" s="85"/>
      <c r="K365" s="84"/>
      <c r="L365" s="86"/>
      <c r="M365" s="87"/>
      <c r="N365" s="135"/>
      <c r="O365" s="119"/>
      <c r="P365" s="120"/>
      <c r="Q365" s="121"/>
      <c r="R365" s="86"/>
      <c r="S365" s="86"/>
      <c r="T365" s="138">
        <f t="shared" si="148"/>
        <v>6.4099999999999966</v>
      </c>
      <c r="U365" s="122">
        <f t="shared" si="156"/>
        <v>0</v>
      </c>
      <c r="V365" s="123">
        <f t="shared" si="157"/>
        <v>0</v>
      </c>
      <c r="W365" s="122">
        <f t="shared" si="142"/>
        <v>0</v>
      </c>
      <c r="X365" s="124">
        <f t="shared" si="158"/>
        <v>6.4099999999999966</v>
      </c>
      <c r="Y365" s="124">
        <f t="shared" si="159"/>
        <v>-1.5899999999999967</v>
      </c>
      <c r="Z365" s="124">
        <f t="shared" si="160"/>
        <v>6.4099999999999966</v>
      </c>
      <c r="AA365" s="140">
        <f t="shared" si="161"/>
        <v>-1.5899999999999967</v>
      </c>
      <c r="AB365" s="142" t="str">
        <f>IF(G365&lt;&gt;"",VLOOKUP(WEEKDAY(C365,2),Служебный!G$4:H$10,2),"")</f>
        <v/>
      </c>
      <c r="AC365" s="125" t="str">
        <f t="shared" si="149"/>
        <v/>
      </c>
      <c r="AD365" s="126" t="str">
        <f t="shared" si="150"/>
        <v/>
      </c>
      <c r="AE365" s="127">
        <f t="shared" si="162"/>
        <v>0</v>
      </c>
      <c r="AF365" s="127">
        <f t="shared" si="163"/>
        <v>0</v>
      </c>
      <c r="AG365" s="127" t="str">
        <f t="shared" si="143"/>
        <v>интрадей</v>
      </c>
      <c r="AH365" s="128">
        <f t="shared" si="164"/>
        <v>0</v>
      </c>
      <c r="AI365" s="128">
        <f t="shared" si="165"/>
        <v>0</v>
      </c>
      <c r="AJ365" s="125" t="str">
        <f t="shared" si="151"/>
        <v/>
      </c>
      <c r="AK365" s="125" t="str">
        <f t="shared" si="152"/>
        <v/>
      </c>
      <c r="AL365" s="126" t="str">
        <f t="shared" si="153"/>
        <v/>
      </c>
      <c r="AM365" s="128">
        <f t="shared" si="146"/>
        <v>0</v>
      </c>
      <c r="AN365" s="129">
        <f t="shared" si="154"/>
        <v>8</v>
      </c>
      <c r="AO365" s="129">
        <f t="shared" si="147"/>
        <v>-19.875000000000043</v>
      </c>
      <c r="AP365" s="129">
        <f t="shared" si="155"/>
        <v>0</v>
      </c>
      <c r="AQ365" s="128">
        <f t="shared" si="144"/>
        <v>0</v>
      </c>
      <c r="AR365" s="128">
        <f t="shared" si="145"/>
        <v>0</v>
      </c>
      <c r="AS365" s="125">
        <f t="shared" si="166"/>
        <v>0</v>
      </c>
      <c r="AT365" s="143">
        <f t="shared" si="167"/>
        <v>-1</v>
      </c>
      <c r="AU365" s="137"/>
      <c r="AV365" s="102"/>
    </row>
    <row r="366" spans="1:48" ht="10.199999999999999" x14ac:dyDescent="0.2">
      <c r="A366" s="102"/>
      <c r="B366" s="133">
        <v>364</v>
      </c>
      <c r="C366" s="159"/>
      <c r="D366" s="82"/>
      <c r="E366" s="81"/>
      <c r="F366" s="82"/>
      <c r="G366" s="84"/>
      <c r="H366" s="84"/>
      <c r="I366" s="85"/>
      <c r="J366" s="85"/>
      <c r="K366" s="84"/>
      <c r="L366" s="86"/>
      <c r="M366" s="87"/>
      <c r="N366" s="135"/>
      <c r="O366" s="119"/>
      <c r="P366" s="120"/>
      <c r="Q366" s="121"/>
      <c r="R366" s="86"/>
      <c r="S366" s="86"/>
      <c r="T366" s="138">
        <f t="shared" si="148"/>
        <v>6.4099999999999966</v>
      </c>
      <c r="U366" s="122">
        <f t="shared" si="156"/>
        <v>0</v>
      </c>
      <c r="V366" s="123">
        <f t="shared" si="157"/>
        <v>0</v>
      </c>
      <c r="W366" s="122">
        <f t="shared" si="142"/>
        <v>0</v>
      </c>
      <c r="X366" s="124">
        <f t="shared" si="158"/>
        <v>6.4099999999999966</v>
      </c>
      <c r="Y366" s="124">
        <f t="shared" si="159"/>
        <v>-1.5899999999999967</v>
      </c>
      <c r="Z366" s="124">
        <f t="shared" si="160"/>
        <v>6.4099999999999966</v>
      </c>
      <c r="AA366" s="140">
        <f t="shared" si="161"/>
        <v>-1.5899999999999967</v>
      </c>
      <c r="AB366" s="142" t="str">
        <f>IF(G366&lt;&gt;"",VLOOKUP(WEEKDAY(C366,2),Служебный!G$4:H$10,2),"")</f>
        <v/>
      </c>
      <c r="AC366" s="125" t="str">
        <f t="shared" si="149"/>
        <v/>
      </c>
      <c r="AD366" s="126" t="str">
        <f t="shared" si="150"/>
        <v/>
      </c>
      <c r="AE366" s="127">
        <f t="shared" si="162"/>
        <v>0</v>
      </c>
      <c r="AF366" s="127">
        <f t="shared" si="163"/>
        <v>0</v>
      </c>
      <c r="AG366" s="127" t="str">
        <f t="shared" si="143"/>
        <v>интрадей</v>
      </c>
      <c r="AH366" s="128">
        <f t="shared" si="164"/>
        <v>0</v>
      </c>
      <c r="AI366" s="128">
        <f t="shared" si="165"/>
        <v>0</v>
      </c>
      <c r="AJ366" s="125" t="str">
        <f t="shared" si="151"/>
        <v/>
      </c>
      <c r="AK366" s="125" t="str">
        <f t="shared" si="152"/>
        <v/>
      </c>
      <c r="AL366" s="126" t="str">
        <f t="shared" si="153"/>
        <v/>
      </c>
      <c r="AM366" s="128">
        <f t="shared" si="146"/>
        <v>0</v>
      </c>
      <c r="AN366" s="129">
        <f t="shared" si="154"/>
        <v>8</v>
      </c>
      <c r="AO366" s="129">
        <f t="shared" si="147"/>
        <v>-19.875000000000043</v>
      </c>
      <c r="AP366" s="129">
        <f t="shared" si="155"/>
        <v>0</v>
      </c>
      <c r="AQ366" s="128">
        <f t="shared" si="144"/>
        <v>0</v>
      </c>
      <c r="AR366" s="128">
        <f t="shared" si="145"/>
        <v>0</v>
      </c>
      <c r="AS366" s="125">
        <f t="shared" si="166"/>
        <v>0</v>
      </c>
      <c r="AT366" s="143">
        <f t="shared" si="167"/>
        <v>-1</v>
      </c>
      <c r="AU366" s="137"/>
      <c r="AV366" s="102"/>
    </row>
    <row r="367" spans="1:48" ht="10.199999999999999" x14ac:dyDescent="0.2">
      <c r="A367" s="102"/>
      <c r="B367" s="133">
        <v>365</v>
      </c>
      <c r="C367" s="159"/>
      <c r="D367" s="82"/>
      <c r="E367" s="81"/>
      <c r="F367" s="82"/>
      <c r="G367" s="84"/>
      <c r="H367" s="84"/>
      <c r="I367" s="85"/>
      <c r="J367" s="85"/>
      <c r="K367" s="84"/>
      <c r="L367" s="86"/>
      <c r="M367" s="87"/>
      <c r="N367" s="135"/>
      <c r="O367" s="119"/>
      <c r="P367" s="120"/>
      <c r="Q367" s="121"/>
      <c r="R367" s="86"/>
      <c r="S367" s="86"/>
      <c r="T367" s="138">
        <f t="shared" si="148"/>
        <v>6.4099999999999966</v>
      </c>
      <c r="U367" s="122">
        <f t="shared" si="156"/>
        <v>0</v>
      </c>
      <c r="V367" s="123">
        <f t="shared" si="157"/>
        <v>0</v>
      </c>
      <c r="W367" s="122">
        <f t="shared" si="142"/>
        <v>0</v>
      </c>
      <c r="X367" s="124">
        <f t="shared" si="158"/>
        <v>6.4099999999999966</v>
      </c>
      <c r="Y367" s="124">
        <f t="shared" si="159"/>
        <v>-1.5899999999999967</v>
      </c>
      <c r="Z367" s="124">
        <f t="shared" si="160"/>
        <v>6.4099999999999966</v>
      </c>
      <c r="AA367" s="140">
        <f t="shared" si="161"/>
        <v>-1.5899999999999967</v>
      </c>
      <c r="AB367" s="142" t="str">
        <f>IF(G367&lt;&gt;"",VLOOKUP(WEEKDAY(C367,2),Служебный!G$4:H$10,2),"")</f>
        <v/>
      </c>
      <c r="AC367" s="125" t="str">
        <f t="shared" si="149"/>
        <v/>
      </c>
      <c r="AD367" s="126" t="str">
        <f t="shared" si="150"/>
        <v/>
      </c>
      <c r="AE367" s="127">
        <f t="shared" si="162"/>
        <v>0</v>
      </c>
      <c r="AF367" s="127">
        <f t="shared" si="163"/>
        <v>0</v>
      </c>
      <c r="AG367" s="127" t="str">
        <f t="shared" si="143"/>
        <v>интрадей</v>
      </c>
      <c r="AH367" s="128">
        <f t="shared" si="164"/>
        <v>0</v>
      </c>
      <c r="AI367" s="128">
        <f t="shared" si="165"/>
        <v>0</v>
      </c>
      <c r="AJ367" s="125" t="str">
        <f t="shared" si="151"/>
        <v/>
      </c>
      <c r="AK367" s="125" t="str">
        <f t="shared" si="152"/>
        <v/>
      </c>
      <c r="AL367" s="126" t="str">
        <f t="shared" si="153"/>
        <v/>
      </c>
      <c r="AM367" s="128">
        <f t="shared" si="146"/>
        <v>0</v>
      </c>
      <c r="AN367" s="129">
        <f t="shared" si="154"/>
        <v>8</v>
      </c>
      <c r="AO367" s="129">
        <f t="shared" si="147"/>
        <v>-19.875000000000043</v>
      </c>
      <c r="AP367" s="129">
        <f t="shared" si="155"/>
        <v>0</v>
      </c>
      <c r="AQ367" s="128">
        <f t="shared" si="144"/>
        <v>0</v>
      </c>
      <c r="AR367" s="128">
        <f t="shared" si="145"/>
        <v>0</v>
      </c>
      <c r="AS367" s="125">
        <f t="shared" si="166"/>
        <v>0</v>
      </c>
      <c r="AT367" s="143">
        <f t="shared" si="167"/>
        <v>-1</v>
      </c>
      <c r="AU367" s="137"/>
      <c r="AV367" s="102"/>
    </row>
    <row r="368" spans="1:48" ht="10.199999999999999" x14ac:dyDescent="0.2">
      <c r="A368" s="102"/>
      <c r="B368" s="133">
        <v>366</v>
      </c>
      <c r="C368" s="159"/>
      <c r="D368" s="82"/>
      <c r="E368" s="81"/>
      <c r="F368" s="82"/>
      <c r="G368" s="84"/>
      <c r="H368" s="84"/>
      <c r="I368" s="85"/>
      <c r="J368" s="85"/>
      <c r="K368" s="84"/>
      <c r="L368" s="86"/>
      <c r="M368" s="87"/>
      <c r="N368" s="135"/>
      <c r="O368" s="119"/>
      <c r="P368" s="120"/>
      <c r="Q368" s="121"/>
      <c r="R368" s="86"/>
      <c r="S368" s="86"/>
      <c r="T368" s="138">
        <f t="shared" si="148"/>
        <v>6.4099999999999966</v>
      </c>
      <c r="U368" s="122">
        <f t="shared" si="156"/>
        <v>0</v>
      </c>
      <c r="V368" s="123">
        <f t="shared" si="157"/>
        <v>0</v>
      </c>
      <c r="W368" s="122">
        <f t="shared" si="142"/>
        <v>0</v>
      </c>
      <c r="X368" s="124">
        <f t="shared" si="158"/>
        <v>6.4099999999999966</v>
      </c>
      <c r="Y368" s="124">
        <f t="shared" si="159"/>
        <v>-1.5899999999999967</v>
      </c>
      <c r="Z368" s="124">
        <f t="shared" si="160"/>
        <v>6.4099999999999966</v>
      </c>
      <c r="AA368" s="140">
        <f t="shared" si="161"/>
        <v>-1.5899999999999967</v>
      </c>
      <c r="AB368" s="142" t="str">
        <f>IF(G368&lt;&gt;"",VLOOKUP(WEEKDAY(C368,2),Служебный!G$4:H$10,2),"")</f>
        <v/>
      </c>
      <c r="AC368" s="125" t="str">
        <f t="shared" si="149"/>
        <v/>
      </c>
      <c r="AD368" s="126" t="str">
        <f t="shared" si="150"/>
        <v/>
      </c>
      <c r="AE368" s="127">
        <f t="shared" si="162"/>
        <v>0</v>
      </c>
      <c r="AF368" s="127">
        <f t="shared" si="163"/>
        <v>0</v>
      </c>
      <c r="AG368" s="127" t="str">
        <f t="shared" si="143"/>
        <v>интрадей</v>
      </c>
      <c r="AH368" s="128">
        <f t="shared" si="164"/>
        <v>0</v>
      </c>
      <c r="AI368" s="128">
        <f t="shared" si="165"/>
        <v>0</v>
      </c>
      <c r="AJ368" s="125" t="str">
        <f t="shared" si="151"/>
        <v/>
      </c>
      <c r="AK368" s="125" t="str">
        <f t="shared" si="152"/>
        <v/>
      </c>
      <c r="AL368" s="126" t="str">
        <f t="shared" si="153"/>
        <v/>
      </c>
      <c r="AM368" s="128">
        <f t="shared" si="146"/>
        <v>0</v>
      </c>
      <c r="AN368" s="129">
        <f t="shared" si="154"/>
        <v>8</v>
      </c>
      <c r="AO368" s="129">
        <f t="shared" si="147"/>
        <v>-19.875000000000043</v>
      </c>
      <c r="AP368" s="129">
        <f t="shared" si="155"/>
        <v>0</v>
      </c>
      <c r="AQ368" s="128">
        <f t="shared" si="144"/>
        <v>0</v>
      </c>
      <c r="AR368" s="128">
        <f t="shared" si="145"/>
        <v>0</v>
      </c>
      <c r="AS368" s="125">
        <f t="shared" si="166"/>
        <v>0</v>
      </c>
      <c r="AT368" s="143">
        <f t="shared" si="167"/>
        <v>-1</v>
      </c>
      <c r="AU368" s="137"/>
      <c r="AV368" s="102"/>
    </row>
    <row r="369" spans="1:48" ht="10.199999999999999" x14ac:dyDescent="0.2">
      <c r="A369" s="102"/>
      <c r="B369" s="133">
        <v>367</v>
      </c>
      <c r="C369" s="159"/>
      <c r="D369" s="82"/>
      <c r="E369" s="81"/>
      <c r="F369" s="82"/>
      <c r="G369" s="84"/>
      <c r="H369" s="84"/>
      <c r="I369" s="85"/>
      <c r="J369" s="85"/>
      <c r="K369" s="84"/>
      <c r="L369" s="86"/>
      <c r="M369" s="87"/>
      <c r="N369" s="135"/>
      <c r="O369" s="119"/>
      <c r="P369" s="120"/>
      <c r="Q369" s="121"/>
      <c r="R369" s="86"/>
      <c r="S369" s="86"/>
      <c r="T369" s="138">
        <f t="shared" si="148"/>
        <v>6.4099999999999966</v>
      </c>
      <c r="U369" s="122">
        <f t="shared" si="156"/>
        <v>0</v>
      </c>
      <c r="V369" s="123">
        <f t="shared" si="157"/>
        <v>0</v>
      </c>
      <c r="W369" s="122">
        <f t="shared" si="142"/>
        <v>0</v>
      </c>
      <c r="X369" s="124">
        <f t="shared" si="158"/>
        <v>6.4099999999999966</v>
      </c>
      <c r="Y369" s="124">
        <f t="shared" si="159"/>
        <v>-1.5899999999999967</v>
      </c>
      <c r="Z369" s="124">
        <f t="shared" si="160"/>
        <v>6.4099999999999966</v>
      </c>
      <c r="AA369" s="140">
        <f t="shared" si="161"/>
        <v>-1.5899999999999967</v>
      </c>
      <c r="AB369" s="142" t="str">
        <f>IF(G369&lt;&gt;"",VLOOKUP(WEEKDAY(C369,2),Служебный!G$4:H$10,2),"")</f>
        <v/>
      </c>
      <c r="AC369" s="125" t="str">
        <f t="shared" si="149"/>
        <v/>
      </c>
      <c r="AD369" s="126" t="str">
        <f t="shared" si="150"/>
        <v/>
      </c>
      <c r="AE369" s="127">
        <f t="shared" si="162"/>
        <v>0</v>
      </c>
      <c r="AF369" s="127">
        <f t="shared" si="163"/>
        <v>0</v>
      </c>
      <c r="AG369" s="127" t="str">
        <f t="shared" si="143"/>
        <v>интрадей</v>
      </c>
      <c r="AH369" s="128">
        <f t="shared" si="164"/>
        <v>0</v>
      </c>
      <c r="AI369" s="128">
        <f t="shared" si="165"/>
        <v>0</v>
      </c>
      <c r="AJ369" s="125" t="str">
        <f t="shared" si="151"/>
        <v/>
      </c>
      <c r="AK369" s="125" t="str">
        <f t="shared" si="152"/>
        <v/>
      </c>
      <c r="AL369" s="126" t="str">
        <f t="shared" si="153"/>
        <v/>
      </c>
      <c r="AM369" s="128">
        <f t="shared" si="146"/>
        <v>0</v>
      </c>
      <c r="AN369" s="129">
        <f t="shared" si="154"/>
        <v>8</v>
      </c>
      <c r="AO369" s="129">
        <f t="shared" si="147"/>
        <v>-19.875000000000043</v>
      </c>
      <c r="AP369" s="129">
        <f t="shared" si="155"/>
        <v>0</v>
      </c>
      <c r="AQ369" s="128">
        <f t="shared" si="144"/>
        <v>0</v>
      </c>
      <c r="AR369" s="128">
        <f t="shared" si="145"/>
        <v>0</v>
      </c>
      <c r="AS369" s="125">
        <f t="shared" si="166"/>
        <v>0</v>
      </c>
      <c r="AT369" s="143">
        <f t="shared" si="167"/>
        <v>-1</v>
      </c>
      <c r="AU369" s="137"/>
      <c r="AV369" s="102"/>
    </row>
    <row r="370" spans="1:48" ht="10.199999999999999" x14ac:dyDescent="0.2">
      <c r="A370" s="102"/>
      <c r="B370" s="133">
        <v>368</v>
      </c>
      <c r="C370" s="159"/>
      <c r="D370" s="82"/>
      <c r="E370" s="81"/>
      <c r="F370" s="82"/>
      <c r="G370" s="84"/>
      <c r="H370" s="84"/>
      <c r="I370" s="85"/>
      <c r="J370" s="85"/>
      <c r="K370" s="84"/>
      <c r="L370" s="86"/>
      <c r="M370" s="87"/>
      <c r="N370" s="135"/>
      <c r="O370" s="119"/>
      <c r="P370" s="120"/>
      <c r="Q370" s="121"/>
      <c r="R370" s="86"/>
      <c r="S370" s="86"/>
      <c r="T370" s="138">
        <f t="shared" si="148"/>
        <v>6.4099999999999966</v>
      </c>
      <c r="U370" s="122">
        <f t="shared" si="156"/>
        <v>0</v>
      </c>
      <c r="V370" s="123">
        <f t="shared" si="157"/>
        <v>0</v>
      </c>
      <c r="W370" s="122">
        <f t="shared" si="142"/>
        <v>0</v>
      </c>
      <c r="X370" s="124">
        <f t="shared" si="158"/>
        <v>6.4099999999999966</v>
      </c>
      <c r="Y370" s="124">
        <f t="shared" si="159"/>
        <v>-1.5899999999999967</v>
      </c>
      <c r="Z370" s="124">
        <f t="shared" si="160"/>
        <v>6.4099999999999966</v>
      </c>
      <c r="AA370" s="140">
        <f t="shared" si="161"/>
        <v>-1.5899999999999967</v>
      </c>
      <c r="AB370" s="142" t="str">
        <f>IF(G370&lt;&gt;"",VLOOKUP(WEEKDAY(C370,2),Служебный!G$4:H$10,2),"")</f>
        <v/>
      </c>
      <c r="AC370" s="125" t="str">
        <f t="shared" si="149"/>
        <v/>
      </c>
      <c r="AD370" s="126" t="str">
        <f t="shared" si="150"/>
        <v/>
      </c>
      <c r="AE370" s="127">
        <f t="shared" si="162"/>
        <v>0</v>
      </c>
      <c r="AF370" s="127">
        <f t="shared" si="163"/>
        <v>0</v>
      </c>
      <c r="AG370" s="127" t="str">
        <f t="shared" si="143"/>
        <v>интрадей</v>
      </c>
      <c r="AH370" s="128">
        <f t="shared" si="164"/>
        <v>0</v>
      </c>
      <c r="AI370" s="128">
        <f t="shared" si="165"/>
        <v>0</v>
      </c>
      <c r="AJ370" s="125" t="str">
        <f t="shared" si="151"/>
        <v/>
      </c>
      <c r="AK370" s="125" t="str">
        <f t="shared" si="152"/>
        <v/>
      </c>
      <c r="AL370" s="126" t="str">
        <f t="shared" si="153"/>
        <v/>
      </c>
      <c r="AM370" s="128">
        <f t="shared" si="146"/>
        <v>0</v>
      </c>
      <c r="AN370" s="129">
        <f t="shared" si="154"/>
        <v>8</v>
      </c>
      <c r="AO370" s="129">
        <f t="shared" si="147"/>
        <v>-19.875000000000043</v>
      </c>
      <c r="AP370" s="129">
        <f t="shared" si="155"/>
        <v>0</v>
      </c>
      <c r="AQ370" s="128">
        <f t="shared" si="144"/>
        <v>0</v>
      </c>
      <c r="AR370" s="128">
        <f t="shared" si="145"/>
        <v>0</v>
      </c>
      <c r="AS370" s="125">
        <f t="shared" si="166"/>
        <v>0</v>
      </c>
      <c r="AT370" s="143">
        <f t="shared" si="167"/>
        <v>-1</v>
      </c>
      <c r="AU370" s="137"/>
      <c r="AV370" s="102"/>
    </row>
    <row r="371" spans="1:48" ht="10.199999999999999" x14ac:dyDescent="0.2">
      <c r="A371" s="102"/>
      <c r="B371" s="133">
        <v>369</v>
      </c>
      <c r="C371" s="159"/>
      <c r="D371" s="82"/>
      <c r="E371" s="81"/>
      <c r="F371" s="82"/>
      <c r="G371" s="84"/>
      <c r="H371" s="84"/>
      <c r="I371" s="85"/>
      <c r="J371" s="85"/>
      <c r="K371" s="84"/>
      <c r="L371" s="86"/>
      <c r="M371" s="87"/>
      <c r="N371" s="135"/>
      <c r="O371" s="119"/>
      <c r="P371" s="120"/>
      <c r="Q371" s="121"/>
      <c r="R371" s="86"/>
      <c r="S371" s="86"/>
      <c r="T371" s="138">
        <f t="shared" si="148"/>
        <v>6.4099999999999966</v>
      </c>
      <c r="U371" s="122">
        <f t="shared" si="156"/>
        <v>0</v>
      </c>
      <c r="V371" s="123">
        <f t="shared" si="157"/>
        <v>0</v>
      </c>
      <c r="W371" s="122">
        <f t="shared" si="142"/>
        <v>0</v>
      </c>
      <c r="X371" s="124">
        <f t="shared" si="158"/>
        <v>6.4099999999999966</v>
      </c>
      <c r="Y371" s="124">
        <f t="shared" si="159"/>
        <v>-1.5899999999999967</v>
      </c>
      <c r="Z371" s="124">
        <f t="shared" si="160"/>
        <v>6.4099999999999966</v>
      </c>
      <c r="AA371" s="140">
        <f t="shared" si="161"/>
        <v>-1.5899999999999967</v>
      </c>
      <c r="AB371" s="142" t="str">
        <f>IF(G371&lt;&gt;"",VLOOKUP(WEEKDAY(C371,2),Служебный!G$4:H$10,2),"")</f>
        <v/>
      </c>
      <c r="AC371" s="125" t="str">
        <f t="shared" si="149"/>
        <v/>
      </c>
      <c r="AD371" s="126" t="str">
        <f t="shared" si="150"/>
        <v/>
      </c>
      <c r="AE371" s="127">
        <f t="shared" si="162"/>
        <v>0</v>
      </c>
      <c r="AF371" s="127">
        <f t="shared" si="163"/>
        <v>0</v>
      </c>
      <c r="AG371" s="127" t="str">
        <f t="shared" si="143"/>
        <v>интрадей</v>
      </c>
      <c r="AH371" s="128">
        <f t="shared" si="164"/>
        <v>0</v>
      </c>
      <c r="AI371" s="128">
        <f t="shared" si="165"/>
        <v>0</v>
      </c>
      <c r="AJ371" s="125" t="str">
        <f t="shared" si="151"/>
        <v/>
      </c>
      <c r="AK371" s="125" t="str">
        <f t="shared" si="152"/>
        <v/>
      </c>
      <c r="AL371" s="126" t="str">
        <f t="shared" si="153"/>
        <v/>
      </c>
      <c r="AM371" s="128">
        <f t="shared" si="146"/>
        <v>0</v>
      </c>
      <c r="AN371" s="129">
        <f t="shared" si="154"/>
        <v>8</v>
      </c>
      <c r="AO371" s="129">
        <f t="shared" si="147"/>
        <v>-19.875000000000043</v>
      </c>
      <c r="AP371" s="129">
        <f t="shared" si="155"/>
        <v>0</v>
      </c>
      <c r="AQ371" s="128">
        <f t="shared" si="144"/>
        <v>0</v>
      </c>
      <c r="AR371" s="128">
        <f t="shared" si="145"/>
        <v>0</v>
      </c>
      <c r="AS371" s="125">
        <f t="shared" si="166"/>
        <v>0</v>
      </c>
      <c r="AT371" s="143">
        <f t="shared" si="167"/>
        <v>-1</v>
      </c>
      <c r="AU371" s="137"/>
      <c r="AV371" s="102"/>
    </row>
    <row r="372" spans="1:48" ht="10.199999999999999" x14ac:dyDescent="0.2">
      <c r="A372" s="102"/>
      <c r="B372" s="133">
        <v>370</v>
      </c>
      <c r="C372" s="159"/>
      <c r="D372" s="82"/>
      <c r="E372" s="81"/>
      <c r="F372" s="82"/>
      <c r="G372" s="84"/>
      <c r="H372" s="84"/>
      <c r="I372" s="85"/>
      <c r="J372" s="85"/>
      <c r="K372" s="84"/>
      <c r="L372" s="86"/>
      <c r="M372" s="87"/>
      <c r="N372" s="135"/>
      <c r="O372" s="119"/>
      <c r="P372" s="120"/>
      <c r="Q372" s="121"/>
      <c r="R372" s="86"/>
      <c r="S372" s="86"/>
      <c r="T372" s="138">
        <f t="shared" si="148"/>
        <v>6.4099999999999966</v>
      </c>
      <c r="U372" s="122">
        <f t="shared" si="156"/>
        <v>0</v>
      </c>
      <c r="V372" s="123">
        <f t="shared" si="157"/>
        <v>0</v>
      </c>
      <c r="W372" s="122">
        <f t="shared" si="142"/>
        <v>0</v>
      </c>
      <c r="X372" s="124">
        <f t="shared" si="158"/>
        <v>6.4099999999999966</v>
      </c>
      <c r="Y372" s="124">
        <f t="shared" si="159"/>
        <v>-1.5899999999999967</v>
      </c>
      <c r="Z372" s="124">
        <f t="shared" si="160"/>
        <v>6.4099999999999966</v>
      </c>
      <c r="AA372" s="140">
        <f t="shared" si="161"/>
        <v>-1.5899999999999967</v>
      </c>
      <c r="AB372" s="142" t="str">
        <f>IF(G372&lt;&gt;"",VLOOKUP(WEEKDAY(C372,2),Служебный!G$4:H$10,2),"")</f>
        <v/>
      </c>
      <c r="AC372" s="125" t="str">
        <f t="shared" si="149"/>
        <v/>
      </c>
      <c r="AD372" s="126" t="str">
        <f t="shared" si="150"/>
        <v/>
      </c>
      <c r="AE372" s="127">
        <f t="shared" si="162"/>
        <v>0</v>
      </c>
      <c r="AF372" s="127">
        <f t="shared" si="163"/>
        <v>0</v>
      </c>
      <c r="AG372" s="127" t="str">
        <f t="shared" si="143"/>
        <v>интрадей</v>
      </c>
      <c r="AH372" s="128">
        <f t="shared" si="164"/>
        <v>0</v>
      </c>
      <c r="AI372" s="128">
        <f t="shared" si="165"/>
        <v>0</v>
      </c>
      <c r="AJ372" s="125" t="str">
        <f t="shared" si="151"/>
        <v/>
      </c>
      <c r="AK372" s="125" t="str">
        <f t="shared" si="152"/>
        <v/>
      </c>
      <c r="AL372" s="126" t="str">
        <f t="shared" si="153"/>
        <v/>
      </c>
      <c r="AM372" s="128">
        <f t="shared" si="146"/>
        <v>0</v>
      </c>
      <c r="AN372" s="129">
        <f t="shared" si="154"/>
        <v>8</v>
      </c>
      <c r="AO372" s="129">
        <f t="shared" si="147"/>
        <v>-19.875000000000043</v>
      </c>
      <c r="AP372" s="129">
        <f t="shared" si="155"/>
        <v>0</v>
      </c>
      <c r="AQ372" s="128">
        <f t="shared" si="144"/>
        <v>0</v>
      </c>
      <c r="AR372" s="128">
        <f t="shared" si="145"/>
        <v>0</v>
      </c>
      <c r="AS372" s="125">
        <f t="shared" si="166"/>
        <v>0</v>
      </c>
      <c r="AT372" s="143">
        <f t="shared" si="167"/>
        <v>-1</v>
      </c>
      <c r="AU372" s="137"/>
      <c r="AV372" s="102"/>
    </row>
    <row r="373" spans="1:48" ht="10.199999999999999" x14ac:dyDescent="0.2">
      <c r="A373" s="102"/>
      <c r="B373" s="133">
        <v>371</v>
      </c>
      <c r="C373" s="159"/>
      <c r="D373" s="82"/>
      <c r="E373" s="81"/>
      <c r="F373" s="82"/>
      <c r="G373" s="84"/>
      <c r="H373" s="84"/>
      <c r="I373" s="85"/>
      <c r="J373" s="85"/>
      <c r="K373" s="84"/>
      <c r="L373" s="86"/>
      <c r="M373" s="87"/>
      <c r="N373" s="135"/>
      <c r="O373" s="119"/>
      <c r="P373" s="120"/>
      <c r="Q373" s="121"/>
      <c r="R373" s="86"/>
      <c r="S373" s="86"/>
      <c r="T373" s="138">
        <f t="shared" si="148"/>
        <v>6.4099999999999966</v>
      </c>
      <c r="U373" s="122">
        <f t="shared" si="156"/>
        <v>0</v>
      </c>
      <c r="V373" s="123">
        <f t="shared" si="157"/>
        <v>0</v>
      </c>
      <c r="W373" s="122">
        <f t="shared" si="142"/>
        <v>0</v>
      </c>
      <c r="X373" s="124">
        <f t="shared" si="158"/>
        <v>6.4099999999999966</v>
      </c>
      <c r="Y373" s="124">
        <f t="shared" si="159"/>
        <v>-1.5899999999999967</v>
      </c>
      <c r="Z373" s="124">
        <f t="shared" si="160"/>
        <v>6.4099999999999966</v>
      </c>
      <c r="AA373" s="140">
        <f t="shared" si="161"/>
        <v>-1.5899999999999967</v>
      </c>
      <c r="AB373" s="142" t="str">
        <f>IF(G373&lt;&gt;"",VLOOKUP(WEEKDAY(C373,2),Служебный!G$4:H$10,2),"")</f>
        <v/>
      </c>
      <c r="AC373" s="125" t="str">
        <f t="shared" si="149"/>
        <v/>
      </c>
      <c r="AD373" s="126" t="str">
        <f t="shared" si="150"/>
        <v/>
      </c>
      <c r="AE373" s="127">
        <f t="shared" si="162"/>
        <v>0</v>
      </c>
      <c r="AF373" s="127">
        <f t="shared" si="163"/>
        <v>0</v>
      </c>
      <c r="AG373" s="127" t="str">
        <f t="shared" si="143"/>
        <v>интрадей</v>
      </c>
      <c r="AH373" s="128">
        <f t="shared" si="164"/>
        <v>0</v>
      </c>
      <c r="AI373" s="128">
        <f t="shared" si="165"/>
        <v>0</v>
      </c>
      <c r="AJ373" s="125" t="str">
        <f t="shared" si="151"/>
        <v/>
      </c>
      <c r="AK373" s="125" t="str">
        <f t="shared" si="152"/>
        <v/>
      </c>
      <c r="AL373" s="126" t="str">
        <f t="shared" si="153"/>
        <v/>
      </c>
      <c r="AM373" s="128">
        <f t="shared" si="146"/>
        <v>0</v>
      </c>
      <c r="AN373" s="129">
        <f t="shared" si="154"/>
        <v>8</v>
      </c>
      <c r="AO373" s="129">
        <f t="shared" si="147"/>
        <v>-19.875000000000043</v>
      </c>
      <c r="AP373" s="129">
        <f t="shared" si="155"/>
        <v>0</v>
      </c>
      <c r="AQ373" s="128">
        <f t="shared" si="144"/>
        <v>0</v>
      </c>
      <c r="AR373" s="128">
        <f t="shared" si="145"/>
        <v>0</v>
      </c>
      <c r="AS373" s="125">
        <f t="shared" si="166"/>
        <v>0</v>
      </c>
      <c r="AT373" s="143">
        <f t="shared" si="167"/>
        <v>-1</v>
      </c>
      <c r="AU373" s="137"/>
      <c r="AV373" s="102"/>
    </row>
    <row r="374" spans="1:48" ht="10.199999999999999" x14ac:dyDescent="0.2">
      <c r="A374" s="102"/>
      <c r="B374" s="133">
        <v>372</v>
      </c>
      <c r="C374" s="159"/>
      <c r="D374" s="82"/>
      <c r="E374" s="81"/>
      <c r="F374" s="82"/>
      <c r="G374" s="84"/>
      <c r="H374" s="84"/>
      <c r="I374" s="85"/>
      <c r="J374" s="85"/>
      <c r="K374" s="84"/>
      <c r="L374" s="86"/>
      <c r="M374" s="87"/>
      <c r="N374" s="135"/>
      <c r="O374" s="119"/>
      <c r="P374" s="120"/>
      <c r="Q374" s="121"/>
      <c r="R374" s="86"/>
      <c r="S374" s="86"/>
      <c r="T374" s="138">
        <f t="shared" si="148"/>
        <v>6.4099999999999966</v>
      </c>
      <c r="U374" s="122">
        <f t="shared" si="156"/>
        <v>0</v>
      </c>
      <c r="V374" s="123">
        <f t="shared" si="157"/>
        <v>0</v>
      </c>
      <c r="W374" s="122">
        <f t="shared" si="142"/>
        <v>0</v>
      </c>
      <c r="X374" s="124">
        <f t="shared" si="158"/>
        <v>6.4099999999999966</v>
      </c>
      <c r="Y374" s="124">
        <f t="shared" si="159"/>
        <v>-1.5899999999999967</v>
      </c>
      <c r="Z374" s="124">
        <f t="shared" si="160"/>
        <v>6.4099999999999966</v>
      </c>
      <c r="AA374" s="140">
        <f t="shared" si="161"/>
        <v>-1.5899999999999967</v>
      </c>
      <c r="AB374" s="142" t="str">
        <f>IF(G374&lt;&gt;"",VLOOKUP(WEEKDAY(C374,2),Служебный!G$4:H$10,2),"")</f>
        <v/>
      </c>
      <c r="AC374" s="125" t="str">
        <f t="shared" si="149"/>
        <v/>
      </c>
      <c r="AD374" s="126" t="str">
        <f t="shared" si="150"/>
        <v/>
      </c>
      <c r="AE374" s="127">
        <f t="shared" si="162"/>
        <v>0</v>
      </c>
      <c r="AF374" s="127">
        <f t="shared" si="163"/>
        <v>0</v>
      </c>
      <c r="AG374" s="127" t="str">
        <f t="shared" si="143"/>
        <v>интрадей</v>
      </c>
      <c r="AH374" s="128">
        <f t="shared" si="164"/>
        <v>0</v>
      </c>
      <c r="AI374" s="128">
        <f t="shared" si="165"/>
        <v>0</v>
      </c>
      <c r="AJ374" s="125" t="str">
        <f t="shared" si="151"/>
        <v/>
      </c>
      <c r="AK374" s="125" t="str">
        <f t="shared" si="152"/>
        <v/>
      </c>
      <c r="AL374" s="126" t="str">
        <f t="shared" si="153"/>
        <v/>
      </c>
      <c r="AM374" s="128">
        <f t="shared" si="146"/>
        <v>0</v>
      </c>
      <c r="AN374" s="129">
        <f t="shared" si="154"/>
        <v>8</v>
      </c>
      <c r="AO374" s="129">
        <f t="shared" si="147"/>
        <v>-19.875000000000043</v>
      </c>
      <c r="AP374" s="129">
        <f t="shared" si="155"/>
        <v>0</v>
      </c>
      <c r="AQ374" s="128">
        <f t="shared" si="144"/>
        <v>0</v>
      </c>
      <c r="AR374" s="128">
        <f t="shared" si="145"/>
        <v>0</v>
      </c>
      <c r="AS374" s="125">
        <f t="shared" si="166"/>
        <v>0</v>
      </c>
      <c r="AT374" s="143">
        <f t="shared" si="167"/>
        <v>-1</v>
      </c>
      <c r="AU374" s="137"/>
      <c r="AV374" s="102"/>
    </row>
    <row r="375" spans="1:48" ht="10.199999999999999" x14ac:dyDescent="0.2">
      <c r="A375" s="102"/>
      <c r="B375" s="133">
        <v>373</v>
      </c>
      <c r="C375" s="159"/>
      <c r="D375" s="82"/>
      <c r="E375" s="81"/>
      <c r="F375" s="82"/>
      <c r="G375" s="84"/>
      <c r="H375" s="84"/>
      <c r="I375" s="85"/>
      <c r="J375" s="85"/>
      <c r="K375" s="84"/>
      <c r="L375" s="86"/>
      <c r="M375" s="87"/>
      <c r="N375" s="135"/>
      <c r="O375" s="119"/>
      <c r="P375" s="120"/>
      <c r="Q375" s="121"/>
      <c r="R375" s="86"/>
      <c r="S375" s="86"/>
      <c r="T375" s="138">
        <f t="shared" si="148"/>
        <v>6.4099999999999966</v>
      </c>
      <c r="U375" s="122">
        <f t="shared" si="156"/>
        <v>0</v>
      </c>
      <c r="V375" s="123">
        <f t="shared" si="157"/>
        <v>0</v>
      </c>
      <c r="W375" s="122">
        <f t="shared" si="142"/>
        <v>0</v>
      </c>
      <c r="X375" s="124">
        <f t="shared" si="158"/>
        <v>6.4099999999999966</v>
      </c>
      <c r="Y375" s="124">
        <f t="shared" si="159"/>
        <v>-1.5899999999999967</v>
      </c>
      <c r="Z375" s="124">
        <f t="shared" si="160"/>
        <v>6.4099999999999966</v>
      </c>
      <c r="AA375" s="140">
        <f t="shared" si="161"/>
        <v>-1.5899999999999967</v>
      </c>
      <c r="AB375" s="142" t="str">
        <f>IF(G375&lt;&gt;"",VLOOKUP(WEEKDAY(C375,2),Служебный!G$4:H$10,2),"")</f>
        <v/>
      </c>
      <c r="AC375" s="125" t="str">
        <f t="shared" si="149"/>
        <v/>
      </c>
      <c r="AD375" s="126" t="str">
        <f t="shared" si="150"/>
        <v/>
      </c>
      <c r="AE375" s="127">
        <f t="shared" si="162"/>
        <v>0</v>
      </c>
      <c r="AF375" s="127">
        <f t="shared" si="163"/>
        <v>0</v>
      </c>
      <c r="AG375" s="127" t="str">
        <f t="shared" si="143"/>
        <v>интрадей</v>
      </c>
      <c r="AH375" s="128">
        <f t="shared" si="164"/>
        <v>0</v>
      </c>
      <c r="AI375" s="128">
        <f t="shared" si="165"/>
        <v>0</v>
      </c>
      <c r="AJ375" s="125" t="str">
        <f t="shared" si="151"/>
        <v/>
      </c>
      <c r="AK375" s="125" t="str">
        <f t="shared" si="152"/>
        <v/>
      </c>
      <c r="AL375" s="126" t="str">
        <f t="shared" si="153"/>
        <v/>
      </c>
      <c r="AM375" s="128">
        <f t="shared" si="146"/>
        <v>0</v>
      </c>
      <c r="AN375" s="129">
        <f t="shared" si="154"/>
        <v>8</v>
      </c>
      <c r="AO375" s="129">
        <f t="shared" si="147"/>
        <v>-19.875000000000043</v>
      </c>
      <c r="AP375" s="129">
        <f t="shared" si="155"/>
        <v>0</v>
      </c>
      <c r="AQ375" s="128">
        <f t="shared" si="144"/>
        <v>0</v>
      </c>
      <c r="AR375" s="128">
        <f t="shared" si="145"/>
        <v>0</v>
      </c>
      <c r="AS375" s="125">
        <f t="shared" si="166"/>
        <v>0</v>
      </c>
      <c r="AT375" s="143">
        <f t="shared" si="167"/>
        <v>-1</v>
      </c>
      <c r="AU375" s="137"/>
      <c r="AV375" s="102"/>
    </row>
    <row r="376" spans="1:48" ht="10.199999999999999" x14ac:dyDescent="0.2">
      <c r="A376" s="102"/>
      <c r="B376" s="133">
        <v>374</v>
      </c>
      <c r="C376" s="159"/>
      <c r="D376" s="82"/>
      <c r="E376" s="81"/>
      <c r="F376" s="82"/>
      <c r="G376" s="84"/>
      <c r="H376" s="84"/>
      <c r="I376" s="85"/>
      <c r="J376" s="85"/>
      <c r="K376" s="84"/>
      <c r="L376" s="86"/>
      <c r="M376" s="87"/>
      <c r="N376" s="135"/>
      <c r="O376" s="119"/>
      <c r="P376" s="120"/>
      <c r="Q376" s="121"/>
      <c r="R376" s="86"/>
      <c r="S376" s="86"/>
      <c r="T376" s="138">
        <f t="shared" si="148"/>
        <v>6.4099999999999966</v>
      </c>
      <c r="U376" s="122">
        <f t="shared" si="156"/>
        <v>0</v>
      </c>
      <c r="V376" s="123">
        <f t="shared" si="157"/>
        <v>0</v>
      </c>
      <c r="W376" s="122">
        <f t="shared" si="142"/>
        <v>0</v>
      </c>
      <c r="X376" s="124">
        <f t="shared" si="158"/>
        <v>6.4099999999999966</v>
      </c>
      <c r="Y376" s="124">
        <f t="shared" si="159"/>
        <v>-1.5899999999999967</v>
      </c>
      <c r="Z376" s="124">
        <f t="shared" si="160"/>
        <v>6.4099999999999966</v>
      </c>
      <c r="AA376" s="140">
        <f t="shared" si="161"/>
        <v>-1.5899999999999967</v>
      </c>
      <c r="AB376" s="142" t="str">
        <f>IF(G376&lt;&gt;"",VLOOKUP(WEEKDAY(C376,2),Служебный!G$4:H$10,2),"")</f>
        <v/>
      </c>
      <c r="AC376" s="125" t="str">
        <f t="shared" si="149"/>
        <v/>
      </c>
      <c r="AD376" s="126" t="str">
        <f t="shared" si="150"/>
        <v/>
      </c>
      <c r="AE376" s="127">
        <f t="shared" si="162"/>
        <v>0</v>
      </c>
      <c r="AF376" s="127">
        <f t="shared" si="163"/>
        <v>0</v>
      </c>
      <c r="AG376" s="127" t="str">
        <f t="shared" si="143"/>
        <v>интрадей</v>
      </c>
      <c r="AH376" s="128">
        <f t="shared" si="164"/>
        <v>0</v>
      </c>
      <c r="AI376" s="128">
        <f t="shared" si="165"/>
        <v>0</v>
      </c>
      <c r="AJ376" s="125" t="str">
        <f t="shared" si="151"/>
        <v/>
      </c>
      <c r="AK376" s="125" t="str">
        <f t="shared" si="152"/>
        <v/>
      </c>
      <c r="AL376" s="126" t="str">
        <f t="shared" si="153"/>
        <v/>
      </c>
      <c r="AM376" s="128">
        <f t="shared" si="146"/>
        <v>0</v>
      </c>
      <c r="AN376" s="129">
        <f t="shared" si="154"/>
        <v>8</v>
      </c>
      <c r="AO376" s="129">
        <f t="shared" si="147"/>
        <v>-19.875000000000043</v>
      </c>
      <c r="AP376" s="129">
        <f t="shared" si="155"/>
        <v>0</v>
      </c>
      <c r="AQ376" s="128">
        <f t="shared" si="144"/>
        <v>0</v>
      </c>
      <c r="AR376" s="128">
        <f t="shared" si="145"/>
        <v>0</v>
      </c>
      <c r="AS376" s="125">
        <f t="shared" si="166"/>
        <v>0</v>
      </c>
      <c r="AT376" s="143">
        <f t="shared" si="167"/>
        <v>-1</v>
      </c>
      <c r="AU376" s="137"/>
      <c r="AV376" s="102"/>
    </row>
    <row r="377" spans="1:48" ht="10.199999999999999" x14ac:dyDescent="0.2">
      <c r="A377" s="102"/>
      <c r="B377" s="133">
        <v>375</v>
      </c>
      <c r="C377" s="159"/>
      <c r="D377" s="82"/>
      <c r="E377" s="81"/>
      <c r="F377" s="82"/>
      <c r="G377" s="84"/>
      <c r="H377" s="84"/>
      <c r="I377" s="85"/>
      <c r="J377" s="85"/>
      <c r="K377" s="84"/>
      <c r="L377" s="86"/>
      <c r="M377" s="87"/>
      <c r="N377" s="135"/>
      <c r="O377" s="119"/>
      <c r="P377" s="120"/>
      <c r="Q377" s="121"/>
      <c r="R377" s="86"/>
      <c r="S377" s="86"/>
      <c r="T377" s="138">
        <f t="shared" si="148"/>
        <v>6.4099999999999966</v>
      </c>
      <c r="U377" s="122">
        <f t="shared" si="156"/>
        <v>0</v>
      </c>
      <c r="V377" s="123">
        <f t="shared" si="157"/>
        <v>0</v>
      </c>
      <c r="W377" s="122">
        <f t="shared" si="142"/>
        <v>0</v>
      </c>
      <c r="X377" s="124">
        <f t="shared" si="158"/>
        <v>6.4099999999999966</v>
      </c>
      <c r="Y377" s="124">
        <f t="shared" si="159"/>
        <v>-1.5899999999999967</v>
      </c>
      <c r="Z377" s="124">
        <f t="shared" si="160"/>
        <v>6.4099999999999966</v>
      </c>
      <c r="AA377" s="140">
        <f t="shared" si="161"/>
        <v>-1.5899999999999967</v>
      </c>
      <c r="AB377" s="142" t="str">
        <f>IF(G377&lt;&gt;"",VLOOKUP(WEEKDAY(C377,2),Служебный!G$4:H$10,2),"")</f>
        <v/>
      </c>
      <c r="AC377" s="125" t="str">
        <f t="shared" si="149"/>
        <v/>
      </c>
      <c r="AD377" s="126" t="str">
        <f t="shared" si="150"/>
        <v/>
      </c>
      <c r="AE377" s="127">
        <f t="shared" si="162"/>
        <v>0</v>
      </c>
      <c r="AF377" s="127">
        <f t="shared" si="163"/>
        <v>0</v>
      </c>
      <c r="AG377" s="127" t="str">
        <f t="shared" si="143"/>
        <v>интрадей</v>
      </c>
      <c r="AH377" s="128">
        <f t="shared" si="164"/>
        <v>0</v>
      </c>
      <c r="AI377" s="128">
        <f t="shared" si="165"/>
        <v>0</v>
      </c>
      <c r="AJ377" s="125" t="str">
        <f t="shared" si="151"/>
        <v/>
      </c>
      <c r="AK377" s="125" t="str">
        <f t="shared" si="152"/>
        <v/>
      </c>
      <c r="AL377" s="126" t="str">
        <f t="shared" si="153"/>
        <v/>
      </c>
      <c r="AM377" s="128">
        <f t="shared" si="146"/>
        <v>0</v>
      </c>
      <c r="AN377" s="129">
        <f t="shared" si="154"/>
        <v>8</v>
      </c>
      <c r="AO377" s="129">
        <f t="shared" si="147"/>
        <v>-19.875000000000043</v>
      </c>
      <c r="AP377" s="129">
        <f t="shared" si="155"/>
        <v>0</v>
      </c>
      <c r="AQ377" s="128">
        <f t="shared" si="144"/>
        <v>0</v>
      </c>
      <c r="AR377" s="128">
        <f t="shared" si="145"/>
        <v>0</v>
      </c>
      <c r="AS377" s="125">
        <f t="shared" si="166"/>
        <v>0</v>
      </c>
      <c r="AT377" s="143">
        <f t="shared" si="167"/>
        <v>-1</v>
      </c>
      <c r="AU377" s="137"/>
      <c r="AV377" s="102"/>
    </row>
    <row r="378" spans="1:48" ht="10.199999999999999" x14ac:dyDescent="0.2">
      <c r="A378" s="102"/>
      <c r="B378" s="133">
        <v>376</v>
      </c>
      <c r="C378" s="159"/>
      <c r="D378" s="82"/>
      <c r="E378" s="81"/>
      <c r="F378" s="82"/>
      <c r="G378" s="84"/>
      <c r="H378" s="84"/>
      <c r="I378" s="85"/>
      <c r="J378" s="85"/>
      <c r="K378" s="84"/>
      <c r="L378" s="86"/>
      <c r="M378" s="87"/>
      <c r="N378" s="135"/>
      <c r="O378" s="119"/>
      <c r="P378" s="120"/>
      <c r="Q378" s="121"/>
      <c r="R378" s="86"/>
      <c r="S378" s="86"/>
      <c r="T378" s="138">
        <f t="shared" si="148"/>
        <v>6.4099999999999966</v>
      </c>
      <c r="U378" s="122">
        <f t="shared" si="156"/>
        <v>0</v>
      </c>
      <c r="V378" s="123">
        <f t="shared" si="157"/>
        <v>0</v>
      </c>
      <c r="W378" s="122">
        <f t="shared" si="142"/>
        <v>0</v>
      </c>
      <c r="X378" s="124">
        <f t="shared" si="158"/>
        <v>6.4099999999999966</v>
      </c>
      <c r="Y378" s="124">
        <f t="shared" si="159"/>
        <v>-1.5899999999999967</v>
      </c>
      <c r="Z378" s="124">
        <f t="shared" si="160"/>
        <v>6.4099999999999966</v>
      </c>
      <c r="AA378" s="140">
        <f t="shared" si="161"/>
        <v>-1.5899999999999967</v>
      </c>
      <c r="AB378" s="142" t="str">
        <f>IF(G378&lt;&gt;"",VLOOKUP(WEEKDAY(C378,2),Служебный!G$4:H$10,2),"")</f>
        <v/>
      </c>
      <c r="AC378" s="125" t="str">
        <f t="shared" si="149"/>
        <v/>
      </c>
      <c r="AD378" s="126" t="str">
        <f t="shared" si="150"/>
        <v/>
      </c>
      <c r="AE378" s="127">
        <f t="shared" si="162"/>
        <v>0</v>
      </c>
      <c r="AF378" s="127">
        <f t="shared" si="163"/>
        <v>0</v>
      </c>
      <c r="AG378" s="127" t="str">
        <f t="shared" si="143"/>
        <v>интрадей</v>
      </c>
      <c r="AH378" s="128">
        <f t="shared" si="164"/>
        <v>0</v>
      </c>
      <c r="AI378" s="128">
        <f t="shared" si="165"/>
        <v>0</v>
      </c>
      <c r="AJ378" s="125" t="str">
        <f t="shared" si="151"/>
        <v/>
      </c>
      <c r="AK378" s="125" t="str">
        <f t="shared" si="152"/>
        <v/>
      </c>
      <c r="AL378" s="126" t="str">
        <f t="shared" si="153"/>
        <v/>
      </c>
      <c r="AM378" s="128">
        <f t="shared" si="146"/>
        <v>0</v>
      </c>
      <c r="AN378" s="129">
        <f t="shared" si="154"/>
        <v>8</v>
      </c>
      <c r="AO378" s="129">
        <f t="shared" si="147"/>
        <v>-19.875000000000043</v>
      </c>
      <c r="AP378" s="129">
        <f t="shared" si="155"/>
        <v>0</v>
      </c>
      <c r="AQ378" s="128">
        <f t="shared" si="144"/>
        <v>0</v>
      </c>
      <c r="AR378" s="128">
        <f t="shared" si="145"/>
        <v>0</v>
      </c>
      <c r="AS378" s="125">
        <f t="shared" si="166"/>
        <v>0</v>
      </c>
      <c r="AT378" s="143">
        <f t="shared" si="167"/>
        <v>-1</v>
      </c>
      <c r="AU378" s="137"/>
      <c r="AV378" s="102"/>
    </row>
    <row r="379" spans="1:48" ht="10.199999999999999" x14ac:dyDescent="0.2">
      <c r="A379" s="102"/>
      <c r="B379" s="133">
        <v>377</v>
      </c>
      <c r="C379" s="159"/>
      <c r="D379" s="82"/>
      <c r="E379" s="81"/>
      <c r="F379" s="82"/>
      <c r="G379" s="84"/>
      <c r="H379" s="84"/>
      <c r="I379" s="85"/>
      <c r="J379" s="85"/>
      <c r="K379" s="84"/>
      <c r="L379" s="86"/>
      <c r="M379" s="87"/>
      <c r="N379" s="135"/>
      <c r="O379" s="119"/>
      <c r="P379" s="120"/>
      <c r="Q379" s="121"/>
      <c r="R379" s="86"/>
      <c r="S379" s="86"/>
      <c r="T379" s="138">
        <f t="shared" si="148"/>
        <v>6.4099999999999966</v>
      </c>
      <c r="U379" s="122">
        <f t="shared" si="156"/>
        <v>0</v>
      </c>
      <c r="V379" s="123">
        <f t="shared" si="157"/>
        <v>0</v>
      </c>
      <c r="W379" s="122">
        <f t="shared" si="142"/>
        <v>0</v>
      </c>
      <c r="X379" s="124">
        <f t="shared" si="158"/>
        <v>6.4099999999999966</v>
      </c>
      <c r="Y379" s="124">
        <f t="shared" si="159"/>
        <v>-1.5899999999999967</v>
      </c>
      <c r="Z379" s="124">
        <f t="shared" si="160"/>
        <v>6.4099999999999966</v>
      </c>
      <c r="AA379" s="140">
        <f t="shared" si="161"/>
        <v>-1.5899999999999967</v>
      </c>
      <c r="AB379" s="142" t="str">
        <f>IF(G379&lt;&gt;"",VLOOKUP(WEEKDAY(C379,2),Служебный!G$4:H$10,2),"")</f>
        <v/>
      </c>
      <c r="AC379" s="125" t="str">
        <f t="shared" si="149"/>
        <v/>
      </c>
      <c r="AD379" s="126" t="str">
        <f t="shared" si="150"/>
        <v/>
      </c>
      <c r="AE379" s="127">
        <f t="shared" si="162"/>
        <v>0</v>
      </c>
      <c r="AF379" s="127">
        <f t="shared" si="163"/>
        <v>0</v>
      </c>
      <c r="AG379" s="127" t="str">
        <f t="shared" si="143"/>
        <v>интрадей</v>
      </c>
      <c r="AH379" s="128">
        <f t="shared" si="164"/>
        <v>0</v>
      </c>
      <c r="AI379" s="128">
        <f t="shared" si="165"/>
        <v>0</v>
      </c>
      <c r="AJ379" s="125" t="str">
        <f t="shared" si="151"/>
        <v/>
      </c>
      <c r="AK379" s="125" t="str">
        <f t="shared" si="152"/>
        <v/>
      </c>
      <c r="AL379" s="126" t="str">
        <f t="shared" si="153"/>
        <v/>
      </c>
      <c r="AM379" s="128">
        <f t="shared" si="146"/>
        <v>0</v>
      </c>
      <c r="AN379" s="129">
        <f t="shared" si="154"/>
        <v>8</v>
      </c>
      <c r="AO379" s="129">
        <f t="shared" si="147"/>
        <v>-19.875000000000043</v>
      </c>
      <c r="AP379" s="129">
        <f t="shared" si="155"/>
        <v>0</v>
      </c>
      <c r="AQ379" s="128">
        <f t="shared" si="144"/>
        <v>0</v>
      </c>
      <c r="AR379" s="128">
        <f t="shared" si="145"/>
        <v>0</v>
      </c>
      <c r="AS379" s="125">
        <f t="shared" si="166"/>
        <v>0</v>
      </c>
      <c r="AT379" s="143">
        <f t="shared" si="167"/>
        <v>-1</v>
      </c>
      <c r="AU379" s="137"/>
      <c r="AV379" s="102"/>
    </row>
    <row r="380" spans="1:48" ht="10.199999999999999" x14ac:dyDescent="0.2">
      <c r="A380" s="102"/>
      <c r="B380" s="133">
        <v>378</v>
      </c>
      <c r="C380" s="159"/>
      <c r="D380" s="82"/>
      <c r="E380" s="81"/>
      <c r="F380" s="82"/>
      <c r="G380" s="84"/>
      <c r="H380" s="84"/>
      <c r="I380" s="85"/>
      <c r="J380" s="85"/>
      <c r="K380" s="84"/>
      <c r="L380" s="86"/>
      <c r="M380" s="87"/>
      <c r="N380" s="135"/>
      <c r="O380" s="119"/>
      <c r="P380" s="120"/>
      <c r="Q380" s="121"/>
      <c r="R380" s="86"/>
      <c r="S380" s="86"/>
      <c r="T380" s="138">
        <f t="shared" si="148"/>
        <v>6.4099999999999966</v>
      </c>
      <c r="U380" s="122">
        <f t="shared" si="156"/>
        <v>0</v>
      </c>
      <c r="V380" s="123">
        <f t="shared" si="157"/>
        <v>0</v>
      </c>
      <c r="W380" s="122">
        <f t="shared" si="142"/>
        <v>0</v>
      </c>
      <c r="X380" s="124">
        <f t="shared" si="158"/>
        <v>6.4099999999999966</v>
      </c>
      <c r="Y380" s="124">
        <f t="shared" si="159"/>
        <v>-1.5899999999999967</v>
      </c>
      <c r="Z380" s="124">
        <f t="shared" si="160"/>
        <v>6.4099999999999966</v>
      </c>
      <c r="AA380" s="140">
        <f t="shared" si="161"/>
        <v>-1.5899999999999967</v>
      </c>
      <c r="AB380" s="142" t="str">
        <f>IF(G380&lt;&gt;"",VLOOKUP(WEEKDAY(C380,2),Служебный!G$4:H$10,2),"")</f>
        <v/>
      </c>
      <c r="AC380" s="125" t="str">
        <f t="shared" si="149"/>
        <v/>
      </c>
      <c r="AD380" s="126" t="str">
        <f t="shared" si="150"/>
        <v/>
      </c>
      <c r="AE380" s="127">
        <f t="shared" si="162"/>
        <v>0</v>
      </c>
      <c r="AF380" s="127">
        <f t="shared" si="163"/>
        <v>0</v>
      </c>
      <c r="AG380" s="127" t="str">
        <f t="shared" si="143"/>
        <v>интрадей</v>
      </c>
      <c r="AH380" s="128">
        <f t="shared" si="164"/>
        <v>0</v>
      </c>
      <c r="AI380" s="128">
        <f t="shared" si="165"/>
        <v>0</v>
      </c>
      <c r="AJ380" s="125" t="str">
        <f t="shared" si="151"/>
        <v/>
      </c>
      <c r="AK380" s="125" t="str">
        <f t="shared" si="152"/>
        <v/>
      </c>
      <c r="AL380" s="126" t="str">
        <f t="shared" si="153"/>
        <v/>
      </c>
      <c r="AM380" s="128">
        <f t="shared" si="146"/>
        <v>0</v>
      </c>
      <c r="AN380" s="129">
        <f t="shared" si="154"/>
        <v>8</v>
      </c>
      <c r="AO380" s="129">
        <f t="shared" si="147"/>
        <v>-19.875000000000043</v>
      </c>
      <c r="AP380" s="129">
        <f t="shared" si="155"/>
        <v>0</v>
      </c>
      <c r="AQ380" s="128">
        <f t="shared" si="144"/>
        <v>0</v>
      </c>
      <c r="AR380" s="128">
        <f t="shared" si="145"/>
        <v>0</v>
      </c>
      <c r="AS380" s="125">
        <f t="shared" si="166"/>
        <v>0</v>
      </c>
      <c r="AT380" s="143">
        <f t="shared" si="167"/>
        <v>-1</v>
      </c>
      <c r="AU380" s="137"/>
      <c r="AV380" s="102"/>
    </row>
    <row r="381" spans="1:48" ht="10.199999999999999" x14ac:dyDescent="0.2">
      <c r="A381" s="102"/>
      <c r="B381" s="133">
        <v>379</v>
      </c>
      <c r="C381" s="159"/>
      <c r="D381" s="82"/>
      <c r="E381" s="81"/>
      <c r="F381" s="82"/>
      <c r="G381" s="84"/>
      <c r="H381" s="84"/>
      <c r="I381" s="85"/>
      <c r="J381" s="85"/>
      <c r="K381" s="84"/>
      <c r="L381" s="86"/>
      <c r="M381" s="87"/>
      <c r="N381" s="135"/>
      <c r="O381" s="119"/>
      <c r="P381" s="120"/>
      <c r="Q381" s="121"/>
      <c r="R381" s="86"/>
      <c r="S381" s="86"/>
      <c r="T381" s="138">
        <f t="shared" si="148"/>
        <v>6.4099999999999966</v>
      </c>
      <c r="U381" s="122">
        <f t="shared" si="156"/>
        <v>0</v>
      </c>
      <c r="V381" s="123">
        <f t="shared" si="157"/>
        <v>0</v>
      </c>
      <c r="W381" s="122">
        <f t="shared" si="142"/>
        <v>0</v>
      </c>
      <c r="X381" s="124">
        <f t="shared" si="158"/>
        <v>6.4099999999999966</v>
      </c>
      <c r="Y381" s="124">
        <f t="shared" si="159"/>
        <v>-1.5899999999999967</v>
      </c>
      <c r="Z381" s="124">
        <f t="shared" si="160"/>
        <v>6.4099999999999966</v>
      </c>
      <c r="AA381" s="140">
        <f t="shared" si="161"/>
        <v>-1.5899999999999967</v>
      </c>
      <c r="AB381" s="142" t="str">
        <f>IF(G381&lt;&gt;"",VLOOKUP(WEEKDAY(C381,2),Служебный!G$4:H$10,2),"")</f>
        <v/>
      </c>
      <c r="AC381" s="125" t="str">
        <f t="shared" si="149"/>
        <v/>
      </c>
      <c r="AD381" s="126" t="str">
        <f t="shared" si="150"/>
        <v/>
      </c>
      <c r="AE381" s="127">
        <f t="shared" si="162"/>
        <v>0</v>
      </c>
      <c r="AF381" s="127">
        <f t="shared" si="163"/>
        <v>0</v>
      </c>
      <c r="AG381" s="127" t="str">
        <f t="shared" si="143"/>
        <v>интрадей</v>
      </c>
      <c r="AH381" s="128">
        <f t="shared" si="164"/>
        <v>0</v>
      </c>
      <c r="AI381" s="128">
        <f t="shared" si="165"/>
        <v>0</v>
      </c>
      <c r="AJ381" s="125" t="str">
        <f t="shared" si="151"/>
        <v/>
      </c>
      <c r="AK381" s="125" t="str">
        <f t="shared" si="152"/>
        <v/>
      </c>
      <c r="AL381" s="126" t="str">
        <f t="shared" si="153"/>
        <v/>
      </c>
      <c r="AM381" s="128">
        <f t="shared" si="146"/>
        <v>0</v>
      </c>
      <c r="AN381" s="129">
        <f t="shared" si="154"/>
        <v>8</v>
      </c>
      <c r="AO381" s="129">
        <f t="shared" si="147"/>
        <v>-19.875000000000043</v>
      </c>
      <c r="AP381" s="129">
        <f t="shared" si="155"/>
        <v>0</v>
      </c>
      <c r="AQ381" s="128">
        <f t="shared" si="144"/>
        <v>0</v>
      </c>
      <c r="AR381" s="128">
        <f t="shared" si="145"/>
        <v>0</v>
      </c>
      <c r="AS381" s="125">
        <f t="shared" si="166"/>
        <v>0</v>
      </c>
      <c r="AT381" s="143">
        <f t="shared" si="167"/>
        <v>-1</v>
      </c>
      <c r="AU381" s="137"/>
      <c r="AV381" s="102"/>
    </row>
    <row r="382" spans="1:48" ht="10.199999999999999" x14ac:dyDescent="0.2">
      <c r="A382" s="102"/>
      <c r="B382" s="133">
        <v>380</v>
      </c>
      <c r="C382" s="159"/>
      <c r="D382" s="82"/>
      <c r="E382" s="81"/>
      <c r="F382" s="82"/>
      <c r="G382" s="84"/>
      <c r="H382" s="84"/>
      <c r="I382" s="85"/>
      <c r="J382" s="85"/>
      <c r="K382" s="84"/>
      <c r="L382" s="86"/>
      <c r="M382" s="87"/>
      <c r="N382" s="135"/>
      <c r="O382" s="119"/>
      <c r="P382" s="120"/>
      <c r="Q382" s="121"/>
      <c r="R382" s="86"/>
      <c r="S382" s="86"/>
      <c r="T382" s="138">
        <f t="shared" si="148"/>
        <v>6.4099999999999966</v>
      </c>
      <c r="U382" s="122">
        <f t="shared" si="156"/>
        <v>0</v>
      </c>
      <c r="V382" s="123">
        <f t="shared" si="157"/>
        <v>0</v>
      </c>
      <c r="W382" s="122">
        <f t="shared" si="142"/>
        <v>0</v>
      </c>
      <c r="X382" s="124">
        <f t="shared" si="158"/>
        <v>6.4099999999999966</v>
      </c>
      <c r="Y382" s="124">
        <f t="shared" si="159"/>
        <v>-1.5899999999999967</v>
      </c>
      <c r="Z382" s="124">
        <f t="shared" si="160"/>
        <v>6.4099999999999966</v>
      </c>
      <c r="AA382" s="140">
        <f t="shared" si="161"/>
        <v>-1.5899999999999967</v>
      </c>
      <c r="AB382" s="142" t="str">
        <f>IF(G382&lt;&gt;"",VLOOKUP(WEEKDAY(C382,2),Служебный!G$4:H$10,2),"")</f>
        <v/>
      </c>
      <c r="AC382" s="125" t="str">
        <f t="shared" si="149"/>
        <v/>
      </c>
      <c r="AD382" s="126" t="str">
        <f t="shared" si="150"/>
        <v/>
      </c>
      <c r="AE382" s="127">
        <f t="shared" si="162"/>
        <v>0</v>
      </c>
      <c r="AF382" s="127">
        <f t="shared" si="163"/>
        <v>0</v>
      </c>
      <c r="AG382" s="127" t="str">
        <f t="shared" si="143"/>
        <v>интрадей</v>
      </c>
      <c r="AH382" s="128">
        <f t="shared" si="164"/>
        <v>0</v>
      </c>
      <c r="AI382" s="128">
        <f t="shared" si="165"/>
        <v>0</v>
      </c>
      <c r="AJ382" s="125" t="str">
        <f t="shared" si="151"/>
        <v/>
      </c>
      <c r="AK382" s="125" t="str">
        <f t="shared" si="152"/>
        <v/>
      </c>
      <c r="AL382" s="126" t="str">
        <f t="shared" si="153"/>
        <v/>
      </c>
      <c r="AM382" s="128">
        <f t="shared" si="146"/>
        <v>0</v>
      </c>
      <c r="AN382" s="129">
        <f t="shared" si="154"/>
        <v>8</v>
      </c>
      <c r="AO382" s="129">
        <f t="shared" si="147"/>
        <v>-19.875000000000043</v>
      </c>
      <c r="AP382" s="129">
        <f t="shared" si="155"/>
        <v>0</v>
      </c>
      <c r="AQ382" s="128">
        <f t="shared" si="144"/>
        <v>0</v>
      </c>
      <c r="AR382" s="128">
        <f t="shared" si="145"/>
        <v>0</v>
      </c>
      <c r="AS382" s="125">
        <f t="shared" si="166"/>
        <v>0</v>
      </c>
      <c r="AT382" s="143">
        <f t="shared" si="167"/>
        <v>-1</v>
      </c>
      <c r="AU382" s="137"/>
      <c r="AV382" s="102"/>
    </row>
    <row r="383" spans="1:48" ht="10.199999999999999" x14ac:dyDescent="0.2">
      <c r="A383" s="102"/>
      <c r="B383" s="133">
        <v>381</v>
      </c>
      <c r="C383" s="159"/>
      <c r="D383" s="82"/>
      <c r="E383" s="81"/>
      <c r="F383" s="82"/>
      <c r="G383" s="84"/>
      <c r="H383" s="84"/>
      <c r="I383" s="85"/>
      <c r="J383" s="85"/>
      <c r="K383" s="84"/>
      <c r="L383" s="86"/>
      <c r="M383" s="87"/>
      <c r="N383" s="135"/>
      <c r="O383" s="119"/>
      <c r="P383" s="120"/>
      <c r="Q383" s="121"/>
      <c r="R383" s="86"/>
      <c r="S383" s="86"/>
      <c r="T383" s="138">
        <f t="shared" si="148"/>
        <v>6.4099999999999966</v>
      </c>
      <c r="U383" s="122">
        <f t="shared" si="156"/>
        <v>0</v>
      </c>
      <c r="V383" s="123">
        <f t="shared" si="157"/>
        <v>0</v>
      </c>
      <c r="W383" s="122">
        <f t="shared" si="142"/>
        <v>0</v>
      </c>
      <c r="X383" s="124">
        <f t="shared" si="158"/>
        <v>6.4099999999999966</v>
      </c>
      <c r="Y383" s="124">
        <f t="shared" si="159"/>
        <v>-1.5899999999999967</v>
      </c>
      <c r="Z383" s="124">
        <f t="shared" si="160"/>
        <v>6.4099999999999966</v>
      </c>
      <c r="AA383" s="140">
        <f t="shared" si="161"/>
        <v>-1.5899999999999967</v>
      </c>
      <c r="AB383" s="142" t="str">
        <f>IF(G383&lt;&gt;"",VLOOKUP(WEEKDAY(C383,2),Служебный!G$4:H$10,2),"")</f>
        <v/>
      </c>
      <c r="AC383" s="125" t="str">
        <f t="shared" si="149"/>
        <v/>
      </c>
      <c r="AD383" s="126" t="str">
        <f t="shared" si="150"/>
        <v/>
      </c>
      <c r="AE383" s="127">
        <f t="shared" si="162"/>
        <v>0</v>
      </c>
      <c r="AF383" s="127">
        <f t="shared" si="163"/>
        <v>0</v>
      </c>
      <c r="AG383" s="127" t="str">
        <f t="shared" si="143"/>
        <v>интрадей</v>
      </c>
      <c r="AH383" s="128">
        <f t="shared" si="164"/>
        <v>0</v>
      </c>
      <c r="AI383" s="128">
        <f t="shared" si="165"/>
        <v>0</v>
      </c>
      <c r="AJ383" s="125" t="str">
        <f t="shared" si="151"/>
        <v/>
      </c>
      <c r="AK383" s="125" t="str">
        <f t="shared" si="152"/>
        <v/>
      </c>
      <c r="AL383" s="126" t="str">
        <f t="shared" si="153"/>
        <v/>
      </c>
      <c r="AM383" s="128">
        <f t="shared" si="146"/>
        <v>0</v>
      </c>
      <c r="AN383" s="129">
        <f t="shared" si="154"/>
        <v>8</v>
      </c>
      <c r="AO383" s="129">
        <f t="shared" si="147"/>
        <v>-19.875000000000043</v>
      </c>
      <c r="AP383" s="129">
        <f t="shared" si="155"/>
        <v>0</v>
      </c>
      <c r="AQ383" s="128">
        <f t="shared" si="144"/>
        <v>0</v>
      </c>
      <c r="AR383" s="128">
        <f t="shared" si="145"/>
        <v>0</v>
      </c>
      <c r="AS383" s="125">
        <f t="shared" si="166"/>
        <v>0</v>
      </c>
      <c r="AT383" s="143">
        <f t="shared" si="167"/>
        <v>-1</v>
      </c>
      <c r="AU383" s="137"/>
      <c r="AV383" s="102"/>
    </row>
    <row r="384" spans="1:48" ht="10.199999999999999" x14ac:dyDescent="0.2">
      <c r="A384" s="102"/>
      <c r="B384" s="133">
        <v>382</v>
      </c>
      <c r="C384" s="159"/>
      <c r="D384" s="82"/>
      <c r="E384" s="81"/>
      <c r="F384" s="82"/>
      <c r="G384" s="84"/>
      <c r="H384" s="84"/>
      <c r="I384" s="85"/>
      <c r="J384" s="85"/>
      <c r="K384" s="84"/>
      <c r="L384" s="86"/>
      <c r="M384" s="87"/>
      <c r="N384" s="135"/>
      <c r="O384" s="119"/>
      <c r="P384" s="120"/>
      <c r="Q384" s="121"/>
      <c r="R384" s="86"/>
      <c r="S384" s="86"/>
      <c r="T384" s="138">
        <f t="shared" si="148"/>
        <v>6.4099999999999966</v>
      </c>
      <c r="U384" s="122">
        <f t="shared" si="156"/>
        <v>0</v>
      </c>
      <c r="V384" s="123">
        <f t="shared" si="157"/>
        <v>0</v>
      </c>
      <c r="W384" s="122">
        <f t="shared" si="142"/>
        <v>0</v>
      </c>
      <c r="X384" s="124">
        <f t="shared" si="158"/>
        <v>6.4099999999999966</v>
      </c>
      <c r="Y384" s="124">
        <f t="shared" si="159"/>
        <v>-1.5899999999999967</v>
      </c>
      <c r="Z384" s="124">
        <f t="shared" si="160"/>
        <v>6.4099999999999966</v>
      </c>
      <c r="AA384" s="140">
        <f t="shared" si="161"/>
        <v>-1.5899999999999967</v>
      </c>
      <c r="AB384" s="142" t="str">
        <f>IF(G384&lt;&gt;"",VLOOKUP(WEEKDAY(C384,2),Служебный!G$4:H$10,2),"")</f>
        <v/>
      </c>
      <c r="AC384" s="125" t="str">
        <f t="shared" si="149"/>
        <v/>
      </c>
      <c r="AD384" s="126" t="str">
        <f t="shared" si="150"/>
        <v/>
      </c>
      <c r="AE384" s="127">
        <f t="shared" si="162"/>
        <v>0</v>
      </c>
      <c r="AF384" s="127">
        <f t="shared" si="163"/>
        <v>0</v>
      </c>
      <c r="AG384" s="127" t="str">
        <f t="shared" si="143"/>
        <v>интрадей</v>
      </c>
      <c r="AH384" s="128">
        <f t="shared" si="164"/>
        <v>0</v>
      </c>
      <c r="AI384" s="128">
        <f t="shared" si="165"/>
        <v>0</v>
      </c>
      <c r="AJ384" s="125" t="str">
        <f t="shared" si="151"/>
        <v/>
      </c>
      <c r="AK384" s="125" t="str">
        <f t="shared" si="152"/>
        <v/>
      </c>
      <c r="AL384" s="126" t="str">
        <f t="shared" si="153"/>
        <v/>
      </c>
      <c r="AM384" s="128">
        <f t="shared" si="146"/>
        <v>0</v>
      </c>
      <c r="AN384" s="129">
        <f t="shared" si="154"/>
        <v>8</v>
      </c>
      <c r="AO384" s="129">
        <f t="shared" si="147"/>
        <v>-19.875000000000043</v>
      </c>
      <c r="AP384" s="129">
        <f t="shared" si="155"/>
        <v>0</v>
      </c>
      <c r="AQ384" s="128">
        <f t="shared" si="144"/>
        <v>0</v>
      </c>
      <c r="AR384" s="128">
        <f t="shared" si="145"/>
        <v>0</v>
      </c>
      <c r="AS384" s="125">
        <f t="shared" si="166"/>
        <v>0</v>
      </c>
      <c r="AT384" s="143">
        <f t="shared" si="167"/>
        <v>-1</v>
      </c>
      <c r="AU384" s="137"/>
      <c r="AV384" s="102"/>
    </row>
    <row r="385" spans="1:48" ht="10.199999999999999" x14ac:dyDescent="0.2">
      <c r="A385" s="102"/>
      <c r="B385" s="133">
        <v>383</v>
      </c>
      <c r="C385" s="159"/>
      <c r="D385" s="82"/>
      <c r="E385" s="81"/>
      <c r="F385" s="82"/>
      <c r="G385" s="84"/>
      <c r="H385" s="84"/>
      <c r="I385" s="85"/>
      <c r="J385" s="85"/>
      <c r="K385" s="84"/>
      <c r="L385" s="86"/>
      <c r="M385" s="87"/>
      <c r="N385" s="135"/>
      <c r="O385" s="119"/>
      <c r="P385" s="120"/>
      <c r="Q385" s="121"/>
      <c r="R385" s="86"/>
      <c r="S385" s="86"/>
      <c r="T385" s="138">
        <f t="shared" si="148"/>
        <v>6.4099999999999966</v>
      </c>
      <c r="U385" s="122">
        <f t="shared" si="156"/>
        <v>0</v>
      </c>
      <c r="V385" s="123">
        <f t="shared" si="157"/>
        <v>0</v>
      </c>
      <c r="W385" s="122">
        <f t="shared" si="142"/>
        <v>0</v>
      </c>
      <c r="X385" s="124">
        <f t="shared" si="158"/>
        <v>6.4099999999999966</v>
      </c>
      <c r="Y385" s="124">
        <f t="shared" si="159"/>
        <v>-1.5899999999999967</v>
      </c>
      <c r="Z385" s="124">
        <f t="shared" si="160"/>
        <v>6.4099999999999966</v>
      </c>
      <c r="AA385" s="140">
        <f t="shared" si="161"/>
        <v>-1.5899999999999967</v>
      </c>
      <c r="AB385" s="142" t="str">
        <f>IF(G385&lt;&gt;"",VLOOKUP(WEEKDAY(C385,2),Служебный!G$4:H$10,2),"")</f>
        <v/>
      </c>
      <c r="AC385" s="125" t="str">
        <f t="shared" si="149"/>
        <v/>
      </c>
      <c r="AD385" s="126" t="str">
        <f t="shared" si="150"/>
        <v/>
      </c>
      <c r="AE385" s="127">
        <f t="shared" si="162"/>
        <v>0</v>
      </c>
      <c r="AF385" s="127">
        <f t="shared" si="163"/>
        <v>0</v>
      </c>
      <c r="AG385" s="127" t="str">
        <f t="shared" si="143"/>
        <v>интрадей</v>
      </c>
      <c r="AH385" s="128">
        <f t="shared" si="164"/>
        <v>0</v>
      </c>
      <c r="AI385" s="128">
        <f t="shared" si="165"/>
        <v>0</v>
      </c>
      <c r="AJ385" s="125" t="str">
        <f t="shared" si="151"/>
        <v/>
      </c>
      <c r="AK385" s="125" t="str">
        <f t="shared" si="152"/>
        <v/>
      </c>
      <c r="AL385" s="126" t="str">
        <f t="shared" si="153"/>
        <v/>
      </c>
      <c r="AM385" s="128">
        <f t="shared" si="146"/>
        <v>0</v>
      </c>
      <c r="AN385" s="129">
        <f t="shared" si="154"/>
        <v>8</v>
      </c>
      <c r="AO385" s="129">
        <f t="shared" si="147"/>
        <v>-19.875000000000043</v>
      </c>
      <c r="AP385" s="129">
        <f t="shared" si="155"/>
        <v>0</v>
      </c>
      <c r="AQ385" s="128">
        <f t="shared" si="144"/>
        <v>0</v>
      </c>
      <c r="AR385" s="128">
        <f t="shared" si="145"/>
        <v>0</v>
      </c>
      <c r="AS385" s="125">
        <f t="shared" si="166"/>
        <v>0</v>
      </c>
      <c r="AT385" s="143">
        <f t="shared" si="167"/>
        <v>-1</v>
      </c>
      <c r="AU385" s="137"/>
      <c r="AV385" s="102"/>
    </row>
    <row r="386" spans="1:48" ht="10.199999999999999" x14ac:dyDescent="0.2">
      <c r="A386" s="102"/>
      <c r="B386" s="133">
        <v>384</v>
      </c>
      <c r="C386" s="159"/>
      <c r="D386" s="82"/>
      <c r="E386" s="81"/>
      <c r="F386" s="82"/>
      <c r="G386" s="84"/>
      <c r="H386" s="84"/>
      <c r="I386" s="85"/>
      <c r="J386" s="85"/>
      <c r="K386" s="84"/>
      <c r="L386" s="86"/>
      <c r="M386" s="87"/>
      <c r="N386" s="135"/>
      <c r="O386" s="119"/>
      <c r="P386" s="120"/>
      <c r="Q386" s="121"/>
      <c r="R386" s="86"/>
      <c r="S386" s="86"/>
      <c r="T386" s="138">
        <f t="shared" si="148"/>
        <v>6.4099999999999966</v>
      </c>
      <c r="U386" s="122">
        <f t="shared" si="156"/>
        <v>0</v>
      </c>
      <c r="V386" s="123">
        <f t="shared" si="157"/>
        <v>0</v>
      </c>
      <c r="W386" s="122">
        <f t="shared" si="142"/>
        <v>0</v>
      </c>
      <c r="X386" s="124">
        <f t="shared" si="158"/>
        <v>6.4099999999999966</v>
      </c>
      <c r="Y386" s="124">
        <f t="shared" si="159"/>
        <v>-1.5899999999999967</v>
      </c>
      <c r="Z386" s="124">
        <f t="shared" si="160"/>
        <v>6.4099999999999966</v>
      </c>
      <c r="AA386" s="140">
        <f t="shared" si="161"/>
        <v>-1.5899999999999967</v>
      </c>
      <c r="AB386" s="142" t="str">
        <f>IF(G386&lt;&gt;"",VLOOKUP(WEEKDAY(C386,2),Служебный!G$4:H$10,2),"")</f>
        <v/>
      </c>
      <c r="AC386" s="125" t="str">
        <f t="shared" si="149"/>
        <v/>
      </c>
      <c r="AD386" s="126" t="str">
        <f t="shared" si="150"/>
        <v/>
      </c>
      <c r="AE386" s="127">
        <f t="shared" si="162"/>
        <v>0</v>
      </c>
      <c r="AF386" s="127">
        <f t="shared" si="163"/>
        <v>0</v>
      </c>
      <c r="AG386" s="127" t="str">
        <f t="shared" si="143"/>
        <v>интрадей</v>
      </c>
      <c r="AH386" s="128">
        <f t="shared" si="164"/>
        <v>0</v>
      </c>
      <c r="AI386" s="128">
        <f t="shared" si="165"/>
        <v>0</v>
      </c>
      <c r="AJ386" s="125" t="str">
        <f t="shared" si="151"/>
        <v/>
      </c>
      <c r="AK386" s="125" t="str">
        <f t="shared" si="152"/>
        <v/>
      </c>
      <c r="AL386" s="126" t="str">
        <f t="shared" si="153"/>
        <v/>
      </c>
      <c r="AM386" s="128">
        <f t="shared" si="146"/>
        <v>0</v>
      </c>
      <c r="AN386" s="129">
        <f t="shared" si="154"/>
        <v>8</v>
      </c>
      <c r="AO386" s="129">
        <f t="shared" si="147"/>
        <v>-19.875000000000043</v>
      </c>
      <c r="AP386" s="129">
        <f t="shared" si="155"/>
        <v>0</v>
      </c>
      <c r="AQ386" s="128">
        <f t="shared" si="144"/>
        <v>0</v>
      </c>
      <c r="AR386" s="128">
        <f t="shared" si="145"/>
        <v>0</v>
      </c>
      <c r="AS386" s="125">
        <f t="shared" si="166"/>
        <v>0</v>
      </c>
      <c r="AT386" s="143">
        <f t="shared" si="167"/>
        <v>-1</v>
      </c>
      <c r="AU386" s="137"/>
      <c r="AV386" s="102"/>
    </row>
    <row r="387" spans="1:48" ht="10.199999999999999" x14ac:dyDescent="0.2">
      <c r="A387" s="102"/>
      <c r="B387" s="133">
        <v>385</v>
      </c>
      <c r="C387" s="159"/>
      <c r="D387" s="82"/>
      <c r="E387" s="81"/>
      <c r="F387" s="82"/>
      <c r="G387" s="84"/>
      <c r="H387" s="84"/>
      <c r="I387" s="85"/>
      <c r="J387" s="85"/>
      <c r="K387" s="84"/>
      <c r="L387" s="86"/>
      <c r="M387" s="87"/>
      <c r="N387" s="135"/>
      <c r="O387" s="119"/>
      <c r="P387" s="120"/>
      <c r="Q387" s="121"/>
      <c r="R387" s="86"/>
      <c r="S387" s="86"/>
      <c r="T387" s="138">
        <f t="shared" si="148"/>
        <v>6.4099999999999966</v>
      </c>
      <c r="U387" s="122">
        <f t="shared" si="156"/>
        <v>0</v>
      </c>
      <c r="V387" s="123">
        <f t="shared" si="157"/>
        <v>0</v>
      </c>
      <c r="W387" s="122">
        <f t="shared" ref="W387:W450" si="168">V387+L387</f>
        <v>0</v>
      </c>
      <c r="X387" s="124">
        <f t="shared" si="158"/>
        <v>6.4099999999999966</v>
      </c>
      <c r="Y387" s="124">
        <f t="shared" si="159"/>
        <v>-1.5899999999999967</v>
      </c>
      <c r="Z387" s="124">
        <f t="shared" si="160"/>
        <v>6.4099999999999966</v>
      </c>
      <c r="AA387" s="140">
        <f t="shared" si="161"/>
        <v>-1.5899999999999967</v>
      </c>
      <c r="AB387" s="142" t="str">
        <f>IF(G387&lt;&gt;"",VLOOKUP(WEEKDAY(C387,2),Служебный!G$4:H$10,2),"")</f>
        <v/>
      </c>
      <c r="AC387" s="125" t="str">
        <f t="shared" si="149"/>
        <v/>
      </c>
      <c r="AD387" s="126" t="str">
        <f t="shared" si="150"/>
        <v/>
      </c>
      <c r="AE387" s="127">
        <f t="shared" si="162"/>
        <v>0</v>
      </c>
      <c r="AF387" s="127">
        <f t="shared" si="163"/>
        <v>0</v>
      </c>
      <c r="AG387" s="127" t="str">
        <f t="shared" ref="AG387:AG450" si="169">IFERROR(IF(FLOOR((AE387/86400),1)=0,"интрадей",(FLOOR((AE387/86400),1))-(FLOOR((AE387/86400),1))-NETWORKDAYS(E387,C387)),IF(FLOOR((AE387/86400),1)=0,"интрадей",(FLOOR((AE387/86400),1))))</f>
        <v>интрадей</v>
      </c>
      <c r="AH387" s="128">
        <f t="shared" si="164"/>
        <v>0</v>
      </c>
      <c r="AI387" s="128">
        <f t="shared" si="165"/>
        <v>0</v>
      </c>
      <c r="AJ387" s="125" t="str">
        <f t="shared" si="151"/>
        <v/>
      </c>
      <c r="AK387" s="125" t="str">
        <f t="shared" si="152"/>
        <v/>
      </c>
      <c r="AL387" s="126" t="str">
        <f t="shared" si="153"/>
        <v/>
      </c>
      <c r="AM387" s="128">
        <f t="shared" si="146"/>
        <v>0</v>
      </c>
      <c r="AN387" s="129">
        <f t="shared" si="154"/>
        <v>8</v>
      </c>
      <c r="AO387" s="129">
        <f t="shared" si="147"/>
        <v>-19.875000000000043</v>
      </c>
      <c r="AP387" s="129">
        <f t="shared" si="155"/>
        <v>0</v>
      </c>
      <c r="AQ387" s="128">
        <f t="shared" ref="AQ387:AQ450" si="170">IF(C387&lt;&gt;C386,Y387,0)</f>
        <v>0</v>
      </c>
      <c r="AR387" s="128">
        <f t="shared" ref="AR387:AR450" si="171">IF(C387&lt;&gt;C388,AA387,0)</f>
        <v>0</v>
      </c>
      <c r="AS387" s="125">
        <f t="shared" si="166"/>
        <v>0</v>
      </c>
      <c r="AT387" s="143">
        <f t="shared" si="167"/>
        <v>-1</v>
      </c>
      <c r="AU387" s="137"/>
      <c r="AV387" s="102"/>
    </row>
    <row r="388" spans="1:48" ht="10.199999999999999" x14ac:dyDescent="0.2">
      <c r="A388" s="102"/>
      <c r="B388" s="133">
        <v>386</v>
      </c>
      <c r="C388" s="159"/>
      <c r="D388" s="82"/>
      <c r="E388" s="81"/>
      <c r="F388" s="82"/>
      <c r="G388" s="84"/>
      <c r="H388" s="84"/>
      <c r="I388" s="85"/>
      <c r="J388" s="85"/>
      <c r="K388" s="84"/>
      <c r="L388" s="86"/>
      <c r="M388" s="87"/>
      <c r="N388" s="135"/>
      <c r="O388" s="119"/>
      <c r="P388" s="120"/>
      <c r="Q388" s="121"/>
      <c r="R388" s="86"/>
      <c r="S388" s="86"/>
      <c r="T388" s="138">
        <f t="shared" si="148"/>
        <v>6.4099999999999966</v>
      </c>
      <c r="U388" s="122">
        <f t="shared" si="156"/>
        <v>0</v>
      </c>
      <c r="V388" s="123">
        <f t="shared" si="157"/>
        <v>0</v>
      </c>
      <c r="W388" s="122">
        <f t="shared" si="168"/>
        <v>0</v>
      </c>
      <c r="X388" s="124">
        <f t="shared" si="158"/>
        <v>6.4099999999999966</v>
      </c>
      <c r="Y388" s="124">
        <f t="shared" si="159"/>
        <v>-1.5899999999999967</v>
      </c>
      <c r="Z388" s="124">
        <f t="shared" si="160"/>
        <v>6.4099999999999966</v>
      </c>
      <c r="AA388" s="140">
        <f t="shared" si="161"/>
        <v>-1.5899999999999967</v>
      </c>
      <c r="AB388" s="142" t="str">
        <f>IF(G388&lt;&gt;"",VLOOKUP(WEEKDAY(C388,2),Служебный!G$4:H$10,2),"")</f>
        <v/>
      </c>
      <c r="AC388" s="125" t="str">
        <f t="shared" si="149"/>
        <v/>
      </c>
      <c r="AD388" s="126" t="str">
        <f t="shared" si="150"/>
        <v/>
      </c>
      <c r="AE388" s="127">
        <f t="shared" si="162"/>
        <v>0</v>
      </c>
      <c r="AF388" s="127">
        <f t="shared" si="163"/>
        <v>0</v>
      </c>
      <c r="AG388" s="127" t="str">
        <f t="shared" si="169"/>
        <v>интрадей</v>
      </c>
      <c r="AH388" s="128">
        <f t="shared" si="164"/>
        <v>0</v>
      </c>
      <c r="AI388" s="128">
        <f t="shared" si="165"/>
        <v>0</v>
      </c>
      <c r="AJ388" s="125" t="str">
        <f t="shared" si="151"/>
        <v/>
      </c>
      <c r="AK388" s="125" t="str">
        <f t="shared" si="152"/>
        <v/>
      </c>
      <c r="AL388" s="126" t="str">
        <f t="shared" si="153"/>
        <v/>
      </c>
      <c r="AM388" s="128">
        <f t="shared" ref="AM388:AM451" si="172">IF(AR388&lt;&gt;0,T388,0)</f>
        <v>0</v>
      </c>
      <c r="AN388" s="129">
        <f t="shared" si="154"/>
        <v>8</v>
      </c>
      <c r="AO388" s="129">
        <f t="shared" ref="AO388:AO451" si="173">IFERROR(100*(T388-AN388)/AN388,"Заполните депозит")</f>
        <v>-19.875000000000043</v>
      </c>
      <c r="AP388" s="129">
        <f t="shared" si="155"/>
        <v>0</v>
      </c>
      <c r="AQ388" s="128">
        <f t="shared" si="170"/>
        <v>0</v>
      </c>
      <c r="AR388" s="128">
        <f t="shared" si="171"/>
        <v>0</v>
      </c>
      <c r="AS388" s="125">
        <f t="shared" si="166"/>
        <v>0</v>
      </c>
      <c r="AT388" s="143">
        <f t="shared" si="167"/>
        <v>-1</v>
      </c>
      <c r="AU388" s="137"/>
      <c r="AV388" s="102"/>
    </row>
    <row r="389" spans="1:48" ht="10.199999999999999" x14ac:dyDescent="0.2">
      <c r="A389" s="102"/>
      <c r="B389" s="133">
        <v>387</v>
      </c>
      <c r="C389" s="159"/>
      <c r="D389" s="82"/>
      <c r="E389" s="81"/>
      <c r="F389" s="82"/>
      <c r="G389" s="84"/>
      <c r="H389" s="84"/>
      <c r="I389" s="85"/>
      <c r="J389" s="85"/>
      <c r="K389" s="84"/>
      <c r="L389" s="86"/>
      <c r="M389" s="87"/>
      <c r="N389" s="135"/>
      <c r="O389" s="119"/>
      <c r="P389" s="120"/>
      <c r="Q389" s="121"/>
      <c r="R389" s="86"/>
      <c r="S389" s="86"/>
      <c r="T389" s="138">
        <f t="shared" ref="T389:T452" si="174">T388+S389+W389</f>
        <v>6.4099999999999966</v>
      </c>
      <c r="U389" s="122">
        <f t="shared" si="156"/>
        <v>0</v>
      </c>
      <c r="V389" s="123">
        <f t="shared" si="157"/>
        <v>0</v>
      </c>
      <c r="W389" s="122">
        <f t="shared" si="168"/>
        <v>0</v>
      </c>
      <c r="X389" s="124">
        <f t="shared" si="158"/>
        <v>6.4099999999999966</v>
      </c>
      <c r="Y389" s="124">
        <f t="shared" si="159"/>
        <v>-1.5899999999999967</v>
      </c>
      <c r="Z389" s="124">
        <f t="shared" si="160"/>
        <v>6.4099999999999966</v>
      </c>
      <c r="AA389" s="140">
        <f t="shared" si="161"/>
        <v>-1.5899999999999967</v>
      </c>
      <c r="AB389" s="142" t="str">
        <f>IF(G389&lt;&gt;"",VLOOKUP(WEEKDAY(C389,2),Служебный!G$4:H$10,2),"")</f>
        <v/>
      </c>
      <c r="AC389" s="125" t="str">
        <f t="shared" ref="AC389:AC452" si="175">IF(G388 &lt;&gt; "",TEXT((HOUR(D389)),0)&amp;"-"&amp;TEXT(HOUR(D389)+1,0),"")</f>
        <v/>
      </c>
      <c r="AD389" s="126" t="str">
        <f t="shared" ref="AD389:AD452" si="176">IF(G389&lt;&gt;"",FLOOR((IF(TEXT(D389,"mm") = "mm",TEXT(D389,"мм"),TEXT(D389,"mm"))),15)/15+1,"")</f>
        <v/>
      </c>
      <c r="AE389" s="127">
        <f t="shared" si="162"/>
        <v>0</v>
      </c>
      <c r="AF389" s="127">
        <f t="shared" si="163"/>
        <v>0</v>
      </c>
      <c r="AG389" s="127" t="str">
        <f t="shared" si="169"/>
        <v>интрадей</v>
      </c>
      <c r="AH389" s="128">
        <f t="shared" si="164"/>
        <v>0</v>
      </c>
      <c r="AI389" s="128">
        <f t="shared" si="165"/>
        <v>0</v>
      </c>
      <c r="AJ389" s="125" t="str">
        <f t="shared" ref="AJ389:AJ452" si="177">IF(G389&lt;&gt;"",YEAR(C389),"")</f>
        <v/>
      </c>
      <c r="AK389" s="125" t="str">
        <f t="shared" ref="AK389:AK452" si="178">IF(G389&lt;&gt;"",(IF(TEXT(C389,"MMMM") = "MMMM",TEXT(C389,"ММММ"),TEXT(C389,"MMMM"))),"")</f>
        <v/>
      </c>
      <c r="AL389" s="126" t="str">
        <f t="shared" ref="AL389:AL452" si="179">IF(G389&lt;&gt;"",CEILING((C389-DATE(YEAR(C389),1,1)+WEEKDAY(DATE(YEAR(C389),1,1),2))/7,1),"")</f>
        <v/>
      </c>
      <c r="AM389" s="128">
        <f t="shared" si="172"/>
        <v>0</v>
      </c>
      <c r="AN389" s="129">
        <f t="shared" ref="AN389:AN452" si="180">S389+AN388</f>
        <v>8</v>
      </c>
      <c r="AO389" s="129">
        <f t="shared" si="173"/>
        <v>-19.875000000000043</v>
      </c>
      <c r="AP389" s="129">
        <f t="shared" ref="AP389:AP452" si="181">IFERROR(100*(T389-T388-S389)/(T388+S389),"Заполните депозит")</f>
        <v>0</v>
      </c>
      <c r="AQ389" s="128">
        <f t="shared" si="170"/>
        <v>0</v>
      </c>
      <c r="AR389" s="128">
        <f t="shared" si="171"/>
        <v>0</v>
      </c>
      <c r="AS389" s="125">
        <f t="shared" si="166"/>
        <v>0</v>
      </c>
      <c r="AT389" s="143">
        <f t="shared" si="167"/>
        <v>-1</v>
      </c>
      <c r="AU389" s="137"/>
      <c r="AV389" s="102"/>
    </row>
    <row r="390" spans="1:48" ht="10.199999999999999" x14ac:dyDescent="0.2">
      <c r="A390" s="102"/>
      <c r="B390" s="133">
        <v>388</v>
      </c>
      <c r="C390" s="159"/>
      <c r="D390" s="82"/>
      <c r="E390" s="81"/>
      <c r="F390" s="82"/>
      <c r="G390" s="84"/>
      <c r="H390" s="84"/>
      <c r="I390" s="85"/>
      <c r="J390" s="85"/>
      <c r="K390" s="84"/>
      <c r="L390" s="86"/>
      <c r="M390" s="87"/>
      <c r="N390" s="135"/>
      <c r="O390" s="119"/>
      <c r="P390" s="120"/>
      <c r="Q390" s="121"/>
      <c r="R390" s="86"/>
      <c r="S390" s="86"/>
      <c r="T390" s="138">
        <f t="shared" si="174"/>
        <v>6.4099999999999966</v>
      </c>
      <c r="U390" s="122">
        <f t="shared" si="156"/>
        <v>0</v>
      </c>
      <c r="V390" s="123">
        <f t="shared" si="157"/>
        <v>0</v>
      </c>
      <c r="W390" s="122">
        <f t="shared" si="168"/>
        <v>0</v>
      </c>
      <c r="X390" s="124">
        <f t="shared" si="158"/>
        <v>6.4099999999999966</v>
      </c>
      <c r="Y390" s="124">
        <f t="shared" si="159"/>
        <v>-1.5899999999999967</v>
      </c>
      <c r="Z390" s="124">
        <f t="shared" si="160"/>
        <v>6.4099999999999966</v>
      </c>
      <c r="AA390" s="140">
        <f t="shared" si="161"/>
        <v>-1.5899999999999967</v>
      </c>
      <c r="AB390" s="142" t="str">
        <f>IF(G390&lt;&gt;"",VLOOKUP(WEEKDAY(C390,2),Служебный!G$4:H$10,2),"")</f>
        <v/>
      </c>
      <c r="AC390" s="125" t="str">
        <f t="shared" si="175"/>
        <v/>
      </c>
      <c r="AD390" s="126" t="str">
        <f t="shared" si="176"/>
        <v/>
      </c>
      <c r="AE390" s="127">
        <f t="shared" si="162"/>
        <v>0</v>
      </c>
      <c r="AF390" s="127">
        <f t="shared" si="163"/>
        <v>0</v>
      </c>
      <c r="AG390" s="127" t="str">
        <f t="shared" si="169"/>
        <v>интрадей</v>
      </c>
      <c r="AH390" s="128">
        <f t="shared" si="164"/>
        <v>0</v>
      </c>
      <c r="AI390" s="128">
        <f t="shared" si="165"/>
        <v>0</v>
      </c>
      <c r="AJ390" s="125" t="str">
        <f t="shared" si="177"/>
        <v/>
      </c>
      <c r="AK390" s="125" t="str">
        <f t="shared" si="178"/>
        <v/>
      </c>
      <c r="AL390" s="126" t="str">
        <f t="shared" si="179"/>
        <v/>
      </c>
      <c r="AM390" s="128">
        <f t="shared" si="172"/>
        <v>0</v>
      </c>
      <c r="AN390" s="129">
        <f t="shared" si="180"/>
        <v>8</v>
      </c>
      <c r="AO390" s="129">
        <f t="shared" si="173"/>
        <v>-19.875000000000043</v>
      </c>
      <c r="AP390" s="129">
        <f t="shared" si="181"/>
        <v>0</v>
      </c>
      <c r="AQ390" s="128">
        <f t="shared" si="170"/>
        <v>0</v>
      </c>
      <c r="AR390" s="128">
        <f t="shared" si="171"/>
        <v>0</v>
      </c>
      <c r="AS390" s="125">
        <f t="shared" si="166"/>
        <v>0</v>
      </c>
      <c r="AT390" s="143">
        <f t="shared" si="167"/>
        <v>-1</v>
      </c>
      <c r="AU390" s="137"/>
      <c r="AV390" s="102"/>
    </row>
    <row r="391" spans="1:48" ht="10.199999999999999" x14ac:dyDescent="0.2">
      <c r="A391" s="102"/>
      <c r="B391" s="133">
        <v>389</v>
      </c>
      <c r="C391" s="159"/>
      <c r="D391" s="82"/>
      <c r="E391" s="81"/>
      <c r="F391" s="82"/>
      <c r="G391" s="84"/>
      <c r="H391" s="84"/>
      <c r="I391" s="85"/>
      <c r="J391" s="85"/>
      <c r="K391" s="84"/>
      <c r="L391" s="86"/>
      <c r="M391" s="87"/>
      <c r="N391" s="135"/>
      <c r="O391" s="119"/>
      <c r="P391" s="120"/>
      <c r="Q391" s="121"/>
      <c r="R391" s="86"/>
      <c r="S391" s="86"/>
      <c r="T391" s="138">
        <f t="shared" si="174"/>
        <v>6.4099999999999966</v>
      </c>
      <c r="U391" s="122">
        <f t="shared" si="156"/>
        <v>0</v>
      </c>
      <c r="V391" s="123">
        <f t="shared" si="157"/>
        <v>0</v>
      </c>
      <c r="W391" s="122">
        <f t="shared" si="168"/>
        <v>0</v>
      </c>
      <c r="X391" s="124">
        <f t="shared" si="158"/>
        <v>6.4099999999999966</v>
      </c>
      <c r="Y391" s="124">
        <f t="shared" si="159"/>
        <v>-1.5899999999999967</v>
      </c>
      <c r="Z391" s="124">
        <f t="shared" si="160"/>
        <v>6.4099999999999966</v>
      </c>
      <c r="AA391" s="140">
        <f t="shared" si="161"/>
        <v>-1.5899999999999967</v>
      </c>
      <c r="AB391" s="142" t="str">
        <f>IF(G391&lt;&gt;"",VLOOKUP(WEEKDAY(C391,2),Служебный!G$4:H$10,2),"")</f>
        <v/>
      </c>
      <c r="AC391" s="125" t="str">
        <f t="shared" si="175"/>
        <v/>
      </c>
      <c r="AD391" s="126" t="str">
        <f t="shared" si="176"/>
        <v/>
      </c>
      <c r="AE391" s="127">
        <f t="shared" si="162"/>
        <v>0</v>
      </c>
      <c r="AF391" s="127">
        <f t="shared" si="163"/>
        <v>0</v>
      </c>
      <c r="AG391" s="127" t="str">
        <f t="shared" si="169"/>
        <v>интрадей</v>
      </c>
      <c r="AH391" s="128">
        <f t="shared" si="164"/>
        <v>0</v>
      </c>
      <c r="AI391" s="128">
        <f t="shared" si="165"/>
        <v>0</v>
      </c>
      <c r="AJ391" s="125" t="str">
        <f t="shared" si="177"/>
        <v/>
      </c>
      <c r="AK391" s="125" t="str">
        <f t="shared" si="178"/>
        <v/>
      </c>
      <c r="AL391" s="126" t="str">
        <f t="shared" si="179"/>
        <v/>
      </c>
      <c r="AM391" s="128">
        <f t="shared" si="172"/>
        <v>0</v>
      </c>
      <c r="AN391" s="129">
        <f t="shared" si="180"/>
        <v>8</v>
      </c>
      <c r="AO391" s="129">
        <f t="shared" si="173"/>
        <v>-19.875000000000043</v>
      </c>
      <c r="AP391" s="129">
        <f t="shared" si="181"/>
        <v>0</v>
      </c>
      <c r="AQ391" s="128">
        <f t="shared" si="170"/>
        <v>0</v>
      </c>
      <c r="AR391" s="128">
        <f t="shared" si="171"/>
        <v>0</v>
      </c>
      <c r="AS391" s="125">
        <f t="shared" si="166"/>
        <v>0</v>
      </c>
      <c r="AT391" s="143">
        <f t="shared" si="167"/>
        <v>-1</v>
      </c>
      <c r="AU391" s="137"/>
      <c r="AV391" s="102"/>
    </row>
    <row r="392" spans="1:48" ht="10.199999999999999" x14ac:dyDescent="0.2">
      <c r="A392" s="102"/>
      <c r="B392" s="133">
        <v>390</v>
      </c>
      <c r="C392" s="159"/>
      <c r="D392" s="82"/>
      <c r="E392" s="81"/>
      <c r="F392" s="82"/>
      <c r="G392" s="84"/>
      <c r="H392" s="84"/>
      <c r="I392" s="85"/>
      <c r="J392" s="85"/>
      <c r="K392" s="84"/>
      <c r="L392" s="86"/>
      <c r="M392" s="87"/>
      <c r="N392" s="135"/>
      <c r="O392" s="119"/>
      <c r="P392" s="120"/>
      <c r="Q392" s="121"/>
      <c r="R392" s="86"/>
      <c r="S392" s="86"/>
      <c r="T392" s="138">
        <f t="shared" si="174"/>
        <v>6.4099999999999966</v>
      </c>
      <c r="U392" s="122">
        <f t="shared" si="156"/>
        <v>0</v>
      </c>
      <c r="V392" s="123">
        <f t="shared" si="157"/>
        <v>0</v>
      </c>
      <c r="W392" s="122">
        <f t="shared" si="168"/>
        <v>0</v>
      </c>
      <c r="X392" s="124">
        <f t="shared" si="158"/>
        <v>6.4099999999999966</v>
      </c>
      <c r="Y392" s="124">
        <f t="shared" si="159"/>
        <v>-1.5899999999999967</v>
      </c>
      <c r="Z392" s="124">
        <f t="shared" si="160"/>
        <v>6.4099999999999966</v>
      </c>
      <c r="AA392" s="140">
        <f t="shared" si="161"/>
        <v>-1.5899999999999967</v>
      </c>
      <c r="AB392" s="142" t="str">
        <f>IF(G392&lt;&gt;"",VLOOKUP(WEEKDAY(C392,2),Служебный!G$4:H$10,2),"")</f>
        <v/>
      </c>
      <c r="AC392" s="125" t="str">
        <f t="shared" si="175"/>
        <v/>
      </c>
      <c r="AD392" s="126" t="str">
        <f t="shared" si="176"/>
        <v/>
      </c>
      <c r="AE392" s="127">
        <f t="shared" si="162"/>
        <v>0</v>
      </c>
      <c r="AF392" s="127">
        <f t="shared" si="163"/>
        <v>0</v>
      </c>
      <c r="AG392" s="127" t="str">
        <f t="shared" si="169"/>
        <v>интрадей</v>
      </c>
      <c r="AH392" s="128">
        <f t="shared" si="164"/>
        <v>0</v>
      </c>
      <c r="AI392" s="128">
        <f t="shared" si="165"/>
        <v>0</v>
      </c>
      <c r="AJ392" s="125" t="str">
        <f t="shared" si="177"/>
        <v/>
      </c>
      <c r="AK392" s="125" t="str">
        <f t="shared" si="178"/>
        <v/>
      </c>
      <c r="AL392" s="126" t="str">
        <f t="shared" si="179"/>
        <v/>
      </c>
      <c r="AM392" s="128">
        <f t="shared" si="172"/>
        <v>0</v>
      </c>
      <c r="AN392" s="129">
        <f t="shared" si="180"/>
        <v>8</v>
      </c>
      <c r="AO392" s="129">
        <f t="shared" si="173"/>
        <v>-19.875000000000043</v>
      </c>
      <c r="AP392" s="129">
        <f t="shared" si="181"/>
        <v>0</v>
      </c>
      <c r="AQ392" s="128">
        <f t="shared" si="170"/>
        <v>0</v>
      </c>
      <c r="AR392" s="128">
        <f t="shared" si="171"/>
        <v>0</v>
      </c>
      <c r="AS392" s="125">
        <f t="shared" si="166"/>
        <v>0</v>
      </c>
      <c r="AT392" s="143">
        <f t="shared" si="167"/>
        <v>-1</v>
      </c>
      <c r="AU392" s="137"/>
      <c r="AV392" s="102"/>
    </row>
    <row r="393" spans="1:48" ht="10.199999999999999" x14ac:dyDescent="0.2">
      <c r="A393" s="102"/>
      <c r="B393" s="133">
        <v>391</v>
      </c>
      <c r="C393" s="159"/>
      <c r="D393" s="82"/>
      <c r="E393" s="81"/>
      <c r="F393" s="82"/>
      <c r="G393" s="84"/>
      <c r="H393" s="84"/>
      <c r="I393" s="85"/>
      <c r="J393" s="85"/>
      <c r="K393" s="84"/>
      <c r="L393" s="86"/>
      <c r="M393" s="87"/>
      <c r="N393" s="135"/>
      <c r="O393" s="119"/>
      <c r="P393" s="120"/>
      <c r="Q393" s="121"/>
      <c r="R393" s="86"/>
      <c r="S393" s="86"/>
      <c r="T393" s="138">
        <f t="shared" si="174"/>
        <v>6.4099999999999966</v>
      </c>
      <c r="U393" s="122">
        <f t="shared" si="156"/>
        <v>0</v>
      </c>
      <c r="V393" s="123">
        <f t="shared" si="157"/>
        <v>0</v>
      </c>
      <c r="W393" s="122">
        <f t="shared" si="168"/>
        <v>0</v>
      </c>
      <c r="X393" s="124">
        <f t="shared" si="158"/>
        <v>6.4099999999999966</v>
      </c>
      <c r="Y393" s="124">
        <f t="shared" si="159"/>
        <v>-1.5899999999999967</v>
      </c>
      <c r="Z393" s="124">
        <f t="shared" si="160"/>
        <v>6.4099999999999966</v>
      </c>
      <c r="AA393" s="140">
        <f t="shared" si="161"/>
        <v>-1.5899999999999967</v>
      </c>
      <c r="AB393" s="142" t="str">
        <f>IF(G393&lt;&gt;"",VLOOKUP(WEEKDAY(C393,2),Служебный!G$4:H$10,2),"")</f>
        <v/>
      </c>
      <c r="AC393" s="125" t="str">
        <f t="shared" si="175"/>
        <v/>
      </c>
      <c r="AD393" s="126" t="str">
        <f t="shared" si="176"/>
        <v/>
      </c>
      <c r="AE393" s="127">
        <f t="shared" si="162"/>
        <v>0</v>
      </c>
      <c r="AF393" s="127">
        <f t="shared" si="163"/>
        <v>0</v>
      </c>
      <c r="AG393" s="127" t="str">
        <f t="shared" si="169"/>
        <v>интрадей</v>
      </c>
      <c r="AH393" s="128">
        <f t="shared" si="164"/>
        <v>0</v>
      </c>
      <c r="AI393" s="128">
        <f t="shared" si="165"/>
        <v>0</v>
      </c>
      <c r="AJ393" s="125" t="str">
        <f t="shared" si="177"/>
        <v/>
      </c>
      <c r="AK393" s="125" t="str">
        <f t="shared" si="178"/>
        <v/>
      </c>
      <c r="AL393" s="126" t="str">
        <f t="shared" si="179"/>
        <v/>
      </c>
      <c r="AM393" s="128">
        <f t="shared" si="172"/>
        <v>0</v>
      </c>
      <c r="AN393" s="129">
        <f t="shared" si="180"/>
        <v>8</v>
      </c>
      <c r="AO393" s="129">
        <f t="shared" si="173"/>
        <v>-19.875000000000043</v>
      </c>
      <c r="AP393" s="129">
        <f t="shared" si="181"/>
        <v>0</v>
      </c>
      <c r="AQ393" s="128">
        <f t="shared" si="170"/>
        <v>0</v>
      </c>
      <c r="AR393" s="128">
        <f t="shared" si="171"/>
        <v>0</v>
      </c>
      <c r="AS393" s="125">
        <f t="shared" si="166"/>
        <v>0</v>
      </c>
      <c r="AT393" s="143">
        <f t="shared" si="167"/>
        <v>-1</v>
      </c>
      <c r="AU393" s="137"/>
      <c r="AV393" s="102"/>
    </row>
    <row r="394" spans="1:48" ht="10.199999999999999" x14ac:dyDescent="0.2">
      <c r="A394" s="102"/>
      <c r="B394" s="133">
        <v>392</v>
      </c>
      <c r="C394" s="159"/>
      <c r="D394" s="82"/>
      <c r="E394" s="81"/>
      <c r="F394" s="82"/>
      <c r="G394" s="84"/>
      <c r="H394" s="84"/>
      <c r="I394" s="85"/>
      <c r="J394" s="85"/>
      <c r="K394" s="84"/>
      <c r="L394" s="86"/>
      <c r="M394" s="87"/>
      <c r="N394" s="135"/>
      <c r="O394" s="119"/>
      <c r="P394" s="120"/>
      <c r="Q394" s="121"/>
      <c r="R394" s="86"/>
      <c r="S394" s="86"/>
      <c r="T394" s="138">
        <f t="shared" si="174"/>
        <v>6.4099999999999966</v>
      </c>
      <c r="U394" s="122">
        <f t="shared" si="156"/>
        <v>0</v>
      </c>
      <c r="V394" s="123">
        <f t="shared" si="157"/>
        <v>0</v>
      </c>
      <c r="W394" s="122">
        <f t="shared" si="168"/>
        <v>0</v>
      </c>
      <c r="X394" s="124">
        <f t="shared" si="158"/>
        <v>6.4099999999999966</v>
      </c>
      <c r="Y394" s="124">
        <f t="shared" si="159"/>
        <v>-1.5899999999999967</v>
      </c>
      <c r="Z394" s="124">
        <f t="shared" si="160"/>
        <v>6.4099999999999966</v>
      </c>
      <c r="AA394" s="140">
        <f t="shared" si="161"/>
        <v>-1.5899999999999967</v>
      </c>
      <c r="AB394" s="142" t="str">
        <f>IF(G394&lt;&gt;"",VLOOKUP(WEEKDAY(C394,2),Служебный!G$4:H$10,2),"")</f>
        <v/>
      </c>
      <c r="AC394" s="125" t="str">
        <f t="shared" si="175"/>
        <v/>
      </c>
      <c r="AD394" s="126" t="str">
        <f t="shared" si="176"/>
        <v/>
      </c>
      <c r="AE394" s="127">
        <f t="shared" si="162"/>
        <v>0</v>
      </c>
      <c r="AF394" s="127">
        <f t="shared" si="163"/>
        <v>0</v>
      </c>
      <c r="AG394" s="127" t="str">
        <f t="shared" si="169"/>
        <v>интрадей</v>
      </c>
      <c r="AH394" s="128">
        <f t="shared" si="164"/>
        <v>0</v>
      </c>
      <c r="AI394" s="128">
        <f t="shared" si="165"/>
        <v>0</v>
      </c>
      <c r="AJ394" s="125" t="str">
        <f t="shared" si="177"/>
        <v/>
      </c>
      <c r="AK394" s="125" t="str">
        <f t="shared" si="178"/>
        <v/>
      </c>
      <c r="AL394" s="126" t="str">
        <f t="shared" si="179"/>
        <v/>
      </c>
      <c r="AM394" s="128">
        <f t="shared" si="172"/>
        <v>0</v>
      </c>
      <c r="AN394" s="129">
        <f t="shared" si="180"/>
        <v>8</v>
      </c>
      <c r="AO394" s="129">
        <f t="shared" si="173"/>
        <v>-19.875000000000043</v>
      </c>
      <c r="AP394" s="129">
        <f t="shared" si="181"/>
        <v>0</v>
      </c>
      <c r="AQ394" s="128">
        <f t="shared" si="170"/>
        <v>0</v>
      </c>
      <c r="AR394" s="128">
        <f t="shared" si="171"/>
        <v>0</v>
      </c>
      <c r="AS394" s="125">
        <f t="shared" si="166"/>
        <v>0</v>
      </c>
      <c r="AT394" s="143">
        <f t="shared" si="167"/>
        <v>-1</v>
      </c>
      <c r="AU394" s="137"/>
      <c r="AV394" s="102"/>
    </row>
    <row r="395" spans="1:48" ht="10.199999999999999" x14ac:dyDescent="0.2">
      <c r="A395" s="102"/>
      <c r="B395" s="133">
        <v>393</v>
      </c>
      <c r="C395" s="159"/>
      <c r="D395" s="82"/>
      <c r="E395" s="81"/>
      <c r="F395" s="82"/>
      <c r="G395" s="84"/>
      <c r="H395" s="84"/>
      <c r="I395" s="85"/>
      <c r="J395" s="85"/>
      <c r="K395" s="84"/>
      <c r="L395" s="86"/>
      <c r="M395" s="87"/>
      <c r="N395" s="135"/>
      <c r="O395" s="119"/>
      <c r="P395" s="120"/>
      <c r="Q395" s="121"/>
      <c r="R395" s="86"/>
      <c r="S395" s="86"/>
      <c r="T395" s="138">
        <f t="shared" si="174"/>
        <v>6.4099999999999966</v>
      </c>
      <c r="U395" s="122">
        <f t="shared" si="156"/>
        <v>0</v>
      </c>
      <c r="V395" s="123">
        <f t="shared" si="157"/>
        <v>0</v>
      </c>
      <c r="W395" s="122">
        <f t="shared" si="168"/>
        <v>0</v>
      </c>
      <c r="X395" s="124">
        <f t="shared" si="158"/>
        <v>6.4099999999999966</v>
      </c>
      <c r="Y395" s="124">
        <f t="shared" si="159"/>
        <v>-1.5899999999999967</v>
      </c>
      <c r="Z395" s="124">
        <f t="shared" si="160"/>
        <v>6.4099999999999966</v>
      </c>
      <c r="AA395" s="140">
        <f t="shared" si="161"/>
        <v>-1.5899999999999967</v>
      </c>
      <c r="AB395" s="142" t="str">
        <f>IF(G395&lt;&gt;"",VLOOKUP(WEEKDAY(C395,2),Служебный!G$4:H$10,2),"")</f>
        <v/>
      </c>
      <c r="AC395" s="125" t="str">
        <f t="shared" si="175"/>
        <v/>
      </c>
      <c r="AD395" s="126" t="str">
        <f t="shared" si="176"/>
        <v/>
      </c>
      <c r="AE395" s="127">
        <f t="shared" si="162"/>
        <v>0</v>
      </c>
      <c r="AF395" s="127">
        <f t="shared" si="163"/>
        <v>0</v>
      </c>
      <c r="AG395" s="127" t="str">
        <f t="shared" si="169"/>
        <v>интрадей</v>
      </c>
      <c r="AH395" s="128">
        <f t="shared" si="164"/>
        <v>0</v>
      </c>
      <c r="AI395" s="128">
        <f t="shared" si="165"/>
        <v>0</v>
      </c>
      <c r="AJ395" s="125" t="str">
        <f t="shared" si="177"/>
        <v/>
      </c>
      <c r="AK395" s="125" t="str">
        <f t="shared" si="178"/>
        <v/>
      </c>
      <c r="AL395" s="126" t="str">
        <f t="shared" si="179"/>
        <v/>
      </c>
      <c r="AM395" s="128">
        <f t="shared" si="172"/>
        <v>0</v>
      </c>
      <c r="AN395" s="129">
        <f t="shared" si="180"/>
        <v>8</v>
      </c>
      <c r="AO395" s="129">
        <f t="shared" si="173"/>
        <v>-19.875000000000043</v>
      </c>
      <c r="AP395" s="129">
        <f t="shared" si="181"/>
        <v>0</v>
      </c>
      <c r="AQ395" s="128">
        <f t="shared" si="170"/>
        <v>0</v>
      </c>
      <c r="AR395" s="128">
        <f t="shared" si="171"/>
        <v>0</v>
      </c>
      <c r="AS395" s="125">
        <f t="shared" si="166"/>
        <v>0</v>
      </c>
      <c r="AT395" s="143">
        <f t="shared" si="167"/>
        <v>-1</v>
      </c>
      <c r="AU395" s="137"/>
      <c r="AV395" s="102"/>
    </row>
    <row r="396" spans="1:48" ht="10.199999999999999" x14ac:dyDescent="0.2">
      <c r="A396" s="102"/>
      <c r="B396" s="133">
        <v>394</v>
      </c>
      <c r="C396" s="159"/>
      <c r="D396" s="82"/>
      <c r="E396" s="81"/>
      <c r="F396" s="82"/>
      <c r="G396" s="84"/>
      <c r="H396" s="84"/>
      <c r="I396" s="85"/>
      <c r="J396" s="85"/>
      <c r="K396" s="84"/>
      <c r="L396" s="86"/>
      <c r="M396" s="87"/>
      <c r="N396" s="135"/>
      <c r="O396" s="119"/>
      <c r="P396" s="120"/>
      <c r="Q396" s="121"/>
      <c r="R396" s="86"/>
      <c r="S396" s="86"/>
      <c r="T396" s="138">
        <f t="shared" si="174"/>
        <v>6.4099999999999966</v>
      </c>
      <c r="U396" s="122">
        <f t="shared" si="156"/>
        <v>0</v>
      </c>
      <c r="V396" s="123">
        <f t="shared" si="157"/>
        <v>0</v>
      </c>
      <c r="W396" s="122">
        <f t="shared" si="168"/>
        <v>0</v>
      </c>
      <c r="X396" s="124">
        <f t="shared" si="158"/>
        <v>6.4099999999999966</v>
      </c>
      <c r="Y396" s="124">
        <f t="shared" si="159"/>
        <v>-1.5899999999999967</v>
      </c>
      <c r="Z396" s="124">
        <f t="shared" si="160"/>
        <v>6.4099999999999966</v>
      </c>
      <c r="AA396" s="140">
        <f t="shared" si="161"/>
        <v>-1.5899999999999967</v>
      </c>
      <c r="AB396" s="142" t="str">
        <f>IF(G396&lt;&gt;"",VLOOKUP(WEEKDAY(C396,2),Служебный!G$4:H$10,2),"")</f>
        <v/>
      </c>
      <c r="AC396" s="125" t="str">
        <f t="shared" si="175"/>
        <v/>
      </c>
      <c r="AD396" s="126" t="str">
        <f t="shared" si="176"/>
        <v/>
      </c>
      <c r="AE396" s="127">
        <f t="shared" si="162"/>
        <v>0</v>
      </c>
      <c r="AF396" s="127">
        <f t="shared" si="163"/>
        <v>0</v>
      </c>
      <c r="AG396" s="127" t="str">
        <f t="shared" si="169"/>
        <v>интрадей</v>
      </c>
      <c r="AH396" s="128">
        <f t="shared" si="164"/>
        <v>0</v>
      </c>
      <c r="AI396" s="128">
        <f t="shared" si="165"/>
        <v>0</v>
      </c>
      <c r="AJ396" s="125" t="str">
        <f t="shared" si="177"/>
        <v/>
      </c>
      <c r="AK396" s="125" t="str">
        <f t="shared" si="178"/>
        <v/>
      </c>
      <c r="AL396" s="126" t="str">
        <f t="shared" si="179"/>
        <v/>
      </c>
      <c r="AM396" s="128">
        <f t="shared" si="172"/>
        <v>0</v>
      </c>
      <c r="AN396" s="129">
        <f t="shared" si="180"/>
        <v>8</v>
      </c>
      <c r="AO396" s="129">
        <f t="shared" si="173"/>
        <v>-19.875000000000043</v>
      </c>
      <c r="AP396" s="129">
        <f t="shared" si="181"/>
        <v>0</v>
      </c>
      <c r="AQ396" s="128">
        <f t="shared" si="170"/>
        <v>0</v>
      </c>
      <c r="AR396" s="128">
        <f t="shared" si="171"/>
        <v>0</v>
      </c>
      <c r="AS396" s="125">
        <f t="shared" si="166"/>
        <v>0</v>
      </c>
      <c r="AT396" s="143">
        <f t="shared" si="167"/>
        <v>-1</v>
      </c>
      <c r="AU396" s="137"/>
      <c r="AV396" s="102"/>
    </row>
    <row r="397" spans="1:48" ht="10.199999999999999" x14ac:dyDescent="0.2">
      <c r="A397" s="102"/>
      <c r="B397" s="133">
        <v>395</v>
      </c>
      <c r="C397" s="159"/>
      <c r="D397" s="82"/>
      <c r="E397" s="81"/>
      <c r="F397" s="82"/>
      <c r="G397" s="84"/>
      <c r="H397" s="84"/>
      <c r="I397" s="85"/>
      <c r="J397" s="85"/>
      <c r="K397" s="84"/>
      <c r="L397" s="86"/>
      <c r="M397" s="87"/>
      <c r="N397" s="135"/>
      <c r="O397" s="119"/>
      <c r="P397" s="120"/>
      <c r="Q397" s="121"/>
      <c r="R397" s="86"/>
      <c r="S397" s="86"/>
      <c r="T397" s="138">
        <f t="shared" si="174"/>
        <v>6.4099999999999966</v>
      </c>
      <c r="U397" s="122">
        <f t="shared" si="156"/>
        <v>0</v>
      </c>
      <c r="V397" s="123">
        <f t="shared" si="157"/>
        <v>0</v>
      </c>
      <c r="W397" s="122">
        <f t="shared" si="168"/>
        <v>0</v>
      </c>
      <c r="X397" s="124">
        <f t="shared" si="158"/>
        <v>6.4099999999999966</v>
      </c>
      <c r="Y397" s="124">
        <f t="shared" si="159"/>
        <v>-1.5899999999999967</v>
      </c>
      <c r="Z397" s="124">
        <f t="shared" si="160"/>
        <v>6.4099999999999966</v>
      </c>
      <c r="AA397" s="140">
        <f t="shared" si="161"/>
        <v>-1.5899999999999967</v>
      </c>
      <c r="AB397" s="142" t="str">
        <f>IF(G397&lt;&gt;"",VLOOKUP(WEEKDAY(C397,2),Служебный!G$4:H$10,2),"")</f>
        <v/>
      </c>
      <c r="AC397" s="125" t="str">
        <f t="shared" si="175"/>
        <v/>
      </c>
      <c r="AD397" s="126" t="str">
        <f t="shared" si="176"/>
        <v/>
      </c>
      <c r="AE397" s="127">
        <f t="shared" si="162"/>
        <v>0</v>
      </c>
      <c r="AF397" s="127">
        <f t="shared" si="163"/>
        <v>0</v>
      </c>
      <c r="AG397" s="127" t="str">
        <f t="shared" si="169"/>
        <v>интрадей</v>
      </c>
      <c r="AH397" s="128">
        <f t="shared" si="164"/>
        <v>0</v>
      </c>
      <c r="AI397" s="128">
        <f t="shared" si="165"/>
        <v>0</v>
      </c>
      <c r="AJ397" s="125" t="str">
        <f t="shared" si="177"/>
        <v/>
      </c>
      <c r="AK397" s="125" t="str">
        <f t="shared" si="178"/>
        <v/>
      </c>
      <c r="AL397" s="126" t="str">
        <f t="shared" si="179"/>
        <v/>
      </c>
      <c r="AM397" s="128">
        <f t="shared" si="172"/>
        <v>0</v>
      </c>
      <c r="AN397" s="129">
        <f t="shared" si="180"/>
        <v>8</v>
      </c>
      <c r="AO397" s="129">
        <f t="shared" si="173"/>
        <v>-19.875000000000043</v>
      </c>
      <c r="AP397" s="129">
        <f t="shared" si="181"/>
        <v>0</v>
      </c>
      <c r="AQ397" s="128">
        <f t="shared" si="170"/>
        <v>0</v>
      </c>
      <c r="AR397" s="128">
        <f t="shared" si="171"/>
        <v>0</v>
      </c>
      <c r="AS397" s="125">
        <f t="shared" si="166"/>
        <v>0</v>
      </c>
      <c r="AT397" s="143">
        <f t="shared" si="167"/>
        <v>-1</v>
      </c>
      <c r="AU397" s="137"/>
      <c r="AV397" s="102"/>
    </row>
    <row r="398" spans="1:48" ht="10.199999999999999" x14ac:dyDescent="0.2">
      <c r="A398" s="102"/>
      <c r="B398" s="133">
        <v>396</v>
      </c>
      <c r="C398" s="159"/>
      <c r="D398" s="82"/>
      <c r="E398" s="81"/>
      <c r="F398" s="82"/>
      <c r="G398" s="84"/>
      <c r="H398" s="84"/>
      <c r="I398" s="85"/>
      <c r="J398" s="85"/>
      <c r="K398" s="84"/>
      <c r="L398" s="86"/>
      <c r="M398" s="87"/>
      <c r="N398" s="135"/>
      <c r="O398" s="119"/>
      <c r="P398" s="120"/>
      <c r="Q398" s="121"/>
      <c r="R398" s="86"/>
      <c r="S398" s="86"/>
      <c r="T398" s="138">
        <f t="shared" si="174"/>
        <v>6.4099999999999966</v>
      </c>
      <c r="U398" s="122">
        <f t="shared" si="156"/>
        <v>0</v>
      </c>
      <c r="V398" s="123">
        <f t="shared" si="157"/>
        <v>0</v>
      </c>
      <c r="W398" s="122">
        <f t="shared" si="168"/>
        <v>0</v>
      </c>
      <c r="X398" s="124">
        <f t="shared" si="158"/>
        <v>6.4099999999999966</v>
      </c>
      <c r="Y398" s="124">
        <f t="shared" si="159"/>
        <v>-1.5899999999999967</v>
      </c>
      <c r="Z398" s="124">
        <f t="shared" si="160"/>
        <v>6.4099999999999966</v>
      </c>
      <c r="AA398" s="140">
        <f t="shared" si="161"/>
        <v>-1.5899999999999967</v>
      </c>
      <c r="AB398" s="142" t="str">
        <f>IF(G398&lt;&gt;"",VLOOKUP(WEEKDAY(C398,2),Служебный!G$4:H$10,2),"")</f>
        <v/>
      </c>
      <c r="AC398" s="125" t="str">
        <f t="shared" si="175"/>
        <v/>
      </c>
      <c r="AD398" s="126" t="str">
        <f t="shared" si="176"/>
        <v/>
      </c>
      <c r="AE398" s="127">
        <f t="shared" si="162"/>
        <v>0</v>
      </c>
      <c r="AF398" s="127">
        <f t="shared" si="163"/>
        <v>0</v>
      </c>
      <c r="AG398" s="127" t="str">
        <f t="shared" si="169"/>
        <v>интрадей</v>
      </c>
      <c r="AH398" s="128">
        <f t="shared" si="164"/>
        <v>0</v>
      </c>
      <c r="AI398" s="128">
        <f t="shared" si="165"/>
        <v>0</v>
      </c>
      <c r="AJ398" s="125" t="str">
        <f t="shared" si="177"/>
        <v/>
      </c>
      <c r="AK398" s="125" t="str">
        <f t="shared" si="178"/>
        <v/>
      </c>
      <c r="AL398" s="126" t="str">
        <f t="shared" si="179"/>
        <v/>
      </c>
      <c r="AM398" s="128">
        <f t="shared" si="172"/>
        <v>0</v>
      </c>
      <c r="AN398" s="129">
        <f t="shared" si="180"/>
        <v>8</v>
      </c>
      <c r="AO398" s="129">
        <f t="shared" si="173"/>
        <v>-19.875000000000043</v>
      </c>
      <c r="AP398" s="129">
        <f t="shared" si="181"/>
        <v>0</v>
      </c>
      <c r="AQ398" s="128">
        <f t="shared" si="170"/>
        <v>0</v>
      </c>
      <c r="AR398" s="128">
        <f t="shared" si="171"/>
        <v>0</v>
      </c>
      <c r="AS398" s="125">
        <f t="shared" si="166"/>
        <v>0</v>
      </c>
      <c r="AT398" s="143">
        <f t="shared" si="167"/>
        <v>-1</v>
      </c>
      <c r="AU398" s="137"/>
      <c r="AV398" s="102"/>
    </row>
    <row r="399" spans="1:48" ht="10.199999999999999" x14ac:dyDescent="0.2">
      <c r="A399" s="102"/>
      <c r="B399" s="133">
        <v>397</v>
      </c>
      <c r="C399" s="159"/>
      <c r="D399" s="82"/>
      <c r="E399" s="81"/>
      <c r="F399" s="82"/>
      <c r="G399" s="84"/>
      <c r="H399" s="84"/>
      <c r="I399" s="85"/>
      <c r="J399" s="85"/>
      <c r="K399" s="84"/>
      <c r="L399" s="86"/>
      <c r="M399" s="87"/>
      <c r="N399" s="135"/>
      <c r="O399" s="119"/>
      <c r="P399" s="120"/>
      <c r="Q399" s="121"/>
      <c r="R399" s="86"/>
      <c r="S399" s="86"/>
      <c r="T399" s="138">
        <f t="shared" si="174"/>
        <v>6.4099999999999966</v>
      </c>
      <c r="U399" s="122">
        <f t="shared" si="156"/>
        <v>0</v>
      </c>
      <c r="V399" s="123">
        <f t="shared" si="157"/>
        <v>0</v>
      </c>
      <c r="W399" s="122">
        <f t="shared" si="168"/>
        <v>0</v>
      </c>
      <c r="X399" s="124">
        <f t="shared" si="158"/>
        <v>6.4099999999999966</v>
      </c>
      <c r="Y399" s="124">
        <f t="shared" si="159"/>
        <v>-1.5899999999999967</v>
      </c>
      <c r="Z399" s="124">
        <f t="shared" si="160"/>
        <v>6.4099999999999966</v>
      </c>
      <c r="AA399" s="140">
        <f t="shared" si="161"/>
        <v>-1.5899999999999967</v>
      </c>
      <c r="AB399" s="142" t="str">
        <f>IF(G399&lt;&gt;"",VLOOKUP(WEEKDAY(C399,2),Служебный!G$4:H$10,2),"")</f>
        <v/>
      </c>
      <c r="AC399" s="125" t="str">
        <f t="shared" si="175"/>
        <v/>
      </c>
      <c r="AD399" s="126" t="str">
        <f t="shared" si="176"/>
        <v/>
      </c>
      <c r="AE399" s="127">
        <f t="shared" si="162"/>
        <v>0</v>
      </c>
      <c r="AF399" s="127">
        <f t="shared" si="163"/>
        <v>0</v>
      </c>
      <c r="AG399" s="127" t="str">
        <f t="shared" si="169"/>
        <v>интрадей</v>
      </c>
      <c r="AH399" s="128">
        <f t="shared" si="164"/>
        <v>0</v>
      </c>
      <c r="AI399" s="128">
        <f t="shared" si="165"/>
        <v>0</v>
      </c>
      <c r="AJ399" s="125" t="str">
        <f t="shared" si="177"/>
        <v/>
      </c>
      <c r="AK399" s="125" t="str">
        <f t="shared" si="178"/>
        <v/>
      </c>
      <c r="AL399" s="126" t="str">
        <f t="shared" si="179"/>
        <v/>
      </c>
      <c r="AM399" s="128">
        <f t="shared" si="172"/>
        <v>0</v>
      </c>
      <c r="AN399" s="129">
        <f t="shared" si="180"/>
        <v>8</v>
      </c>
      <c r="AO399" s="129">
        <f t="shared" si="173"/>
        <v>-19.875000000000043</v>
      </c>
      <c r="AP399" s="129">
        <f t="shared" si="181"/>
        <v>0</v>
      </c>
      <c r="AQ399" s="128">
        <f t="shared" si="170"/>
        <v>0</v>
      </c>
      <c r="AR399" s="128">
        <f t="shared" si="171"/>
        <v>0</v>
      </c>
      <c r="AS399" s="125">
        <f t="shared" si="166"/>
        <v>0</v>
      </c>
      <c r="AT399" s="143">
        <f t="shared" si="167"/>
        <v>-1</v>
      </c>
      <c r="AU399" s="137"/>
      <c r="AV399" s="102"/>
    </row>
    <row r="400" spans="1:48" ht="10.199999999999999" x14ac:dyDescent="0.2">
      <c r="A400" s="102"/>
      <c r="B400" s="133">
        <v>398</v>
      </c>
      <c r="C400" s="159"/>
      <c r="D400" s="82"/>
      <c r="E400" s="81"/>
      <c r="F400" s="82"/>
      <c r="G400" s="84"/>
      <c r="H400" s="84"/>
      <c r="I400" s="85"/>
      <c r="J400" s="85"/>
      <c r="K400" s="84"/>
      <c r="L400" s="86"/>
      <c r="M400" s="87"/>
      <c r="N400" s="135"/>
      <c r="O400" s="119"/>
      <c r="P400" s="120"/>
      <c r="Q400" s="121"/>
      <c r="R400" s="86"/>
      <c r="S400" s="86"/>
      <c r="T400" s="138">
        <f t="shared" si="174"/>
        <v>6.4099999999999966</v>
      </c>
      <c r="U400" s="122">
        <f t="shared" si="156"/>
        <v>0</v>
      </c>
      <c r="V400" s="123">
        <f t="shared" si="157"/>
        <v>0</v>
      </c>
      <c r="W400" s="122">
        <f t="shared" si="168"/>
        <v>0</v>
      </c>
      <c r="X400" s="124">
        <f t="shared" si="158"/>
        <v>6.4099999999999966</v>
      </c>
      <c r="Y400" s="124">
        <f t="shared" si="159"/>
        <v>-1.5899999999999967</v>
      </c>
      <c r="Z400" s="124">
        <f t="shared" si="160"/>
        <v>6.4099999999999966</v>
      </c>
      <c r="AA400" s="140">
        <f t="shared" si="161"/>
        <v>-1.5899999999999967</v>
      </c>
      <c r="AB400" s="142" t="str">
        <f>IF(G400&lt;&gt;"",VLOOKUP(WEEKDAY(C400,2),Служебный!G$4:H$10,2),"")</f>
        <v/>
      </c>
      <c r="AC400" s="125" t="str">
        <f t="shared" si="175"/>
        <v/>
      </c>
      <c r="AD400" s="126" t="str">
        <f t="shared" si="176"/>
        <v/>
      </c>
      <c r="AE400" s="127">
        <f t="shared" si="162"/>
        <v>0</v>
      </c>
      <c r="AF400" s="127">
        <f t="shared" si="163"/>
        <v>0</v>
      </c>
      <c r="AG400" s="127" t="str">
        <f t="shared" si="169"/>
        <v>интрадей</v>
      </c>
      <c r="AH400" s="128">
        <f t="shared" si="164"/>
        <v>0</v>
      </c>
      <c r="AI400" s="128">
        <f t="shared" si="165"/>
        <v>0</v>
      </c>
      <c r="AJ400" s="125" t="str">
        <f t="shared" si="177"/>
        <v/>
      </c>
      <c r="AK400" s="125" t="str">
        <f t="shared" si="178"/>
        <v/>
      </c>
      <c r="AL400" s="126" t="str">
        <f t="shared" si="179"/>
        <v/>
      </c>
      <c r="AM400" s="128">
        <f t="shared" si="172"/>
        <v>0</v>
      </c>
      <c r="AN400" s="129">
        <f t="shared" si="180"/>
        <v>8</v>
      </c>
      <c r="AO400" s="129">
        <f t="shared" si="173"/>
        <v>-19.875000000000043</v>
      </c>
      <c r="AP400" s="129">
        <f t="shared" si="181"/>
        <v>0</v>
      </c>
      <c r="AQ400" s="128">
        <f t="shared" si="170"/>
        <v>0</v>
      </c>
      <c r="AR400" s="128">
        <f t="shared" si="171"/>
        <v>0</v>
      </c>
      <c r="AS400" s="125">
        <f t="shared" si="166"/>
        <v>0</v>
      </c>
      <c r="AT400" s="143">
        <f t="shared" si="167"/>
        <v>-1</v>
      </c>
      <c r="AU400" s="137"/>
      <c r="AV400" s="102"/>
    </row>
    <row r="401" spans="1:48" ht="10.199999999999999" x14ac:dyDescent="0.2">
      <c r="A401" s="102"/>
      <c r="B401" s="133">
        <v>399</v>
      </c>
      <c r="C401" s="159"/>
      <c r="D401" s="82"/>
      <c r="E401" s="81"/>
      <c r="F401" s="82"/>
      <c r="G401" s="84"/>
      <c r="H401" s="84"/>
      <c r="I401" s="85"/>
      <c r="J401" s="85"/>
      <c r="K401" s="84"/>
      <c r="L401" s="86"/>
      <c r="M401" s="87"/>
      <c r="N401" s="135"/>
      <c r="O401" s="119"/>
      <c r="P401" s="120"/>
      <c r="Q401" s="121"/>
      <c r="R401" s="86"/>
      <c r="S401" s="86"/>
      <c r="T401" s="138">
        <f t="shared" si="174"/>
        <v>6.4099999999999966</v>
      </c>
      <c r="U401" s="122">
        <f t="shared" si="156"/>
        <v>0</v>
      </c>
      <c r="V401" s="123">
        <f t="shared" si="157"/>
        <v>0</v>
      </c>
      <c r="W401" s="122">
        <f t="shared" si="168"/>
        <v>0</v>
      </c>
      <c r="X401" s="124">
        <f t="shared" si="158"/>
        <v>6.4099999999999966</v>
      </c>
      <c r="Y401" s="124">
        <f t="shared" si="159"/>
        <v>-1.5899999999999967</v>
      </c>
      <c r="Z401" s="124">
        <f t="shared" si="160"/>
        <v>6.4099999999999966</v>
      </c>
      <c r="AA401" s="140">
        <f t="shared" si="161"/>
        <v>-1.5899999999999967</v>
      </c>
      <c r="AB401" s="142" t="str">
        <f>IF(G401&lt;&gt;"",VLOOKUP(WEEKDAY(C401,2),Служебный!G$4:H$10,2),"")</f>
        <v/>
      </c>
      <c r="AC401" s="125" t="str">
        <f t="shared" si="175"/>
        <v/>
      </c>
      <c r="AD401" s="126" t="str">
        <f t="shared" si="176"/>
        <v/>
      </c>
      <c r="AE401" s="127">
        <f t="shared" si="162"/>
        <v>0</v>
      </c>
      <c r="AF401" s="127">
        <f t="shared" si="163"/>
        <v>0</v>
      </c>
      <c r="AG401" s="127" t="str">
        <f t="shared" si="169"/>
        <v>интрадей</v>
      </c>
      <c r="AH401" s="128">
        <f t="shared" si="164"/>
        <v>0</v>
      </c>
      <c r="AI401" s="128">
        <f t="shared" si="165"/>
        <v>0</v>
      </c>
      <c r="AJ401" s="125" t="str">
        <f t="shared" si="177"/>
        <v/>
      </c>
      <c r="AK401" s="125" t="str">
        <f t="shared" si="178"/>
        <v/>
      </c>
      <c r="AL401" s="126" t="str">
        <f t="shared" si="179"/>
        <v/>
      </c>
      <c r="AM401" s="128">
        <f t="shared" si="172"/>
        <v>0</v>
      </c>
      <c r="AN401" s="129">
        <f t="shared" si="180"/>
        <v>8</v>
      </c>
      <c r="AO401" s="129">
        <f t="shared" si="173"/>
        <v>-19.875000000000043</v>
      </c>
      <c r="AP401" s="129">
        <f t="shared" si="181"/>
        <v>0</v>
      </c>
      <c r="AQ401" s="128">
        <f t="shared" si="170"/>
        <v>0</v>
      </c>
      <c r="AR401" s="128">
        <f t="shared" si="171"/>
        <v>0</v>
      </c>
      <c r="AS401" s="125">
        <f t="shared" si="166"/>
        <v>0</v>
      </c>
      <c r="AT401" s="143">
        <f t="shared" si="167"/>
        <v>-1</v>
      </c>
      <c r="AU401" s="137"/>
      <c r="AV401" s="102"/>
    </row>
    <row r="402" spans="1:48" ht="10.199999999999999" x14ac:dyDescent="0.2">
      <c r="A402" s="102"/>
      <c r="B402" s="133">
        <v>400</v>
      </c>
      <c r="C402" s="159"/>
      <c r="D402" s="82"/>
      <c r="E402" s="81"/>
      <c r="F402" s="82"/>
      <c r="G402" s="84"/>
      <c r="H402" s="84"/>
      <c r="I402" s="85"/>
      <c r="J402" s="85"/>
      <c r="K402" s="84"/>
      <c r="L402" s="86"/>
      <c r="M402" s="87"/>
      <c r="N402" s="135"/>
      <c r="O402" s="119"/>
      <c r="P402" s="120"/>
      <c r="Q402" s="121"/>
      <c r="R402" s="86"/>
      <c r="S402" s="86"/>
      <c r="T402" s="138">
        <f t="shared" si="174"/>
        <v>6.4099999999999966</v>
      </c>
      <c r="U402" s="122">
        <f t="shared" si="156"/>
        <v>0</v>
      </c>
      <c r="V402" s="123">
        <f t="shared" si="157"/>
        <v>0</v>
      </c>
      <c r="W402" s="122">
        <f t="shared" si="168"/>
        <v>0</v>
      </c>
      <c r="X402" s="124">
        <f t="shared" si="158"/>
        <v>6.4099999999999966</v>
      </c>
      <c r="Y402" s="124">
        <f t="shared" si="159"/>
        <v>-1.5899999999999967</v>
      </c>
      <c r="Z402" s="124">
        <f t="shared" si="160"/>
        <v>6.4099999999999966</v>
      </c>
      <c r="AA402" s="140">
        <f t="shared" si="161"/>
        <v>-1.5899999999999967</v>
      </c>
      <c r="AB402" s="142" t="str">
        <f>IF(G402&lt;&gt;"",VLOOKUP(WEEKDAY(C402,2),Служебный!G$4:H$10,2),"")</f>
        <v/>
      </c>
      <c r="AC402" s="125" t="str">
        <f t="shared" si="175"/>
        <v/>
      </c>
      <c r="AD402" s="126" t="str">
        <f t="shared" si="176"/>
        <v/>
      </c>
      <c r="AE402" s="127">
        <f t="shared" si="162"/>
        <v>0</v>
      </c>
      <c r="AF402" s="127">
        <f t="shared" si="163"/>
        <v>0</v>
      </c>
      <c r="AG402" s="127" t="str">
        <f t="shared" si="169"/>
        <v>интрадей</v>
      </c>
      <c r="AH402" s="128">
        <f t="shared" si="164"/>
        <v>0</v>
      </c>
      <c r="AI402" s="128">
        <f t="shared" si="165"/>
        <v>0</v>
      </c>
      <c r="AJ402" s="125" t="str">
        <f t="shared" si="177"/>
        <v/>
      </c>
      <c r="AK402" s="125" t="str">
        <f t="shared" si="178"/>
        <v/>
      </c>
      <c r="AL402" s="126" t="str">
        <f t="shared" si="179"/>
        <v/>
      </c>
      <c r="AM402" s="128">
        <f t="shared" si="172"/>
        <v>0</v>
      </c>
      <c r="AN402" s="129">
        <f t="shared" si="180"/>
        <v>8</v>
      </c>
      <c r="AO402" s="129">
        <f t="shared" si="173"/>
        <v>-19.875000000000043</v>
      </c>
      <c r="AP402" s="129">
        <f t="shared" si="181"/>
        <v>0</v>
      </c>
      <c r="AQ402" s="128">
        <f t="shared" si="170"/>
        <v>0</v>
      </c>
      <c r="AR402" s="128">
        <f t="shared" si="171"/>
        <v>0</v>
      </c>
      <c r="AS402" s="125">
        <f t="shared" si="166"/>
        <v>0</v>
      </c>
      <c r="AT402" s="143">
        <f t="shared" si="167"/>
        <v>-1</v>
      </c>
      <c r="AU402" s="137"/>
      <c r="AV402" s="102"/>
    </row>
    <row r="403" spans="1:48" ht="10.199999999999999" x14ac:dyDescent="0.2">
      <c r="A403" s="102"/>
      <c r="B403" s="133">
        <v>401</v>
      </c>
      <c r="C403" s="159"/>
      <c r="D403" s="82"/>
      <c r="E403" s="81"/>
      <c r="F403" s="82"/>
      <c r="G403" s="84"/>
      <c r="H403" s="84"/>
      <c r="I403" s="85"/>
      <c r="J403" s="85"/>
      <c r="K403" s="84"/>
      <c r="L403" s="86"/>
      <c r="M403" s="87"/>
      <c r="N403" s="135"/>
      <c r="O403" s="119"/>
      <c r="P403" s="120"/>
      <c r="Q403" s="121"/>
      <c r="R403" s="86"/>
      <c r="S403" s="86"/>
      <c r="T403" s="138">
        <f t="shared" si="174"/>
        <v>6.4099999999999966</v>
      </c>
      <c r="U403" s="122">
        <f t="shared" si="156"/>
        <v>0</v>
      </c>
      <c r="V403" s="123">
        <f t="shared" si="157"/>
        <v>0</v>
      </c>
      <c r="W403" s="122">
        <f t="shared" si="168"/>
        <v>0</v>
      </c>
      <c r="X403" s="124">
        <f t="shared" si="158"/>
        <v>6.4099999999999966</v>
      </c>
      <c r="Y403" s="124">
        <f t="shared" si="159"/>
        <v>-1.5899999999999967</v>
      </c>
      <c r="Z403" s="124">
        <f t="shared" si="160"/>
        <v>6.4099999999999966</v>
      </c>
      <c r="AA403" s="140">
        <f t="shared" si="161"/>
        <v>-1.5899999999999967</v>
      </c>
      <c r="AB403" s="142" t="str">
        <f>IF(G403&lt;&gt;"",VLOOKUP(WEEKDAY(C403,2),Служебный!G$4:H$10,2),"")</f>
        <v/>
      </c>
      <c r="AC403" s="125" t="str">
        <f t="shared" si="175"/>
        <v/>
      </c>
      <c r="AD403" s="126" t="str">
        <f t="shared" si="176"/>
        <v/>
      </c>
      <c r="AE403" s="127">
        <f t="shared" si="162"/>
        <v>0</v>
      </c>
      <c r="AF403" s="127">
        <f t="shared" si="163"/>
        <v>0</v>
      </c>
      <c r="AG403" s="127" t="str">
        <f t="shared" si="169"/>
        <v>интрадей</v>
      </c>
      <c r="AH403" s="128">
        <f t="shared" si="164"/>
        <v>0</v>
      </c>
      <c r="AI403" s="128">
        <f t="shared" si="165"/>
        <v>0</v>
      </c>
      <c r="AJ403" s="125" t="str">
        <f t="shared" si="177"/>
        <v/>
      </c>
      <c r="AK403" s="125" t="str">
        <f t="shared" si="178"/>
        <v/>
      </c>
      <c r="AL403" s="126" t="str">
        <f t="shared" si="179"/>
        <v/>
      </c>
      <c r="AM403" s="128">
        <f t="shared" si="172"/>
        <v>0</v>
      </c>
      <c r="AN403" s="129">
        <f t="shared" si="180"/>
        <v>8</v>
      </c>
      <c r="AO403" s="129">
        <f t="shared" si="173"/>
        <v>-19.875000000000043</v>
      </c>
      <c r="AP403" s="129">
        <f t="shared" si="181"/>
        <v>0</v>
      </c>
      <c r="AQ403" s="128">
        <f t="shared" si="170"/>
        <v>0</v>
      </c>
      <c r="AR403" s="128">
        <f t="shared" si="171"/>
        <v>0</v>
      </c>
      <c r="AS403" s="125">
        <f t="shared" si="166"/>
        <v>0</v>
      </c>
      <c r="AT403" s="143">
        <f t="shared" si="167"/>
        <v>-1</v>
      </c>
      <c r="AU403" s="137"/>
      <c r="AV403" s="102"/>
    </row>
    <row r="404" spans="1:48" ht="10.199999999999999" x14ac:dyDescent="0.2">
      <c r="A404" s="102"/>
      <c r="B404" s="133">
        <v>402</v>
      </c>
      <c r="C404" s="159"/>
      <c r="D404" s="82"/>
      <c r="E404" s="81"/>
      <c r="F404" s="82"/>
      <c r="G404" s="84"/>
      <c r="H404" s="84"/>
      <c r="I404" s="85"/>
      <c r="J404" s="85"/>
      <c r="K404" s="84"/>
      <c r="L404" s="86"/>
      <c r="M404" s="87"/>
      <c r="N404" s="135"/>
      <c r="O404" s="119"/>
      <c r="P404" s="120"/>
      <c r="Q404" s="121"/>
      <c r="R404" s="86"/>
      <c r="S404" s="86"/>
      <c r="T404" s="138">
        <f t="shared" si="174"/>
        <v>6.4099999999999966</v>
      </c>
      <c r="U404" s="122">
        <f t="shared" ref="U404:U467" si="182">L404</f>
        <v>0</v>
      </c>
      <c r="V404" s="123">
        <f t="shared" ref="V404:V467" si="183">M404</f>
        <v>0</v>
      </c>
      <c r="W404" s="122">
        <f t="shared" si="168"/>
        <v>0</v>
      </c>
      <c r="X404" s="124">
        <f t="shared" ref="X404:X467" si="184">X403+V403</f>
        <v>6.4099999999999966</v>
      </c>
      <c r="Y404" s="124">
        <f t="shared" ref="Y404:Y467" si="185">Y403+W403</f>
        <v>-1.5899999999999967</v>
      </c>
      <c r="Z404" s="124">
        <f t="shared" ref="Z404:Z467" si="186">X404+V404</f>
        <v>6.4099999999999966</v>
      </c>
      <c r="AA404" s="140">
        <f t="shared" ref="AA404:AA467" si="187">Y404+W404</f>
        <v>-1.5899999999999967</v>
      </c>
      <c r="AB404" s="142" t="str">
        <f>IF(G404&lt;&gt;"",VLOOKUP(WEEKDAY(C404,2),Служебный!G$4:H$10,2),"")</f>
        <v/>
      </c>
      <c r="AC404" s="125" t="str">
        <f t="shared" si="175"/>
        <v/>
      </c>
      <c r="AD404" s="126" t="str">
        <f t="shared" si="176"/>
        <v/>
      </c>
      <c r="AE404" s="127">
        <f t="shared" ref="AE404:AE467" si="188">ROUND(((E404+F404)-(C404+D404))*86400,0)</f>
        <v>0</v>
      </c>
      <c r="AF404" s="127">
        <f t="shared" ref="AF404:AF467" si="189">IF(FLOOR((AE404/60),15)&gt;400,"Среднесрок",FLOOR((AE404/60),15))</f>
        <v>0</v>
      </c>
      <c r="AG404" s="127" t="str">
        <f t="shared" si="169"/>
        <v>интрадей</v>
      </c>
      <c r="AH404" s="128">
        <f t="shared" ref="AH404:AH467" si="190">IF(W404&gt;0,W404,0)</f>
        <v>0</v>
      </c>
      <c r="AI404" s="128">
        <f t="shared" ref="AI404:AI467" si="191">IF(W404&lt;0,W404,0)</f>
        <v>0</v>
      </c>
      <c r="AJ404" s="125" t="str">
        <f t="shared" si="177"/>
        <v/>
      </c>
      <c r="AK404" s="125" t="str">
        <f t="shared" si="178"/>
        <v/>
      </c>
      <c r="AL404" s="126" t="str">
        <f t="shared" si="179"/>
        <v/>
      </c>
      <c r="AM404" s="128">
        <f t="shared" si="172"/>
        <v>0</v>
      </c>
      <c r="AN404" s="129">
        <f t="shared" si="180"/>
        <v>8</v>
      </c>
      <c r="AO404" s="129">
        <f t="shared" si="173"/>
        <v>-19.875000000000043</v>
      </c>
      <c r="AP404" s="129">
        <f t="shared" si="181"/>
        <v>0</v>
      </c>
      <c r="AQ404" s="128">
        <f t="shared" si="170"/>
        <v>0</v>
      </c>
      <c r="AR404" s="128">
        <f t="shared" si="171"/>
        <v>0</v>
      </c>
      <c r="AS404" s="125">
        <f t="shared" ref="AS404:AS467" si="192">CEILING(I404,5)</f>
        <v>0</v>
      </c>
      <c r="AT404" s="143">
        <f t="shared" ref="AT404:AT467" si="193">IF(AR404=0,AT403,IF(W404&lt;0,IF(AT403&lt;0,AT403-1,-1),IF(AT403&gt;0,AT403+1,1)))</f>
        <v>-1</v>
      </c>
      <c r="AU404" s="137"/>
      <c r="AV404" s="102"/>
    </row>
    <row r="405" spans="1:48" ht="10.199999999999999" x14ac:dyDescent="0.2">
      <c r="A405" s="102"/>
      <c r="B405" s="133">
        <v>403</v>
      </c>
      <c r="C405" s="159"/>
      <c r="D405" s="82"/>
      <c r="E405" s="81"/>
      <c r="F405" s="82"/>
      <c r="G405" s="84"/>
      <c r="H405" s="84"/>
      <c r="I405" s="85"/>
      <c r="J405" s="85"/>
      <c r="K405" s="84"/>
      <c r="L405" s="86"/>
      <c r="M405" s="87"/>
      <c r="N405" s="135"/>
      <c r="O405" s="119"/>
      <c r="P405" s="120"/>
      <c r="Q405" s="121"/>
      <c r="R405" s="86"/>
      <c r="S405" s="86"/>
      <c r="T405" s="138">
        <f t="shared" si="174"/>
        <v>6.4099999999999966</v>
      </c>
      <c r="U405" s="122">
        <f t="shared" si="182"/>
        <v>0</v>
      </c>
      <c r="V405" s="123">
        <f t="shared" si="183"/>
        <v>0</v>
      </c>
      <c r="W405" s="122">
        <f t="shared" si="168"/>
        <v>0</v>
      </c>
      <c r="X405" s="124">
        <f t="shared" si="184"/>
        <v>6.4099999999999966</v>
      </c>
      <c r="Y405" s="124">
        <f t="shared" si="185"/>
        <v>-1.5899999999999967</v>
      </c>
      <c r="Z405" s="124">
        <f t="shared" si="186"/>
        <v>6.4099999999999966</v>
      </c>
      <c r="AA405" s="140">
        <f t="shared" si="187"/>
        <v>-1.5899999999999967</v>
      </c>
      <c r="AB405" s="142" t="str">
        <f>IF(G405&lt;&gt;"",VLOOKUP(WEEKDAY(C405,2),Служебный!G$4:H$10,2),"")</f>
        <v/>
      </c>
      <c r="AC405" s="125" t="str">
        <f t="shared" si="175"/>
        <v/>
      </c>
      <c r="AD405" s="126" t="str">
        <f t="shared" si="176"/>
        <v/>
      </c>
      <c r="AE405" s="127">
        <f t="shared" si="188"/>
        <v>0</v>
      </c>
      <c r="AF405" s="127">
        <f t="shared" si="189"/>
        <v>0</v>
      </c>
      <c r="AG405" s="127" t="str">
        <f t="shared" si="169"/>
        <v>интрадей</v>
      </c>
      <c r="AH405" s="128">
        <f t="shared" si="190"/>
        <v>0</v>
      </c>
      <c r="AI405" s="128">
        <f t="shared" si="191"/>
        <v>0</v>
      </c>
      <c r="AJ405" s="125" t="str">
        <f t="shared" si="177"/>
        <v/>
      </c>
      <c r="AK405" s="125" t="str">
        <f t="shared" si="178"/>
        <v/>
      </c>
      <c r="AL405" s="126" t="str">
        <f t="shared" si="179"/>
        <v/>
      </c>
      <c r="AM405" s="128">
        <f t="shared" si="172"/>
        <v>0</v>
      </c>
      <c r="AN405" s="129">
        <f t="shared" si="180"/>
        <v>8</v>
      </c>
      <c r="AO405" s="129">
        <f t="shared" si="173"/>
        <v>-19.875000000000043</v>
      </c>
      <c r="AP405" s="129">
        <f t="shared" si="181"/>
        <v>0</v>
      </c>
      <c r="AQ405" s="128">
        <f t="shared" si="170"/>
        <v>0</v>
      </c>
      <c r="AR405" s="128">
        <f t="shared" si="171"/>
        <v>0</v>
      </c>
      <c r="AS405" s="125">
        <f t="shared" si="192"/>
        <v>0</v>
      </c>
      <c r="AT405" s="143">
        <f t="shared" si="193"/>
        <v>-1</v>
      </c>
      <c r="AU405" s="137"/>
      <c r="AV405" s="102"/>
    </row>
    <row r="406" spans="1:48" ht="10.199999999999999" x14ac:dyDescent="0.2">
      <c r="A406" s="102"/>
      <c r="B406" s="133">
        <v>404</v>
      </c>
      <c r="C406" s="159"/>
      <c r="D406" s="82"/>
      <c r="E406" s="81"/>
      <c r="F406" s="82"/>
      <c r="G406" s="84"/>
      <c r="H406" s="84"/>
      <c r="I406" s="85"/>
      <c r="J406" s="85"/>
      <c r="K406" s="84"/>
      <c r="L406" s="86"/>
      <c r="M406" s="87"/>
      <c r="N406" s="135"/>
      <c r="O406" s="119"/>
      <c r="P406" s="120"/>
      <c r="Q406" s="121"/>
      <c r="R406" s="86"/>
      <c r="S406" s="86"/>
      <c r="T406" s="138">
        <f t="shared" si="174"/>
        <v>6.4099999999999966</v>
      </c>
      <c r="U406" s="122">
        <f t="shared" si="182"/>
        <v>0</v>
      </c>
      <c r="V406" s="123">
        <f t="shared" si="183"/>
        <v>0</v>
      </c>
      <c r="W406" s="122">
        <f t="shared" si="168"/>
        <v>0</v>
      </c>
      <c r="X406" s="124">
        <f t="shared" si="184"/>
        <v>6.4099999999999966</v>
      </c>
      <c r="Y406" s="124">
        <f t="shared" si="185"/>
        <v>-1.5899999999999967</v>
      </c>
      <c r="Z406" s="124">
        <f t="shared" si="186"/>
        <v>6.4099999999999966</v>
      </c>
      <c r="AA406" s="140">
        <f t="shared" si="187"/>
        <v>-1.5899999999999967</v>
      </c>
      <c r="AB406" s="142" t="str">
        <f>IF(G406&lt;&gt;"",VLOOKUP(WEEKDAY(C406,2),Служебный!G$4:H$10,2),"")</f>
        <v/>
      </c>
      <c r="AC406" s="125" t="str">
        <f t="shared" si="175"/>
        <v/>
      </c>
      <c r="AD406" s="126" t="str">
        <f t="shared" si="176"/>
        <v/>
      </c>
      <c r="AE406" s="127">
        <f t="shared" si="188"/>
        <v>0</v>
      </c>
      <c r="AF406" s="127">
        <f t="shared" si="189"/>
        <v>0</v>
      </c>
      <c r="AG406" s="127" t="str">
        <f t="shared" si="169"/>
        <v>интрадей</v>
      </c>
      <c r="AH406" s="128">
        <f t="shared" si="190"/>
        <v>0</v>
      </c>
      <c r="AI406" s="128">
        <f t="shared" si="191"/>
        <v>0</v>
      </c>
      <c r="AJ406" s="125" t="str">
        <f t="shared" si="177"/>
        <v/>
      </c>
      <c r="AK406" s="125" t="str">
        <f t="shared" si="178"/>
        <v/>
      </c>
      <c r="AL406" s="126" t="str">
        <f t="shared" si="179"/>
        <v/>
      </c>
      <c r="AM406" s="128">
        <f t="shared" si="172"/>
        <v>0</v>
      </c>
      <c r="AN406" s="129">
        <f t="shared" si="180"/>
        <v>8</v>
      </c>
      <c r="AO406" s="129">
        <f t="shared" si="173"/>
        <v>-19.875000000000043</v>
      </c>
      <c r="AP406" s="129">
        <f t="shared" si="181"/>
        <v>0</v>
      </c>
      <c r="AQ406" s="128">
        <f t="shared" si="170"/>
        <v>0</v>
      </c>
      <c r="AR406" s="128">
        <f t="shared" si="171"/>
        <v>0</v>
      </c>
      <c r="AS406" s="125">
        <f t="shared" si="192"/>
        <v>0</v>
      </c>
      <c r="AT406" s="143">
        <f t="shared" si="193"/>
        <v>-1</v>
      </c>
      <c r="AU406" s="137"/>
      <c r="AV406" s="102"/>
    </row>
    <row r="407" spans="1:48" ht="10.199999999999999" x14ac:dyDescent="0.2">
      <c r="A407" s="102"/>
      <c r="B407" s="133">
        <v>405</v>
      </c>
      <c r="C407" s="159"/>
      <c r="D407" s="82"/>
      <c r="E407" s="81"/>
      <c r="F407" s="82"/>
      <c r="G407" s="84"/>
      <c r="H407" s="84"/>
      <c r="I407" s="85"/>
      <c r="J407" s="85"/>
      <c r="K407" s="84"/>
      <c r="L407" s="86"/>
      <c r="M407" s="87"/>
      <c r="N407" s="135"/>
      <c r="O407" s="119"/>
      <c r="P407" s="120"/>
      <c r="Q407" s="121"/>
      <c r="R407" s="86"/>
      <c r="S407" s="86"/>
      <c r="T407" s="138">
        <f t="shared" si="174"/>
        <v>6.4099999999999966</v>
      </c>
      <c r="U407" s="122">
        <f t="shared" si="182"/>
        <v>0</v>
      </c>
      <c r="V407" s="123">
        <f t="shared" si="183"/>
        <v>0</v>
      </c>
      <c r="W407" s="122">
        <f t="shared" si="168"/>
        <v>0</v>
      </c>
      <c r="X407" s="124">
        <f t="shared" si="184"/>
        <v>6.4099999999999966</v>
      </c>
      <c r="Y407" s="124">
        <f t="shared" si="185"/>
        <v>-1.5899999999999967</v>
      </c>
      <c r="Z407" s="124">
        <f t="shared" si="186"/>
        <v>6.4099999999999966</v>
      </c>
      <c r="AA407" s="140">
        <f t="shared" si="187"/>
        <v>-1.5899999999999967</v>
      </c>
      <c r="AB407" s="142" t="str">
        <f>IF(G407&lt;&gt;"",VLOOKUP(WEEKDAY(C407,2),Служебный!G$4:H$10,2),"")</f>
        <v/>
      </c>
      <c r="AC407" s="125" t="str">
        <f t="shared" si="175"/>
        <v/>
      </c>
      <c r="AD407" s="126" t="str">
        <f t="shared" si="176"/>
        <v/>
      </c>
      <c r="AE407" s="127">
        <f t="shared" si="188"/>
        <v>0</v>
      </c>
      <c r="AF407" s="127">
        <f t="shared" si="189"/>
        <v>0</v>
      </c>
      <c r="AG407" s="127" t="str">
        <f t="shared" si="169"/>
        <v>интрадей</v>
      </c>
      <c r="AH407" s="128">
        <f t="shared" si="190"/>
        <v>0</v>
      </c>
      <c r="AI407" s="128">
        <f t="shared" si="191"/>
        <v>0</v>
      </c>
      <c r="AJ407" s="125" t="str">
        <f t="shared" si="177"/>
        <v/>
      </c>
      <c r="AK407" s="125" t="str">
        <f t="shared" si="178"/>
        <v/>
      </c>
      <c r="AL407" s="126" t="str">
        <f t="shared" si="179"/>
        <v/>
      </c>
      <c r="AM407" s="128">
        <f t="shared" si="172"/>
        <v>0</v>
      </c>
      <c r="AN407" s="129">
        <f t="shared" si="180"/>
        <v>8</v>
      </c>
      <c r="AO407" s="129">
        <f t="shared" si="173"/>
        <v>-19.875000000000043</v>
      </c>
      <c r="AP407" s="129">
        <f t="shared" si="181"/>
        <v>0</v>
      </c>
      <c r="AQ407" s="128">
        <f t="shared" si="170"/>
        <v>0</v>
      </c>
      <c r="AR407" s="128">
        <f t="shared" si="171"/>
        <v>0</v>
      </c>
      <c r="AS407" s="125">
        <f t="shared" si="192"/>
        <v>0</v>
      </c>
      <c r="AT407" s="143">
        <f t="shared" si="193"/>
        <v>-1</v>
      </c>
      <c r="AU407" s="137"/>
      <c r="AV407" s="102"/>
    </row>
    <row r="408" spans="1:48" ht="10.199999999999999" x14ac:dyDescent="0.2">
      <c r="A408" s="102"/>
      <c r="B408" s="133">
        <v>406</v>
      </c>
      <c r="C408" s="159"/>
      <c r="D408" s="82"/>
      <c r="E408" s="81"/>
      <c r="F408" s="82"/>
      <c r="G408" s="84"/>
      <c r="H408" s="84"/>
      <c r="I408" s="85"/>
      <c r="J408" s="85"/>
      <c r="K408" s="84"/>
      <c r="L408" s="86"/>
      <c r="M408" s="87"/>
      <c r="N408" s="135"/>
      <c r="O408" s="119"/>
      <c r="P408" s="120"/>
      <c r="Q408" s="121"/>
      <c r="R408" s="86"/>
      <c r="S408" s="86"/>
      <c r="T408" s="138">
        <f t="shared" si="174"/>
        <v>6.4099999999999966</v>
      </c>
      <c r="U408" s="122">
        <f t="shared" si="182"/>
        <v>0</v>
      </c>
      <c r="V408" s="123">
        <f t="shared" si="183"/>
        <v>0</v>
      </c>
      <c r="W408" s="122">
        <f t="shared" si="168"/>
        <v>0</v>
      </c>
      <c r="X408" s="124">
        <f t="shared" si="184"/>
        <v>6.4099999999999966</v>
      </c>
      <c r="Y408" s="124">
        <f t="shared" si="185"/>
        <v>-1.5899999999999967</v>
      </c>
      <c r="Z408" s="124">
        <f t="shared" si="186"/>
        <v>6.4099999999999966</v>
      </c>
      <c r="AA408" s="140">
        <f t="shared" si="187"/>
        <v>-1.5899999999999967</v>
      </c>
      <c r="AB408" s="142" t="str">
        <f>IF(G408&lt;&gt;"",VLOOKUP(WEEKDAY(C408,2),Служебный!G$4:H$10,2),"")</f>
        <v/>
      </c>
      <c r="AC408" s="125" t="str">
        <f t="shared" si="175"/>
        <v/>
      </c>
      <c r="AD408" s="126" t="str">
        <f t="shared" si="176"/>
        <v/>
      </c>
      <c r="AE408" s="127">
        <f t="shared" si="188"/>
        <v>0</v>
      </c>
      <c r="AF408" s="127">
        <f t="shared" si="189"/>
        <v>0</v>
      </c>
      <c r="AG408" s="127" t="str">
        <f t="shared" si="169"/>
        <v>интрадей</v>
      </c>
      <c r="AH408" s="128">
        <f t="shared" si="190"/>
        <v>0</v>
      </c>
      <c r="AI408" s="128">
        <f t="shared" si="191"/>
        <v>0</v>
      </c>
      <c r="AJ408" s="125" t="str">
        <f t="shared" si="177"/>
        <v/>
      </c>
      <c r="AK408" s="125" t="str">
        <f t="shared" si="178"/>
        <v/>
      </c>
      <c r="AL408" s="126" t="str">
        <f t="shared" si="179"/>
        <v/>
      </c>
      <c r="AM408" s="128">
        <f t="shared" si="172"/>
        <v>0</v>
      </c>
      <c r="AN408" s="129">
        <f t="shared" si="180"/>
        <v>8</v>
      </c>
      <c r="AO408" s="129">
        <f t="shared" si="173"/>
        <v>-19.875000000000043</v>
      </c>
      <c r="AP408" s="129">
        <f t="shared" si="181"/>
        <v>0</v>
      </c>
      <c r="AQ408" s="128">
        <f t="shared" si="170"/>
        <v>0</v>
      </c>
      <c r="AR408" s="128">
        <f t="shared" si="171"/>
        <v>0</v>
      </c>
      <c r="AS408" s="125">
        <f t="shared" si="192"/>
        <v>0</v>
      </c>
      <c r="AT408" s="143">
        <f t="shared" si="193"/>
        <v>-1</v>
      </c>
      <c r="AU408" s="137"/>
      <c r="AV408" s="102"/>
    </row>
    <row r="409" spans="1:48" ht="10.199999999999999" x14ac:dyDescent="0.2">
      <c r="A409" s="102"/>
      <c r="B409" s="133">
        <v>407</v>
      </c>
      <c r="C409" s="159"/>
      <c r="D409" s="82"/>
      <c r="E409" s="81"/>
      <c r="F409" s="82"/>
      <c r="G409" s="84"/>
      <c r="H409" s="84"/>
      <c r="I409" s="85"/>
      <c r="J409" s="85"/>
      <c r="K409" s="84"/>
      <c r="L409" s="86"/>
      <c r="M409" s="87"/>
      <c r="N409" s="135"/>
      <c r="O409" s="119"/>
      <c r="P409" s="120"/>
      <c r="Q409" s="121"/>
      <c r="R409" s="86"/>
      <c r="S409" s="86"/>
      <c r="T409" s="138">
        <f t="shared" si="174"/>
        <v>6.4099999999999966</v>
      </c>
      <c r="U409" s="122">
        <f t="shared" si="182"/>
        <v>0</v>
      </c>
      <c r="V409" s="123">
        <f t="shared" si="183"/>
        <v>0</v>
      </c>
      <c r="W409" s="122">
        <f t="shared" si="168"/>
        <v>0</v>
      </c>
      <c r="X409" s="124">
        <f t="shared" si="184"/>
        <v>6.4099999999999966</v>
      </c>
      <c r="Y409" s="124">
        <f t="shared" si="185"/>
        <v>-1.5899999999999967</v>
      </c>
      <c r="Z409" s="124">
        <f t="shared" si="186"/>
        <v>6.4099999999999966</v>
      </c>
      <c r="AA409" s="140">
        <f t="shared" si="187"/>
        <v>-1.5899999999999967</v>
      </c>
      <c r="AB409" s="142" t="str">
        <f>IF(G409&lt;&gt;"",VLOOKUP(WEEKDAY(C409,2),Служебный!G$4:H$10,2),"")</f>
        <v/>
      </c>
      <c r="AC409" s="125" t="str">
        <f t="shared" si="175"/>
        <v/>
      </c>
      <c r="AD409" s="126" t="str">
        <f t="shared" si="176"/>
        <v/>
      </c>
      <c r="AE409" s="127">
        <f t="shared" si="188"/>
        <v>0</v>
      </c>
      <c r="AF409" s="127">
        <f t="shared" si="189"/>
        <v>0</v>
      </c>
      <c r="AG409" s="127" t="str">
        <f t="shared" si="169"/>
        <v>интрадей</v>
      </c>
      <c r="AH409" s="128">
        <f t="shared" si="190"/>
        <v>0</v>
      </c>
      <c r="AI409" s="128">
        <f t="shared" si="191"/>
        <v>0</v>
      </c>
      <c r="AJ409" s="125" t="str">
        <f t="shared" si="177"/>
        <v/>
      </c>
      <c r="AK409" s="125" t="str">
        <f t="shared" si="178"/>
        <v/>
      </c>
      <c r="AL409" s="126" t="str">
        <f t="shared" si="179"/>
        <v/>
      </c>
      <c r="AM409" s="128">
        <f t="shared" si="172"/>
        <v>0</v>
      </c>
      <c r="AN409" s="129">
        <f t="shared" si="180"/>
        <v>8</v>
      </c>
      <c r="AO409" s="129">
        <f t="shared" si="173"/>
        <v>-19.875000000000043</v>
      </c>
      <c r="AP409" s="129">
        <f t="shared" si="181"/>
        <v>0</v>
      </c>
      <c r="AQ409" s="128">
        <f t="shared" si="170"/>
        <v>0</v>
      </c>
      <c r="AR409" s="128">
        <f t="shared" si="171"/>
        <v>0</v>
      </c>
      <c r="AS409" s="125">
        <f t="shared" si="192"/>
        <v>0</v>
      </c>
      <c r="AT409" s="143">
        <f t="shared" si="193"/>
        <v>-1</v>
      </c>
      <c r="AU409" s="137"/>
      <c r="AV409" s="102"/>
    </row>
    <row r="410" spans="1:48" ht="10.199999999999999" x14ac:dyDescent="0.2">
      <c r="A410" s="102"/>
      <c r="B410" s="133">
        <v>408</v>
      </c>
      <c r="C410" s="159"/>
      <c r="D410" s="82"/>
      <c r="E410" s="81"/>
      <c r="F410" s="82"/>
      <c r="G410" s="84"/>
      <c r="H410" s="84"/>
      <c r="I410" s="85"/>
      <c r="J410" s="85"/>
      <c r="K410" s="84"/>
      <c r="L410" s="86"/>
      <c r="M410" s="87"/>
      <c r="N410" s="135"/>
      <c r="O410" s="119"/>
      <c r="P410" s="120"/>
      <c r="Q410" s="121"/>
      <c r="R410" s="86"/>
      <c r="S410" s="86"/>
      <c r="T410" s="138">
        <f t="shared" si="174"/>
        <v>6.4099999999999966</v>
      </c>
      <c r="U410" s="122">
        <f t="shared" si="182"/>
        <v>0</v>
      </c>
      <c r="V410" s="123">
        <f t="shared" si="183"/>
        <v>0</v>
      </c>
      <c r="W410" s="122">
        <f t="shared" si="168"/>
        <v>0</v>
      </c>
      <c r="X410" s="124">
        <f t="shared" si="184"/>
        <v>6.4099999999999966</v>
      </c>
      <c r="Y410" s="124">
        <f t="shared" si="185"/>
        <v>-1.5899999999999967</v>
      </c>
      <c r="Z410" s="124">
        <f t="shared" si="186"/>
        <v>6.4099999999999966</v>
      </c>
      <c r="AA410" s="140">
        <f t="shared" si="187"/>
        <v>-1.5899999999999967</v>
      </c>
      <c r="AB410" s="142" t="str">
        <f>IF(G410&lt;&gt;"",VLOOKUP(WEEKDAY(C410,2),Служебный!G$4:H$10,2),"")</f>
        <v/>
      </c>
      <c r="AC410" s="125" t="str">
        <f t="shared" si="175"/>
        <v/>
      </c>
      <c r="AD410" s="126" t="str">
        <f t="shared" si="176"/>
        <v/>
      </c>
      <c r="AE410" s="127">
        <f t="shared" si="188"/>
        <v>0</v>
      </c>
      <c r="AF410" s="127">
        <f t="shared" si="189"/>
        <v>0</v>
      </c>
      <c r="AG410" s="127" t="str">
        <f t="shared" si="169"/>
        <v>интрадей</v>
      </c>
      <c r="AH410" s="128">
        <f t="shared" si="190"/>
        <v>0</v>
      </c>
      <c r="AI410" s="128">
        <f t="shared" si="191"/>
        <v>0</v>
      </c>
      <c r="AJ410" s="125" t="str">
        <f t="shared" si="177"/>
        <v/>
      </c>
      <c r="AK410" s="125" t="str">
        <f t="shared" si="178"/>
        <v/>
      </c>
      <c r="AL410" s="126" t="str">
        <f t="shared" si="179"/>
        <v/>
      </c>
      <c r="AM410" s="128">
        <f t="shared" si="172"/>
        <v>0</v>
      </c>
      <c r="AN410" s="129">
        <f t="shared" si="180"/>
        <v>8</v>
      </c>
      <c r="AO410" s="129">
        <f t="shared" si="173"/>
        <v>-19.875000000000043</v>
      </c>
      <c r="AP410" s="129">
        <f t="shared" si="181"/>
        <v>0</v>
      </c>
      <c r="AQ410" s="128">
        <f t="shared" si="170"/>
        <v>0</v>
      </c>
      <c r="AR410" s="128">
        <f t="shared" si="171"/>
        <v>0</v>
      </c>
      <c r="AS410" s="125">
        <f t="shared" si="192"/>
        <v>0</v>
      </c>
      <c r="AT410" s="143">
        <f t="shared" si="193"/>
        <v>-1</v>
      </c>
      <c r="AU410" s="137"/>
      <c r="AV410" s="102"/>
    </row>
    <row r="411" spans="1:48" ht="10.199999999999999" x14ac:dyDescent="0.2">
      <c r="A411" s="102"/>
      <c r="B411" s="133">
        <v>409</v>
      </c>
      <c r="C411" s="159"/>
      <c r="D411" s="82"/>
      <c r="E411" s="81"/>
      <c r="F411" s="82"/>
      <c r="G411" s="84"/>
      <c r="H411" s="84"/>
      <c r="I411" s="85"/>
      <c r="J411" s="85"/>
      <c r="K411" s="84"/>
      <c r="L411" s="86"/>
      <c r="M411" s="87"/>
      <c r="N411" s="135"/>
      <c r="O411" s="119"/>
      <c r="P411" s="120"/>
      <c r="Q411" s="121"/>
      <c r="R411" s="86"/>
      <c r="S411" s="86"/>
      <c r="T411" s="138">
        <f t="shared" si="174"/>
        <v>6.4099999999999966</v>
      </c>
      <c r="U411" s="122">
        <f t="shared" si="182"/>
        <v>0</v>
      </c>
      <c r="V411" s="123">
        <f t="shared" si="183"/>
        <v>0</v>
      </c>
      <c r="W411" s="122">
        <f t="shared" si="168"/>
        <v>0</v>
      </c>
      <c r="X411" s="124">
        <f t="shared" si="184"/>
        <v>6.4099999999999966</v>
      </c>
      <c r="Y411" s="124">
        <f t="shared" si="185"/>
        <v>-1.5899999999999967</v>
      </c>
      <c r="Z411" s="124">
        <f t="shared" si="186"/>
        <v>6.4099999999999966</v>
      </c>
      <c r="AA411" s="140">
        <f t="shared" si="187"/>
        <v>-1.5899999999999967</v>
      </c>
      <c r="AB411" s="142" t="str">
        <f>IF(G411&lt;&gt;"",VLOOKUP(WEEKDAY(C411,2),Служебный!G$4:H$10,2),"")</f>
        <v/>
      </c>
      <c r="AC411" s="125" t="str">
        <f t="shared" si="175"/>
        <v/>
      </c>
      <c r="AD411" s="126" t="str">
        <f t="shared" si="176"/>
        <v/>
      </c>
      <c r="AE411" s="127">
        <f t="shared" si="188"/>
        <v>0</v>
      </c>
      <c r="AF411" s="127">
        <f t="shared" si="189"/>
        <v>0</v>
      </c>
      <c r="AG411" s="127" t="str">
        <f t="shared" si="169"/>
        <v>интрадей</v>
      </c>
      <c r="AH411" s="128">
        <f t="shared" si="190"/>
        <v>0</v>
      </c>
      <c r="AI411" s="128">
        <f t="shared" si="191"/>
        <v>0</v>
      </c>
      <c r="AJ411" s="125" t="str">
        <f t="shared" si="177"/>
        <v/>
      </c>
      <c r="AK411" s="125" t="str">
        <f t="shared" si="178"/>
        <v/>
      </c>
      <c r="AL411" s="126" t="str">
        <f t="shared" si="179"/>
        <v/>
      </c>
      <c r="AM411" s="128">
        <f t="shared" si="172"/>
        <v>0</v>
      </c>
      <c r="AN411" s="129">
        <f t="shared" si="180"/>
        <v>8</v>
      </c>
      <c r="AO411" s="129">
        <f t="shared" si="173"/>
        <v>-19.875000000000043</v>
      </c>
      <c r="AP411" s="129">
        <f t="shared" si="181"/>
        <v>0</v>
      </c>
      <c r="AQ411" s="128">
        <f t="shared" si="170"/>
        <v>0</v>
      </c>
      <c r="AR411" s="128">
        <f t="shared" si="171"/>
        <v>0</v>
      </c>
      <c r="AS411" s="125">
        <f t="shared" si="192"/>
        <v>0</v>
      </c>
      <c r="AT411" s="143">
        <f t="shared" si="193"/>
        <v>-1</v>
      </c>
      <c r="AU411" s="137"/>
      <c r="AV411" s="102"/>
    </row>
    <row r="412" spans="1:48" ht="10.199999999999999" x14ac:dyDescent="0.2">
      <c r="A412" s="102"/>
      <c r="B412" s="133">
        <v>410</v>
      </c>
      <c r="C412" s="159"/>
      <c r="D412" s="82"/>
      <c r="E412" s="81"/>
      <c r="F412" s="82"/>
      <c r="G412" s="84"/>
      <c r="H412" s="84"/>
      <c r="I412" s="85"/>
      <c r="J412" s="85"/>
      <c r="K412" s="84"/>
      <c r="L412" s="86"/>
      <c r="M412" s="87"/>
      <c r="N412" s="135"/>
      <c r="O412" s="119"/>
      <c r="P412" s="120"/>
      <c r="Q412" s="121"/>
      <c r="R412" s="86"/>
      <c r="S412" s="86"/>
      <c r="T412" s="138">
        <f t="shared" si="174"/>
        <v>6.4099999999999966</v>
      </c>
      <c r="U412" s="122">
        <f t="shared" si="182"/>
        <v>0</v>
      </c>
      <c r="V412" s="123">
        <f t="shared" si="183"/>
        <v>0</v>
      </c>
      <c r="W412" s="122">
        <f t="shared" si="168"/>
        <v>0</v>
      </c>
      <c r="X412" s="124">
        <f t="shared" si="184"/>
        <v>6.4099999999999966</v>
      </c>
      <c r="Y412" s="124">
        <f t="shared" si="185"/>
        <v>-1.5899999999999967</v>
      </c>
      <c r="Z412" s="124">
        <f t="shared" si="186"/>
        <v>6.4099999999999966</v>
      </c>
      <c r="AA412" s="140">
        <f t="shared" si="187"/>
        <v>-1.5899999999999967</v>
      </c>
      <c r="AB412" s="142" t="str">
        <f>IF(G412&lt;&gt;"",VLOOKUP(WEEKDAY(C412,2),Служебный!G$4:H$10,2),"")</f>
        <v/>
      </c>
      <c r="AC412" s="125" t="str">
        <f t="shared" si="175"/>
        <v/>
      </c>
      <c r="AD412" s="126" t="str">
        <f t="shared" si="176"/>
        <v/>
      </c>
      <c r="AE412" s="127">
        <f t="shared" si="188"/>
        <v>0</v>
      </c>
      <c r="AF412" s="127">
        <f t="shared" si="189"/>
        <v>0</v>
      </c>
      <c r="AG412" s="127" t="str">
        <f t="shared" si="169"/>
        <v>интрадей</v>
      </c>
      <c r="AH412" s="128">
        <f t="shared" si="190"/>
        <v>0</v>
      </c>
      <c r="AI412" s="128">
        <f t="shared" si="191"/>
        <v>0</v>
      </c>
      <c r="AJ412" s="125" t="str">
        <f t="shared" si="177"/>
        <v/>
      </c>
      <c r="AK412" s="125" t="str">
        <f t="shared" si="178"/>
        <v/>
      </c>
      <c r="AL412" s="126" t="str">
        <f t="shared" si="179"/>
        <v/>
      </c>
      <c r="AM412" s="128">
        <f t="shared" si="172"/>
        <v>0</v>
      </c>
      <c r="AN412" s="129">
        <f t="shared" si="180"/>
        <v>8</v>
      </c>
      <c r="AO412" s="129">
        <f t="shared" si="173"/>
        <v>-19.875000000000043</v>
      </c>
      <c r="AP412" s="129">
        <f t="shared" si="181"/>
        <v>0</v>
      </c>
      <c r="AQ412" s="128">
        <f t="shared" si="170"/>
        <v>0</v>
      </c>
      <c r="AR412" s="128">
        <f t="shared" si="171"/>
        <v>0</v>
      </c>
      <c r="AS412" s="125">
        <f t="shared" si="192"/>
        <v>0</v>
      </c>
      <c r="AT412" s="143">
        <f t="shared" si="193"/>
        <v>-1</v>
      </c>
      <c r="AU412" s="137"/>
      <c r="AV412" s="102"/>
    </row>
    <row r="413" spans="1:48" ht="10.199999999999999" x14ac:dyDescent="0.2">
      <c r="A413" s="102"/>
      <c r="B413" s="133">
        <v>411</v>
      </c>
      <c r="C413" s="159"/>
      <c r="D413" s="82"/>
      <c r="E413" s="81"/>
      <c r="F413" s="82"/>
      <c r="G413" s="84"/>
      <c r="H413" s="84"/>
      <c r="I413" s="85"/>
      <c r="J413" s="85"/>
      <c r="K413" s="84"/>
      <c r="L413" s="86"/>
      <c r="M413" s="87"/>
      <c r="N413" s="135"/>
      <c r="O413" s="119"/>
      <c r="P413" s="120"/>
      <c r="Q413" s="121"/>
      <c r="R413" s="86"/>
      <c r="S413" s="86"/>
      <c r="T413" s="138">
        <f t="shared" si="174"/>
        <v>6.4099999999999966</v>
      </c>
      <c r="U413" s="122">
        <f t="shared" si="182"/>
        <v>0</v>
      </c>
      <c r="V413" s="123">
        <f t="shared" si="183"/>
        <v>0</v>
      </c>
      <c r="W413" s="122">
        <f t="shared" si="168"/>
        <v>0</v>
      </c>
      <c r="X413" s="124">
        <f t="shared" si="184"/>
        <v>6.4099999999999966</v>
      </c>
      <c r="Y413" s="124">
        <f t="shared" si="185"/>
        <v>-1.5899999999999967</v>
      </c>
      <c r="Z413" s="124">
        <f t="shared" si="186"/>
        <v>6.4099999999999966</v>
      </c>
      <c r="AA413" s="140">
        <f t="shared" si="187"/>
        <v>-1.5899999999999967</v>
      </c>
      <c r="AB413" s="142" t="str">
        <f>IF(G413&lt;&gt;"",VLOOKUP(WEEKDAY(C413,2),Служебный!G$4:H$10,2),"")</f>
        <v/>
      </c>
      <c r="AC413" s="125" t="str">
        <f t="shared" si="175"/>
        <v/>
      </c>
      <c r="AD413" s="126" t="str">
        <f t="shared" si="176"/>
        <v/>
      </c>
      <c r="AE413" s="127">
        <f t="shared" si="188"/>
        <v>0</v>
      </c>
      <c r="AF413" s="127">
        <f t="shared" si="189"/>
        <v>0</v>
      </c>
      <c r="AG413" s="127" t="str">
        <f t="shared" si="169"/>
        <v>интрадей</v>
      </c>
      <c r="AH413" s="128">
        <f t="shared" si="190"/>
        <v>0</v>
      </c>
      <c r="AI413" s="128">
        <f t="shared" si="191"/>
        <v>0</v>
      </c>
      <c r="AJ413" s="125" t="str">
        <f t="shared" si="177"/>
        <v/>
      </c>
      <c r="AK413" s="125" t="str">
        <f t="shared" si="178"/>
        <v/>
      </c>
      <c r="AL413" s="126" t="str">
        <f t="shared" si="179"/>
        <v/>
      </c>
      <c r="AM413" s="128">
        <f t="shared" si="172"/>
        <v>0</v>
      </c>
      <c r="AN413" s="129">
        <f t="shared" si="180"/>
        <v>8</v>
      </c>
      <c r="AO413" s="129">
        <f t="shared" si="173"/>
        <v>-19.875000000000043</v>
      </c>
      <c r="AP413" s="129">
        <f t="shared" si="181"/>
        <v>0</v>
      </c>
      <c r="AQ413" s="128">
        <f t="shared" si="170"/>
        <v>0</v>
      </c>
      <c r="AR413" s="128">
        <f t="shared" si="171"/>
        <v>0</v>
      </c>
      <c r="AS413" s="125">
        <f t="shared" si="192"/>
        <v>0</v>
      </c>
      <c r="AT413" s="143">
        <f t="shared" si="193"/>
        <v>-1</v>
      </c>
      <c r="AU413" s="137"/>
      <c r="AV413" s="102"/>
    </row>
    <row r="414" spans="1:48" ht="10.199999999999999" x14ac:dyDescent="0.2">
      <c r="A414" s="102"/>
      <c r="B414" s="133">
        <v>412</v>
      </c>
      <c r="C414" s="159"/>
      <c r="D414" s="82"/>
      <c r="E414" s="81"/>
      <c r="F414" s="82"/>
      <c r="G414" s="84"/>
      <c r="H414" s="84"/>
      <c r="I414" s="85"/>
      <c r="J414" s="85"/>
      <c r="K414" s="84"/>
      <c r="L414" s="86"/>
      <c r="M414" s="87"/>
      <c r="N414" s="135"/>
      <c r="O414" s="119"/>
      <c r="P414" s="120"/>
      <c r="Q414" s="121"/>
      <c r="R414" s="86"/>
      <c r="S414" s="86"/>
      <c r="T414" s="138">
        <f t="shared" si="174"/>
        <v>6.4099999999999966</v>
      </c>
      <c r="U414" s="122">
        <f t="shared" si="182"/>
        <v>0</v>
      </c>
      <c r="V414" s="123">
        <f t="shared" si="183"/>
        <v>0</v>
      </c>
      <c r="W414" s="122">
        <f t="shared" si="168"/>
        <v>0</v>
      </c>
      <c r="X414" s="124">
        <f t="shared" si="184"/>
        <v>6.4099999999999966</v>
      </c>
      <c r="Y414" s="124">
        <f t="shared" si="185"/>
        <v>-1.5899999999999967</v>
      </c>
      <c r="Z414" s="124">
        <f t="shared" si="186"/>
        <v>6.4099999999999966</v>
      </c>
      <c r="AA414" s="140">
        <f t="shared" si="187"/>
        <v>-1.5899999999999967</v>
      </c>
      <c r="AB414" s="142" t="str">
        <f>IF(G414&lt;&gt;"",VLOOKUP(WEEKDAY(C414,2),Служебный!G$4:H$10,2),"")</f>
        <v/>
      </c>
      <c r="AC414" s="125" t="str">
        <f t="shared" si="175"/>
        <v/>
      </c>
      <c r="AD414" s="126" t="str">
        <f t="shared" si="176"/>
        <v/>
      </c>
      <c r="AE414" s="127">
        <f t="shared" si="188"/>
        <v>0</v>
      </c>
      <c r="AF414" s="127">
        <f t="shared" si="189"/>
        <v>0</v>
      </c>
      <c r="AG414" s="127" t="str">
        <f t="shared" si="169"/>
        <v>интрадей</v>
      </c>
      <c r="AH414" s="128">
        <f t="shared" si="190"/>
        <v>0</v>
      </c>
      <c r="AI414" s="128">
        <f t="shared" si="191"/>
        <v>0</v>
      </c>
      <c r="AJ414" s="125" t="str">
        <f t="shared" si="177"/>
        <v/>
      </c>
      <c r="AK414" s="125" t="str">
        <f t="shared" si="178"/>
        <v/>
      </c>
      <c r="AL414" s="126" t="str">
        <f t="shared" si="179"/>
        <v/>
      </c>
      <c r="AM414" s="128">
        <f t="shared" si="172"/>
        <v>0</v>
      </c>
      <c r="AN414" s="129">
        <f t="shared" si="180"/>
        <v>8</v>
      </c>
      <c r="AO414" s="129">
        <f t="shared" si="173"/>
        <v>-19.875000000000043</v>
      </c>
      <c r="AP414" s="129">
        <f t="shared" si="181"/>
        <v>0</v>
      </c>
      <c r="AQ414" s="128">
        <f t="shared" si="170"/>
        <v>0</v>
      </c>
      <c r="AR414" s="128">
        <f t="shared" si="171"/>
        <v>0</v>
      </c>
      <c r="AS414" s="125">
        <f t="shared" si="192"/>
        <v>0</v>
      </c>
      <c r="AT414" s="143">
        <f t="shared" si="193"/>
        <v>-1</v>
      </c>
      <c r="AU414" s="137"/>
      <c r="AV414" s="102"/>
    </row>
    <row r="415" spans="1:48" ht="10.199999999999999" x14ac:dyDescent="0.2">
      <c r="A415" s="102"/>
      <c r="B415" s="133">
        <v>413</v>
      </c>
      <c r="C415" s="159"/>
      <c r="D415" s="82"/>
      <c r="E415" s="81"/>
      <c r="F415" s="82"/>
      <c r="G415" s="84"/>
      <c r="H415" s="84"/>
      <c r="I415" s="85"/>
      <c r="J415" s="85"/>
      <c r="K415" s="84"/>
      <c r="L415" s="86"/>
      <c r="M415" s="87"/>
      <c r="N415" s="135"/>
      <c r="O415" s="119"/>
      <c r="P415" s="120"/>
      <c r="Q415" s="121"/>
      <c r="R415" s="86"/>
      <c r="S415" s="86"/>
      <c r="T415" s="138">
        <f t="shared" si="174"/>
        <v>6.4099999999999966</v>
      </c>
      <c r="U415" s="122">
        <f t="shared" si="182"/>
        <v>0</v>
      </c>
      <c r="V415" s="123">
        <f t="shared" si="183"/>
        <v>0</v>
      </c>
      <c r="W415" s="122">
        <f t="shared" si="168"/>
        <v>0</v>
      </c>
      <c r="X415" s="124">
        <f t="shared" si="184"/>
        <v>6.4099999999999966</v>
      </c>
      <c r="Y415" s="124">
        <f t="shared" si="185"/>
        <v>-1.5899999999999967</v>
      </c>
      <c r="Z415" s="124">
        <f t="shared" si="186"/>
        <v>6.4099999999999966</v>
      </c>
      <c r="AA415" s="140">
        <f t="shared" si="187"/>
        <v>-1.5899999999999967</v>
      </c>
      <c r="AB415" s="142" t="str">
        <f>IF(G415&lt;&gt;"",VLOOKUP(WEEKDAY(C415,2),Служебный!G$4:H$10,2),"")</f>
        <v/>
      </c>
      <c r="AC415" s="125" t="str">
        <f t="shared" si="175"/>
        <v/>
      </c>
      <c r="AD415" s="126" t="str">
        <f t="shared" si="176"/>
        <v/>
      </c>
      <c r="AE415" s="127">
        <f t="shared" si="188"/>
        <v>0</v>
      </c>
      <c r="AF415" s="127">
        <f t="shared" si="189"/>
        <v>0</v>
      </c>
      <c r="AG415" s="127" t="str">
        <f t="shared" si="169"/>
        <v>интрадей</v>
      </c>
      <c r="AH415" s="128">
        <f t="shared" si="190"/>
        <v>0</v>
      </c>
      <c r="AI415" s="128">
        <f t="shared" si="191"/>
        <v>0</v>
      </c>
      <c r="AJ415" s="125" t="str">
        <f t="shared" si="177"/>
        <v/>
      </c>
      <c r="AK415" s="125" t="str">
        <f t="shared" si="178"/>
        <v/>
      </c>
      <c r="AL415" s="126" t="str">
        <f t="shared" si="179"/>
        <v/>
      </c>
      <c r="AM415" s="128">
        <f t="shared" si="172"/>
        <v>0</v>
      </c>
      <c r="AN415" s="129">
        <f t="shared" si="180"/>
        <v>8</v>
      </c>
      <c r="AO415" s="129">
        <f t="shared" si="173"/>
        <v>-19.875000000000043</v>
      </c>
      <c r="AP415" s="129">
        <f t="shared" si="181"/>
        <v>0</v>
      </c>
      <c r="AQ415" s="128">
        <f t="shared" si="170"/>
        <v>0</v>
      </c>
      <c r="AR415" s="128">
        <f t="shared" si="171"/>
        <v>0</v>
      </c>
      <c r="AS415" s="125">
        <f t="shared" si="192"/>
        <v>0</v>
      </c>
      <c r="AT415" s="143">
        <f t="shared" si="193"/>
        <v>-1</v>
      </c>
      <c r="AU415" s="137"/>
      <c r="AV415" s="102"/>
    </row>
    <row r="416" spans="1:48" ht="10.199999999999999" x14ac:dyDescent="0.2">
      <c r="A416" s="102"/>
      <c r="B416" s="133">
        <v>414</v>
      </c>
      <c r="C416" s="159"/>
      <c r="D416" s="82"/>
      <c r="E416" s="81"/>
      <c r="F416" s="82"/>
      <c r="G416" s="84"/>
      <c r="H416" s="84"/>
      <c r="I416" s="85"/>
      <c r="J416" s="85"/>
      <c r="K416" s="84"/>
      <c r="L416" s="86"/>
      <c r="M416" s="87"/>
      <c r="N416" s="135"/>
      <c r="O416" s="119"/>
      <c r="P416" s="120"/>
      <c r="Q416" s="121"/>
      <c r="R416" s="86"/>
      <c r="S416" s="86"/>
      <c r="T416" s="138">
        <f t="shared" si="174"/>
        <v>6.4099999999999966</v>
      </c>
      <c r="U416" s="122">
        <f t="shared" si="182"/>
        <v>0</v>
      </c>
      <c r="V416" s="123">
        <f t="shared" si="183"/>
        <v>0</v>
      </c>
      <c r="W416" s="122">
        <f t="shared" si="168"/>
        <v>0</v>
      </c>
      <c r="X416" s="124">
        <f t="shared" si="184"/>
        <v>6.4099999999999966</v>
      </c>
      <c r="Y416" s="124">
        <f t="shared" si="185"/>
        <v>-1.5899999999999967</v>
      </c>
      <c r="Z416" s="124">
        <f t="shared" si="186"/>
        <v>6.4099999999999966</v>
      </c>
      <c r="AA416" s="140">
        <f t="shared" si="187"/>
        <v>-1.5899999999999967</v>
      </c>
      <c r="AB416" s="142" t="str">
        <f>IF(G416&lt;&gt;"",VLOOKUP(WEEKDAY(C416,2),Служебный!G$4:H$10,2),"")</f>
        <v/>
      </c>
      <c r="AC416" s="125" t="str">
        <f t="shared" si="175"/>
        <v/>
      </c>
      <c r="AD416" s="126" t="str">
        <f t="shared" si="176"/>
        <v/>
      </c>
      <c r="AE416" s="127">
        <f t="shared" si="188"/>
        <v>0</v>
      </c>
      <c r="AF416" s="127">
        <f t="shared" si="189"/>
        <v>0</v>
      </c>
      <c r="AG416" s="127" t="str">
        <f t="shared" si="169"/>
        <v>интрадей</v>
      </c>
      <c r="AH416" s="128">
        <f t="shared" si="190"/>
        <v>0</v>
      </c>
      <c r="AI416" s="128">
        <f t="shared" si="191"/>
        <v>0</v>
      </c>
      <c r="AJ416" s="125" t="str">
        <f t="shared" si="177"/>
        <v/>
      </c>
      <c r="AK416" s="125" t="str">
        <f t="shared" si="178"/>
        <v/>
      </c>
      <c r="AL416" s="126" t="str">
        <f t="shared" si="179"/>
        <v/>
      </c>
      <c r="AM416" s="128">
        <f t="shared" si="172"/>
        <v>0</v>
      </c>
      <c r="AN416" s="129">
        <f t="shared" si="180"/>
        <v>8</v>
      </c>
      <c r="AO416" s="129">
        <f t="shared" si="173"/>
        <v>-19.875000000000043</v>
      </c>
      <c r="AP416" s="129">
        <f t="shared" si="181"/>
        <v>0</v>
      </c>
      <c r="AQ416" s="128">
        <f t="shared" si="170"/>
        <v>0</v>
      </c>
      <c r="AR416" s="128">
        <f t="shared" si="171"/>
        <v>0</v>
      </c>
      <c r="AS416" s="125">
        <f t="shared" si="192"/>
        <v>0</v>
      </c>
      <c r="AT416" s="143">
        <f t="shared" si="193"/>
        <v>-1</v>
      </c>
      <c r="AU416" s="137"/>
      <c r="AV416" s="102"/>
    </row>
    <row r="417" spans="1:48" ht="10.199999999999999" x14ac:dyDescent="0.2">
      <c r="A417" s="102"/>
      <c r="B417" s="133">
        <v>415</v>
      </c>
      <c r="C417" s="159"/>
      <c r="D417" s="82"/>
      <c r="E417" s="81"/>
      <c r="F417" s="82"/>
      <c r="G417" s="84"/>
      <c r="H417" s="84"/>
      <c r="I417" s="85"/>
      <c r="J417" s="85"/>
      <c r="K417" s="84"/>
      <c r="L417" s="86"/>
      <c r="M417" s="87"/>
      <c r="N417" s="135"/>
      <c r="O417" s="119"/>
      <c r="P417" s="120"/>
      <c r="Q417" s="121"/>
      <c r="R417" s="86"/>
      <c r="S417" s="86"/>
      <c r="T417" s="138">
        <f t="shared" si="174"/>
        <v>6.4099999999999966</v>
      </c>
      <c r="U417" s="122">
        <f t="shared" si="182"/>
        <v>0</v>
      </c>
      <c r="V417" s="123">
        <f t="shared" si="183"/>
        <v>0</v>
      </c>
      <c r="W417" s="122">
        <f t="shared" si="168"/>
        <v>0</v>
      </c>
      <c r="X417" s="124">
        <f t="shared" si="184"/>
        <v>6.4099999999999966</v>
      </c>
      <c r="Y417" s="124">
        <f t="shared" si="185"/>
        <v>-1.5899999999999967</v>
      </c>
      <c r="Z417" s="124">
        <f t="shared" si="186"/>
        <v>6.4099999999999966</v>
      </c>
      <c r="AA417" s="140">
        <f t="shared" si="187"/>
        <v>-1.5899999999999967</v>
      </c>
      <c r="AB417" s="142" t="str">
        <f>IF(G417&lt;&gt;"",VLOOKUP(WEEKDAY(C417,2),Служебный!G$4:H$10,2),"")</f>
        <v/>
      </c>
      <c r="AC417" s="125" t="str">
        <f t="shared" si="175"/>
        <v/>
      </c>
      <c r="AD417" s="126" t="str">
        <f t="shared" si="176"/>
        <v/>
      </c>
      <c r="AE417" s="127">
        <f t="shared" si="188"/>
        <v>0</v>
      </c>
      <c r="AF417" s="127">
        <f t="shared" si="189"/>
        <v>0</v>
      </c>
      <c r="AG417" s="127" t="str">
        <f t="shared" si="169"/>
        <v>интрадей</v>
      </c>
      <c r="AH417" s="128">
        <f t="shared" si="190"/>
        <v>0</v>
      </c>
      <c r="AI417" s="128">
        <f t="shared" si="191"/>
        <v>0</v>
      </c>
      <c r="AJ417" s="125" t="str">
        <f t="shared" si="177"/>
        <v/>
      </c>
      <c r="AK417" s="125" t="str">
        <f t="shared" si="178"/>
        <v/>
      </c>
      <c r="AL417" s="126" t="str">
        <f t="shared" si="179"/>
        <v/>
      </c>
      <c r="AM417" s="128">
        <f t="shared" si="172"/>
        <v>0</v>
      </c>
      <c r="AN417" s="129">
        <f t="shared" si="180"/>
        <v>8</v>
      </c>
      <c r="AO417" s="129">
        <f t="shared" si="173"/>
        <v>-19.875000000000043</v>
      </c>
      <c r="AP417" s="129">
        <f t="shared" si="181"/>
        <v>0</v>
      </c>
      <c r="AQ417" s="128">
        <f t="shared" si="170"/>
        <v>0</v>
      </c>
      <c r="AR417" s="128">
        <f t="shared" si="171"/>
        <v>0</v>
      </c>
      <c r="AS417" s="125">
        <f t="shared" si="192"/>
        <v>0</v>
      </c>
      <c r="AT417" s="143">
        <f t="shared" si="193"/>
        <v>-1</v>
      </c>
      <c r="AU417" s="137"/>
      <c r="AV417" s="102"/>
    </row>
    <row r="418" spans="1:48" ht="10.199999999999999" x14ac:dyDescent="0.2">
      <c r="A418" s="102"/>
      <c r="B418" s="133">
        <v>416</v>
      </c>
      <c r="C418" s="159"/>
      <c r="D418" s="82"/>
      <c r="E418" s="81"/>
      <c r="F418" s="82"/>
      <c r="G418" s="84"/>
      <c r="H418" s="84"/>
      <c r="I418" s="85"/>
      <c r="J418" s="85"/>
      <c r="K418" s="84"/>
      <c r="L418" s="86"/>
      <c r="M418" s="87"/>
      <c r="N418" s="135"/>
      <c r="O418" s="119"/>
      <c r="P418" s="120"/>
      <c r="Q418" s="121"/>
      <c r="R418" s="86"/>
      <c r="S418" s="86"/>
      <c r="T418" s="138">
        <f t="shared" si="174"/>
        <v>6.4099999999999966</v>
      </c>
      <c r="U418" s="122">
        <f t="shared" si="182"/>
        <v>0</v>
      </c>
      <c r="V418" s="123">
        <f t="shared" si="183"/>
        <v>0</v>
      </c>
      <c r="W418" s="122">
        <f t="shared" si="168"/>
        <v>0</v>
      </c>
      <c r="X418" s="124">
        <f t="shared" si="184"/>
        <v>6.4099999999999966</v>
      </c>
      <c r="Y418" s="124">
        <f t="shared" si="185"/>
        <v>-1.5899999999999967</v>
      </c>
      <c r="Z418" s="124">
        <f t="shared" si="186"/>
        <v>6.4099999999999966</v>
      </c>
      <c r="AA418" s="140">
        <f t="shared" si="187"/>
        <v>-1.5899999999999967</v>
      </c>
      <c r="AB418" s="142" t="str">
        <f>IF(G418&lt;&gt;"",VLOOKUP(WEEKDAY(C418,2),Служебный!G$4:H$10,2),"")</f>
        <v/>
      </c>
      <c r="AC418" s="125" t="str">
        <f t="shared" si="175"/>
        <v/>
      </c>
      <c r="AD418" s="126" t="str">
        <f t="shared" si="176"/>
        <v/>
      </c>
      <c r="AE418" s="127">
        <f t="shared" si="188"/>
        <v>0</v>
      </c>
      <c r="AF418" s="127">
        <f t="shared" si="189"/>
        <v>0</v>
      </c>
      <c r="AG418" s="127" t="str">
        <f t="shared" si="169"/>
        <v>интрадей</v>
      </c>
      <c r="AH418" s="128">
        <f t="shared" si="190"/>
        <v>0</v>
      </c>
      <c r="AI418" s="128">
        <f t="shared" si="191"/>
        <v>0</v>
      </c>
      <c r="AJ418" s="125" t="str">
        <f t="shared" si="177"/>
        <v/>
      </c>
      <c r="AK418" s="125" t="str">
        <f t="shared" si="178"/>
        <v/>
      </c>
      <c r="AL418" s="126" t="str">
        <f t="shared" si="179"/>
        <v/>
      </c>
      <c r="AM418" s="128">
        <f t="shared" si="172"/>
        <v>0</v>
      </c>
      <c r="AN418" s="129">
        <f t="shared" si="180"/>
        <v>8</v>
      </c>
      <c r="AO418" s="129">
        <f t="shared" si="173"/>
        <v>-19.875000000000043</v>
      </c>
      <c r="AP418" s="129">
        <f t="shared" si="181"/>
        <v>0</v>
      </c>
      <c r="AQ418" s="128">
        <f t="shared" si="170"/>
        <v>0</v>
      </c>
      <c r="AR418" s="128">
        <f t="shared" si="171"/>
        <v>0</v>
      </c>
      <c r="AS418" s="125">
        <f t="shared" si="192"/>
        <v>0</v>
      </c>
      <c r="AT418" s="143">
        <f t="shared" si="193"/>
        <v>-1</v>
      </c>
      <c r="AU418" s="137"/>
      <c r="AV418" s="102"/>
    </row>
    <row r="419" spans="1:48" ht="10.199999999999999" x14ac:dyDescent="0.2">
      <c r="A419" s="102"/>
      <c r="B419" s="133">
        <v>417</v>
      </c>
      <c r="C419" s="159"/>
      <c r="D419" s="82"/>
      <c r="E419" s="81"/>
      <c r="F419" s="82"/>
      <c r="G419" s="84"/>
      <c r="H419" s="84"/>
      <c r="I419" s="85"/>
      <c r="J419" s="85"/>
      <c r="K419" s="84"/>
      <c r="L419" s="86"/>
      <c r="M419" s="87"/>
      <c r="N419" s="135"/>
      <c r="O419" s="119"/>
      <c r="P419" s="120"/>
      <c r="Q419" s="121"/>
      <c r="R419" s="86"/>
      <c r="S419" s="86"/>
      <c r="T419" s="138">
        <f t="shared" si="174"/>
        <v>6.4099999999999966</v>
      </c>
      <c r="U419" s="122">
        <f t="shared" si="182"/>
        <v>0</v>
      </c>
      <c r="V419" s="123">
        <f t="shared" si="183"/>
        <v>0</v>
      </c>
      <c r="W419" s="122">
        <f t="shared" si="168"/>
        <v>0</v>
      </c>
      <c r="X419" s="124">
        <f t="shared" si="184"/>
        <v>6.4099999999999966</v>
      </c>
      <c r="Y419" s="124">
        <f t="shared" si="185"/>
        <v>-1.5899999999999967</v>
      </c>
      <c r="Z419" s="124">
        <f t="shared" si="186"/>
        <v>6.4099999999999966</v>
      </c>
      <c r="AA419" s="140">
        <f t="shared" si="187"/>
        <v>-1.5899999999999967</v>
      </c>
      <c r="AB419" s="142" t="str">
        <f>IF(G419&lt;&gt;"",VLOOKUP(WEEKDAY(C419,2),Служебный!G$4:H$10,2),"")</f>
        <v/>
      </c>
      <c r="AC419" s="125" t="str">
        <f t="shared" si="175"/>
        <v/>
      </c>
      <c r="AD419" s="126" t="str">
        <f t="shared" si="176"/>
        <v/>
      </c>
      <c r="AE419" s="127">
        <f t="shared" si="188"/>
        <v>0</v>
      </c>
      <c r="AF419" s="127">
        <f t="shared" si="189"/>
        <v>0</v>
      </c>
      <c r="AG419" s="127" t="str">
        <f t="shared" si="169"/>
        <v>интрадей</v>
      </c>
      <c r="AH419" s="128">
        <f t="shared" si="190"/>
        <v>0</v>
      </c>
      <c r="AI419" s="128">
        <f t="shared" si="191"/>
        <v>0</v>
      </c>
      <c r="AJ419" s="125" t="str">
        <f t="shared" si="177"/>
        <v/>
      </c>
      <c r="AK419" s="125" t="str">
        <f t="shared" si="178"/>
        <v/>
      </c>
      <c r="AL419" s="126" t="str">
        <f t="shared" si="179"/>
        <v/>
      </c>
      <c r="AM419" s="128">
        <f t="shared" si="172"/>
        <v>0</v>
      </c>
      <c r="AN419" s="129">
        <f t="shared" si="180"/>
        <v>8</v>
      </c>
      <c r="AO419" s="129">
        <f t="shared" si="173"/>
        <v>-19.875000000000043</v>
      </c>
      <c r="AP419" s="129">
        <f t="shared" si="181"/>
        <v>0</v>
      </c>
      <c r="AQ419" s="128">
        <f t="shared" si="170"/>
        <v>0</v>
      </c>
      <c r="AR419" s="128">
        <f t="shared" si="171"/>
        <v>0</v>
      </c>
      <c r="AS419" s="125">
        <f t="shared" si="192"/>
        <v>0</v>
      </c>
      <c r="AT419" s="143">
        <f t="shared" si="193"/>
        <v>-1</v>
      </c>
      <c r="AU419" s="137"/>
      <c r="AV419" s="102"/>
    </row>
    <row r="420" spans="1:48" ht="10.199999999999999" x14ac:dyDescent="0.2">
      <c r="A420" s="102"/>
      <c r="B420" s="133">
        <v>418</v>
      </c>
      <c r="C420" s="159"/>
      <c r="D420" s="82"/>
      <c r="E420" s="81"/>
      <c r="F420" s="82"/>
      <c r="G420" s="84"/>
      <c r="H420" s="84"/>
      <c r="I420" s="85"/>
      <c r="J420" s="85"/>
      <c r="K420" s="84"/>
      <c r="L420" s="86"/>
      <c r="M420" s="87"/>
      <c r="N420" s="135"/>
      <c r="O420" s="119"/>
      <c r="P420" s="120"/>
      <c r="Q420" s="121"/>
      <c r="R420" s="86"/>
      <c r="S420" s="86"/>
      <c r="T420" s="138">
        <f t="shared" si="174"/>
        <v>6.4099999999999966</v>
      </c>
      <c r="U420" s="122">
        <f t="shared" si="182"/>
        <v>0</v>
      </c>
      <c r="V420" s="123">
        <f t="shared" si="183"/>
        <v>0</v>
      </c>
      <c r="W420" s="122">
        <f t="shared" si="168"/>
        <v>0</v>
      </c>
      <c r="X420" s="124">
        <f t="shared" si="184"/>
        <v>6.4099999999999966</v>
      </c>
      <c r="Y420" s="124">
        <f t="shared" si="185"/>
        <v>-1.5899999999999967</v>
      </c>
      <c r="Z420" s="124">
        <f t="shared" si="186"/>
        <v>6.4099999999999966</v>
      </c>
      <c r="AA420" s="140">
        <f t="shared" si="187"/>
        <v>-1.5899999999999967</v>
      </c>
      <c r="AB420" s="142" t="str">
        <f>IF(G420&lt;&gt;"",VLOOKUP(WEEKDAY(C420,2),Служебный!G$4:H$10,2),"")</f>
        <v/>
      </c>
      <c r="AC420" s="125" t="str">
        <f t="shared" si="175"/>
        <v/>
      </c>
      <c r="AD420" s="126" t="str">
        <f t="shared" si="176"/>
        <v/>
      </c>
      <c r="AE420" s="127">
        <f t="shared" si="188"/>
        <v>0</v>
      </c>
      <c r="AF420" s="127">
        <f t="shared" si="189"/>
        <v>0</v>
      </c>
      <c r="AG420" s="127" t="str">
        <f t="shared" si="169"/>
        <v>интрадей</v>
      </c>
      <c r="AH420" s="128">
        <f t="shared" si="190"/>
        <v>0</v>
      </c>
      <c r="AI420" s="128">
        <f t="shared" si="191"/>
        <v>0</v>
      </c>
      <c r="AJ420" s="125" t="str">
        <f t="shared" si="177"/>
        <v/>
      </c>
      <c r="AK420" s="125" t="str">
        <f t="shared" si="178"/>
        <v/>
      </c>
      <c r="AL420" s="126" t="str">
        <f t="shared" si="179"/>
        <v/>
      </c>
      <c r="AM420" s="128">
        <f t="shared" si="172"/>
        <v>0</v>
      </c>
      <c r="AN420" s="129">
        <f t="shared" si="180"/>
        <v>8</v>
      </c>
      <c r="AO420" s="129">
        <f t="shared" si="173"/>
        <v>-19.875000000000043</v>
      </c>
      <c r="AP420" s="129">
        <f t="shared" si="181"/>
        <v>0</v>
      </c>
      <c r="AQ420" s="128">
        <f t="shared" si="170"/>
        <v>0</v>
      </c>
      <c r="AR420" s="128">
        <f t="shared" si="171"/>
        <v>0</v>
      </c>
      <c r="AS420" s="125">
        <f t="shared" si="192"/>
        <v>0</v>
      </c>
      <c r="AT420" s="143">
        <f t="shared" si="193"/>
        <v>-1</v>
      </c>
      <c r="AU420" s="137"/>
      <c r="AV420" s="102"/>
    </row>
    <row r="421" spans="1:48" ht="10.199999999999999" x14ac:dyDescent="0.2">
      <c r="A421" s="102"/>
      <c r="B421" s="133">
        <v>419</v>
      </c>
      <c r="C421" s="159"/>
      <c r="D421" s="82"/>
      <c r="E421" s="81"/>
      <c r="F421" s="82"/>
      <c r="G421" s="84"/>
      <c r="H421" s="84"/>
      <c r="I421" s="85"/>
      <c r="J421" s="85"/>
      <c r="K421" s="84"/>
      <c r="L421" s="86"/>
      <c r="M421" s="87"/>
      <c r="N421" s="135"/>
      <c r="O421" s="119"/>
      <c r="P421" s="120"/>
      <c r="Q421" s="121"/>
      <c r="R421" s="86"/>
      <c r="S421" s="86"/>
      <c r="T421" s="138">
        <f t="shared" si="174"/>
        <v>6.4099999999999966</v>
      </c>
      <c r="U421" s="122">
        <f t="shared" si="182"/>
        <v>0</v>
      </c>
      <c r="V421" s="123">
        <f t="shared" si="183"/>
        <v>0</v>
      </c>
      <c r="W421" s="122">
        <f t="shared" si="168"/>
        <v>0</v>
      </c>
      <c r="X421" s="124">
        <f t="shared" si="184"/>
        <v>6.4099999999999966</v>
      </c>
      <c r="Y421" s="124">
        <f t="shared" si="185"/>
        <v>-1.5899999999999967</v>
      </c>
      <c r="Z421" s="124">
        <f t="shared" si="186"/>
        <v>6.4099999999999966</v>
      </c>
      <c r="AA421" s="140">
        <f t="shared" si="187"/>
        <v>-1.5899999999999967</v>
      </c>
      <c r="AB421" s="142" t="str">
        <f>IF(G421&lt;&gt;"",VLOOKUP(WEEKDAY(C421,2),Служебный!G$4:H$10,2),"")</f>
        <v/>
      </c>
      <c r="AC421" s="125" t="str">
        <f t="shared" si="175"/>
        <v/>
      </c>
      <c r="AD421" s="126" t="str">
        <f t="shared" si="176"/>
        <v/>
      </c>
      <c r="AE421" s="127">
        <f t="shared" si="188"/>
        <v>0</v>
      </c>
      <c r="AF421" s="127">
        <f t="shared" si="189"/>
        <v>0</v>
      </c>
      <c r="AG421" s="127" t="str">
        <f t="shared" si="169"/>
        <v>интрадей</v>
      </c>
      <c r="AH421" s="128">
        <f t="shared" si="190"/>
        <v>0</v>
      </c>
      <c r="AI421" s="128">
        <f t="shared" si="191"/>
        <v>0</v>
      </c>
      <c r="AJ421" s="125" t="str">
        <f t="shared" si="177"/>
        <v/>
      </c>
      <c r="AK421" s="125" t="str">
        <f t="shared" si="178"/>
        <v/>
      </c>
      <c r="AL421" s="126" t="str">
        <f t="shared" si="179"/>
        <v/>
      </c>
      <c r="AM421" s="128">
        <f t="shared" si="172"/>
        <v>0</v>
      </c>
      <c r="AN421" s="129">
        <f t="shared" si="180"/>
        <v>8</v>
      </c>
      <c r="AO421" s="129">
        <f t="shared" si="173"/>
        <v>-19.875000000000043</v>
      </c>
      <c r="AP421" s="129">
        <f t="shared" si="181"/>
        <v>0</v>
      </c>
      <c r="AQ421" s="128">
        <f t="shared" si="170"/>
        <v>0</v>
      </c>
      <c r="AR421" s="128">
        <f t="shared" si="171"/>
        <v>0</v>
      </c>
      <c r="AS421" s="125">
        <f t="shared" si="192"/>
        <v>0</v>
      </c>
      <c r="AT421" s="143">
        <f t="shared" si="193"/>
        <v>-1</v>
      </c>
      <c r="AU421" s="137"/>
      <c r="AV421" s="102"/>
    </row>
    <row r="422" spans="1:48" ht="10.199999999999999" x14ac:dyDescent="0.2">
      <c r="A422" s="102"/>
      <c r="B422" s="133">
        <v>420</v>
      </c>
      <c r="C422" s="159"/>
      <c r="D422" s="82"/>
      <c r="E422" s="81"/>
      <c r="F422" s="82"/>
      <c r="G422" s="84"/>
      <c r="H422" s="84"/>
      <c r="I422" s="85"/>
      <c r="J422" s="85"/>
      <c r="K422" s="84"/>
      <c r="L422" s="86"/>
      <c r="M422" s="87"/>
      <c r="N422" s="135"/>
      <c r="O422" s="119"/>
      <c r="P422" s="120"/>
      <c r="Q422" s="121"/>
      <c r="R422" s="86"/>
      <c r="S422" s="86"/>
      <c r="T422" s="138">
        <f t="shared" si="174"/>
        <v>6.4099999999999966</v>
      </c>
      <c r="U422" s="122">
        <f t="shared" si="182"/>
        <v>0</v>
      </c>
      <c r="V422" s="123">
        <f t="shared" si="183"/>
        <v>0</v>
      </c>
      <c r="W422" s="122">
        <f t="shared" si="168"/>
        <v>0</v>
      </c>
      <c r="X422" s="124">
        <f t="shared" si="184"/>
        <v>6.4099999999999966</v>
      </c>
      <c r="Y422" s="124">
        <f t="shared" si="185"/>
        <v>-1.5899999999999967</v>
      </c>
      <c r="Z422" s="124">
        <f t="shared" si="186"/>
        <v>6.4099999999999966</v>
      </c>
      <c r="AA422" s="140">
        <f t="shared" si="187"/>
        <v>-1.5899999999999967</v>
      </c>
      <c r="AB422" s="142" t="str">
        <f>IF(G422&lt;&gt;"",VLOOKUP(WEEKDAY(C422,2),Служебный!G$4:H$10,2),"")</f>
        <v/>
      </c>
      <c r="AC422" s="125" t="str">
        <f t="shared" si="175"/>
        <v/>
      </c>
      <c r="AD422" s="126" t="str">
        <f t="shared" si="176"/>
        <v/>
      </c>
      <c r="AE422" s="127">
        <f t="shared" si="188"/>
        <v>0</v>
      </c>
      <c r="AF422" s="127">
        <f t="shared" si="189"/>
        <v>0</v>
      </c>
      <c r="AG422" s="127" t="str">
        <f t="shared" si="169"/>
        <v>интрадей</v>
      </c>
      <c r="AH422" s="128">
        <f t="shared" si="190"/>
        <v>0</v>
      </c>
      <c r="AI422" s="128">
        <f t="shared" si="191"/>
        <v>0</v>
      </c>
      <c r="AJ422" s="125" t="str">
        <f t="shared" si="177"/>
        <v/>
      </c>
      <c r="AK422" s="125" t="str">
        <f t="shared" si="178"/>
        <v/>
      </c>
      <c r="AL422" s="126" t="str">
        <f t="shared" si="179"/>
        <v/>
      </c>
      <c r="AM422" s="128">
        <f t="shared" si="172"/>
        <v>0</v>
      </c>
      <c r="AN422" s="129">
        <f t="shared" si="180"/>
        <v>8</v>
      </c>
      <c r="AO422" s="129">
        <f t="shared" si="173"/>
        <v>-19.875000000000043</v>
      </c>
      <c r="AP422" s="129">
        <f t="shared" si="181"/>
        <v>0</v>
      </c>
      <c r="AQ422" s="128">
        <f t="shared" si="170"/>
        <v>0</v>
      </c>
      <c r="AR422" s="128">
        <f t="shared" si="171"/>
        <v>0</v>
      </c>
      <c r="AS422" s="125">
        <f t="shared" si="192"/>
        <v>0</v>
      </c>
      <c r="AT422" s="143">
        <f t="shared" si="193"/>
        <v>-1</v>
      </c>
      <c r="AU422" s="137"/>
      <c r="AV422" s="102"/>
    </row>
    <row r="423" spans="1:48" ht="10.199999999999999" x14ac:dyDescent="0.2">
      <c r="A423" s="102"/>
      <c r="B423" s="133">
        <v>421</v>
      </c>
      <c r="C423" s="159"/>
      <c r="D423" s="82"/>
      <c r="E423" s="81"/>
      <c r="F423" s="82"/>
      <c r="G423" s="84"/>
      <c r="H423" s="84"/>
      <c r="I423" s="85"/>
      <c r="J423" s="85"/>
      <c r="K423" s="84"/>
      <c r="L423" s="86"/>
      <c r="M423" s="87"/>
      <c r="N423" s="135"/>
      <c r="O423" s="119"/>
      <c r="P423" s="120"/>
      <c r="Q423" s="121"/>
      <c r="R423" s="86"/>
      <c r="S423" s="86"/>
      <c r="T423" s="138">
        <f t="shared" si="174"/>
        <v>6.4099999999999966</v>
      </c>
      <c r="U423" s="122">
        <f t="shared" si="182"/>
        <v>0</v>
      </c>
      <c r="V423" s="123">
        <f t="shared" si="183"/>
        <v>0</v>
      </c>
      <c r="W423" s="122">
        <f t="shared" si="168"/>
        <v>0</v>
      </c>
      <c r="X423" s="124">
        <f t="shared" si="184"/>
        <v>6.4099999999999966</v>
      </c>
      <c r="Y423" s="124">
        <f t="shared" si="185"/>
        <v>-1.5899999999999967</v>
      </c>
      <c r="Z423" s="124">
        <f t="shared" si="186"/>
        <v>6.4099999999999966</v>
      </c>
      <c r="AA423" s="140">
        <f t="shared" si="187"/>
        <v>-1.5899999999999967</v>
      </c>
      <c r="AB423" s="142" t="str">
        <f>IF(G423&lt;&gt;"",VLOOKUP(WEEKDAY(C423,2),Служебный!G$4:H$10,2),"")</f>
        <v/>
      </c>
      <c r="AC423" s="125" t="str">
        <f t="shared" si="175"/>
        <v/>
      </c>
      <c r="AD423" s="126" t="str">
        <f t="shared" si="176"/>
        <v/>
      </c>
      <c r="AE423" s="127">
        <f t="shared" si="188"/>
        <v>0</v>
      </c>
      <c r="AF423" s="127">
        <f t="shared" si="189"/>
        <v>0</v>
      </c>
      <c r="AG423" s="127" t="str">
        <f t="shared" si="169"/>
        <v>интрадей</v>
      </c>
      <c r="AH423" s="128">
        <f t="shared" si="190"/>
        <v>0</v>
      </c>
      <c r="AI423" s="128">
        <f t="shared" si="191"/>
        <v>0</v>
      </c>
      <c r="AJ423" s="125" t="str">
        <f t="shared" si="177"/>
        <v/>
      </c>
      <c r="AK423" s="125" t="str">
        <f t="shared" si="178"/>
        <v/>
      </c>
      <c r="AL423" s="126" t="str">
        <f t="shared" si="179"/>
        <v/>
      </c>
      <c r="AM423" s="128">
        <f t="shared" si="172"/>
        <v>0</v>
      </c>
      <c r="AN423" s="129">
        <f t="shared" si="180"/>
        <v>8</v>
      </c>
      <c r="AO423" s="129">
        <f t="shared" si="173"/>
        <v>-19.875000000000043</v>
      </c>
      <c r="AP423" s="129">
        <f t="shared" si="181"/>
        <v>0</v>
      </c>
      <c r="AQ423" s="128">
        <f t="shared" si="170"/>
        <v>0</v>
      </c>
      <c r="AR423" s="128">
        <f t="shared" si="171"/>
        <v>0</v>
      </c>
      <c r="AS423" s="125">
        <f t="shared" si="192"/>
        <v>0</v>
      </c>
      <c r="AT423" s="143">
        <f t="shared" si="193"/>
        <v>-1</v>
      </c>
      <c r="AU423" s="137"/>
      <c r="AV423" s="102"/>
    </row>
    <row r="424" spans="1:48" ht="10.199999999999999" x14ac:dyDescent="0.2">
      <c r="A424" s="102"/>
      <c r="B424" s="133">
        <v>422</v>
      </c>
      <c r="C424" s="159"/>
      <c r="D424" s="82"/>
      <c r="E424" s="81"/>
      <c r="F424" s="82"/>
      <c r="G424" s="84"/>
      <c r="H424" s="84"/>
      <c r="I424" s="85"/>
      <c r="J424" s="85"/>
      <c r="K424" s="84"/>
      <c r="L424" s="86"/>
      <c r="M424" s="87"/>
      <c r="N424" s="135"/>
      <c r="O424" s="119"/>
      <c r="P424" s="120"/>
      <c r="Q424" s="121"/>
      <c r="R424" s="86"/>
      <c r="S424" s="86"/>
      <c r="T424" s="138">
        <f t="shared" si="174"/>
        <v>6.4099999999999966</v>
      </c>
      <c r="U424" s="122">
        <f t="shared" si="182"/>
        <v>0</v>
      </c>
      <c r="V424" s="123">
        <f t="shared" si="183"/>
        <v>0</v>
      </c>
      <c r="W424" s="122">
        <f t="shared" si="168"/>
        <v>0</v>
      </c>
      <c r="X424" s="124">
        <f t="shared" si="184"/>
        <v>6.4099999999999966</v>
      </c>
      <c r="Y424" s="124">
        <f t="shared" si="185"/>
        <v>-1.5899999999999967</v>
      </c>
      <c r="Z424" s="124">
        <f t="shared" si="186"/>
        <v>6.4099999999999966</v>
      </c>
      <c r="AA424" s="140">
        <f t="shared" si="187"/>
        <v>-1.5899999999999967</v>
      </c>
      <c r="AB424" s="142" t="str">
        <f>IF(G424&lt;&gt;"",VLOOKUP(WEEKDAY(C424,2),Служебный!G$4:H$10,2),"")</f>
        <v/>
      </c>
      <c r="AC424" s="125" t="str">
        <f t="shared" si="175"/>
        <v/>
      </c>
      <c r="AD424" s="126" t="str">
        <f t="shared" si="176"/>
        <v/>
      </c>
      <c r="AE424" s="127">
        <f t="shared" si="188"/>
        <v>0</v>
      </c>
      <c r="AF424" s="127">
        <f t="shared" si="189"/>
        <v>0</v>
      </c>
      <c r="AG424" s="127" t="str">
        <f t="shared" si="169"/>
        <v>интрадей</v>
      </c>
      <c r="AH424" s="128">
        <f t="shared" si="190"/>
        <v>0</v>
      </c>
      <c r="AI424" s="128">
        <f t="shared" si="191"/>
        <v>0</v>
      </c>
      <c r="AJ424" s="125" t="str">
        <f t="shared" si="177"/>
        <v/>
      </c>
      <c r="AK424" s="125" t="str">
        <f t="shared" si="178"/>
        <v/>
      </c>
      <c r="AL424" s="126" t="str">
        <f t="shared" si="179"/>
        <v/>
      </c>
      <c r="AM424" s="128">
        <f t="shared" si="172"/>
        <v>0</v>
      </c>
      <c r="AN424" s="129">
        <f t="shared" si="180"/>
        <v>8</v>
      </c>
      <c r="AO424" s="129">
        <f t="shared" si="173"/>
        <v>-19.875000000000043</v>
      </c>
      <c r="AP424" s="129">
        <f t="shared" si="181"/>
        <v>0</v>
      </c>
      <c r="AQ424" s="128">
        <f t="shared" si="170"/>
        <v>0</v>
      </c>
      <c r="AR424" s="128">
        <f t="shared" si="171"/>
        <v>0</v>
      </c>
      <c r="AS424" s="125">
        <f t="shared" si="192"/>
        <v>0</v>
      </c>
      <c r="AT424" s="143">
        <f t="shared" si="193"/>
        <v>-1</v>
      </c>
      <c r="AU424" s="137"/>
      <c r="AV424" s="102"/>
    </row>
    <row r="425" spans="1:48" ht="10.199999999999999" x14ac:dyDescent="0.2">
      <c r="A425" s="102"/>
      <c r="B425" s="133">
        <v>423</v>
      </c>
      <c r="C425" s="159"/>
      <c r="D425" s="82"/>
      <c r="E425" s="81"/>
      <c r="F425" s="82"/>
      <c r="G425" s="84"/>
      <c r="H425" s="84"/>
      <c r="I425" s="85"/>
      <c r="J425" s="85"/>
      <c r="K425" s="84"/>
      <c r="L425" s="86"/>
      <c r="M425" s="87"/>
      <c r="N425" s="135"/>
      <c r="O425" s="119"/>
      <c r="P425" s="120"/>
      <c r="Q425" s="121"/>
      <c r="R425" s="86"/>
      <c r="S425" s="86"/>
      <c r="T425" s="138">
        <f t="shared" si="174"/>
        <v>6.4099999999999966</v>
      </c>
      <c r="U425" s="122">
        <f t="shared" si="182"/>
        <v>0</v>
      </c>
      <c r="V425" s="123">
        <f t="shared" si="183"/>
        <v>0</v>
      </c>
      <c r="W425" s="122">
        <f t="shared" si="168"/>
        <v>0</v>
      </c>
      <c r="X425" s="124">
        <f t="shared" si="184"/>
        <v>6.4099999999999966</v>
      </c>
      <c r="Y425" s="124">
        <f t="shared" si="185"/>
        <v>-1.5899999999999967</v>
      </c>
      <c r="Z425" s="124">
        <f t="shared" si="186"/>
        <v>6.4099999999999966</v>
      </c>
      <c r="AA425" s="140">
        <f t="shared" si="187"/>
        <v>-1.5899999999999967</v>
      </c>
      <c r="AB425" s="142" t="str">
        <f>IF(G425&lt;&gt;"",VLOOKUP(WEEKDAY(C425,2),Служебный!G$4:H$10,2),"")</f>
        <v/>
      </c>
      <c r="AC425" s="125" t="str">
        <f t="shared" si="175"/>
        <v/>
      </c>
      <c r="AD425" s="126" t="str">
        <f t="shared" si="176"/>
        <v/>
      </c>
      <c r="AE425" s="127">
        <f t="shared" si="188"/>
        <v>0</v>
      </c>
      <c r="AF425" s="127">
        <f t="shared" si="189"/>
        <v>0</v>
      </c>
      <c r="AG425" s="127" t="str">
        <f t="shared" si="169"/>
        <v>интрадей</v>
      </c>
      <c r="AH425" s="128">
        <f t="shared" si="190"/>
        <v>0</v>
      </c>
      <c r="AI425" s="128">
        <f t="shared" si="191"/>
        <v>0</v>
      </c>
      <c r="AJ425" s="125" t="str">
        <f t="shared" si="177"/>
        <v/>
      </c>
      <c r="AK425" s="125" t="str">
        <f t="shared" si="178"/>
        <v/>
      </c>
      <c r="AL425" s="126" t="str">
        <f t="shared" si="179"/>
        <v/>
      </c>
      <c r="AM425" s="128">
        <f t="shared" si="172"/>
        <v>0</v>
      </c>
      <c r="AN425" s="129">
        <f t="shared" si="180"/>
        <v>8</v>
      </c>
      <c r="AO425" s="129">
        <f t="shared" si="173"/>
        <v>-19.875000000000043</v>
      </c>
      <c r="AP425" s="129">
        <f t="shared" si="181"/>
        <v>0</v>
      </c>
      <c r="AQ425" s="128">
        <f t="shared" si="170"/>
        <v>0</v>
      </c>
      <c r="AR425" s="128">
        <f t="shared" si="171"/>
        <v>0</v>
      </c>
      <c r="AS425" s="125">
        <f t="shared" si="192"/>
        <v>0</v>
      </c>
      <c r="AT425" s="143">
        <f t="shared" si="193"/>
        <v>-1</v>
      </c>
      <c r="AU425" s="137"/>
      <c r="AV425" s="102"/>
    </row>
    <row r="426" spans="1:48" ht="10.199999999999999" x14ac:dyDescent="0.2">
      <c r="A426" s="102"/>
      <c r="B426" s="133">
        <v>424</v>
      </c>
      <c r="C426" s="159"/>
      <c r="D426" s="82"/>
      <c r="E426" s="81"/>
      <c r="F426" s="82"/>
      <c r="G426" s="84"/>
      <c r="H426" s="84"/>
      <c r="I426" s="85"/>
      <c r="J426" s="85"/>
      <c r="K426" s="84"/>
      <c r="L426" s="86"/>
      <c r="M426" s="87"/>
      <c r="N426" s="135"/>
      <c r="O426" s="119"/>
      <c r="P426" s="120"/>
      <c r="Q426" s="121"/>
      <c r="R426" s="86"/>
      <c r="S426" s="86"/>
      <c r="T426" s="138">
        <f t="shared" si="174"/>
        <v>6.4099999999999966</v>
      </c>
      <c r="U426" s="122">
        <f t="shared" si="182"/>
        <v>0</v>
      </c>
      <c r="V426" s="123">
        <f t="shared" si="183"/>
        <v>0</v>
      </c>
      <c r="W426" s="122">
        <f t="shared" si="168"/>
        <v>0</v>
      </c>
      <c r="X426" s="124">
        <f t="shared" si="184"/>
        <v>6.4099999999999966</v>
      </c>
      <c r="Y426" s="124">
        <f t="shared" si="185"/>
        <v>-1.5899999999999967</v>
      </c>
      <c r="Z426" s="124">
        <f t="shared" si="186"/>
        <v>6.4099999999999966</v>
      </c>
      <c r="AA426" s="140">
        <f t="shared" si="187"/>
        <v>-1.5899999999999967</v>
      </c>
      <c r="AB426" s="142" t="str">
        <f>IF(G426&lt;&gt;"",VLOOKUP(WEEKDAY(C426,2),Служебный!G$4:H$10,2),"")</f>
        <v/>
      </c>
      <c r="AC426" s="125" t="str">
        <f t="shared" si="175"/>
        <v/>
      </c>
      <c r="AD426" s="126" t="str">
        <f t="shared" si="176"/>
        <v/>
      </c>
      <c r="AE426" s="127">
        <f t="shared" si="188"/>
        <v>0</v>
      </c>
      <c r="AF426" s="127">
        <f t="shared" si="189"/>
        <v>0</v>
      </c>
      <c r="AG426" s="127" t="str">
        <f t="shared" si="169"/>
        <v>интрадей</v>
      </c>
      <c r="AH426" s="128">
        <f t="shared" si="190"/>
        <v>0</v>
      </c>
      <c r="AI426" s="128">
        <f t="shared" si="191"/>
        <v>0</v>
      </c>
      <c r="AJ426" s="125" t="str">
        <f t="shared" si="177"/>
        <v/>
      </c>
      <c r="AK426" s="125" t="str">
        <f t="shared" si="178"/>
        <v/>
      </c>
      <c r="AL426" s="126" t="str">
        <f t="shared" si="179"/>
        <v/>
      </c>
      <c r="AM426" s="128">
        <f t="shared" si="172"/>
        <v>0</v>
      </c>
      <c r="AN426" s="129">
        <f t="shared" si="180"/>
        <v>8</v>
      </c>
      <c r="AO426" s="129">
        <f t="shared" si="173"/>
        <v>-19.875000000000043</v>
      </c>
      <c r="AP426" s="129">
        <f t="shared" si="181"/>
        <v>0</v>
      </c>
      <c r="AQ426" s="128">
        <f t="shared" si="170"/>
        <v>0</v>
      </c>
      <c r="AR426" s="128">
        <f t="shared" si="171"/>
        <v>0</v>
      </c>
      <c r="AS426" s="125">
        <f t="shared" si="192"/>
        <v>0</v>
      </c>
      <c r="AT426" s="143">
        <f t="shared" si="193"/>
        <v>-1</v>
      </c>
      <c r="AU426" s="137"/>
      <c r="AV426" s="102"/>
    </row>
    <row r="427" spans="1:48" ht="10.199999999999999" x14ac:dyDescent="0.2">
      <c r="A427" s="102"/>
      <c r="B427" s="133">
        <v>425</v>
      </c>
      <c r="C427" s="159"/>
      <c r="D427" s="82"/>
      <c r="E427" s="81"/>
      <c r="F427" s="82"/>
      <c r="G427" s="84"/>
      <c r="H427" s="84"/>
      <c r="I427" s="85"/>
      <c r="J427" s="85"/>
      <c r="K427" s="84"/>
      <c r="L427" s="86"/>
      <c r="M427" s="87"/>
      <c r="N427" s="135"/>
      <c r="O427" s="119"/>
      <c r="P427" s="120"/>
      <c r="Q427" s="121"/>
      <c r="R427" s="86"/>
      <c r="S427" s="86"/>
      <c r="T427" s="138">
        <f t="shared" si="174"/>
        <v>6.4099999999999966</v>
      </c>
      <c r="U427" s="122">
        <f t="shared" si="182"/>
        <v>0</v>
      </c>
      <c r="V427" s="123">
        <f t="shared" si="183"/>
        <v>0</v>
      </c>
      <c r="W427" s="122">
        <f t="shared" si="168"/>
        <v>0</v>
      </c>
      <c r="X427" s="124">
        <f t="shared" si="184"/>
        <v>6.4099999999999966</v>
      </c>
      <c r="Y427" s="124">
        <f t="shared" si="185"/>
        <v>-1.5899999999999967</v>
      </c>
      <c r="Z427" s="124">
        <f t="shared" si="186"/>
        <v>6.4099999999999966</v>
      </c>
      <c r="AA427" s="140">
        <f t="shared" si="187"/>
        <v>-1.5899999999999967</v>
      </c>
      <c r="AB427" s="142" t="str">
        <f>IF(G427&lt;&gt;"",VLOOKUP(WEEKDAY(C427,2),Служебный!G$4:H$10,2),"")</f>
        <v/>
      </c>
      <c r="AC427" s="125" t="str">
        <f t="shared" si="175"/>
        <v/>
      </c>
      <c r="AD427" s="126" t="str">
        <f t="shared" si="176"/>
        <v/>
      </c>
      <c r="AE427" s="127">
        <f t="shared" si="188"/>
        <v>0</v>
      </c>
      <c r="AF427" s="127">
        <f t="shared" si="189"/>
        <v>0</v>
      </c>
      <c r="AG427" s="127" t="str">
        <f t="shared" si="169"/>
        <v>интрадей</v>
      </c>
      <c r="AH427" s="128">
        <f t="shared" si="190"/>
        <v>0</v>
      </c>
      <c r="AI427" s="128">
        <f t="shared" si="191"/>
        <v>0</v>
      </c>
      <c r="AJ427" s="125" t="str">
        <f t="shared" si="177"/>
        <v/>
      </c>
      <c r="AK427" s="125" t="str">
        <f t="shared" si="178"/>
        <v/>
      </c>
      <c r="AL427" s="126" t="str">
        <f t="shared" si="179"/>
        <v/>
      </c>
      <c r="AM427" s="128">
        <f t="shared" si="172"/>
        <v>0</v>
      </c>
      <c r="AN427" s="129">
        <f t="shared" si="180"/>
        <v>8</v>
      </c>
      <c r="AO427" s="129">
        <f t="shared" si="173"/>
        <v>-19.875000000000043</v>
      </c>
      <c r="AP427" s="129">
        <f t="shared" si="181"/>
        <v>0</v>
      </c>
      <c r="AQ427" s="128">
        <f t="shared" si="170"/>
        <v>0</v>
      </c>
      <c r="AR427" s="128">
        <f t="shared" si="171"/>
        <v>0</v>
      </c>
      <c r="AS427" s="125">
        <f t="shared" si="192"/>
        <v>0</v>
      </c>
      <c r="AT427" s="143">
        <f t="shared" si="193"/>
        <v>-1</v>
      </c>
      <c r="AU427" s="137"/>
      <c r="AV427" s="102"/>
    </row>
    <row r="428" spans="1:48" ht="10.199999999999999" x14ac:dyDescent="0.2">
      <c r="A428" s="102"/>
      <c r="B428" s="133">
        <v>426</v>
      </c>
      <c r="C428" s="159"/>
      <c r="D428" s="82"/>
      <c r="E428" s="81"/>
      <c r="F428" s="82"/>
      <c r="G428" s="84"/>
      <c r="H428" s="84"/>
      <c r="I428" s="85"/>
      <c r="J428" s="85"/>
      <c r="K428" s="84"/>
      <c r="L428" s="86"/>
      <c r="M428" s="87"/>
      <c r="N428" s="135"/>
      <c r="O428" s="119"/>
      <c r="P428" s="120"/>
      <c r="Q428" s="121"/>
      <c r="R428" s="86"/>
      <c r="S428" s="86"/>
      <c r="T428" s="138">
        <f t="shared" si="174"/>
        <v>6.4099999999999966</v>
      </c>
      <c r="U428" s="122">
        <f t="shared" si="182"/>
        <v>0</v>
      </c>
      <c r="V428" s="123">
        <f t="shared" si="183"/>
        <v>0</v>
      </c>
      <c r="W428" s="122">
        <f t="shared" si="168"/>
        <v>0</v>
      </c>
      <c r="X428" s="124">
        <f t="shared" si="184"/>
        <v>6.4099999999999966</v>
      </c>
      <c r="Y428" s="124">
        <f t="shared" si="185"/>
        <v>-1.5899999999999967</v>
      </c>
      <c r="Z428" s="124">
        <f t="shared" si="186"/>
        <v>6.4099999999999966</v>
      </c>
      <c r="AA428" s="140">
        <f t="shared" si="187"/>
        <v>-1.5899999999999967</v>
      </c>
      <c r="AB428" s="142" t="str">
        <f>IF(G428&lt;&gt;"",VLOOKUP(WEEKDAY(C428,2),Служебный!G$4:H$10,2),"")</f>
        <v/>
      </c>
      <c r="AC428" s="125" t="str">
        <f t="shared" si="175"/>
        <v/>
      </c>
      <c r="AD428" s="126" t="str">
        <f t="shared" si="176"/>
        <v/>
      </c>
      <c r="AE428" s="127">
        <f t="shared" si="188"/>
        <v>0</v>
      </c>
      <c r="AF428" s="127">
        <f t="shared" si="189"/>
        <v>0</v>
      </c>
      <c r="AG428" s="127" t="str">
        <f t="shared" si="169"/>
        <v>интрадей</v>
      </c>
      <c r="AH428" s="128">
        <f t="shared" si="190"/>
        <v>0</v>
      </c>
      <c r="AI428" s="128">
        <f t="shared" si="191"/>
        <v>0</v>
      </c>
      <c r="AJ428" s="125" t="str">
        <f t="shared" si="177"/>
        <v/>
      </c>
      <c r="AK428" s="125" t="str">
        <f t="shared" si="178"/>
        <v/>
      </c>
      <c r="AL428" s="126" t="str">
        <f t="shared" si="179"/>
        <v/>
      </c>
      <c r="AM428" s="128">
        <f t="shared" si="172"/>
        <v>0</v>
      </c>
      <c r="AN428" s="129">
        <f t="shared" si="180"/>
        <v>8</v>
      </c>
      <c r="AO428" s="129">
        <f t="shared" si="173"/>
        <v>-19.875000000000043</v>
      </c>
      <c r="AP428" s="129">
        <f t="shared" si="181"/>
        <v>0</v>
      </c>
      <c r="AQ428" s="128">
        <f t="shared" si="170"/>
        <v>0</v>
      </c>
      <c r="AR428" s="128">
        <f t="shared" si="171"/>
        <v>0</v>
      </c>
      <c r="AS428" s="125">
        <f t="shared" si="192"/>
        <v>0</v>
      </c>
      <c r="AT428" s="143">
        <f t="shared" si="193"/>
        <v>-1</v>
      </c>
      <c r="AU428" s="137"/>
      <c r="AV428" s="102"/>
    </row>
    <row r="429" spans="1:48" ht="10.199999999999999" x14ac:dyDescent="0.2">
      <c r="A429" s="102"/>
      <c r="B429" s="133">
        <v>427</v>
      </c>
      <c r="C429" s="159"/>
      <c r="D429" s="82"/>
      <c r="E429" s="81"/>
      <c r="F429" s="82"/>
      <c r="G429" s="84"/>
      <c r="H429" s="84"/>
      <c r="I429" s="85"/>
      <c r="J429" s="85"/>
      <c r="K429" s="84"/>
      <c r="L429" s="86"/>
      <c r="M429" s="87"/>
      <c r="N429" s="135"/>
      <c r="O429" s="119"/>
      <c r="P429" s="120"/>
      <c r="Q429" s="121"/>
      <c r="R429" s="86"/>
      <c r="S429" s="86"/>
      <c r="T429" s="138">
        <f t="shared" si="174"/>
        <v>6.4099999999999966</v>
      </c>
      <c r="U429" s="122">
        <f t="shared" si="182"/>
        <v>0</v>
      </c>
      <c r="V429" s="123">
        <f t="shared" si="183"/>
        <v>0</v>
      </c>
      <c r="W429" s="122">
        <f t="shared" si="168"/>
        <v>0</v>
      </c>
      <c r="X429" s="124">
        <f t="shared" si="184"/>
        <v>6.4099999999999966</v>
      </c>
      <c r="Y429" s="124">
        <f t="shared" si="185"/>
        <v>-1.5899999999999967</v>
      </c>
      <c r="Z429" s="124">
        <f t="shared" si="186"/>
        <v>6.4099999999999966</v>
      </c>
      <c r="AA429" s="140">
        <f t="shared" si="187"/>
        <v>-1.5899999999999967</v>
      </c>
      <c r="AB429" s="142" t="str">
        <f>IF(G429&lt;&gt;"",VLOOKUP(WEEKDAY(C429,2),Служебный!G$4:H$10,2),"")</f>
        <v/>
      </c>
      <c r="AC429" s="125" t="str">
        <f t="shared" si="175"/>
        <v/>
      </c>
      <c r="AD429" s="126" t="str">
        <f t="shared" si="176"/>
        <v/>
      </c>
      <c r="AE429" s="127">
        <f t="shared" si="188"/>
        <v>0</v>
      </c>
      <c r="AF429" s="127">
        <f t="shared" si="189"/>
        <v>0</v>
      </c>
      <c r="AG429" s="127" t="str">
        <f t="shared" si="169"/>
        <v>интрадей</v>
      </c>
      <c r="AH429" s="128">
        <f t="shared" si="190"/>
        <v>0</v>
      </c>
      <c r="AI429" s="128">
        <f t="shared" si="191"/>
        <v>0</v>
      </c>
      <c r="AJ429" s="125" t="str">
        <f t="shared" si="177"/>
        <v/>
      </c>
      <c r="AK429" s="125" t="str">
        <f t="shared" si="178"/>
        <v/>
      </c>
      <c r="AL429" s="126" t="str">
        <f t="shared" si="179"/>
        <v/>
      </c>
      <c r="AM429" s="128">
        <f t="shared" si="172"/>
        <v>0</v>
      </c>
      <c r="AN429" s="129">
        <f t="shared" si="180"/>
        <v>8</v>
      </c>
      <c r="AO429" s="129">
        <f t="shared" si="173"/>
        <v>-19.875000000000043</v>
      </c>
      <c r="AP429" s="129">
        <f t="shared" si="181"/>
        <v>0</v>
      </c>
      <c r="AQ429" s="128">
        <f t="shared" si="170"/>
        <v>0</v>
      </c>
      <c r="AR429" s="128">
        <f t="shared" si="171"/>
        <v>0</v>
      </c>
      <c r="AS429" s="125">
        <f t="shared" si="192"/>
        <v>0</v>
      </c>
      <c r="AT429" s="143">
        <f t="shared" si="193"/>
        <v>-1</v>
      </c>
      <c r="AU429" s="137"/>
      <c r="AV429" s="102"/>
    </row>
    <row r="430" spans="1:48" ht="10.199999999999999" x14ac:dyDescent="0.2">
      <c r="A430" s="102"/>
      <c r="B430" s="133">
        <v>428</v>
      </c>
      <c r="C430" s="159"/>
      <c r="D430" s="82"/>
      <c r="E430" s="81"/>
      <c r="F430" s="82"/>
      <c r="G430" s="84"/>
      <c r="H430" s="84"/>
      <c r="I430" s="85"/>
      <c r="J430" s="85"/>
      <c r="K430" s="84"/>
      <c r="L430" s="86"/>
      <c r="M430" s="87"/>
      <c r="N430" s="135"/>
      <c r="O430" s="119"/>
      <c r="P430" s="120"/>
      <c r="Q430" s="121"/>
      <c r="R430" s="86"/>
      <c r="S430" s="86"/>
      <c r="T430" s="138">
        <f t="shared" si="174"/>
        <v>6.4099999999999966</v>
      </c>
      <c r="U430" s="122">
        <f t="shared" si="182"/>
        <v>0</v>
      </c>
      <c r="V430" s="123">
        <f t="shared" si="183"/>
        <v>0</v>
      </c>
      <c r="W430" s="122">
        <f t="shared" si="168"/>
        <v>0</v>
      </c>
      <c r="X430" s="124">
        <f t="shared" si="184"/>
        <v>6.4099999999999966</v>
      </c>
      <c r="Y430" s="124">
        <f t="shared" si="185"/>
        <v>-1.5899999999999967</v>
      </c>
      <c r="Z430" s="124">
        <f t="shared" si="186"/>
        <v>6.4099999999999966</v>
      </c>
      <c r="AA430" s="140">
        <f t="shared" si="187"/>
        <v>-1.5899999999999967</v>
      </c>
      <c r="AB430" s="142" t="str">
        <f>IF(G430&lt;&gt;"",VLOOKUP(WEEKDAY(C430,2),Служебный!G$4:H$10,2),"")</f>
        <v/>
      </c>
      <c r="AC430" s="125" t="str">
        <f t="shared" si="175"/>
        <v/>
      </c>
      <c r="AD430" s="126" t="str">
        <f t="shared" si="176"/>
        <v/>
      </c>
      <c r="AE430" s="127">
        <f t="shared" si="188"/>
        <v>0</v>
      </c>
      <c r="AF430" s="127">
        <f t="shared" si="189"/>
        <v>0</v>
      </c>
      <c r="AG430" s="127" t="str">
        <f t="shared" si="169"/>
        <v>интрадей</v>
      </c>
      <c r="AH430" s="128">
        <f t="shared" si="190"/>
        <v>0</v>
      </c>
      <c r="AI430" s="128">
        <f t="shared" si="191"/>
        <v>0</v>
      </c>
      <c r="AJ430" s="125" t="str">
        <f t="shared" si="177"/>
        <v/>
      </c>
      <c r="AK430" s="125" t="str">
        <f t="shared" si="178"/>
        <v/>
      </c>
      <c r="AL430" s="126" t="str">
        <f t="shared" si="179"/>
        <v/>
      </c>
      <c r="AM430" s="128">
        <f t="shared" si="172"/>
        <v>0</v>
      </c>
      <c r="AN430" s="129">
        <f t="shared" si="180"/>
        <v>8</v>
      </c>
      <c r="AO430" s="129">
        <f t="shared" si="173"/>
        <v>-19.875000000000043</v>
      </c>
      <c r="AP430" s="129">
        <f t="shared" si="181"/>
        <v>0</v>
      </c>
      <c r="AQ430" s="128">
        <f t="shared" si="170"/>
        <v>0</v>
      </c>
      <c r="AR430" s="128">
        <f t="shared" si="171"/>
        <v>0</v>
      </c>
      <c r="AS430" s="125">
        <f t="shared" si="192"/>
        <v>0</v>
      </c>
      <c r="AT430" s="143">
        <f t="shared" si="193"/>
        <v>-1</v>
      </c>
      <c r="AU430" s="137"/>
      <c r="AV430" s="102"/>
    </row>
    <row r="431" spans="1:48" ht="10.199999999999999" x14ac:dyDescent="0.2">
      <c r="A431" s="102"/>
      <c r="B431" s="133">
        <v>429</v>
      </c>
      <c r="C431" s="159"/>
      <c r="D431" s="82"/>
      <c r="E431" s="81"/>
      <c r="F431" s="82"/>
      <c r="G431" s="84"/>
      <c r="H431" s="84"/>
      <c r="I431" s="85"/>
      <c r="J431" s="85"/>
      <c r="K431" s="84"/>
      <c r="L431" s="86"/>
      <c r="M431" s="87"/>
      <c r="N431" s="135"/>
      <c r="O431" s="119"/>
      <c r="P431" s="120"/>
      <c r="Q431" s="121"/>
      <c r="R431" s="86"/>
      <c r="S431" s="86"/>
      <c r="T431" s="138">
        <f t="shared" si="174"/>
        <v>6.4099999999999966</v>
      </c>
      <c r="U431" s="122">
        <f t="shared" si="182"/>
        <v>0</v>
      </c>
      <c r="V431" s="123">
        <f t="shared" si="183"/>
        <v>0</v>
      </c>
      <c r="W431" s="122">
        <f t="shared" si="168"/>
        <v>0</v>
      </c>
      <c r="X431" s="124">
        <f t="shared" si="184"/>
        <v>6.4099999999999966</v>
      </c>
      <c r="Y431" s="124">
        <f t="shared" si="185"/>
        <v>-1.5899999999999967</v>
      </c>
      <c r="Z431" s="124">
        <f t="shared" si="186"/>
        <v>6.4099999999999966</v>
      </c>
      <c r="AA431" s="140">
        <f t="shared" si="187"/>
        <v>-1.5899999999999967</v>
      </c>
      <c r="AB431" s="142" t="str">
        <f>IF(G431&lt;&gt;"",VLOOKUP(WEEKDAY(C431,2),Служебный!G$4:H$10,2),"")</f>
        <v/>
      </c>
      <c r="AC431" s="125" t="str">
        <f t="shared" si="175"/>
        <v/>
      </c>
      <c r="AD431" s="126" t="str">
        <f t="shared" si="176"/>
        <v/>
      </c>
      <c r="AE431" s="127">
        <f t="shared" si="188"/>
        <v>0</v>
      </c>
      <c r="AF431" s="127">
        <f t="shared" si="189"/>
        <v>0</v>
      </c>
      <c r="AG431" s="127" t="str">
        <f t="shared" si="169"/>
        <v>интрадей</v>
      </c>
      <c r="AH431" s="128">
        <f t="shared" si="190"/>
        <v>0</v>
      </c>
      <c r="AI431" s="128">
        <f t="shared" si="191"/>
        <v>0</v>
      </c>
      <c r="AJ431" s="125" t="str">
        <f t="shared" si="177"/>
        <v/>
      </c>
      <c r="AK431" s="125" t="str">
        <f t="shared" si="178"/>
        <v/>
      </c>
      <c r="AL431" s="126" t="str">
        <f t="shared" si="179"/>
        <v/>
      </c>
      <c r="AM431" s="128">
        <f t="shared" si="172"/>
        <v>0</v>
      </c>
      <c r="AN431" s="129">
        <f t="shared" si="180"/>
        <v>8</v>
      </c>
      <c r="AO431" s="129">
        <f t="shared" si="173"/>
        <v>-19.875000000000043</v>
      </c>
      <c r="AP431" s="129">
        <f t="shared" si="181"/>
        <v>0</v>
      </c>
      <c r="AQ431" s="128">
        <f t="shared" si="170"/>
        <v>0</v>
      </c>
      <c r="AR431" s="128">
        <f t="shared" si="171"/>
        <v>0</v>
      </c>
      <c r="AS431" s="125">
        <f t="shared" si="192"/>
        <v>0</v>
      </c>
      <c r="AT431" s="143">
        <f t="shared" si="193"/>
        <v>-1</v>
      </c>
      <c r="AU431" s="137"/>
      <c r="AV431" s="102"/>
    </row>
    <row r="432" spans="1:48" ht="10.199999999999999" x14ac:dyDescent="0.2">
      <c r="A432" s="102"/>
      <c r="B432" s="133">
        <v>430</v>
      </c>
      <c r="C432" s="159"/>
      <c r="D432" s="82"/>
      <c r="E432" s="81"/>
      <c r="F432" s="82"/>
      <c r="G432" s="84"/>
      <c r="H432" s="84"/>
      <c r="I432" s="85"/>
      <c r="J432" s="85"/>
      <c r="K432" s="84"/>
      <c r="L432" s="86"/>
      <c r="M432" s="87"/>
      <c r="N432" s="135"/>
      <c r="O432" s="119"/>
      <c r="P432" s="120"/>
      <c r="Q432" s="121"/>
      <c r="R432" s="86"/>
      <c r="S432" s="86"/>
      <c r="T432" s="138">
        <f t="shared" si="174"/>
        <v>6.4099999999999966</v>
      </c>
      <c r="U432" s="122">
        <f t="shared" si="182"/>
        <v>0</v>
      </c>
      <c r="V432" s="123">
        <f t="shared" si="183"/>
        <v>0</v>
      </c>
      <c r="W432" s="122">
        <f t="shared" si="168"/>
        <v>0</v>
      </c>
      <c r="X432" s="124">
        <f t="shared" si="184"/>
        <v>6.4099999999999966</v>
      </c>
      <c r="Y432" s="124">
        <f t="shared" si="185"/>
        <v>-1.5899999999999967</v>
      </c>
      <c r="Z432" s="124">
        <f t="shared" si="186"/>
        <v>6.4099999999999966</v>
      </c>
      <c r="AA432" s="140">
        <f t="shared" si="187"/>
        <v>-1.5899999999999967</v>
      </c>
      <c r="AB432" s="142" t="str">
        <f>IF(G432&lt;&gt;"",VLOOKUP(WEEKDAY(C432,2),Служебный!G$4:H$10,2),"")</f>
        <v/>
      </c>
      <c r="AC432" s="125" t="str">
        <f t="shared" si="175"/>
        <v/>
      </c>
      <c r="AD432" s="126" t="str">
        <f t="shared" si="176"/>
        <v/>
      </c>
      <c r="AE432" s="127">
        <f t="shared" si="188"/>
        <v>0</v>
      </c>
      <c r="AF432" s="127">
        <f t="shared" si="189"/>
        <v>0</v>
      </c>
      <c r="AG432" s="127" t="str">
        <f t="shared" si="169"/>
        <v>интрадей</v>
      </c>
      <c r="AH432" s="128">
        <f t="shared" si="190"/>
        <v>0</v>
      </c>
      <c r="AI432" s="128">
        <f t="shared" si="191"/>
        <v>0</v>
      </c>
      <c r="AJ432" s="125" t="str">
        <f t="shared" si="177"/>
        <v/>
      </c>
      <c r="AK432" s="125" t="str">
        <f t="shared" si="178"/>
        <v/>
      </c>
      <c r="AL432" s="126" t="str">
        <f t="shared" si="179"/>
        <v/>
      </c>
      <c r="AM432" s="128">
        <f t="shared" si="172"/>
        <v>0</v>
      </c>
      <c r="AN432" s="129">
        <f t="shared" si="180"/>
        <v>8</v>
      </c>
      <c r="AO432" s="129">
        <f t="shared" si="173"/>
        <v>-19.875000000000043</v>
      </c>
      <c r="AP432" s="129">
        <f t="shared" si="181"/>
        <v>0</v>
      </c>
      <c r="AQ432" s="128">
        <f t="shared" si="170"/>
        <v>0</v>
      </c>
      <c r="AR432" s="128">
        <f t="shared" si="171"/>
        <v>0</v>
      </c>
      <c r="AS432" s="125">
        <f t="shared" si="192"/>
        <v>0</v>
      </c>
      <c r="AT432" s="143">
        <f t="shared" si="193"/>
        <v>-1</v>
      </c>
      <c r="AU432" s="137"/>
      <c r="AV432" s="102"/>
    </row>
    <row r="433" spans="1:48" ht="10.199999999999999" x14ac:dyDescent="0.2">
      <c r="A433" s="102"/>
      <c r="B433" s="133">
        <v>431</v>
      </c>
      <c r="C433" s="159"/>
      <c r="D433" s="82"/>
      <c r="E433" s="81"/>
      <c r="F433" s="82"/>
      <c r="G433" s="84"/>
      <c r="H433" s="84"/>
      <c r="I433" s="85"/>
      <c r="J433" s="85"/>
      <c r="K433" s="84"/>
      <c r="L433" s="86"/>
      <c r="M433" s="87"/>
      <c r="N433" s="135"/>
      <c r="O433" s="119"/>
      <c r="P433" s="120"/>
      <c r="Q433" s="121"/>
      <c r="R433" s="86"/>
      <c r="S433" s="86"/>
      <c r="T433" s="138">
        <f t="shared" si="174"/>
        <v>6.4099999999999966</v>
      </c>
      <c r="U433" s="122">
        <f t="shared" si="182"/>
        <v>0</v>
      </c>
      <c r="V433" s="123">
        <f t="shared" si="183"/>
        <v>0</v>
      </c>
      <c r="W433" s="122">
        <f t="shared" si="168"/>
        <v>0</v>
      </c>
      <c r="X433" s="124">
        <f t="shared" si="184"/>
        <v>6.4099999999999966</v>
      </c>
      <c r="Y433" s="124">
        <f t="shared" si="185"/>
        <v>-1.5899999999999967</v>
      </c>
      <c r="Z433" s="124">
        <f t="shared" si="186"/>
        <v>6.4099999999999966</v>
      </c>
      <c r="AA433" s="140">
        <f t="shared" si="187"/>
        <v>-1.5899999999999967</v>
      </c>
      <c r="AB433" s="142" t="str">
        <f>IF(G433&lt;&gt;"",VLOOKUP(WEEKDAY(C433,2),Служебный!G$4:H$10,2),"")</f>
        <v/>
      </c>
      <c r="AC433" s="125" t="str">
        <f t="shared" si="175"/>
        <v/>
      </c>
      <c r="AD433" s="126" t="str">
        <f t="shared" si="176"/>
        <v/>
      </c>
      <c r="AE433" s="127">
        <f t="shared" si="188"/>
        <v>0</v>
      </c>
      <c r="AF433" s="127">
        <f t="shared" si="189"/>
        <v>0</v>
      </c>
      <c r="AG433" s="127" t="str">
        <f t="shared" si="169"/>
        <v>интрадей</v>
      </c>
      <c r="AH433" s="128">
        <f t="shared" si="190"/>
        <v>0</v>
      </c>
      <c r="AI433" s="128">
        <f t="shared" si="191"/>
        <v>0</v>
      </c>
      <c r="AJ433" s="125" t="str">
        <f t="shared" si="177"/>
        <v/>
      </c>
      <c r="AK433" s="125" t="str">
        <f t="shared" si="178"/>
        <v/>
      </c>
      <c r="AL433" s="126" t="str">
        <f t="shared" si="179"/>
        <v/>
      </c>
      <c r="AM433" s="128">
        <f t="shared" si="172"/>
        <v>0</v>
      </c>
      <c r="AN433" s="129">
        <f t="shared" si="180"/>
        <v>8</v>
      </c>
      <c r="AO433" s="129">
        <f t="shared" si="173"/>
        <v>-19.875000000000043</v>
      </c>
      <c r="AP433" s="129">
        <f t="shared" si="181"/>
        <v>0</v>
      </c>
      <c r="AQ433" s="128">
        <f t="shared" si="170"/>
        <v>0</v>
      </c>
      <c r="AR433" s="128">
        <f t="shared" si="171"/>
        <v>0</v>
      </c>
      <c r="AS433" s="125">
        <f t="shared" si="192"/>
        <v>0</v>
      </c>
      <c r="AT433" s="143">
        <f t="shared" si="193"/>
        <v>-1</v>
      </c>
      <c r="AU433" s="137"/>
      <c r="AV433" s="102"/>
    </row>
    <row r="434" spans="1:48" ht="10.199999999999999" x14ac:dyDescent="0.2">
      <c r="A434" s="102"/>
      <c r="B434" s="133">
        <v>432</v>
      </c>
      <c r="C434" s="159"/>
      <c r="D434" s="82"/>
      <c r="E434" s="81"/>
      <c r="F434" s="82"/>
      <c r="G434" s="84"/>
      <c r="H434" s="84"/>
      <c r="I434" s="85"/>
      <c r="J434" s="85"/>
      <c r="K434" s="84"/>
      <c r="L434" s="86"/>
      <c r="M434" s="87"/>
      <c r="N434" s="135"/>
      <c r="O434" s="119"/>
      <c r="P434" s="120"/>
      <c r="Q434" s="121"/>
      <c r="R434" s="86"/>
      <c r="S434" s="86"/>
      <c r="T434" s="138">
        <f t="shared" si="174"/>
        <v>6.4099999999999966</v>
      </c>
      <c r="U434" s="122">
        <f t="shared" si="182"/>
        <v>0</v>
      </c>
      <c r="V434" s="123">
        <f t="shared" si="183"/>
        <v>0</v>
      </c>
      <c r="W434" s="122">
        <f t="shared" si="168"/>
        <v>0</v>
      </c>
      <c r="X434" s="124">
        <f t="shared" si="184"/>
        <v>6.4099999999999966</v>
      </c>
      <c r="Y434" s="124">
        <f t="shared" si="185"/>
        <v>-1.5899999999999967</v>
      </c>
      <c r="Z434" s="124">
        <f t="shared" si="186"/>
        <v>6.4099999999999966</v>
      </c>
      <c r="AA434" s="140">
        <f t="shared" si="187"/>
        <v>-1.5899999999999967</v>
      </c>
      <c r="AB434" s="142" t="str">
        <f>IF(G434&lt;&gt;"",VLOOKUP(WEEKDAY(C434,2),Служебный!G$4:H$10,2),"")</f>
        <v/>
      </c>
      <c r="AC434" s="125" t="str">
        <f t="shared" si="175"/>
        <v/>
      </c>
      <c r="AD434" s="126" t="str">
        <f t="shared" si="176"/>
        <v/>
      </c>
      <c r="AE434" s="127">
        <f t="shared" si="188"/>
        <v>0</v>
      </c>
      <c r="AF434" s="127">
        <f t="shared" si="189"/>
        <v>0</v>
      </c>
      <c r="AG434" s="127" t="str">
        <f t="shared" si="169"/>
        <v>интрадей</v>
      </c>
      <c r="AH434" s="128">
        <f t="shared" si="190"/>
        <v>0</v>
      </c>
      <c r="AI434" s="128">
        <f t="shared" si="191"/>
        <v>0</v>
      </c>
      <c r="AJ434" s="125" t="str">
        <f t="shared" si="177"/>
        <v/>
      </c>
      <c r="AK434" s="125" t="str">
        <f t="shared" si="178"/>
        <v/>
      </c>
      <c r="AL434" s="126" t="str">
        <f t="shared" si="179"/>
        <v/>
      </c>
      <c r="AM434" s="128">
        <f t="shared" si="172"/>
        <v>0</v>
      </c>
      <c r="AN434" s="129">
        <f t="shared" si="180"/>
        <v>8</v>
      </c>
      <c r="AO434" s="129">
        <f t="shared" si="173"/>
        <v>-19.875000000000043</v>
      </c>
      <c r="AP434" s="129">
        <f t="shared" si="181"/>
        <v>0</v>
      </c>
      <c r="AQ434" s="128">
        <f t="shared" si="170"/>
        <v>0</v>
      </c>
      <c r="AR434" s="128">
        <f t="shared" si="171"/>
        <v>0</v>
      </c>
      <c r="AS434" s="125">
        <f t="shared" si="192"/>
        <v>0</v>
      </c>
      <c r="AT434" s="143">
        <f t="shared" si="193"/>
        <v>-1</v>
      </c>
      <c r="AU434" s="137"/>
      <c r="AV434" s="102"/>
    </row>
    <row r="435" spans="1:48" ht="10.199999999999999" x14ac:dyDescent="0.2">
      <c r="A435" s="102"/>
      <c r="B435" s="133">
        <v>433</v>
      </c>
      <c r="C435" s="159"/>
      <c r="D435" s="82"/>
      <c r="E435" s="81"/>
      <c r="F435" s="82"/>
      <c r="G435" s="84"/>
      <c r="H435" s="84"/>
      <c r="I435" s="85"/>
      <c r="J435" s="85"/>
      <c r="K435" s="84"/>
      <c r="L435" s="86"/>
      <c r="M435" s="87"/>
      <c r="N435" s="135"/>
      <c r="O435" s="119"/>
      <c r="P435" s="120"/>
      <c r="Q435" s="121"/>
      <c r="R435" s="86"/>
      <c r="S435" s="86"/>
      <c r="T435" s="138">
        <f t="shared" si="174"/>
        <v>6.4099999999999966</v>
      </c>
      <c r="U435" s="122">
        <f t="shared" si="182"/>
        <v>0</v>
      </c>
      <c r="V435" s="123">
        <f t="shared" si="183"/>
        <v>0</v>
      </c>
      <c r="W435" s="122">
        <f t="shared" si="168"/>
        <v>0</v>
      </c>
      <c r="X435" s="124">
        <f t="shared" si="184"/>
        <v>6.4099999999999966</v>
      </c>
      <c r="Y435" s="124">
        <f t="shared" si="185"/>
        <v>-1.5899999999999967</v>
      </c>
      <c r="Z435" s="124">
        <f t="shared" si="186"/>
        <v>6.4099999999999966</v>
      </c>
      <c r="AA435" s="140">
        <f t="shared" si="187"/>
        <v>-1.5899999999999967</v>
      </c>
      <c r="AB435" s="142" t="str">
        <f>IF(G435&lt;&gt;"",VLOOKUP(WEEKDAY(C435,2),Служебный!G$4:H$10,2),"")</f>
        <v/>
      </c>
      <c r="AC435" s="125" t="str">
        <f t="shared" si="175"/>
        <v/>
      </c>
      <c r="AD435" s="126" t="str">
        <f t="shared" si="176"/>
        <v/>
      </c>
      <c r="AE435" s="127">
        <f t="shared" si="188"/>
        <v>0</v>
      </c>
      <c r="AF435" s="127">
        <f t="shared" si="189"/>
        <v>0</v>
      </c>
      <c r="AG435" s="127" t="str">
        <f t="shared" si="169"/>
        <v>интрадей</v>
      </c>
      <c r="AH435" s="128">
        <f t="shared" si="190"/>
        <v>0</v>
      </c>
      <c r="AI435" s="128">
        <f t="shared" si="191"/>
        <v>0</v>
      </c>
      <c r="AJ435" s="125" t="str">
        <f t="shared" si="177"/>
        <v/>
      </c>
      <c r="AK435" s="125" t="str">
        <f t="shared" si="178"/>
        <v/>
      </c>
      <c r="AL435" s="126" t="str">
        <f t="shared" si="179"/>
        <v/>
      </c>
      <c r="AM435" s="128">
        <f t="shared" si="172"/>
        <v>0</v>
      </c>
      <c r="AN435" s="129">
        <f t="shared" si="180"/>
        <v>8</v>
      </c>
      <c r="AO435" s="129">
        <f t="shared" si="173"/>
        <v>-19.875000000000043</v>
      </c>
      <c r="AP435" s="129">
        <f t="shared" si="181"/>
        <v>0</v>
      </c>
      <c r="AQ435" s="128">
        <f t="shared" si="170"/>
        <v>0</v>
      </c>
      <c r="AR435" s="128">
        <f t="shared" si="171"/>
        <v>0</v>
      </c>
      <c r="AS435" s="125">
        <f t="shared" si="192"/>
        <v>0</v>
      </c>
      <c r="AT435" s="143">
        <f t="shared" si="193"/>
        <v>-1</v>
      </c>
      <c r="AU435" s="137"/>
      <c r="AV435" s="102"/>
    </row>
    <row r="436" spans="1:48" ht="10.199999999999999" x14ac:dyDescent="0.2">
      <c r="A436" s="102"/>
      <c r="B436" s="133">
        <v>434</v>
      </c>
      <c r="C436" s="159"/>
      <c r="D436" s="82"/>
      <c r="E436" s="81"/>
      <c r="F436" s="82"/>
      <c r="G436" s="84"/>
      <c r="H436" s="84"/>
      <c r="I436" s="85"/>
      <c r="J436" s="85"/>
      <c r="K436" s="84"/>
      <c r="L436" s="86"/>
      <c r="M436" s="87"/>
      <c r="N436" s="135"/>
      <c r="O436" s="119"/>
      <c r="P436" s="120"/>
      <c r="Q436" s="121"/>
      <c r="R436" s="86"/>
      <c r="S436" s="86"/>
      <c r="T436" s="138">
        <f t="shared" si="174"/>
        <v>6.4099999999999966</v>
      </c>
      <c r="U436" s="122">
        <f t="shared" si="182"/>
        <v>0</v>
      </c>
      <c r="V436" s="123">
        <f t="shared" si="183"/>
        <v>0</v>
      </c>
      <c r="W436" s="122">
        <f t="shared" si="168"/>
        <v>0</v>
      </c>
      <c r="X436" s="124">
        <f t="shared" si="184"/>
        <v>6.4099999999999966</v>
      </c>
      <c r="Y436" s="124">
        <f t="shared" si="185"/>
        <v>-1.5899999999999967</v>
      </c>
      <c r="Z436" s="124">
        <f t="shared" si="186"/>
        <v>6.4099999999999966</v>
      </c>
      <c r="AA436" s="140">
        <f t="shared" si="187"/>
        <v>-1.5899999999999967</v>
      </c>
      <c r="AB436" s="142" t="str">
        <f>IF(G436&lt;&gt;"",VLOOKUP(WEEKDAY(C436,2),Служебный!G$4:H$10,2),"")</f>
        <v/>
      </c>
      <c r="AC436" s="125" t="str">
        <f t="shared" si="175"/>
        <v/>
      </c>
      <c r="AD436" s="126" t="str">
        <f t="shared" si="176"/>
        <v/>
      </c>
      <c r="AE436" s="127">
        <f t="shared" si="188"/>
        <v>0</v>
      </c>
      <c r="AF436" s="127">
        <f t="shared" si="189"/>
        <v>0</v>
      </c>
      <c r="AG436" s="127" t="str">
        <f t="shared" si="169"/>
        <v>интрадей</v>
      </c>
      <c r="AH436" s="128">
        <f t="shared" si="190"/>
        <v>0</v>
      </c>
      <c r="AI436" s="128">
        <f t="shared" si="191"/>
        <v>0</v>
      </c>
      <c r="AJ436" s="125" t="str">
        <f t="shared" si="177"/>
        <v/>
      </c>
      <c r="AK436" s="125" t="str">
        <f t="shared" si="178"/>
        <v/>
      </c>
      <c r="AL436" s="126" t="str">
        <f t="shared" si="179"/>
        <v/>
      </c>
      <c r="AM436" s="128">
        <f t="shared" si="172"/>
        <v>0</v>
      </c>
      <c r="AN436" s="129">
        <f t="shared" si="180"/>
        <v>8</v>
      </c>
      <c r="AO436" s="129">
        <f t="shared" si="173"/>
        <v>-19.875000000000043</v>
      </c>
      <c r="AP436" s="129">
        <f t="shared" si="181"/>
        <v>0</v>
      </c>
      <c r="AQ436" s="128">
        <f t="shared" si="170"/>
        <v>0</v>
      </c>
      <c r="AR436" s="128">
        <f t="shared" si="171"/>
        <v>0</v>
      </c>
      <c r="AS436" s="125">
        <f t="shared" si="192"/>
        <v>0</v>
      </c>
      <c r="AT436" s="143">
        <f t="shared" si="193"/>
        <v>-1</v>
      </c>
      <c r="AU436" s="137"/>
      <c r="AV436" s="102"/>
    </row>
    <row r="437" spans="1:48" ht="10.199999999999999" x14ac:dyDescent="0.2">
      <c r="A437" s="102"/>
      <c r="B437" s="133">
        <v>435</v>
      </c>
      <c r="C437" s="159"/>
      <c r="D437" s="82"/>
      <c r="E437" s="81"/>
      <c r="F437" s="82"/>
      <c r="G437" s="84"/>
      <c r="H437" s="84"/>
      <c r="I437" s="85"/>
      <c r="J437" s="85"/>
      <c r="K437" s="84"/>
      <c r="L437" s="86"/>
      <c r="M437" s="87"/>
      <c r="N437" s="135"/>
      <c r="O437" s="119"/>
      <c r="P437" s="120"/>
      <c r="Q437" s="121"/>
      <c r="R437" s="86"/>
      <c r="S437" s="86"/>
      <c r="T437" s="138">
        <f t="shared" si="174"/>
        <v>6.4099999999999966</v>
      </c>
      <c r="U437" s="122">
        <f t="shared" si="182"/>
        <v>0</v>
      </c>
      <c r="V437" s="123">
        <f t="shared" si="183"/>
        <v>0</v>
      </c>
      <c r="W437" s="122">
        <f t="shared" si="168"/>
        <v>0</v>
      </c>
      <c r="X437" s="124">
        <f t="shared" si="184"/>
        <v>6.4099999999999966</v>
      </c>
      <c r="Y437" s="124">
        <f t="shared" si="185"/>
        <v>-1.5899999999999967</v>
      </c>
      <c r="Z437" s="124">
        <f t="shared" si="186"/>
        <v>6.4099999999999966</v>
      </c>
      <c r="AA437" s="140">
        <f t="shared" si="187"/>
        <v>-1.5899999999999967</v>
      </c>
      <c r="AB437" s="142" t="str">
        <f>IF(G437&lt;&gt;"",VLOOKUP(WEEKDAY(C437,2),Служебный!G$4:H$10,2),"")</f>
        <v/>
      </c>
      <c r="AC437" s="125" t="str">
        <f t="shared" si="175"/>
        <v/>
      </c>
      <c r="AD437" s="126" t="str">
        <f t="shared" si="176"/>
        <v/>
      </c>
      <c r="AE437" s="127">
        <f t="shared" si="188"/>
        <v>0</v>
      </c>
      <c r="AF437" s="127">
        <f t="shared" si="189"/>
        <v>0</v>
      </c>
      <c r="AG437" s="127" t="str">
        <f t="shared" si="169"/>
        <v>интрадей</v>
      </c>
      <c r="AH437" s="128">
        <f t="shared" si="190"/>
        <v>0</v>
      </c>
      <c r="AI437" s="128">
        <f t="shared" si="191"/>
        <v>0</v>
      </c>
      <c r="AJ437" s="125" t="str">
        <f t="shared" si="177"/>
        <v/>
      </c>
      <c r="AK437" s="125" t="str">
        <f t="shared" si="178"/>
        <v/>
      </c>
      <c r="AL437" s="126" t="str">
        <f t="shared" si="179"/>
        <v/>
      </c>
      <c r="AM437" s="128">
        <f t="shared" si="172"/>
        <v>0</v>
      </c>
      <c r="AN437" s="129">
        <f t="shared" si="180"/>
        <v>8</v>
      </c>
      <c r="AO437" s="129">
        <f t="shared" si="173"/>
        <v>-19.875000000000043</v>
      </c>
      <c r="AP437" s="129">
        <f t="shared" si="181"/>
        <v>0</v>
      </c>
      <c r="AQ437" s="128">
        <f t="shared" si="170"/>
        <v>0</v>
      </c>
      <c r="AR437" s="128">
        <f t="shared" si="171"/>
        <v>0</v>
      </c>
      <c r="AS437" s="125">
        <f t="shared" si="192"/>
        <v>0</v>
      </c>
      <c r="AT437" s="143">
        <f t="shared" si="193"/>
        <v>-1</v>
      </c>
      <c r="AU437" s="137"/>
      <c r="AV437" s="102"/>
    </row>
    <row r="438" spans="1:48" ht="10.199999999999999" x14ac:dyDescent="0.2">
      <c r="A438" s="102"/>
      <c r="B438" s="133">
        <v>436</v>
      </c>
      <c r="C438" s="159"/>
      <c r="D438" s="82"/>
      <c r="E438" s="81"/>
      <c r="F438" s="82"/>
      <c r="G438" s="84"/>
      <c r="H438" s="84"/>
      <c r="I438" s="85"/>
      <c r="J438" s="85"/>
      <c r="K438" s="84"/>
      <c r="L438" s="86"/>
      <c r="M438" s="87"/>
      <c r="N438" s="135"/>
      <c r="O438" s="119"/>
      <c r="P438" s="120"/>
      <c r="Q438" s="121"/>
      <c r="R438" s="86"/>
      <c r="S438" s="86"/>
      <c r="T438" s="138">
        <f t="shared" si="174"/>
        <v>6.4099999999999966</v>
      </c>
      <c r="U438" s="122">
        <f t="shared" si="182"/>
        <v>0</v>
      </c>
      <c r="V438" s="123">
        <f t="shared" si="183"/>
        <v>0</v>
      </c>
      <c r="W438" s="122">
        <f t="shared" si="168"/>
        <v>0</v>
      </c>
      <c r="X438" s="124">
        <f t="shared" si="184"/>
        <v>6.4099999999999966</v>
      </c>
      <c r="Y438" s="124">
        <f t="shared" si="185"/>
        <v>-1.5899999999999967</v>
      </c>
      <c r="Z438" s="124">
        <f t="shared" si="186"/>
        <v>6.4099999999999966</v>
      </c>
      <c r="AA438" s="140">
        <f t="shared" si="187"/>
        <v>-1.5899999999999967</v>
      </c>
      <c r="AB438" s="142" t="str">
        <f>IF(G438&lt;&gt;"",VLOOKUP(WEEKDAY(C438,2),Служебный!G$4:H$10,2),"")</f>
        <v/>
      </c>
      <c r="AC438" s="125" t="str">
        <f t="shared" si="175"/>
        <v/>
      </c>
      <c r="AD438" s="126" t="str">
        <f t="shared" si="176"/>
        <v/>
      </c>
      <c r="AE438" s="127">
        <f t="shared" si="188"/>
        <v>0</v>
      </c>
      <c r="AF438" s="127">
        <f t="shared" si="189"/>
        <v>0</v>
      </c>
      <c r="AG438" s="127" t="str">
        <f t="shared" si="169"/>
        <v>интрадей</v>
      </c>
      <c r="AH438" s="128">
        <f t="shared" si="190"/>
        <v>0</v>
      </c>
      <c r="AI438" s="128">
        <f t="shared" si="191"/>
        <v>0</v>
      </c>
      <c r="AJ438" s="125" t="str">
        <f t="shared" si="177"/>
        <v/>
      </c>
      <c r="AK438" s="125" t="str">
        <f t="shared" si="178"/>
        <v/>
      </c>
      <c r="AL438" s="126" t="str">
        <f t="shared" si="179"/>
        <v/>
      </c>
      <c r="AM438" s="128">
        <f t="shared" si="172"/>
        <v>0</v>
      </c>
      <c r="AN438" s="129">
        <f t="shared" si="180"/>
        <v>8</v>
      </c>
      <c r="AO438" s="129">
        <f t="shared" si="173"/>
        <v>-19.875000000000043</v>
      </c>
      <c r="AP438" s="129">
        <f t="shared" si="181"/>
        <v>0</v>
      </c>
      <c r="AQ438" s="128">
        <f t="shared" si="170"/>
        <v>0</v>
      </c>
      <c r="AR438" s="128">
        <f t="shared" si="171"/>
        <v>0</v>
      </c>
      <c r="AS438" s="125">
        <f t="shared" si="192"/>
        <v>0</v>
      </c>
      <c r="AT438" s="143">
        <f t="shared" si="193"/>
        <v>-1</v>
      </c>
      <c r="AU438" s="137"/>
      <c r="AV438" s="102"/>
    </row>
    <row r="439" spans="1:48" ht="10.199999999999999" x14ac:dyDescent="0.2">
      <c r="A439" s="102"/>
      <c r="B439" s="133">
        <v>437</v>
      </c>
      <c r="C439" s="159"/>
      <c r="D439" s="82"/>
      <c r="E439" s="81"/>
      <c r="F439" s="82"/>
      <c r="G439" s="84"/>
      <c r="H439" s="84"/>
      <c r="I439" s="85"/>
      <c r="J439" s="85"/>
      <c r="K439" s="84"/>
      <c r="L439" s="86"/>
      <c r="M439" s="87"/>
      <c r="N439" s="135"/>
      <c r="O439" s="119"/>
      <c r="P439" s="120"/>
      <c r="Q439" s="121"/>
      <c r="R439" s="86"/>
      <c r="S439" s="86"/>
      <c r="T439" s="138">
        <f t="shared" si="174"/>
        <v>6.4099999999999966</v>
      </c>
      <c r="U439" s="122">
        <f t="shared" si="182"/>
        <v>0</v>
      </c>
      <c r="V439" s="123">
        <f t="shared" si="183"/>
        <v>0</v>
      </c>
      <c r="W439" s="122">
        <f t="shared" si="168"/>
        <v>0</v>
      </c>
      <c r="X439" s="124">
        <f t="shared" si="184"/>
        <v>6.4099999999999966</v>
      </c>
      <c r="Y439" s="124">
        <f t="shared" si="185"/>
        <v>-1.5899999999999967</v>
      </c>
      <c r="Z439" s="124">
        <f t="shared" si="186"/>
        <v>6.4099999999999966</v>
      </c>
      <c r="AA439" s="140">
        <f t="shared" si="187"/>
        <v>-1.5899999999999967</v>
      </c>
      <c r="AB439" s="142" t="str">
        <f>IF(G439&lt;&gt;"",VLOOKUP(WEEKDAY(C439,2),Служебный!G$4:H$10,2),"")</f>
        <v/>
      </c>
      <c r="AC439" s="125" t="str">
        <f t="shared" si="175"/>
        <v/>
      </c>
      <c r="AD439" s="126" t="str">
        <f t="shared" si="176"/>
        <v/>
      </c>
      <c r="AE439" s="127">
        <f t="shared" si="188"/>
        <v>0</v>
      </c>
      <c r="AF439" s="127">
        <f t="shared" si="189"/>
        <v>0</v>
      </c>
      <c r="AG439" s="127" t="str">
        <f t="shared" si="169"/>
        <v>интрадей</v>
      </c>
      <c r="AH439" s="128">
        <f t="shared" si="190"/>
        <v>0</v>
      </c>
      <c r="AI439" s="128">
        <f t="shared" si="191"/>
        <v>0</v>
      </c>
      <c r="AJ439" s="125" t="str">
        <f t="shared" si="177"/>
        <v/>
      </c>
      <c r="AK439" s="125" t="str">
        <f t="shared" si="178"/>
        <v/>
      </c>
      <c r="AL439" s="126" t="str">
        <f t="shared" si="179"/>
        <v/>
      </c>
      <c r="AM439" s="128">
        <f t="shared" si="172"/>
        <v>0</v>
      </c>
      <c r="AN439" s="129">
        <f t="shared" si="180"/>
        <v>8</v>
      </c>
      <c r="AO439" s="129">
        <f t="shared" si="173"/>
        <v>-19.875000000000043</v>
      </c>
      <c r="AP439" s="129">
        <f t="shared" si="181"/>
        <v>0</v>
      </c>
      <c r="AQ439" s="128">
        <f t="shared" si="170"/>
        <v>0</v>
      </c>
      <c r="AR439" s="128">
        <f t="shared" si="171"/>
        <v>0</v>
      </c>
      <c r="AS439" s="125">
        <f t="shared" si="192"/>
        <v>0</v>
      </c>
      <c r="AT439" s="143">
        <f t="shared" si="193"/>
        <v>-1</v>
      </c>
      <c r="AU439" s="137"/>
      <c r="AV439" s="102"/>
    </row>
    <row r="440" spans="1:48" ht="10.199999999999999" x14ac:dyDescent="0.2">
      <c r="A440" s="102"/>
      <c r="B440" s="133">
        <v>438</v>
      </c>
      <c r="C440" s="159"/>
      <c r="D440" s="82"/>
      <c r="E440" s="81"/>
      <c r="F440" s="82"/>
      <c r="G440" s="84"/>
      <c r="H440" s="84"/>
      <c r="I440" s="85"/>
      <c r="J440" s="85"/>
      <c r="K440" s="84"/>
      <c r="L440" s="86"/>
      <c r="M440" s="87"/>
      <c r="N440" s="135"/>
      <c r="O440" s="119"/>
      <c r="P440" s="120"/>
      <c r="Q440" s="121"/>
      <c r="R440" s="86"/>
      <c r="S440" s="86"/>
      <c r="T440" s="138">
        <f t="shared" si="174"/>
        <v>6.4099999999999966</v>
      </c>
      <c r="U440" s="122">
        <f t="shared" si="182"/>
        <v>0</v>
      </c>
      <c r="V440" s="123">
        <f t="shared" si="183"/>
        <v>0</v>
      </c>
      <c r="W440" s="122">
        <f t="shared" si="168"/>
        <v>0</v>
      </c>
      <c r="X440" s="124">
        <f t="shared" si="184"/>
        <v>6.4099999999999966</v>
      </c>
      <c r="Y440" s="124">
        <f t="shared" si="185"/>
        <v>-1.5899999999999967</v>
      </c>
      <c r="Z440" s="124">
        <f t="shared" si="186"/>
        <v>6.4099999999999966</v>
      </c>
      <c r="AA440" s="140">
        <f t="shared" si="187"/>
        <v>-1.5899999999999967</v>
      </c>
      <c r="AB440" s="142" t="str">
        <f>IF(G440&lt;&gt;"",VLOOKUP(WEEKDAY(C440,2),Служебный!G$4:H$10,2),"")</f>
        <v/>
      </c>
      <c r="AC440" s="125" t="str">
        <f t="shared" si="175"/>
        <v/>
      </c>
      <c r="AD440" s="126" t="str">
        <f t="shared" si="176"/>
        <v/>
      </c>
      <c r="AE440" s="127">
        <f t="shared" si="188"/>
        <v>0</v>
      </c>
      <c r="AF440" s="127">
        <f t="shared" si="189"/>
        <v>0</v>
      </c>
      <c r="AG440" s="127" t="str">
        <f t="shared" si="169"/>
        <v>интрадей</v>
      </c>
      <c r="AH440" s="128">
        <f t="shared" si="190"/>
        <v>0</v>
      </c>
      <c r="AI440" s="128">
        <f t="shared" si="191"/>
        <v>0</v>
      </c>
      <c r="AJ440" s="125" t="str">
        <f t="shared" si="177"/>
        <v/>
      </c>
      <c r="AK440" s="125" t="str">
        <f t="shared" si="178"/>
        <v/>
      </c>
      <c r="AL440" s="126" t="str">
        <f t="shared" si="179"/>
        <v/>
      </c>
      <c r="AM440" s="128">
        <f t="shared" si="172"/>
        <v>0</v>
      </c>
      <c r="AN440" s="129">
        <f t="shared" si="180"/>
        <v>8</v>
      </c>
      <c r="AO440" s="129">
        <f t="shared" si="173"/>
        <v>-19.875000000000043</v>
      </c>
      <c r="AP440" s="129">
        <f t="shared" si="181"/>
        <v>0</v>
      </c>
      <c r="AQ440" s="128">
        <f t="shared" si="170"/>
        <v>0</v>
      </c>
      <c r="AR440" s="128">
        <f t="shared" si="171"/>
        <v>0</v>
      </c>
      <c r="AS440" s="125">
        <f t="shared" si="192"/>
        <v>0</v>
      </c>
      <c r="AT440" s="143">
        <f t="shared" si="193"/>
        <v>-1</v>
      </c>
      <c r="AU440" s="137"/>
      <c r="AV440" s="102"/>
    </row>
    <row r="441" spans="1:48" ht="10.199999999999999" x14ac:dyDescent="0.2">
      <c r="A441" s="102"/>
      <c r="B441" s="133">
        <v>439</v>
      </c>
      <c r="C441" s="159"/>
      <c r="D441" s="82"/>
      <c r="E441" s="81"/>
      <c r="F441" s="82"/>
      <c r="G441" s="84"/>
      <c r="H441" s="84"/>
      <c r="I441" s="85"/>
      <c r="J441" s="85"/>
      <c r="K441" s="84"/>
      <c r="L441" s="86"/>
      <c r="M441" s="87"/>
      <c r="N441" s="135"/>
      <c r="O441" s="119"/>
      <c r="P441" s="120"/>
      <c r="Q441" s="121"/>
      <c r="R441" s="86"/>
      <c r="S441" s="86"/>
      <c r="T441" s="138">
        <f t="shared" si="174"/>
        <v>6.4099999999999966</v>
      </c>
      <c r="U441" s="122">
        <f t="shared" si="182"/>
        <v>0</v>
      </c>
      <c r="V441" s="123">
        <f t="shared" si="183"/>
        <v>0</v>
      </c>
      <c r="W441" s="122">
        <f t="shared" si="168"/>
        <v>0</v>
      </c>
      <c r="X441" s="124">
        <f t="shared" si="184"/>
        <v>6.4099999999999966</v>
      </c>
      <c r="Y441" s="124">
        <f t="shared" si="185"/>
        <v>-1.5899999999999967</v>
      </c>
      <c r="Z441" s="124">
        <f t="shared" si="186"/>
        <v>6.4099999999999966</v>
      </c>
      <c r="AA441" s="140">
        <f t="shared" si="187"/>
        <v>-1.5899999999999967</v>
      </c>
      <c r="AB441" s="142" t="str">
        <f>IF(G441&lt;&gt;"",VLOOKUP(WEEKDAY(C441,2),Служебный!G$4:H$10,2),"")</f>
        <v/>
      </c>
      <c r="AC441" s="125" t="str">
        <f t="shared" si="175"/>
        <v/>
      </c>
      <c r="AD441" s="126" t="str">
        <f t="shared" si="176"/>
        <v/>
      </c>
      <c r="AE441" s="127">
        <f t="shared" si="188"/>
        <v>0</v>
      </c>
      <c r="AF441" s="127">
        <f t="shared" si="189"/>
        <v>0</v>
      </c>
      <c r="AG441" s="127" t="str">
        <f t="shared" si="169"/>
        <v>интрадей</v>
      </c>
      <c r="AH441" s="128">
        <f t="shared" si="190"/>
        <v>0</v>
      </c>
      <c r="AI441" s="128">
        <f t="shared" si="191"/>
        <v>0</v>
      </c>
      <c r="AJ441" s="125" t="str">
        <f t="shared" si="177"/>
        <v/>
      </c>
      <c r="AK441" s="125" t="str">
        <f t="shared" si="178"/>
        <v/>
      </c>
      <c r="AL441" s="126" t="str">
        <f t="shared" si="179"/>
        <v/>
      </c>
      <c r="AM441" s="128">
        <f t="shared" si="172"/>
        <v>0</v>
      </c>
      <c r="AN441" s="129">
        <f t="shared" si="180"/>
        <v>8</v>
      </c>
      <c r="AO441" s="129">
        <f t="shared" si="173"/>
        <v>-19.875000000000043</v>
      </c>
      <c r="AP441" s="129">
        <f t="shared" si="181"/>
        <v>0</v>
      </c>
      <c r="AQ441" s="128">
        <f t="shared" si="170"/>
        <v>0</v>
      </c>
      <c r="AR441" s="128">
        <f t="shared" si="171"/>
        <v>0</v>
      </c>
      <c r="AS441" s="125">
        <f t="shared" si="192"/>
        <v>0</v>
      </c>
      <c r="AT441" s="143">
        <f t="shared" si="193"/>
        <v>-1</v>
      </c>
      <c r="AU441" s="137"/>
      <c r="AV441" s="102"/>
    </row>
    <row r="442" spans="1:48" ht="10.199999999999999" x14ac:dyDescent="0.2">
      <c r="A442" s="102"/>
      <c r="B442" s="133">
        <v>440</v>
      </c>
      <c r="C442" s="159"/>
      <c r="D442" s="82"/>
      <c r="E442" s="81"/>
      <c r="F442" s="82"/>
      <c r="G442" s="84"/>
      <c r="H442" s="84"/>
      <c r="I442" s="85"/>
      <c r="J442" s="85"/>
      <c r="K442" s="84"/>
      <c r="L442" s="86"/>
      <c r="M442" s="87"/>
      <c r="N442" s="135"/>
      <c r="O442" s="119"/>
      <c r="P442" s="120"/>
      <c r="Q442" s="121"/>
      <c r="R442" s="86"/>
      <c r="S442" s="86"/>
      <c r="T442" s="138">
        <f t="shared" si="174"/>
        <v>6.4099999999999966</v>
      </c>
      <c r="U442" s="122">
        <f t="shared" si="182"/>
        <v>0</v>
      </c>
      <c r="V442" s="123">
        <f t="shared" si="183"/>
        <v>0</v>
      </c>
      <c r="W442" s="122">
        <f t="shared" si="168"/>
        <v>0</v>
      </c>
      <c r="X442" s="124">
        <f t="shared" si="184"/>
        <v>6.4099999999999966</v>
      </c>
      <c r="Y442" s="124">
        <f t="shared" si="185"/>
        <v>-1.5899999999999967</v>
      </c>
      <c r="Z442" s="124">
        <f t="shared" si="186"/>
        <v>6.4099999999999966</v>
      </c>
      <c r="AA442" s="140">
        <f t="shared" si="187"/>
        <v>-1.5899999999999967</v>
      </c>
      <c r="AB442" s="142" t="str">
        <f>IF(G442&lt;&gt;"",VLOOKUP(WEEKDAY(C442,2),Служебный!G$4:H$10,2),"")</f>
        <v/>
      </c>
      <c r="AC442" s="125" t="str">
        <f t="shared" si="175"/>
        <v/>
      </c>
      <c r="AD442" s="126" t="str">
        <f t="shared" si="176"/>
        <v/>
      </c>
      <c r="AE442" s="127">
        <f t="shared" si="188"/>
        <v>0</v>
      </c>
      <c r="AF442" s="127">
        <f t="shared" si="189"/>
        <v>0</v>
      </c>
      <c r="AG442" s="127" t="str">
        <f t="shared" si="169"/>
        <v>интрадей</v>
      </c>
      <c r="AH442" s="128">
        <f t="shared" si="190"/>
        <v>0</v>
      </c>
      <c r="AI442" s="128">
        <f t="shared" si="191"/>
        <v>0</v>
      </c>
      <c r="AJ442" s="125" t="str">
        <f t="shared" si="177"/>
        <v/>
      </c>
      <c r="AK442" s="125" t="str">
        <f t="shared" si="178"/>
        <v/>
      </c>
      <c r="AL442" s="126" t="str">
        <f t="shared" si="179"/>
        <v/>
      </c>
      <c r="AM442" s="128">
        <f t="shared" si="172"/>
        <v>0</v>
      </c>
      <c r="AN442" s="129">
        <f t="shared" si="180"/>
        <v>8</v>
      </c>
      <c r="AO442" s="129">
        <f t="shared" si="173"/>
        <v>-19.875000000000043</v>
      </c>
      <c r="AP442" s="129">
        <f t="shared" si="181"/>
        <v>0</v>
      </c>
      <c r="AQ442" s="128">
        <f t="shared" si="170"/>
        <v>0</v>
      </c>
      <c r="AR442" s="128">
        <f t="shared" si="171"/>
        <v>0</v>
      </c>
      <c r="AS442" s="125">
        <f t="shared" si="192"/>
        <v>0</v>
      </c>
      <c r="AT442" s="143">
        <f t="shared" si="193"/>
        <v>-1</v>
      </c>
      <c r="AU442" s="137"/>
      <c r="AV442" s="102"/>
    </row>
    <row r="443" spans="1:48" ht="10.199999999999999" x14ac:dyDescent="0.2">
      <c r="A443" s="102"/>
      <c r="B443" s="133">
        <v>441</v>
      </c>
      <c r="C443" s="159"/>
      <c r="D443" s="82"/>
      <c r="E443" s="81"/>
      <c r="F443" s="82"/>
      <c r="G443" s="84"/>
      <c r="H443" s="84"/>
      <c r="I443" s="85"/>
      <c r="J443" s="85"/>
      <c r="K443" s="84"/>
      <c r="L443" s="86"/>
      <c r="M443" s="87"/>
      <c r="N443" s="135"/>
      <c r="O443" s="119"/>
      <c r="P443" s="120"/>
      <c r="Q443" s="121"/>
      <c r="R443" s="86"/>
      <c r="S443" s="86"/>
      <c r="T443" s="138">
        <f t="shared" si="174"/>
        <v>6.4099999999999966</v>
      </c>
      <c r="U443" s="122">
        <f t="shared" si="182"/>
        <v>0</v>
      </c>
      <c r="V443" s="123">
        <f t="shared" si="183"/>
        <v>0</v>
      </c>
      <c r="W443" s="122">
        <f t="shared" si="168"/>
        <v>0</v>
      </c>
      <c r="X443" s="124">
        <f t="shared" si="184"/>
        <v>6.4099999999999966</v>
      </c>
      <c r="Y443" s="124">
        <f t="shared" si="185"/>
        <v>-1.5899999999999967</v>
      </c>
      <c r="Z443" s="124">
        <f t="shared" si="186"/>
        <v>6.4099999999999966</v>
      </c>
      <c r="AA443" s="140">
        <f t="shared" si="187"/>
        <v>-1.5899999999999967</v>
      </c>
      <c r="AB443" s="142" t="str">
        <f>IF(G443&lt;&gt;"",VLOOKUP(WEEKDAY(C443,2),Служебный!G$4:H$10,2),"")</f>
        <v/>
      </c>
      <c r="AC443" s="125" t="str">
        <f t="shared" si="175"/>
        <v/>
      </c>
      <c r="AD443" s="126" t="str">
        <f t="shared" si="176"/>
        <v/>
      </c>
      <c r="AE443" s="127">
        <f t="shared" si="188"/>
        <v>0</v>
      </c>
      <c r="AF443" s="127">
        <f t="shared" si="189"/>
        <v>0</v>
      </c>
      <c r="AG443" s="127" t="str">
        <f t="shared" si="169"/>
        <v>интрадей</v>
      </c>
      <c r="AH443" s="128">
        <f t="shared" si="190"/>
        <v>0</v>
      </c>
      <c r="AI443" s="128">
        <f t="shared" si="191"/>
        <v>0</v>
      </c>
      <c r="AJ443" s="125" t="str">
        <f t="shared" si="177"/>
        <v/>
      </c>
      <c r="AK443" s="125" t="str">
        <f t="shared" si="178"/>
        <v/>
      </c>
      <c r="AL443" s="126" t="str">
        <f t="shared" si="179"/>
        <v/>
      </c>
      <c r="AM443" s="128">
        <f t="shared" si="172"/>
        <v>0</v>
      </c>
      <c r="AN443" s="129">
        <f t="shared" si="180"/>
        <v>8</v>
      </c>
      <c r="AO443" s="129">
        <f t="shared" si="173"/>
        <v>-19.875000000000043</v>
      </c>
      <c r="AP443" s="129">
        <f t="shared" si="181"/>
        <v>0</v>
      </c>
      <c r="AQ443" s="128">
        <f t="shared" si="170"/>
        <v>0</v>
      </c>
      <c r="AR443" s="128">
        <f t="shared" si="171"/>
        <v>0</v>
      </c>
      <c r="AS443" s="125">
        <f t="shared" si="192"/>
        <v>0</v>
      </c>
      <c r="AT443" s="143">
        <f t="shared" si="193"/>
        <v>-1</v>
      </c>
      <c r="AU443" s="137"/>
      <c r="AV443" s="102"/>
    </row>
    <row r="444" spans="1:48" ht="10.199999999999999" x14ac:dyDescent="0.2">
      <c r="A444" s="102"/>
      <c r="B444" s="133">
        <v>442</v>
      </c>
      <c r="C444" s="159"/>
      <c r="D444" s="82"/>
      <c r="E444" s="81"/>
      <c r="F444" s="82"/>
      <c r="G444" s="84"/>
      <c r="H444" s="84"/>
      <c r="I444" s="85"/>
      <c r="J444" s="85"/>
      <c r="K444" s="84"/>
      <c r="L444" s="86"/>
      <c r="M444" s="87"/>
      <c r="N444" s="135"/>
      <c r="O444" s="119"/>
      <c r="P444" s="120"/>
      <c r="Q444" s="121"/>
      <c r="R444" s="86"/>
      <c r="S444" s="86"/>
      <c r="T444" s="138">
        <f t="shared" si="174"/>
        <v>6.4099999999999966</v>
      </c>
      <c r="U444" s="122">
        <f t="shared" si="182"/>
        <v>0</v>
      </c>
      <c r="V444" s="123">
        <f t="shared" si="183"/>
        <v>0</v>
      </c>
      <c r="W444" s="122">
        <f t="shared" si="168"/>
        <v>0</v>
      </c>
      <c r="X444" s="124">
        <f t="shared" si="184"/>
        <v>6.4099999999999966</v>
      </c>
      <c r="Y444" s="124">
        <f t="shared" si="185"/>
        <v>-1.5899999999999967</v>
      </c>
      <c r="Z444" s="124">
        <f t="shared" si="186"/>
        <v>6.4099999999999966</v>
      </c>
      <c r="AA444" s="140">
        <f t="shared" si="187"/>
        <v>-1.5899999999999967</v>
      </c>
      <c r="AB444" s="142" t="str">
        <f>IF(G444&lt;&gt;"",VLOOKUP(WEEKDAY(C444,2),Служебный!G$4:H$10,2),"")</f>
        <v/>
      </c>
      <c r="AC444" s="125" t="str">
        <f t="shared" si="175"/>
        <v/>
      </c>
      <c r="AD444" s="126" t="str">
        <f t="shared" si="176"/>
        <v/>
      </c>
      <c r="AE444" s="127">
        <f t="shared" si="188"/>
        <v>0</v>
      </c>
      <c r="AF444" s="127">
        <f t="shared" si="189"/>
        <v>0</v>
      </c>
      <c r="AG444" s="127" t="str">
        <f t="shared" si="169"/>
        <v>интрадей</v>
      </c>
      <c r="AH444" s="128">
        <f t="shared" si="190"/>
        <v>0</v>
      </c>
      <c r="AI444" s="128">
        <f t="shared" si="191"/>
        <v>0</v>
      </c>
      <c r="AJ444" s="125" t="str">
        <f t="shared" si="177"/>
        <v/>
      </c>
      <c r="AK444" s="125" t="str">
        <f t="shared" si="178"/>
        <v/>
      </c>
      <c r="AL444" s="126" t="str">
        <f t="shared" si="179"/>
        <v/>
      </c>
      <c r="AM444" s="128">
        <f t="shared" si="172"/>
        <v>0</v>
      </c>
      <c r="AN444" s="129">
        <f t="shared" si="180"/>
        <v>8</v>
      </c>
      <c r="AO444" s="129">
        <f t="shared" si="173"/>
        <v>-19.875000000000043</v>
      </c>
      <c r="AP444" s="129">
        <f t="shared" si="181"/>
        <v>0</v>
      </c>
      <c r="AQ444" s="128">
        <f t="shared" si="170"/>
        <v>0</v>
      </c>
      <c r="AR444" s="128">
        <f t="shared" si="171"/>
        <v>0</v>
      </c>
      <c r="AS444" s="125">
        <f t="shared" si="192"/>
        <v>0</v>
      </c>
      <c r="AT444" s="143">
        <f t="shared" si="193"/>
        <v>-1</v>
      </c>
      <c r="AU444" s="137"/>
      <c r="AV444" s="102"/>
    </row>
    <row r="445" spans="1:48" ht="10.199999999999999" x14ac:dyDescent="0.2">
      <c r="A445" s="102"/>
      <c r="B445" s="133">
        <v>443</v>
      </c>
      <c r="C445" s="159"/>
      <c r="D445" s="82"/>
      <c r="E445" s="81"/>
      <c r="F445" s="82"/>
      <c r="G445" s="84"/>
      <c r="H445" s="84"/>
      <c r="I445" s="85"/>
      <c r="J445" s="85"/>
      <c r="K445" s="84"/>
      <c r="L445" s="86"/>
      <c r="M445" s="87"/>
      <c r="N445" s="135"/>
      <c r="O445" s="119"/>
      <c r="P445" s="120"/>
      <c r="Q445" s="121"/>
      <c r="R445" s="86"/>
      <c r="S445" s="86"/>
      <c r="T445" s="138">
        <f t="shared" si="174"/>
        <v>6.4099999999999966</v>
      </c>
      <c r="U445" s="122">
        <f t="shared" si="182"/>
        <v>0</v>
      </c>
      <c r="V445" s="123">
        <f t="shared" si="183"/>
        <v>0</v>
      </c>
      <c r="W445" s="122">
        <f t="shared" si="168"/>
        <v>0</v>
      </c>
      <c r="X445" s="124">
        <f t="shared" si="184"/>
        <v>6.4099999999999966</v>
      </c>
      <c r="Y445" s="124">
        <f t="shared" si="185"/>
        <v>-1.5899999999999967</v>
      </c>
      <c r="Z445" s="124">
        <f t="shared" si="186"/>
        <v>6.4099999999999966</v>
      </c>
      <c r="AA445" s="140">
        <f t="shared" si="187"/>
        <v>-1.5899999999999967</v>
      </c>
      <c r="AB445" s="142" t="str">
        <f>IF(G445&lt;&gt;"",VLOOKUP(WEEKDAY(C445,2),Служебный!G$4:H$10,2),"")</f>
        <v/>
      </c>
      <c r="AC445" s="125" t="str">
        <f t="shared" si="175"/>
        <v/>
      </c>
      <c r="AD445" s="126" t="str">
        <f t="shared" si="176"/>
        <v/>
      </c>
      <c r="AE445" s="127">
        <f t="shared" si="188"/>
        <v>0</v>
      </c>
      <c r="AF445" s="127">
        <f t="shared" si="189"/>
        <v>0</v>
      </c>
      <c r="AG445" s="127" t="str">
        <f t="shared" si="169"/>
        <v>интрадей</v>
      </c>
      <c r="AH445" s="128">
        <f t="shared" si="190"/>
        <v>0</v>
      </c>
      <c r="AI445" s="128">
        <f t="shared" si="191"/>
        <v>0</v>
      </c>
      <c r="AJ445" s="125" t="str">
        <f t="shared" si="177"/>
        <v/>
      </c>
      <c r="AK445" s="125" t="str">
        <f t="shared" si="178"/>
        <v/>
      </c>
      <c r="AL445" s="126" t="str">
        <f t="shared" si="179"/>
        <v/>
      </c>
      <c r="AM445" s="128">
        <f t="shared" si="172"/>
        <v>0</v>
      </c>
      <c r="AN445" s="129">
        <f t="shared" si="180"/>
        <v>8</v>
      </c>
      <c r="AO445" s="129">
        <f t="shared" si="173"/>
        <v>-19.875000000000043</v>
      </c>
      <c r="AP445" s="129">
        <f t="shared" si="181"/>
        <v>0</v>
      </c>
      <c r="AQ445" s="128">
        <f t="shared" si="170"/>
        <v>0</v>
      </c>
      <c r="AR445" s="128">
        <f t="shared" si="171"/>
        <v>0</v>
      </c>
      <c r="AS445" s="125">
        <f t="shared" si="192"/>
        <v>0</v>
      </c>
      <c r="AT445" s="143">
        <f t="shared" si="193"/>
        <v>-1</v>
      </c>
      <c r="AU445" s="137"/>
      <c r="AV445" s="102"/>
    </row>
    <row r="446" spans="1:48" ht="10.199999999999999" x14ac:dyDescent="0.2">
      <c r="A446" s="102"/>
      <c r="B446" s="133">
        <v>444</v>
      </c>
      <c r="C446" s="159"/>
      <c r="D446" s="82"/>
      <c r="E446" s="81"/>
      <c r="F446" s="82"/>
      <c r="G446" s="84"/>
      <c r="H446" s="84"/>
      <c r="I446" s="85"/>
      <c r="J446" s="85"/>
      <c r="K446" s="84"/>
      <c r="L446" s="86"/>
      <c r="M446" s="87"/>
      <c r="N446" s="135"/>
      <c r="O446" s="119"/>
      <c r="P446" s="120"/>
      <c r="Q446" s="121"/>
      <c r="R446" s="86"/>
      <c r="S446" s="86"/>
      <c r="T446" s="138">
        <f t="shared" si="174"/>
        <v>6.4099999999999966</v>
      </c>
      <c r="U446" s="122">
        <f t="shared" si="182"/>
        <v>0</v>
      </c>
      <c r="V446" s="123">
        <f t="shared" si="183"/>
        <v>0</v>
      </c>
      <c r="W446" s="122">
        <f t="shared" si="168"/>
        <v>0</v>
      </c>
      <c r="X446" s="124">
        <f t="shared" si="184"/>
        <v>6.4099999999999966</v>
      </c>
      <c r="Y446" s="124">
        <f t="shared" si="185"/>
        <v>-1.5899999999999967</v>
      </c>
      <c r="Z446" s="124">
        <f t="shared" si="186"/>
        <v>6.4099999999999966</v>
      </c>
      <c r="AA446" s="140">
        <f t="shared" si="187"/>
        <v>-1.5899999999999967</v>
      </c>
      <c r="AB446" s="142" t="str">
        <f>IF(G446&lt;&gt;"",VLOOKUP(WEEKDAY(C446,2),Служебный!G$4:H$10,2),"")</f>
        <v/>
      </c>
      <c r="AC446" s="125" t="str">
        <f t="shared" si="175"/>
        <v/>
      </c>
      <c r="AD446" s="126" t="str">
        <f t="shared" si="176"/>
        <v/>
      </c>
      <c r="AE446" s="127">
        <f t="shared" si="188"/>
        <v>0</v>
      </c>
      <c r="AF446" s="127">
        <f t="shared" si="189"/>
        <v>0</v>
      </c>
      <c r="AG446" s="127" t="str">
        <f t="shared" si="169"/>
        <v>интрадей</v>
      </c>
      <c r="AH446" s="128">
        <f t="shared" si="190"/>
        <v>0</v>
      </c>
      <c r="AI446" s="128">
        <f t="shared" si="191"/>
        <v>0</v>
      </c>
      <c r="AJ446" s="125" t="str">
        <f t="shared" si="177"/>
        <v/>
      </c>
      <c r="AK446" s="125" t="str">
        <f t="shared" si="178"/>
        <v/>
      </c>
      <c r="AL446" s="126" t="str">
        <f t="shared" si="179"/>
        <v/>
      </c>
      <c r="AM446" s="128">
        <f t="shared" si="172"/>
        <v>0</v>
      </c>
      <c r="AN446" s="129">
        <f t="shared" si="180"/>
        <v>8</v>
      </c>
      <c r="AO446" s="129">
        <f t="shared" si="173"/>
        <v>-19.875000000000043</v>
      </c>
      <c r="AP446" s="129">
        <f t="shared" si="181"/>
        <v>0</v>
      </c>
      <c r="AQ446" s="128">
        <f t="shared" si="170"/>
        <v>0</v>
      </c>
      <c r="AR446" s="128">
        <f t="shared" si="171"/>
        <v>0</v>
      </c>
      <c r="AS446" s="125">
        <f t="shared" si="192"/>
        <v>0</v>
      </c>
      <c r="AT446" s="143">
        <f t="shared" si="193"/>
        <v>-1</v>
      </c>
      <c r="AU446" s="137"/>
      <c r="AV446" s="102"/>
    </row>
    <row r="447" spans="1:48" ht="10.199999999999999" x14ac:dyDescent="0.2">
      <c r="A447" s="102"/>
      <c r="B447" s="133">
        <v>445</v>
      </c>
      <c r="C447" s="159"/>
      <c r="D447" s="82"/>
      <c r="E447" s="81"/>
      <c r="F447" s="82"/>
      <c r="G447" s="84"/>
      <c r="H447" s="84"/>
      <c r="I447" s="85"/>
      <c r="J447" s="85"/>
      <c r="K447" s="84"/>
      <c r="L447" s="86"/>
      <c r="M447" s="87"/>
      <c r="N447" s="135"/>
      <c r="O447" s="119"/>
      <c r="P447" s="120"/>
      <c r="Q447" s="121"/>
      <c r="R447" s="86"/>
      <c r="S447" s="86"/>
      <c r="T447" s="138">
        <f t="shared" si="174"/>
        <v>6.4099999999999966</v>
      </c>
      <c r="U447" s="122">
        <f t="shared" si="182"/>
        <v>0</v>
      </c>
      <c r="V447" s="123">
        <f t="shared" si="183"/>
        <v>0</v>
      </c>
      <c r="W447" s="122">
        <f t="shared" si="168"/>
        <v>0</v>
      </c>
      <c r="X447" s="124">
        <f t="shared" si="184"/>
        <v>6.4099999999999966</v>
      </c>
      <c r="Y447" s="124">
        <f t="shared" si="185"/>
        <v>-1.5899999999999967</v>
      </c>
      <c r="Z447" s="124">
        <f t="shared" si="186"/>
        <v>6.4099999999999966</v>
      </c>
      <c r="AA447" s="140">
        <f t="shared" si="187"/>
        <v>-1.5899999999999967</v>
      </c>
      <c r="AB447" s="142" t="str">
        <f>IF(G447&lt;&gt;"",VLOOKUP(WEEKDAY(C447,2),Служебный!G$4:H$10,2),"")</f>
        <v/>
      </c>
      <c r="AC447" s="125" t="str">
        <f t="shared" si="175"/>
        <v/>
      </c>
      <c r="AD447" s="126" t="str">
        <f t="shared" si="176"/>
        <v/>
      </c>
      <c r="AE447" s="127">
        <f t="shared" si="188"/>
        <v>0</v>
      </c>
      <c r="AF447" s="127">
        <f t="shared" si="189"/>
        <v>0</v>
      </c>
      <c r="AG447" s="127" t="str">
        <f t="shared" si="169"/>
        <v>интрадей</v>
      </c>
      <c r="AH447" s="128">
        <f t="shared" si="190"/>
        <v>0</v>
      </c>
      <c r="AI447" s="128">
        <f t="shared" si="191"/>
        <v>0</v>
      </c>
      <c r="AJ447" s="125" t="str">
        <f t="shared" si="177"/>
        <v/>
      </c>
      <c r="AK447" s="125" t="str">
        <f t="shared" si="178"/>
        <v/>
      </c>
      <c r="AL447" s="126" t="str">
        <f t="shared" si="179"/>
        <v/>
      </c>
      <c r="AM447" s="128">
        <f t="shared" si="172"/>
        <v>0</v>
      </c>
      <c r="AN447" s="129">
        <f t="shared" si="180"/>
        <v>8</v>
      </c>
      <c r="AO447" s="129">
        <f t="shared" si="173"/>
        <v>-19.875000000000043</v>
      </c>
      <c r="AP447" s="129">
        <f t="shared" si="181"/>
        <v>0</v>
      </c>
      <c r="AQ447" s="128">
        <f t="shared" si="170"/>
        <v>0</v>
      </c>
      <c r="AR447" s="128">
        <f t="shared" si="171"/>
        <v>0</v>
      </c>
      <c r="AS447" s="125">
        <f t="shared" si="192"/>
        <v>0</v>
      </c>
      <c r="AT447" s="143">
        <f t="shared" si="193"/>
        <v>-1</v>
      </c>
      <c r="AU447" s="137"/>
      <c r="AV447" s="102"/>
    </row>
    <row r="448" spans="1:48" ht="10.199999999999999" x14ac:dyDescent="0.2">
      <c r="A448" s="102"/>
      <c r="B448" s="133">
        <v>446</v>
      </c>
      <c r="C448" s="159"/>
      <c r="D448" s="82"/>
      <c r="E448" s="81"/>
      <c r="F448" s="82"/>
      <c r="G448" s="84"/>
      <c r="H448" s="84"/>
      <c r="I448" s="85"/>
      <c r="J448" s="85"/>
      <c r="K448" s="84"/>
      <c r="L448" s="86"/>
      <c r="M448" s="87"/>
      <c r="N448" s="135"/>
      <c r="O448" s="119"/>
      <c r="P448" s="120"/>
      <c r="Q448" s="121"/>
      <c r="R448" s="86"/>
      <c r="S448" s="86"/>
      <c r="T448" s="138">
        <f t="shared" si="174"/>
        <v>6.4099999999999966</v>
      </c>
      <c r="U448" s="122">
        <f t="shared" si="182"/>
        <v>0</v>
      </c>
      <c r="V448" s="123">
        <f t="shared" si="183"/>
        <v>0</v>
      </c>
      <c r="W448" s="122">
        <f t="shared" si="168"/>
        <v>0</v>
      </c>
      <c r="X448" s="124">
        <f t="shared" si="184"/>
        <v>6.4099999999999966</v>
      </c>
      <c r="Y448" s="124">
        <f t="shared" si="185"/>
        <v>-1.5899999999999967</v>
      </c>
      <c r="Z448" s="124">
        <f t="shared" si="186"/>
        <v>6.4099999999999966</v>
      </c>
      <c r="AA448" s="140">
        <f t="shared" si="187"/>
        <v>-1.5899999999999967</v>
      </c>
      <c r="AB448" s="142" t="str">
        <f>IF(G448&lt;&gt;"",VLOOKUP(WEEKDAY(C448,2),Служебный!G$4:H$10,2),"")</f>
        <v/>
      </c>
      <c r="AC448" s="125" t="str">
        <f t="shared" si="175"/>
        <v/>
      </c>
      <c r="AD448" s="126" t="str">
        <f t="shared" si="176"/>
        <v/>
      </c>
      <c r="AE448" s="127">
        <f t="shared" si="188"/>
        <v>0</v>
      </c>
      <c r="AF448" s="127">
        <f t="shared" si="189"/>
        <v>0</v>
      </c>
      <c r="AG448" s="127" t="str">
        <f t="shared" si="169"/>
        <v>интрадей</v>
      </c>
      <c r="AH448" s="128">
        <f t="shared" si="190"/>
        <v>0</v>
      </c>
      <c r="AI448" s="128">
        <f t="shared" si="191"/>
        <v>0</v>
      </c>
      <c r="AJ448" s="125" t="str">
        <f t="shared" si="177"/>
        <v/>
      </c>
      <c r="AK448" s="125" t="str">
        <f t="shared" si="178"/>
        <v/>
      </c>
      <c r="AL448" s="126" t="str">
        <f t="shared" si="179"/>
        <v/>
      </c>
      <c r="AM448" s="128">
        <f t="shared" si="172"/>
        <v>0</v>
      </c>
      <c r="AN448" s="129">
        <f t="shared" si="180"/>
        <v>8</v>
      </c>
      <c r="AO448" s="129">
        <f t="shared" si="173"/>
        <v>-19.875000000000043</v>
      </c>
      <c r="AP448" s="129">
        <f t="shared" si="181"/>
        <v>0</v>
      </c>
      <c r="AQ448" s="128">
        <f t="shared" si="170"/>
        <v>0</v>
      </c>
      <c r="AR448" s="128">
        <f t="shared" si="171"/>
        <v>0</v>
      </c>
      <c r="AS448" s="125">
        <f t="shared" si="192"/>
        <v>0</v>
      </c>
      <c r="AT448" s="143">
        <f t="shared" si="193"/>
        <v>-1</v>
      </c>
      <c r="AU448" s="137"/>
      <c r="AV448" s="102"/>
    </row>
    <row r="449" spans="1:48" ht="10.199999999999999" x14ac:dyDescent="0.2">
      <c r="A449" s="102"/>
      <c r="B449" s="133">
        <v>447</v>
      </c>
      <c r="C449" s="159"/>
      <c r="D449" s="82"/>
      <c r="E449" s="81"/>
      <c r="F449" s="82"/>
      <c r="G449" s="84"/>
      <c r="H449" s="84"/>
      <c r="I449" s="85"/>
      <c r="J449" s="85"/>
      <c r="K449" s="84"/>
      <c r="L449" s="86"/>
      <c r="M449" s="87"/>
      <c r="N449" s="135"/>
      <c r="O449" s="119"/>
      <c r="P449" s="120"/>
      <c r="Q449" s="121"/>
      <c r="R449" s="86"/>
      <c r="S449" s="86"/>
      <c r="T449" s="138">
        <f t="shared" si="174"/>
        <v>6.4099999999999966</v>
      </c>
      <c r="U449" s="122">
        <f t="shared" si="182"/>
        <v>0</v>
      </c>
      <c r="V449" s="123">
        <f t="shared" si="183"/>
        <v>0</v>
      </c>
      <c r="W449" s="122">
        <f t="shared" si="168"/>
        <v>0</v>
      </c>
      <c r="X449" s="124">
        <f t="shared" si="184"/>
        <v>6.4099999999999966</v>
      </c>
      <c r="Y449" s="124">
        <f t="shared" si="185"/>
        <v>-1.5899999999999967</v>
      </c>
      <c r="Z449" s="124">
        <f t="shared" si="186"/>
        <v>6.4099999999999966</v>
      </c>
      <c r="AA449" s="140">
        <f t="shared" si="187"/>
        <v>-1.5899999999999967</v>
      </c>
      <c r="AB449" s="142" t="str">
        <f>IF(G449&lt;&gt;"",VLOOKUP(WEEKDAY(C449,2),Служебный!G$4:H$10,2),"")</f>
        <v/>
      </c>
      <c r="AC449" s="125" t="str">
        <f t="shared" si="175"/>
        <v/>
      </c>
      <c r="AD449" s="126" t="str">
        <f t="shared" si="176"/>
        <v/>
      </c>
      <c r="AE449" s="127">
        <f t="shared" si="188"/>
        <v>0</v>
      </c>
      <c r="AF449" s="127">
        <f t="shared" si="189"/>
        <v>0</v>
      </c>
      <c r="AG449" s="127" t="str">
        <f t="shared" si="169"/>
        <v>интрадей</v>
      </c>
      <c r="AH449" s="128">
        <f t="shared" si="190"/>
        <v>0</v>
      </c>
      <c r="AI449" s="128">
        <f t="shared" si="191"/>
        <v>0</v>
      </c>
      <c r="AJ449" s="125" t="str">
        <f t="shared" si="177"/>
        <v/>
      </c>
      <c r="AK449" s="125" t="str">
        <f t="shared" si="178"/>
        <v/>
      </c>
      <c r="AL449" s="126" t="str">
        <f t="shared" si="179"/>
        <v/>
      </c>
      <c r="AM449" s="128">
        <f t="shared" si="172"/>
        <v>0</v>
      </c>
      <c r="AN449" s="129">
        <f t="shared" si="180"/>
        <v>8</v>
      </c>
      <c r="AO449" s="129">
        <f t="shared" si="173"/>
        <v>-19.875000000000043</v>
      </c>
      <c r="AP449" s="129">
        <f t="shared" si="181"/>
        <v>0</v>
      </c>
      <c r="AQ449" s="128">
        <f t="shared" si="170"/>
        <v>0</v>
      </c>
      <c r="AR449" s="128">
        <f t="shared" si="171"/>
        <v>0</v>
      </c>
      <c r="AS449" s="125">
        <f t="shared" si="192"/>
        <v>0</v>
      </c>
      <c r="AT449" s="143">
        <f t="shared" si="193"/>
        <v>-1</v>
      </c>
      <c r="AU449" s="137"/>
      <c r="AV449" s="102"/>
    </row>
    <row r="450" spans="1:48" ht="10.199999999999999" x14ac:dyDescent="0.2">
      <c r="A450" s="102"/>
      <c r="B450" s="133">
        <v>448</v>
      </c>
      <c r="C450" s="159"/>
      <c r="D450" s="82"/>
      <c r="E450" s="81"/>
      <c r="F450" s="82"/>
      <c r="G450" s="84"/>
      <c r="H450" s="84"/>
      <c r="I450" s="85"/>
      <c r="J450" s="85"/>
      <c r="K450" s="84"/>
      <c r="L450" s="86"/>
      <c r="M450" s="87"/>
      <c r="N450" s="135"/>
      <c r="O450" s="119"/>
      <c r="P450" s="120"/>
      <c r="Q450" s="121"/>
      <c r="R450" s="86"/>
      <c r="S450" s="86"/>
      <c r="T450" s="138">
        <f t="shared" si="174"/>
        <v>6.4099999999999966</v>
      </c>
      <c r="U450" s="122">
        <f t="shared" si="182"/>
        <v>0</v>
      </c>
      <c r="V450" s="123">
        <f t="shared" si="183"/>
        <v>0</v>
      </c>
      <c r="W450" s="122">
        <f t="shared" si="168"/>
        <v>0</v>
      </c>
      <c r="X450" s="124">
        <f t="shared" si="184"/>
        <v>6.4099999999999966</v>
      </c>
      <c r="Y450" s="124">
        <f t="shared" si="185"/>
        <v>-1.5899999999999967</v>
      </c>
      <c r="Z450" s="124">
        <f t="shared" si="186"/>
        <v>6.4099999999999966</v>
      </c>
      <c r="AA450" s="140">
        <f t="shared" si="187"/>
        <v>-1.5899999999999967</v>
      </c>
      <c r="AB450" s="142" t="str">
        <f>IF(G450&lt;&gt;"",VLOOKUP(WEEKDAY(C450,2),Служебный!G$4:H$10,2),"")</f>
        <v/>
      </c>
      <c r="AC450" s="125" t="str">
        <f t="shared" si="175"/>
        <v/>
      </c>
      <c r="AD450" s="126" t="str">
        <f t="shared" si="176"/>
        <v/>
      </c>
      <c r="AE450" s="127">
        <f t="shared" si="188"/>
        <v>0</v>
      </c>
      <c r="AF450" s="127">
        <f t="shared" si="189"/>
        <v>0</v>
      </c>
      <c r="AG450" s="127" t="str">
        <f t="shared" si="169"/>
        <v>интрадей</v>
      </c>
      <c r="AH450" s="128">
        <f t="shared" si="190"/>
        <v>0</v>
      </c>
      <c r="AI450" s="128">
        <f t="shared" si="191"/>
        <v>0</v>
      </c>
      <c r="AJ450" s="125" t="str">
        <f t="shared" si="177"/>
        <v/>
      </c>
      <c r="AK450" s="125" t="str">
        <f t="shared" si="178"/>
        <v/>
      </c>
      <c r="AL450" s="126" t="str">
        <f t="shared" si="179"/>
        <v/>
      </c>
      <c r="AM450" s="128">
        <f t="shared" si="172"/>
        <v>0</v>
      </c>
      <c r="AN450" s="129">
        <f t="shared" si="180"/>
        <v>8</v>
      </c>
      <c r="AO450" s="129">
        <f t="shared" si="173"/>
        <v>-19.875000000000043</v>
      </c>
      <c r="AP450" s="129">
        <f t="shared" si="181"/>
        <v>0</v>
      </c>
      <c r="AQ450" s="128">
        <f t="shared" si="170"/>
        <v>0</v>
      </c>
      <c r="AR450" s="128">
        <f t="shared" si="171"/>
        <v>0</v>
      </c>
      <c r="AS450" s="125">
        <f t="shared" si="192"/>
        <v>0</v>
      </c>
      <c r="AT450" s="143">
        <f t="shared" si="193"/>
        <v>-1</v>
      </c>
      <c r="AU450" s="137"/>
      <c r="AV450" s="102"/>
    </row>
    <row r="451" spans="1:48" ht="10.199999999999999" x14ac:dyDescent="0.2">
      <c r="A451" s="102"/>
      <c r="B451" s="133">
        <v>449</v>
      </c>
      <c r="C451" s="159"/>
      <c r="D451" s="82"/>
      <c r="E451" s="81"/>
      <c r="F451" s="82"/>
      <c r="G451" s="84"/>
      <c r="H451" s="84"/>
      <c r="I451" s="85"/>
      <c r="J451" s="85"/>
      <c r="K451" s="84"/>
      <c r="L451" s="86"/>
      <c r="M451" s="87"/>
      <c r="N451" s="135"/>
      <c r="O451" s="119"/>
      <c r="P451" s="120"/>
      <c r="Q451" s="121"/>
      <c r="R451" s="86"/>
      <c r="S451" s="86"/>
      <c r="T451" s="138">
        <f t="shared" si="174"/>
        <v>6.4099999999999966</v>
      </c>
      <c r="U451" s="122">
        <f t="shared" si="182"/>
        <v>0</v>
      </c>
      <c r="V451" s="123">
        <f t="shared" si="183"/>
        <v>0</v>
      </c>
      <c r="W451" s="122">
        <f t="shared" ref="W451:W514" si="194">V451+L451</f>
        <v>0</v>
      </c>
      <c r="X451" s="124">
        <f t="shared" si="184"/>
        <v>6.4099999999999966</v>
      </c>
      <c r="Y451" s="124">
        <f t="shared" si="185"/>
        <v>-1.5899999999999967</v>
      </c>
      <c r="Z451" s="124">
        <f t="shared" si="186"/>
        <v>6.4099999999999966</v>
      </c>
      <c r="AA451" s="140">
        <f t="shared" si="187"/>
        <v>-1.5899999999999967</v>
      </c>
      <c r="AB451" s="142" t="str">
        <f>IF(G451&lt;&gt;"",VLOOKUP(WEEKDAY(C451,2),Служебный!G$4:H$10,2),"")</f>
        <v/>
      </c>
      <c r="AC451" s="125" t="str">
        <f t="shared" si="175"/>
        <v/>
      </c>
      <c r="AD451" s="126" t="str">
        <f t="shared" si="176"/>
        <v/>
      </c>
      <c r="AE451" s="127">
        <f t="shared" si="188"/>
        <v>0</v>
      </c>
      <c r="AF451" s="127">
        <f t="shared" si="189"/>
        <v>0</v>
      </c>
      <c r="AG451" s="127" t="str">
        <f t="shared" ref="AG451:AG514" si="195">IFERROR(IF(FLOOR((AE451/86400),1)=0,"интрадей",(FLOOR((AE451/86400),1))-(FLOOR((AE451/86400),1))-NETWORKDAYS(E451,C451)),IF(FLOOR((AE451/86400),1)=0,"интрадей",(FLOOR((AE451/86400),1))))</f>
        <v>интрадей</v>
      </c>
      <c r="AH451" s="128">
        <f t="shared" si="190"/>
        <v>0</v>
      </c>
      <c r="AI451" s="128">
        <f t="shared" si="191"/>
        <v>0</v>
      </c>
      <c r="AJ451" s="125" t="str">
        <f t="shared" si="177"/>
        <v/>
      </c>
      <c r="AK451" s="125" t="str">
        <f t="shared" si="178"/>
        <v/>
      </c>
      <c r="AL451" s="126" t="str">
        <f t="shared" si="179"/>
        <v/>
      </c>
      <c r="AM451" s="128">
        <f t="shared" si="172"/>
        <v>0</v>
      </c>
      <c r="AN451" s="129">
        <f t="shared" si="180"/>
        <v>8</v>
      </c>
      <c r="AO451" s="129">
        <f t="shared" si="173"/>
        <v>-19.875000000000043</v>
      </c>
      <c r="AP451" s="129">
        <f t="shared" si="181"/>
        <v>0</v>
      </c>
      <c r="AQ451" s="128">
        <f t="shared" ref="AQ451:AQ514" si="196">IF(C451&lt;&gt;C450,Y451,0)</f>
        <v>0</v>
      </c>
      <c r="AR451" s="128">
        <f t="shared" ref="AR451:AR514" si="197">IF(C451&lt;&gt;C452,AA451,0)</f>
        <v>0</v>
      </c>
      <c r="AS451" s="125">
        <f t="shared" si="192"/>
        <v>0</v>
      </c>
      <c r="AT451" s="143">
        <f t="shared" si="193"/>
        <v>-1</v>
      </c>
      <c r="AU451" s="137"/>
      <c r="AV451" s="102"/>
    </row>
    <row r="452" spans="1:48" ht="10.199999999999999" x14ac:dyDescent="0.2">
      <c r="A452" s="102"/>
      <c r="B452" s="133">
        <v>450</v>
      </c>
      <c r="C452" s="159"/>
      <c r="D452" s="82"/>
      <c r="E452" s="81"/>
      <c r="F452" s="82"/>
      <c r="G452" s="84"/>
      <c r="H452" s="84"/>
      <c r="I452" s="85"/>
      <c r="J452" s="85"/>
      <c r="K452" s="84"/>
      <c r="L452" s="86"/>
      <c r="M452" s="87"/>
      <c r="N452" s="135"/>
      <c r="O452" s="119"/>
      <c r="P452" s="120"/>
      <c r="Q452" s="121"/>
      <c r="R452" s="86"/>
      <c r="S452" s="86"/>
      <c r="T452" s="138">
        <f t="shared" si="174"/>
        <v>6.4099999999999966</v>
      </c>
      <c r="U452" s="122">
        <f t="shared" si="182"/>
        <v>0</v>
      </c>
      <c r="V452" s="123">
        <f t="shared" si="183"/>
        <v>0</v>
      </c>
      <c r="W452" s="122">
        <f t="shared" si="194"/>
        <v>0</v>
      </c>
      <c r="X452" s="124">
        <f t="shared" si="184"/>
        <v>6.4099999999999966</v>
      </c>
      <c r="Y452" s="124">
        <f t="shared" si="185"/>
        <v>-1.5899999999999967</v>
      </c>
      <c r="Z452" s="124">
        <f t="shared" si="186"/>
        <v>6.4099999999999966</v>
      </c>
      <c r="AA452" s="140">
        <f t="shared" si="187"/>
        <v>-1.5899999999999967</v>
      </c>
      <c r="AB452" s="142" t="str">
        <f>IF(G452&lt;&gt;"",VLOOKUP(WEEKDAY(C452,2),Служебный!G$4:H$10,2),"")</f>
        <v/>
      </c>
      <c r="AC452" s="125" t="str">
        <f t="shared" si="175"/>
        <v/>
      </c>
      <c r="AD452" s="126" t="str">
        <f t="shared" si="176"/>
        <v/>
      </c>
      <c r="AE452" s="127">
        <f t="shared" si="188"/>
        <v>0</v>
      </c>
      <c r="AF452" s="127">
        <f t="shared" si="189"/>
        <v>0</v>
      </c>
      <c r="AG452" s="127" t="str">
        <f t="shared" si="195"/>
        <v>интрадей</v>
      </c>
      <c r="AH452" s="128">
        <f t="shared" si="190"/>
        <v>0</v>
      </c>
      <c r="AI452" s="128">
        <f t="shared" si="191"/>
        <v>0</v>
      </c>
      <c r="AJ452" s="125" t="str">
        <f t="shared" si="177"/>
        <v/>
      </c>
      <c r="AK452" s="125" t="str">
        <f t="shared" si="178"/>
        <v/>
      </c>
      <c r="AL452" s="126" t="str">
        <f t="shared" si="179"/>
        <v/>
      </c>
      <c r="AM452" s="128">
        <f t="shared" ref="AM452:AM515" si="198">IF(AR452&lt;&gt;0,T452,0)</f>
        <v>0</v>
      </c>
      <c r="AN452" s="129">
        <f t="shared" si="180"/>
        <v>8</v>
      </c>
      <c r="AO452" s="129">
        <f t="shared" ref="AO452:AO515" si="199">IFERROR(100*(T452-AN452)/AN452,"Заполните депозит")</f>
        <v>-19.875000000000043</v>
      </c>
      <c r="AP452" s="129">
        <f t="shared" si="181"/>
        <v>0</v>
      </c>
      <c r="AQ452" s="128">
        <f t="shared" si="196"/>
        <v>0</v>
      </c>
      <c r="AR452" s="128">
        <f t="shared" si="197"/>
        <v>0</v>
      </c>
      <c r="AS452" s="125">
        <f t="shared" si="192"/>
        <v>0</v>
      </c>
      <c r="AT452" s="143">
        <f t="shared" si="193"/>
        <v>-1</v>
      </c>
      <c r="AU452" s="137"/>
      <c r="AV452" s="102"/>
    </row>
    <row r="453" spans="1:48" ht="10.199999999999999" x14ac:dyDescent="0.2">
      <c r="A453" s="102"/>
      <c r="B453" s="133">
        <v>451</v>
      </c>
      <c r="C453" s="159"/>
      <c r="D453" s="82"/>
      <c r="E453" s="81"/>
      <c r="F453" s="82"/>
      <c r="G453" s="84"/>
      <c r="H453" s="84"/>
      <c r="I453" s="85"/>
      <c r="J453" s="85"/>
      <c r="K453" s="84"/>
      <c r="L453" s="86"/>
      <c r="M453" s="87"/>
      <c r="N453" s="135"/>
      <c r="O453" s="119"/>
      <c r="P453" s="120"/>
      <c r="Q453" s="121"/>
      <c r="R453" s="86"/>
      <c r="S453" s="86"/>
      <c r="T453" s="138">
        <f t="shared" ref="T453:T516" si="200">T452+S453+W453</f>
        <v>6.4099999999999966</v>
      </c>
      <c r="U453" s="122">
        <f t="shared" si="182"/>
        <v>0</v>
      </c>
      <c r="V453" s="123">
        <f t="shared" si="183"/>
        <v>0</v>
      </c>
      <c r="W453" s="122">
        <f t="shared" si="194"/>
        <v>0</v>
      </c>
      <c r="X453" s="124">
        <f t="shared" si="184"/>
        <v>6.4099999999999966</v>
      </c>
      <c r="Y453" s="124">
        <f t="shared" si="185"/>
        <v>-1.5899999999999967</v>
      </c>
      <c r="Z453" s="124">
        <f t="shared" si="186"/>
        <v>6.4099999999999966</v>
      </c>
      <c r="AA453" s="140">
        <f t="shared" si="187"/>
        <v>-1.5899999999999967</v>
      </c>
      <c r="AB453" s="142" t="str">
        <f>IF(G453&lt;&gt;"",VLOOKUP(WEEKDAY(C453,2),Служебный!G$4:H$10,2),"")</f>
        <v/>
      </c>
      <c r="AC453" s="125" t="str">
        <f t="shared" ref="AC453:AC516" si="201">IF(G452 &lt;&gt; "",TEXT((HOUR(D453)),0)&amp;"-"&amp;TEXT(HOUR(D453)+1,0),"")</f>
        <v/>
      </c>
      <c r="AD453" s="126" t="str">
        <f t="shared" ref="AD453:AD516" si="202">IF(G453&lt;&gt;"",FLOOR((IF(TEXT(D453,"mm") = "mm",TEXT(D453,"мм"),TEXT(D453,"mm"))),15)/15+1,"")</f>
        <v/>
      </c>
      <c r="AE453" s="127">
        <f t="shared" si="188"/>
        <v>0</v>
      </c>
      <c r="AF453" s="127">
        <f t="shared" si="189"/>
        <v>0</v>
      </c>
      <c r="AG453" s="127" t="str">
        <f t="shared" si="195"/>
        <v>интрадей</v>
      </c>
      <c r="AH453" s="128">
        <f t="shared" si="190"/>
        <v>0</v>
      </c>
      <c r="AI453" s="128">
        <f t="shared" si="191"/>
        <v>0</v>
      </c>
      <c r="AJ453" s="125" t="str">
        <f t="shared" ref="AJ453:AJ516" si="203">IF(G453&lt;&gt;"",YEAR(C453),"")</f>
        <v/>
      </c>
      <c r="AK453" s="125" t="str">
        <f t="shared" ref="AK453:AK516" si="204">IF(G453&lt;&gt;"",(IF(TEXT(C453,"MMMM") = "MMMM",TEXT(C453,"ММММ"),TEXT(C453,"MMMM"))),"")</f>
        <v/>
      </c>
      <c r="AL453" s="126" t="str">
        <f t="shared" ref="AL453:AL516" si="205">IF(G453&lt;&gt;"",CEILING((C453-DATE(YEAR(C453),1,1)+WEEKDAY(DATE(YEAR(C453),1,1),2))/7,1),"")</f>
        <v/>
      </c>
      <c r="AM453" s="128">
        <f t="shared" si="198"/>
        <v>0</v>
      </c>
      <c r="AN453" s="129">
        <f t="shared" ref="AN453:AN516" si="206">S453+AN452</f>
        <v>8</v>
      </c>
      <c r="AO453" s="129">
        <f t="shared" si="199"/>
        <v>-19.875000000000043</v>
      </c>
      <c r="AP453" s="129">
        <f t="shared" ref="AP453:AP516" si="207">IFERROR(100*(T453-T452-S453)/(T452+S453),"Заполните депозит")</f>
        <v>0</v>
      </c>
      <c r="AQ453" s="128">
        <f t="shared" si="196"/>
        <v>0</v>
      </c>
      <c r="AR453" s="128">
        <f t="shared" si="197"/>
        <v>0</v>
      </c>
      <c r="AS453" s="125">
        <f t="shared" si="192"/>
        <v>0</v>
      </c>
      <c r="AT453" s="143">
        <f t="shared" si="193"/>
        <v>-1</v>
      </c>
      <c r="AU453" s="137"/>
      <c r="AV453" s="102"/>
    </row>
    <row r="454" spans="1:48" ht="10.199999999999999" x14ac:dyDescent="0.2">
      <c r="A454" s="102"/>
      <c r="B454" s="133">
        <v>452</v>
      </c>
      <c r="C454" s="159"/>
      <c r="D454" s="82"/>
      <c r="E454" s="81"/>
      <c r="F454" s="82"/>
      <c r="G454" s="84"/>
      <c r="H454" s="84"/>
      <c r="I454" s="85"/>
      <c r="J454" s="85"/>
      <c r="K454" s="84"/>
      <c r="L454" s="86"/>
      <c r="M454" s="87"/>
      <c r="N454" s="135"/>
      <c r="O454" s="119"/>
      <c r="P454" s="120"/>
      <c r="Q454" s="121"/>
      <c r="R454" s="86"/>
      <c r="S454" s="86"/>
      <c r="T454" s="138">
        <f t="shared" si="200"/>
        <v>6.4099999999999966</v>
      </c>
      <c r="U454" s="122">
        <f t="shared" si="182"/>
        <v>0</v>
      </c>
      <c r="V454" s="123">
        <f t="shared" si="183"/>
        <v>0</v>
      </c>
      <c r="W454" s="122">
        <f t="shared" si="194"/>
        <v>0</v>
      </c>
      <c r="X454" s="124">
        <f t="shared" si="184"/>
        <v>6.4099999999999966</v>
      </c>
      <c r="Y454" s="124">
        <f t="shared" si="185"/>
        <v>-1.5899999999999967</v>
      </c>
      <c r="Z454" s="124">
        <f t="shared" si="186"/>
        <v>6.4099999999999966</v>
      </c>
      <c r="AA454" s="140">
        <f t="shared" si="187"/>
        <v>-1.5899999999999967</v>
      </c>
      <c r="AB454" s="142" t="str">
        <f>IF(G454&lt;&gt;"",VLOOKUP(WEEKDAY(C454,2),Служебный!G$4:H$10,2),"")</f>
        <v/>
      </c>
      <c r="AC454" s="125" t="str">
        <f t="shared" si="201"/>
        <v/>
      </c>
      <c r="AD454" s="126" t="str">
        <f t="shared" si="202"/>
        <v/>
      </c>
      <c r="AE454" s="127">
        <f t="shared" si="188"/>
        <v>0</v>
      </c>
      <c r="AF454" s="127">
        <f t="shared" si="189"/>
        <v>0</v>
      </c>
      <c r="AG454" s="127" t="str">
        <f t="shared" si="195"/>
        <v>интрадей</v>
      </c>
      <c r="AH454" s="128">
        <f t="shared" si="190"/>
        <v>0</v>
      </c>
      <c r="AI454" s="128">
        <f t="shared" si="191"/>
        <v>0</v>
      </c>
      <c r="AJ454" s="125" t="str">
        <f t="shared" si="203"/>
        <v/>
      </c>
      <c r="AK454" s="125" t="str">
        <f t="shared" si="204"/>
        <v/>
      </c>
      <c r="AL454" s="126" t="str">
        <f t="shared" si="205"/>
        <v/>
      </c>
      <c r="AM454" s="128">
        <f t="shared" si="198"/>
        <v>0</v>
      </c>
      <c r="AN454" s="129">
        <f t="shared" si="206"/>
        <v>8</v>
      </c>
      <c r="AO454" s="129">
        <f t="shared" si="199"/>
        <v>-19.875000000000043</v>
      </c>
      <c r="AP454" s="129">
        <f t="shared" si="207"/>
        <v>0</v>
      </c>
      <c r="AQ454" s="128">
        <f t="shared" si="196"/>
        <v>0</v>
      </c>
      <c r="AR454" s="128">
        <f t="shared" si="197"/>
        <v>0</v>
      </c>
      <c r="AS454" s="125">
        <f t="shared" si="192"/>
        <v>0</v>
      </c>
      <c r="AT454" s="143">
        <f t="shared" si="193"/>
        <v>-1</v>
      </c>
      <c r="AU454" s="137"/>
      <c r="AV454" s="102"/>
    </row>
    <row r="455" spans="1:48" ht="10.199999999999999" x14ac:dyDescent="0.2">
      <c r="A455" s="102"/>
      <c r="B455" s="133">
        <v>453</v>
      </c>
      <c r="C455" s="159"/>
      <c r="D455" s="82"/>
      <c r="E455" s="81"/>
      <c r="F455" s="82"/>
      <c r="G455" s="84"/>
      <c r="H455" s="84"/>
      <c r="I455" s="85"/>
      <c r="J455" s="85"/>
      <c r="K455" s="84"/>
      <c r="L455" s="86"/>
      <c r="M455" s="87"/>
      <c r="N455" s="135"/>
      <c r="O455" s="119"/>
      <c r="P455" s="120"/>
      <c r="Q455" s="121"/>
      <c r="R455" s="86"/>
      <c r="S455" s="86"/>
      <c r="T455" s="138">
        <f t="shared" si="200"/>
        <v>6.4099999999999966</v>
      </c>
      <c r="U455" s="122">
        <f t="shared" si="182"/>
        <v>0</v>
      </c>
      <c r="V455" s="123">
        <f t="shared" si="183"/>
        <v>0</v>
      </c>
      <c r="W455" s="122">
        <f t="shared" si="194"/>
        <v>0</v>
      </c>
      <c r="X455" s="124">
        <f t="shared" si="184"/>
        <v>6.4099999999999966</v>
      </c>
      <c r="Y455" s="124">
        <f t="shared" si="185"/>
        <v>-1.5899999999999967</v>
      </c>
      <c r="Z455" s="124">
        <f t="shared" si="186"/>
        <v>6.4099999999999966</v>
      </c>
      <c r="AA455" s="140">
        <f t="shared" si="187"/>
        <v>-1.5899999999999967</v>
      </c>
      <c r="AB455" s="142" t="str">
        <f>IF(G455&lt;&gt;"",VLOOKUP(WEEKDAY(C455,2),Служебный!G$4:H$10,2),"")</f>
        <v/>
      </c>
      <c r="AC455" s="125" t="str">
        <f t="shared" si="201"/>
        <v/>
      </c>
      <c r="AD455" s="126" t="str">
        <f t="shared" si="202"/>
        <v/>
      </c>
      <c r="AE455" s="127">
        <f t="shared" si="188"/>
        <v>0</v>
      </c>
      <c r="AF455" s="127">
        <f t="shared" si="189"/>
        <v>0</v>
      </c>
      <c r="AG455" s="127" t="str">
        <f t="shared" si="195"/>
        <v>интрадей</v>
      </c>
      <c r="AH455" s="128">
        <f t="shared" si="190"/>
        <v>0</v>
      </c>
      <c r="AI455" s="128">
        <f t="shared" si="191"/>
        <v>0</v>
      </c>
      <c r="AJ455" s="125" t="str">
        <f t="shared" si="203"/>
        <v/>
      </c>
      <c r="AK455" s="125" t="str">
        <f t="shared" si="204"/>
        <v/>
      </c>
      <c r="AL455" s="126" t="str">
        <f t="shared" si="205"/>
        <v/>
      </c>
      <c r="AM455" s="128">
        <f t="shared" si="198"/>
        <v>0</v>
      </c>
      <c r="AN455" s="129">
        <f t="shared" si="206"/>
        <v>8</v>
      </c>
      <c r="AO455" s="129">
        <f t="shared" si="199"/>
        <v>-19.875000000000043</v>
      </c>
      <c r="AP455" s="129">
        <f t="shared" si="207"/>
        <v>0</v>
      </c>
      <c r="AQ455" s="128">
        <f t="shared" si="196"/>
        <v>0</v>
      </c>
      <c r="AR455" s="128">
        <f t="shared" si="197"/>
        <v>0</v>
      </c>
      <c r="AS455" s="125">
        <f t="shared" si="192"/>
        <v>0</v>
      </c>
      <c r="AT455" s="143">
        <f t="shared" si="193"/>
        <v>-1</v>
      </c>
      <c r="AU455" s="137"/>
      <c r="AV455" s="102"/>
    </row>
    <row r="456" spans="1:48" ht="10.199999999999999" x14ac:dyDescent="0.2">
      <c r="A456" s="102"/>
      <c r="B456" s="133">
        <v>454</v>
      </c>
      <c r="C456" s="159"/>
      <c r="D456" s="82"/>
      <c r="E456" s="81"/>
      <c r="F456" s="82"/>
      <c r="G456" s="84"/>
      <c r="H456" s="84"/>
      <c r="I456" s="85"/>
      <c r="J456" s="85"/>
      <c r="K456" s="84"/>
      <c r="L456" s="86"/>
      <c r="M456" s="87"/>
      <c r="N456" s="135"/>
      <c r="O456" s="119"/>
      <c r="P456" s="120"/>
      <c r="Q456" s="121"/>
      <c r="R456" s="86"/>
      <c r="S456" s="86"/>
      <c r="T456" s="138">
        <f t="shared" si="200"/>
        <v>6.4099999999999966</v>
      </c>
      <c r="U456" s="122">
        <f t="shared" si="182"/>
        <v>0</v>
      </c>
      <c r="V456" s="123">
        <f t="shared" si="183"/>
        <v>0</v>
      </c>
      <c r="W456" s="122">
        <f t="shared" si="194"/>
        <v>0</v>
      </c>
      <c r="X456" s="124">
        <f t="shared" si="184"/>
        <v>6.4099999999999966</v>
      </c>
      <c r="Y456" s="124">
        <f t="shared" si="185"/>
        <v>-1.5899999999999967</v>
      </c>
      <c r="Z456" s="124">
        <f t="shared" si="186"/>
        <v>6.4099999999999966</v>
      </c>
      <c r="AA456" s="140">
        <f t="shared" si="187"/>
        <v>-1.5899999999999967</v>
      </c>
      <c r="AB456" s="142" t="str">
        <f>IF(G456&lt;&gt;"",VLOOKUP(WEEKDAY(C456,2),Служебный!G$4:H$10,2),"")</f>
        <v/>
      </c>
      <c r="AC456" s="125" t="str">
        <f t="shared" si="201"/>
        <v/>
      </c>
      <c r="AD456" s="126" t="str">
        <f t="shared" si="202"/>
        <v/>
      </c>
      <c r="AE456" s="127">
        <f t="shared" si="188"/>
        <v>0</v>
      </c>
      <c r="AF456" s="127">
        <f t="shared" si="189"/>
        <v>0</v>
      </c>
      <c r="AG456" s="127" t="str">
        <f t="shared" si="195"/>
        <v>интрадей</v>
      </c>
      <c r="AH456" s="128">
        <f t="shared" si="190"/>
        <v>0</v>
      </c>
      <c r="AI456" s="128">
        <f t="shared" si="191"/>
        <v>0</v>
      </c>
      <c r="AJ456" s="125" t="str">
        <f t="shared" si="203"/>
        <v/>
      </c>
      <c r="AK456" s="125" t="str">
        <f t="shared" si="204"/>
        <v/>
      </c>
      <c r="AL456" s="126" t="str">
        <f t="shared" si="205"/>
        <v/>
      </c>
      <c r="AM456" s="128">
        <f t="shared" si="198"/>
        <v>0</v>
      </c>
      <c r="AN456" s="129">
        <f t="shared" si="206"/>
        <v>8</v>
      </c>
      <c r="AO456" s="129">
        <f t="shared" si="199"/>
        <v>-19.875000000000043</v>
      </c>
      <c r="AP456" s="129">
        <f t="shared" si="207"/>
        <v>0</v>
      </c>
      <c r="AQ456" s="128">
        <f t="shared" si="196"/>
        <v>0</v>
      </c>
      <c r="AR456" s="128">
        <f t="shared" si="197"/>
        <v>0</v>
      </c>
      <c r="AS456" s="125">
        <f t="shared" si="192"/>
        <v>0</v>
      </c>
      <c r="AT456" s="143">
        <f t="shared" si="193"/>
        <v>-1</v>
      </c>
      <c r="AU456" s="137"/>
      <c r="AV456" s="102"/>
    </row>
    <row r="457" spans="1:48" ht="10.199999999999999" x14ac:dyDescent="0.2">
      <c r="A457" s="102"/>
      <c r="B457" s="133">
        <v>455</v>
      </c>
      <c r="C457" s="159"/>
      <c r="D457" s="82"/>
      <c r="E457" s="81"/>
      <c r="F457" s="82"/>
      <c r="G457" s="84"/>
      <c r="H457" s="84"/>
      <c r="I457" s="85"/>
      <c r="J457" s="85"/>
      <c r="K457" s="84"/>
      <c r="L457" s="86"/>
      <c r="M457" s="87"/>
      <c r="N457" s="135"/>
      <c r="O457" s="119"/>
      <c r="P457" s="120"/>
      <c r="Q457" s="121"/>
      <c r="R457" s="86"/>
      <c r="S457" s="86"/>
      <c r="T457" s="138">
        <f t="shared" si="200"/>
        <v>6.4099999999999966</v>
      </c>
      <c r="U457" s="122">
        <f t="shared" si="182"/>
        <v>0</v>
      </c>
      <c r="V457" s="123">
        <f t="shared" si="183"/>
        <v>0</v>
      </c>
      <c r="W457" s="122">
        <f t="shared" si="194"/>
        <v>0</v>
      </c>
      <c r="X457" s="124">
        <f t="shared" si="184"/>
        <v>6.4099999999999966</v>
      </c>
      <c r="Y457" s="124">
        <f t="shared" si="185"/>
        <v>-1.5899999999999967</v>
      </c>
      <c r="Z457" s="124">
        <f t="shared" si="186"/>
        <v>6.4099999999999966</v>
      </c>
      <c r="AA457" s="140">
        <f t="shared" si="187"/>
        <v>-1.5899999999999967</v>
      </c>
      <c r="AB457" s="142" t="str">
        <f>IF(G457&lt;&gt;"",VLOOKUP(WEEKDAY(C457,2),Служебный!G$4:H$10,2),"")</f>
        <v/>
      </c>
      <c r="AC457" s="125" t="str">
        <f t="shared" si="201"/>
        <v/>
      </c>
      <c r="AD457" s="126" t="str">
        <f t="shared" si="202"/>
        <v/>
      </c>
      <c r="AE457" s="127">
        <f t="shared" si="188"/>
        <v>0</v>
      </c>
      <c r="AF457" s="127">
        <f t="shared" si="189"/>
        <v>0</v>
      </c>
      <c r="AG457" s="127" t="str">
        <f t="shared" si="195"/>
        <v>интрадей</v>
      </c>
      <c r="AH457" s="128">
        <f t="shared" si="190"/>
        <v>0</v>
      </c>
      <c r="AI457" s="128">
        <f t="shared" si="191"/>
        <v>0</v>
      </c>
      <c r="AJ457" s="125" t="str">
        <f t="shared" si="203"/>
        <v/>
      </c>
      <c r="AK457" s="125" t="str">
        <f t="shared" si="204"/>
        <v/>
      </c>
      <c r="AL457" s="126" t="str">
        <f t="shared" si="205"/>
        <v/>
      </c>
      <c r="AM457" s="128">
        <f t="shared" si="198"/>
        <v>0</v>
      </c>
      <c r="AN457" s="129">
        <f t="shared" si="206"/>
        <v>8</v>
      </c>
      <c r="AO457" s="129">
        <f t="shared" si="199"/>
        <v>-19.875000000000043</v>
      </c>
      <c r="AP457" s="129">
        <f t="shared" si="207"/>
        <v>0</v>
      </c>
      <c r="AQ457" s="128">
        <f t="shared" si="196"/>
        <v>0</v>
      </c>
      <c r="AR457" s="128">
        <f t="shared" si="197"/>
        <v>0</v>
      </c>
      <c r="AS457" s="125">
        <f t="shared" si="192"/>
        <v>0</v>
      </c>
      <c r="AT457" s="143">
        <f t="shared" si="193"/>
        <v>-1</v>
      </c>
      <c r="AU457" s="137"/>
      <c r="AV457" s="102"/>
    </row>
    <row r="458" spans="1:48" ht="10.199999999999999" x14ac:dyDescent="0.2">
      <c r="A458" s="102"/>
      <c r="B458" s="133">
        <v>456</v>
      </c>
      <c r="C458" s="159"/>
      <c r="D458" s="82"/>
      <c r="E458" s="81"/>
      <c r="F458" s="82"/>
      <c r="G458" s="84"/>
      <c r="H458" s="84"/>
      <c r="I458" s="85"/>
      <c r="J458" s="85"/>
      <c r="K458" s="84"/>
      <c r="L458" s="86"/>
      <c r="M458" s="87"/>
      <c r="N458" s="135"/>
      <c r="O458" s="119"/>
      <c r="P458" s="120"/>
      <c r="Q458" s="121"/>
      <c r="R458" s="86"/>
      <c r="S458" s="86"/>
      <c r="T458" s="138">
        <f t="shared" si="200"/>
        <v>6.4099999999999966</v>
      </c>
      <c r="U458" s="122">
        <f t="shared" si="182"/>
        <v>0</v>
      </c>
      <c r="V458" s="123">
        <f t="shared" si="183"/>
        <v>0</v>
      </c>
      <c r="W458" s="122">
        <f t="shared" si="194"/>
        <v>0</v>
      </c>
      <c r="X458" s="124">
        <f t="shared" si="184"/>
        <v>6.4099999999999966</v>
      </c>
      <c r="Y458" s="124">
        <f t="shared" si="185"/>
        <v>-1.5899999999999967</v>
      </c>
      <c r="Z458" s="124">
        <f t="shared" si="186"/>
        <v>6.4099999999999966</v>
      </c>
      <c r="AA458" s="140">
        <f t="shared" si="187"/>
        <v>-1.5899999999999967</v>
      </c>
      <c r="AB458" s="142" t="str">
        <f>IF(G458&lt;&gt;"",VLOOKUP(WEEKDAY(C458,2),Служебный!G$4:H$10,2),"")</f>
        <v/>
      </c>
      <c r="AC458" s="125" t="str">
        <f t="shared" si="201"/>
        <v/>
      </c>
      <c r="AD458" s="126" t="str">
        <f t="shared" si="202"/>
        <v/>
      </c>
      <c r="AE458" s="127">
        <f t="shared" si="188"/>
        <v>0</v>
      </c>
      <c r="AF458" s="127">
        <f t="shared" si="189"/>
        <v>0</v>
      </c>
      <c r="AG458" s="127" t="str">
        <f t="shared" si="195"/>
        <v>интрадей</v>
      </c>
      <c r="AH458" s="128">
        <f t="shared" si="190"/>
        <v>0</v>
      </c>
      <c r="AI458" s="128">
        <f t="shared" si="191"/>
        <v>0</v>
      </c>
      <c r="AJ458" s="125" t="str">
        <f t="shared" si="203"/>
        <v/>
      </c>
      <c r="AK458" s="125" t="str">
        <f t="shared" si="204"/>
        <v/>
      </c>
      <c r="AL458" s="126" t="str">
        <f t="shared" si="205"/>
        <v/>
      </c>
      <c r="AM458" s="128">
        <f t="shared" si="198"/>
        <v>0</v>
      </c>
      <c r="AN458" s="129">
        <f t="shared" si="206"/>
        <v>8</v>
      </c>
      <c r="AO458" s="129">
        <f t="shared" si="199"/>
        <v>-19.875000000000043</v>
      </c>
      <c r="AP458" s="129">
        <f t="shared" si="207"/>
        <v>0</v>
      </c>
      <c r="AQ458" s="128">
        <f t="shared" si="196"/>
        <v>0</v>
      </c>
      <c r="AR458" s="128">
        <f t="shared" si="197"/>
        <v>0</v>
      </c>
      <c r="AS458" s="125">
        <f t="shared" si="192"/>
        <v>0</v>
      </c>
      <c r="AT458" s="143">
        <f t="shared" si="193"/>
        <v>-1</v>
      </c>
      <c r="AU458" s="137"/>
      <c r="AV458" s="102"/>
    </row>
    <row r="459" spans="1:48" ht="10.199999999999999" x14ac:dyDescent="0.2">
      <c r="A459" s="102"/>
      <c r="B459" s="133">
        <v>457</v>
      </c>
      <c r="C459" s="159"/>
      <c r="D459" s="82"/>
      <c r="E459" s="81"/>
      <c r="F459" s="82"/>
      <c r="G459" s="84"/>
      <c r="H459" s="84"/>
      <c r="I459" s="85"/>
      <c r="J459" s="85"/>
      <c r="K459" s="84"/>
      <c r="L459" s="86"/>
      <c r="M459" s="87"/>
      <c r="N459" s="135"/>
      <c r="O459" s="119"/>
      <c r="P459" s="120"/>
      <c r="Q459" s="121"/>
      <c r="R459" s="86"/>
      <c r="S459" s="86"/>
      <c r="T459" s="138">
        <f t="shared" si="200"/>
        <v>6.4099999999999966</v>
      </c>
      <c r="U459" s="122">
        <f t="shared" si="182"/>
        <v>0</v>
      </c>
      <c r="V459" s="123">
        <f t="shared" si="183"/>
        <v>0</v>
      </c>
      <c r="W459" s="122">
        <f t="shared" si="194"/>
        <v>0</v>
      </c>
      <c r="X459" s="124">
        <f t="shared" si="184"/>
        <v>6.4099999999999966</v>
      </c>
      <c r="Y459" s="124">
        <f t="shared" si="185"/>
        <v>-1.5899999999999967</v>
      </c>
      <c r="Z459" s="124">
        <f t="shared" si="186"/>
        <v>6.4099999999999966</v>
      </c>
      <c r="AA459" s="140">
        <f t="shared" si="187"/>
        <v>-1.5899999999999967</v>
      </c>
      <c r="AB459" s="142" t="str">
        <f>IF(G459&lt;&gt;"",VLOOKUP(WEEKDAY(C459,2),Служебный!G$4:H$10,2),"")</f>
        <v/>
      </c>
      <c r="AC459" s="125" t="str">
        <f t="shared" si="201"/>
        <v/>
      </c>
      <c r="AD459" s="126" t="str">
        <f t="shared" si="202"/>
        <v/>
      </c>
      <c r="AE459" s="127">
        <f t="shared" si="188"/>
        <v>0</v>
      </c>
      <c r="AF459" s="127">
        <f t="shared" si="189"/>
        <v>0</v>
      </c>
      <c r="AG459" s="127" t="str">
        <f t="shared" si="195"/>
        <v>интрадей</v>
      </c>
      <c r="AH459" s="128">
        <f t="shared" si="190"/>
        <v>0</v>
      </c>
      <c r="AI459" s="128">
        <f t="shared" si="191"/>
        <v>0</v>
      </c>
      <c r="AJ459" s="125" t="str">
        <f t="shared" si="203"/>
        <v/>
      </c>
      <c r="AK459" s="125" t="str">
        <f t="shared" si="204"/>
        <v/>
      </c>
      <c r="AL459" s="126" t="str">
        <f t="shared" si="205"/>
        <v/>
      </c>
      <c r="AM459" s="128">
        <f t="shared" si="198"/>
        <v>0</v>
      </c>
      <c r="AN459" s="129">
        <f t="shared" si="206"/>
        <v>8</v>
      </c>
      <c r="AO459" s="129">
        <f t="shared" si="199"/>
        <v>-19.875000000000043</v>
      </c>
      <c r="AP459" s="129">
        <f t="shared" si="207"/>
        <v>0</v>
      </c>
      <c r="AQ459" s="128">
        <f t="shared" si="196"/>
        <v>0</v>
      </c>
      <c r="AR459" s="128">
        <f t="shared" si="197"/>
        <v>0</v>
      </c>
      <c r="AS459" s="125">
        <f t="shared" si="192"/>
        <v>0</v>
      </c>
      <c r="AT459" s="143">
        <f t="shared" si="193"/>
        <v>-1</v>
      </c>
      <c r="AU459" s="137"/>
      <c r="AV459" s="102"/>
    </row>
    <row r="460" spans="1:48" ht="10.199999999999999" x14ac:dyDescent="0.2">
      <c r="A460" s="102"/>
      <c r="B460" s="133">
        <v>458</v>
      </c>
      <c r="C460" s="159"/>
      <c r="D460" s="82"/>
      <c r="E460" s="81"/>
      <c r="F460" s="82"/>
      <c r="G460" s="84"/>
      <c r="H460" s="84"/>
      <c r="I460" s="85"/>
      <c r="J460" s="85"/>
      <c r="K460" s="84"/>
      <c r="L460" s="86"/>
      <c r="M460" s="87"/>
      <c r="N460" s="135"/>
      <c r="O460" s="119"/>
      <c r="P460" s="120"/>
      <c r="Q460" s="121"/>
      <c r="R460" s="86"/>
      <c r="S460" s="86"/>
      <c r="T460" s="138">
        <f t="shared" si="200"/>
        <v>6.4099999999999966</v>
      </c>
      <c r="U460" s="122">
        <f t="shared" si="182"/>
        <v>0</v>
      </c>
      <c r="V460" s="123">
        <f t="shared" si="183"/>
        <v>0</v>
      </c>
      <c r="W460" s="122">
        <f t="shared" si="194"/>
        <v>0</v>
      </c>
      <c r="X460" s="124">
        <f t="shared" si="184"/>
        <v>6.4099999999999966</v>
      </c>
      <c r="Y460" s="124">
        <f t="shared" si="185"/>
        <v>-1.5899999999999967</v>
      </c>
      <c r="Z460" s="124">
        <f t="shared" si="186"/>
        <v>6.4099999999999966</v>
      </c>
      <c r="AA460" s="140">
        <f t="shared" si="187"/>
        <v>-1.5899999999999967</v>
      </c>
      <c r="AB460" s="142" t="str">
        <f>IF(G460&lt;&gt;"",VLOOKUP(WEEKDAY(C460,2),Служебный!G$4:H$10,2),"")</f>
        <v/>
      </c>
      <c r="AC460" s="125" t="str">
        <f t="shared" si="201"/>
        <v/>
      </c>
      <c r="AD460" s="126" t="str">
        <f t="shared" si="202"/>
        <v/>
      </c>
      <c r="AE460" s="127">
        <f t="shared" si="188"/>
        <v>0</v>
      </c>
      <c r="AF460" s="127">
        <f t="shared" si="189"/>
        <v>0</v>
      </c>
      <c r="AG460" s="127" t="str">
        <f t="shared" si="195"/>
        <v>интрадей</v>
      </c>
      <c r="AH460" s="128">
        <f t="shared" si="190"/>
        <v>0</v>
      </c>
      <c r="AI460" s="128">
        <f t="shared" si="191"/>
        <v>0</v>
      </c>
      <c r="AJ460" s="125" t="str">
        <f t="shared" si="203"/>
        <v/>
      </c>
      <c r="AK460" s="125" t="str">
        <f t="shared" si="204"/>
        <v/>
      </c>
      <c r="AL460" s="126" t="str">
        <f t="shared" si="205"/>
        <v/>
      </c>
      <c r="AM460" s="128">
        <f t="shared" si="198"/>
        <v>0</v>
      </c>
      <c r="AN460" s="129">
        <f t="shared" si="206"/>
        <v>8</v>
      </c>
      <c r="AO460" s="129">
        <f t="shared" si="199"/>
        <v>-19.875000000000043</v>
      </c>
      <c r="AP460" s="129">
        <f t="shared" si="207"/>
        <v>0</v>
      </c>
      <c r="AQ460" s="128">
        <f t="shared" si="196"/>
        <v>0</v>
      </c>
      <c r="AR460" s="128">
        <f t="shared" si="197"/>
        <v>0</v>
      </c>
      <c r="AS460" s="125">
        <f t="shared" si="192"/>
        <v>0</v>
      </c>
      <c r="AT460" s="143">
        <f t="shared" si="193"/>
        <v>-1</v>
      </c>
      <c r="AU460" s="137"/>
      <c r="AV460" s="102"/>
    </row>
    <row r="461" spans="1:48" ht="10.199999999999999" x14ac:dyDescent="0.2">
      <c r="A461" s="102"/>
      <c r="B461" s="133">
        <v>459</v>
      </c>
      <c r="C461" s="159"/>
      <c r="D461" s="82"/>
      <c r="E461" s="81"/>
      <c r="F461" s="82"/>
      <c r="G461" s="84"/>
      <c r="H461" s="84"/>
      <c r="I461" s="85"/>
      <c r="J461" s="85"/>
      <c r="K461" s="84"/>
      <c r="L461" s="86"/>
      <c r="M461" s="87"/>
      <c r="N461" s="135"/>
      <c r="O461" s="119"/>
      <c r="P461" s="120"/>
      <c r="Q461" s="121"/>
      <c r="R461" s="86"/>
      <c r="S461" s="86"/>
      <c r="T461" s="138">
        <f t="shared" si="200"/>
        <v>6.4099999999999966</v>
      </c>
      <c r="U461" s="122">
        <f t="shared" si="182"/>
        <v>0</v>
      </c>
      <c r="V461" s="123">
        <f t="shared" si="183"/>
        <v>0</v>
      </c>
      <c r="W461" s="122">
        <f t="shared" si="194"/>
        <v>0</v>
      </c>
      <c r="X461" s="124">
        <f t="shared" si="184"/>
        <v>6.4099999999999966</v>
      </c>
      <c r="Y461" s="124">
        <f t="shared" si="185"/>
        <v>-1.5899999999999967</v>
      </c>
      <c r="Z461" s="124">
        <f t="shared" si="186"/>
        <v>6.4099999999999966</v>
      </c>
      <c r="AA461" s="140">
        <f t="shared" si="187"/>
        <v>-1.5899999999999967</v>
      </c>
      <c r="AB461" s="142" t="str">
        <f>IF(G461&lt;&gt;"",VLOOKUP(WEEKDAY(C461,2),Служебный!G$4:H$10,2),"")</f>
        <v/>
      </c>
      <c r="AC461" s="125" t="str">
        <f t="shared" si="201"/>
        <v/>
      </c>
      <c r="AD461" s="126" t="str">
        <f t="shared" si="202"/>
        <v/>
      </c>
      <c r="AE461" s="127">
        <f t="shared" si="188"/>
        <v>0</v>
      </c>
      <c r="AF461" s="127">
        <f t="shared" si="189"/>
        <v>0</v>
      </c>
      <c r="AG461" s="127" t="str">
        <f t="shared" si="195"/>
        <v>интрадей</v>
      </c>
      <c r="AH461" s="128">
        <f t="shared" si="190"/>
        <v>0</v>
      </c>
      <c r="AI461" s="128">
        <f t="shared" si="191"/>
        <v>0</v>
      </c>
      <c r="AJ461" s="125" t="str">
        <f t="shared" si="203"/>
        <v/>
      </c>
      <c r="AK461" s="125" t="str">
        <f t="shared" si="204"/>
        <v/>
      </c>
      <c r="AL461" s="126" t="str">
        <f t="shared" si="205"/>
        <v/>
      </c>
      <c r="AM461" s="128">
        <f t="shared" si="198"/>
        <v>0</v>
      </c>
      <c r="AN461" s="129">
        <f t="shared" si="206"/>
        <v>8</v>
      </c>
      <c r="AO461" s="129">
        <f t="shared" si="199"/>
        <v>-19.875000000000043</v>
      </c>
      <c r="AP461" s="129">
        <f t="shared" si="207"/>
        <v>0</v>
      </c>
      <c r="AQ461" s="128">
        <f t="shared" si="196"/>
        <v>0</v>
      </c>
      <c r="AR461" s="128">
        <f t="shared" si="197"/>
        <v>0</v>
      </c>
      <c r="AS461" s="125">
        <f t="shared" si="192"/>
        <v>0</v>
      </c>
      <c r="AT461" s="143">
        <f t="shared" si="193"/>
        <v>-1</v>
      </c>
      <c r="AU461" s="137"/>
      <c r="AV461" s="102"/>
    </row>
    <row r="462" spans="1:48" ht="10.199999999999999" x14ac:dyDescent="0.2">
      <c r="A462" s="102"/>
      <c r="B462" s="133">
        <v>460</v>
      </c>
      <c r="C462" s="159"/>
      <c r="D462" s="82"/>
      <c r="E462" s="81"/>
      <c r="F462" s="82"/>
      <c r="G462" s="84"/>
      <c r="H462" s="84"/>
      <c r="I462" s="85"/>
      <c r="J462" s="85"/>
      <c r="K462" s="84"/>
      <c r="L462" s="86"/>
      <c r="M462" s="87"/>
      <c r="N462" s="135"/>
      <c r="O462" s="119"/>
      <c r="P462" s="120"/>
      <c r="Q462" s="121"/>
      <c r="R462" s="86"/>
      <c r="S462" s="86"/>
      <c r="T462" s="138">
        <f t="shared" si="200"/>
        <v>6.4099999999999966</v>
      </c>
      <c r="U462" s="122">
        <f t="shared" si="182"/>
        <v>0</v>
      </c>
      <c r="V462" s="123">
        <f t="shared" si="183"/>
        <v>0</v>
      </c>
      <c r="W462" s="122">
        <f t="shared" si="194"/>
        <v>0</v>
      </c>
      <c r="X462" s="124">
        <f t="shared" si="184"/>
        <v>6.4099999999999966</v>
      </c>
      <c r="Y462" s="124">
        <f t="shared" si="185"/>
        <v>-1.5899999999999967</v>
      </c>
      <c r="Z462" s="124">
        <f t="shared" si="186"/>
        <v>6.4099999999999966</v>
      </c>
      <c r="AA462" s="140">
        <f t="shared" si="187"/>
        <v>-1.5899999999999967</v>
      </c>
      <c r="AB462" s="142" t="str">
        <f>IF(G462&lt;&gt;"",VLOOKUP(WEEKDAY(C462,2),Служебный!G$4:H$10,2),"")</f>
        <v/>
      </c>
      <c r="AC462" s="125" t="str">
        <f t="shared" si="201"/>
        <v/>
      </c>
      <c r="AD462" s="126" t="str">
        <f t="shared" si="202"/>
        <v/>
      </c>
      <c r="AE462" s="127">
        <f t="shared" si="188"/>
        <v>0</v>
      </c>
      <c r="AF462" s="127">
        <f t="shared" si="189"/>
        <v>0</v>
      </c>
      <c r="AG462" s="127" t="str">
        <f t="shared" si="195"/>
        <v>интрадей</v>
      </c>
      <c r="AH462" s="128">
        <f t="shared" si="190"/>
        <v>0</v>
      </c>
      <c r="AI462" s="128">
        <f t="shared" si="191"/>
        <v>0</v>
      </c>
      <c r="AJ462" s="125" t="str">
        <f t="shared" si="203"/>
        <v/>
      </c>
      <c r="AK462" s="125" t="str">
        <f t="shared" si="204"/>
        <v/>
      </c>
      <c r="AL462" s="126" t="str">
        <f t="shared" si="205"/>
        <v/>
      </c>
      <c r="AM462" s="128">
        <f t="shared" si="198"/>
        <v>0</v>
      </c>
      <c r="AN462" s="129">
        <f t="shared" si="206"/>
        <v>8</v>
      </c>
      <c r="AO462" s="129">
        <f t="shared" si="199"/>
        <v>-19.875000000000043</v>
      </c>
      <c r="AP462" s="129">
        <f t="shared" si="207"/>
        <v>0</v>
      </c>
      <c r="AQ462" s="128">
        <f t="shared" si="196"/>
        <v>0</v>
      </c>
      <c r="AR462" s="128">
        <f t="shared" si="197"/>
        <v>0</v>
      </c>
      <c r="AS462" s="125">
        <f t="shared" si="192"/>
        <v>0</v>
      </c>
      <c r="AT462" s="143">
        <f t="shared" si="193"/>
        <v>-1</v>
      </c>
      <c r="AU462" s="137"/>
      <c r="AV462" s="102"/>
    </row>
    <row r="463" spans="1:48" ht="10.199999999999999" x14ac:dyDescent="0.2">
      <c r="A463" s="102"/>
      <c r="B463" s="133">
        <v>461</v>
      </c>
      <c r="C463" s="159"/>
      <c r="D463" s="82"/>
      <c r="E463" s="81"/>
      <c r="F463" s="82"/>
      <c r="G463" s="84"/>
      <c r="H463" s="84"/>
      <c r="I463" s="85"/>
      <c r="J463" s="85"/>
      <c r="K463" s="84"/>
      <c r="L463" s="86"/>
      <c r="M463" s="87"/>
      <c r="N463" s="135"/>
      <c r="O463" s="119"/>
      <c r="P463" s="120"/>
      <c r="Q463" s="121"/>
      <c r="R463" s="86"/>
      <c r="S463" s="86"/>
      <c r="T463" s="138">
        <f t="shared" si="200"/>
        <v>6.4099999999999966</v>
      </c>
      <c r="U463" s="122">
        <f t="shared" si="182"/>
        <v>0</v>
      </c>
      <c r="V463" s="123">
        <f t="shared" si="183"/>
        <v>0</v>
      </c>
      <c r="W463" s="122">
        <f t="shared" si="194"/>
        <v>0</v>
      </c>
      <c r="X463" s="124">
        <f t="shared" si="184"/>
        <v>6.4099999999999966</v>
      </c>
      <c r="Y463" s="124">
        <f t="shared" si="185"/>
        <v>-1.5899999999999967</v>
      </c>
      <c r="Z463" s="124">
        <f t="shared" si="186"/>
        <v>6.4099999999999966</v>
      </c>
      <c r="AA463" s="140">
        <f t="shared" si="187"/>
        <v>-1.5899999999999967</v>
      </c>
      <c r="AB463" s="142" t="str">
        <f>IF(G463&lt;&gt;"",VLOOKUP(WEEKDAY(C463,2),Служебный!G$4:H$10,2),"")</f>
        <v/>
      </c>
      <c r="AC463" s="125" t="str">
        <f t="shared" si="201"/>
        <v/>
      </c>
      <c r="AD463" s="126" t="str">
        <f t="shared" si="202"/>
        <v/>
      </c>
      <c r="AE463" s="127">
        <f t="shared" si="188"/>
        <v>0</v>
      </c>
      <c r="AF463" s="127">
        <f t="shared" si="189"/>
        <v>0</v>
      </c>
      <c r="AG463" s="127" t="str">
        <f t="shared" si="195"/>
        <v>интрадей</v>
      </c>
      <c r="AH463" s="128">
        <f t="shared" si="190"/>
        <v>0</v>
      </c>
      <c r="AI463" s="128">
        <f t="shared" si="191"/>
        <v>0</v>
      </c>
      <c r="AJ463" s="125" t="str">
        <f t="shared" si="203"/>
        <v/>
      </c>
      <c r="AK463" s="125" t="str">
        <f t="shared" si="204"/>
        <v/>
      </c>
      <c r="AL463" s="126" t="str">
        <f t="shared" si="205"/>
        <v/>
      </c>
      <c r="AM463" s="128">
        <f t="shared" si="198"/>
        <v>0</v>
      </c>
      <c r="AN463" s="129">
        <f t="shared" si="206"/>
        <v>8</v>
      </c>
      <c r="AO463" s="129">
        <f t="shared" si="199"/>
        <v>-19.875000000000043</v>
      </c>
      <c r="AP463" s="129">
        <f t="shared" si="207"/>
        <v>0</v>
      </c>
      <c r="AQ463" s="128">
        <f t="shared" si="196"/>
        <v>0</v>
      </c>
      <c r="AR463" s="128">
        <f t="shared" si="197"/>
        <v>0</v>
      </c>
      <c r="AS463" s="125">
        <f t="shared" si="192"/>
        <v>0</v>
      </c>
      <c r="AT463" s="143">
        <f t="shared" si="193"/>
        <v>-1</v>
      </c>
      <c r="AU463" s="137"/>
      <c r="AV463" s="102"/>
    </row>
    <row r="464" spans="1:48" ht="10.199999999999999" x14ac:dyDescent="0.2">
      <c r="A464" s="102"/>
      <c r="B464" s="133">
        <v>462</v>
      </c>
      <c r="C464" s="159"/>
      <c r="D464" s="82"/>
      <c r="E464" s="81"/>
      <c r="F464" s="82"/>
      <c r="G464" s="84"/>
      <c r="H464" s="84"/>
      <c r="I464" s="85"/>
      <c r="J464" s="85"/>
      <c r="K464" s="84"/>
      <c r="L464" s="86"/>
      <c r="M464" s="87"/>
      <c r="N464" s="135"/>
      <c r="O464" s="119"/>
      <c r="P464" s="120"/>
      <c r="Q464" s="121"/>
      <c r="R464" s="86"/>
      <c r="S464" s="86"/>
      <c r="T464" s="138">
        <f t="shared" si="200"/>
        <v>6.4099999999999966</v>
      </c>
      <c r="U464" s="122">
        <f t="shared" si="182"/>
        <v>0</v>
      </c>
      <c r="V464" s="123">
        <f t="shared" si="183"/>
        <v>0</v>
      </c>
      <c r="W464" s="122">
        <f t="shared" si="194"/>
        <v>0</v>
      </c>
      <c r="X464" s="124">
        <f t="shared" si="184"/>
        <v>6.4099999999999966</v>
      </c>
      <c r="Y464" s="124">
        <f t="shared" si="185"/>
        <v>-1.5899999999999967</v>
      </c>
      <c r="Z464" s="124">
        <f t="shared" si="186"/>
        <v>6.4099999999999966</v>
      </c>
      <c r="AA464" s="140">
        <f t="shared" si="187"/>
        <v>-1.5899999999999967</v>
      </c>
      <c r="AB464" s="142" t="str">
        <f>IF(G464&lt;&gt;"",VLOOKUP(WEEKDAY(C464,2),Служебный!G$4:H$10,2),"")</f>
        <v/>
      </c>
      <c r="AC464" s="125" t="str">
        <f t="shared" si="201"/>
        <v/>
      </c>
      <c r="AD464" s="126" t="str">
        <f t="shared" si="202"/>
        <v/>
      </c>
      <c r="AE464" s="127">
        <f t="shared" si="188"/>
        <v>0</v>
      </c>
      <c r="AF464" s="127">
        <f t="shared" si="189"/>
        <v>0</v>
      </c>
      <c r="AG464" s="127" t="str">
        <f t="shared" si="195"/>
        <v>интрадей</v>
      </c>
      <c r="AH464" s="128">
        <f t="shared" si="190"/>
        <v>0</v>
      </c>
      <c r="AI464" s="128">
        <f t="shared" si="191"/>
        <v>0</v>
      </c>
      <c r="AJ464" s="125" t="str">
        <f t="shared" si="203"/>
        <v/>
      </c>
      <c r="AK464" s="125" t="str">
        <f t="shared" si="204"/>
        <v/>
      </c>
      <c r="AL464" s="126" t="str">
        <f t="shared" si="205"/>
        <v/>
      </c>
      <c r="AM464" s="128">
        <f t="shared" si="198"/>
        <v>0</v>
      </c>
      <c r="AN464" s="129">
        <f t="shared" si="206"/>
        <v>8</v>
      </c>
      <c r="AO464" s="129">
        <f t="shared" si="199"/>
        <v>-19.875000000000043</v>
      </c>
      <c r="AP464" s="129">
        <f t="shared" si="207"/>
        <v>0</v>
      </c>
      <c r="AQ464" s="128">
        <f t="shared" si="196"/>
        <v>0</v>
      </c>
      <c r="AR464" s="128">
        <f t="shared" si="197"/>
        <v>0</v>
      </c>
      <c r="AS464" s="125">
        <f t="shared" si="192"/>
        <v>0</v>
      </c>
      <c r="AT464" s="143">
        <f t="shared" si="193"/>
        <v>-1</v>
      </c>
      <c r="AU464" s="137"/>
      <c r="AV464" s="102"/>
    </row>
    <row r="465" spans="1:48" ht="10.199999999999999" x14ac:dyDescent="0.2">
      <c r="A465" s="102"/>
      <c r="B465" s="133">
        <v>463</v>
      </c>
      <c r="C465" s="159"/>
      <c r="D465" s="82"/>
      <c r="E465" s="81"/>
      <c r="F465" s="82"/>
      <c r="G465" s="84"/>
      <c r="H465" s="84"/>
      <c r="I465" s="85"/>
      <c r="J465" s="85"/>
      <c r="K465" s="84"/>
      <c r="L465" s="86"/>
      <c r="M465" s="87"/>
      <c r="N465" s="135"/>
      <c r="O465" s="119"/>
      <c r="P465" s="120"/>
      <c r="Q465" s="121"/>
      <c r="R465" s="86"/>
      <c r="S465" s="86"/>
      <c r="T465" s="138">
        <f t="shared" si="200"/>
        <v>6.4099999999999966</v>
      </c>
      <c r="U465" s="122">
        <f t="shared" si="182"/>
        <v>0</v>
      </c>
      <c r="V465" s="123">
        <f t="shared" si="183"/>
        <v>0</v>
      </c>
      <c r="W465" s="122">
        <f t="shared" si="194"/>
        <v>0</v>
      </c>
      <c r="X465" s="124">
        <f t="shared" si="184"/>
        <v>6.4099999999999966</v>
      </c>
      <c r="Y465" s="124">
        <f t="shared" si="185"/>
        <v>-1.5899999999999967</v>
      </c>
      <c r="Z465" s="124">
        <f t="shared" si="186"/>
        <v>6.4099999999999966</v>
      </c>
      <c r="AA465" s="140">
        <f t="shared" si="187"/>
        <v>-1.5899999999999967</v>
      </c>
      <c r="AB465" s="142" t="str">
        <f>IF(G465&lt;&gt;"",VLOOKUP(WEEKDAY(C465,2),Служебный!G$4:H$10,2),"")</f>
        <v/>
      </c>
      <c r="AC465" s="125" t="str">
        <f t="shared" si="201"/>
        <v/>
      </c>
      <c r="AD465" s="126" t="str">
        <f t="shared" si="202"/>
        <v/>
      </c>
      <c r="AE465" s="127">
        <f t="shared" si="188"/>
        <v>0</v>
      </c>
      <c r="AF465" s="127">
        <f t="shared" si="189"/>
        <v>0</v>
      </c>
      <c r="AG465" s="127" t="str">
        <f t="shared" si="195"/>
        <v>интрадей</v>
      </c>
      <c r="AH465" s="128">
        <f t="shared" si="190"/>
        <v>0</v>
      </c>
      <c r="AI465" s="128">
        <f t="shared" si="191"/>
        <v>0</v>
      </c>
      <c r="AJ465" s="125" t="str">
        <f t="shared" si="203"/>
        <v/>
      </c>
      <c r="AK465" s="125" t="str">
        <f t="shared" si="204"/>
        <v/>
      </c>
      <c r="AL465" s="126" t="str">
        <f t="shared" si="205"/>
        <v/>
      </c>
      <c r="AM465" s="128">
        <f t="shared" si="198"/>
        <v>0</v>
      </c>
      <c r="AN465" s="129">
        <f t="shared" si="206"/>
        <v>8</v>
      </c>
      <c r="AO465" s="129">
        <f t="shared" si="199"/>
        <v>-19.875000000000043</v>
      </c>
      <c r="AP465" s="129">
        <f t="shared" si="207"/>
        <v>0</v>
      </c>
      <c r="AQ465" s="128">
        <f t="shared" si="196"/>
        <v>0</v>
      </c>
      <c r="AR465" s="128">
        <f t="shared" si="197"/>
        <v>0</v>
      </c>
      <c r="AS465" s="125">
        <f t="shared" si="192"/>
        <v>0</v>
      </c>
      <c r="AT465" s="143">
        <f t="shared" si="193"/>
        <v>-1</v>
      </c>
      <c r="AU465" s="137"/>
      <c r="AV465" s="102"/>
    </row>
    <row r="466" spans="1:48" ht="10.199999999999999" x14ac:dyDescent="0.2">
      <c r="A466" s="102"/>
      <c r="B466" s="133">
        <v>464</v>
      </c>
      <c r="C466" s="159"/>
      <c r="D466" s="82"/>
      <c r="E466" s="81"/>
      <c r="F466" s="82"/>
      <c r="G466" s="84"/>
      <c r="H466" s="84"/>
      <c r="I466" s="85"/>
      <c r="J466" s="85"/>
      <c r="K466" s="84"/>
      <c r="L466" s="86"/>
      <c r="M466" s="87"/>
      <c r="N466" s="135"/>
      <c r="O466" s="119"/>
      <c r="P466" s="120"/>
      <c r="Q466" s="121"/>
      <c r="R466" s="86"/>
      <c r="S466" s="86"/>
      <c r="T466" s="138">
        <f t="shared" si="200"/>
        <v>6.4099999999999966</v>
      </c>
      <c r="U466" s="122">
        <f t="shared" si="182"/>
        <v>0</v>
      </c>
      <c r="V466" s="123">
        <f t="shared" si="183"/>
        <v>0</v>
      </c>
      <c r="W466" s="122">
        <f t="shared" si="194"/>
        <v>0</v>
      </c>
      <c r="X466" s="124">
        <f t="shared" si="184"/>
        <v>6.4099999999999966</v>
      </c>
      <c r="Y466" s="124">
        <f t="shared" si="185"/>
        <v>-1.5899999999999967</v>
      </c>
      <c r="Z466" s="124">
        <f t="shared" si="186"/>
        <v>6.4099999999999966</v>
      </c>
      <c r="AA466" s="140">
        <f t="shared" si="187"/>
        <v>-1.5899999999999967</v>
      </c>
      <c r="AB466" s="142" t="str">
        <f>IF(G466&lt;&gt;"",VLOOKUP(WEEKDAY(C466,2),Служебный!G$4:H$10,2),"")</f>
        <v/>
      </c>
      <c r="AC466" s="125" t="str">
        <f t="shared" si="201"/>
        <v/>
      </c>
      <c r="AD466" s="126" t="str">
        <f t="shared" si="202"/>
        <v/>
      </c>
      <c r="AE466" s="127">
        <f t="shared" si="188"/>
        <v>0</v>
      </c>
      <c r="AF466" s="127">
        <f t="shared" si="189"/>
        <v>0</v>
      </c>
      <c r="AG466" s="127" t="str">
        <f t="shared" si="195"/>
        <v>интрадей</v>
      </c>
      <c r="AH466" s="128">
        <f t="shared" si="190"/>
        <v>0</v>
      </c>
      <c r="AI466" s="128">
        <f t="shared" si="191"/>
        <v>0</v>
      </c>
      <c r="AJ466" s="125" t="str">
        <f t="shared" si="203"/>
        <v/>
      </c>
      <c r="AK466" s="125" t="str">
        <f t="shared" si="204"/>
        <v/>
      </c>
      <c r="AL466" s="126" t="str">
        <f t="shared" si="205"/>
        <v/>
      </c>
      <c r="AM466" s="128">
        <f t="shared" si="198"/>
        <v>0</v>
      </c>
      <c r="AN466" s="129">
        <f t="shared" si="206"/>
        <v>8</v>
      </c>
      <c r="AO466" s="129">
        <f t="shared" si="199"/>
        <v>-19.875000000000043</v>
      </c>
      <c r="AP466" s="129">
        <f t="shared" si="207"/>
        <v>0</v>
      </c>
      <c r="AQ466" s="128">
        <f t="shared" si="196"/>
        <v>0</v>
      </c>
      <c r="AR466" s="128">
        <f t="shared" si="197"/>
        <v>0</v>
      </c>
      <c r="AS466" s="125">
        <f t="shared" si="192"/>
        <v>0</v>
      </c>
      <c r="AT466" s="143">
        <f t="shared" si="193"/>
        <v>-1</v>
      </c>
      <c r="AU466" s="137"/>
      <c r="AV466" s="102"/>
    </row>
    <row r="467" spans="1:48" ht="10.199999999999999" x14ac:dyDescent="0.2">
      <c r="A467" s="102"/>
      <c r="B467" s="133">
        <v>465</v>
      </c>
      <c r="C467" s="159"/>
      <c r="D467" s="82"/>
      <c r="E467" s="81"/>
      <c r="F467" s="82"/>
      <c r="G467" s="84"/>
      <c r="H467" s="84"/>
      <c r="I467" s="85"/>
      <c r="J467" s="85"/>
      <c r="K467" s="84"/>
      <c r="L467" s="86"/>
      <c r="M467" s="87"/>
      <c r="N467" s="135"/>
      <c r="O467" s="119"/>
      <c r="P467" s="120"/>
      <c r="Q467" s="121"/>
      <c r="R467" s="86"/>
      <c r="S467" s="86"/>
      <c r="T467" s="138">
        <f t="shared" si="200"/>
        <v>6.4099999999999966</v>
      </c>
      <c r="U467" s="122">
        <f t="shared" si="182"/>
        <v>0</v>
      </c>
      <c r="V467" s="123">
        <f t="shared" si="183"/>
        <v>0</v>
      </c>
      <c r="W467" s="122">
        <f t="shared" si="194"/>
        <v>0</v>
      </c>
      <c r="X467" s="124">
        <f t="shared" si="184"/>
        <v>6.4099999999999966</v>
      </c>
      <c r="Y467" s="124">
        <f t="shared" si="185"/>
        <v>-1.5899999999999967</v>
      </c>
      <c r="Z467" s="124">
        <f t="shared" si="186"/>
        <v>6.4099999999999966</v>
      </c>
      <c r="AA467" s="140">
        <f t="shared" si="187"/>
        <v>-1.5899999999999967</v>
      </c>
      <c r="AB467" s="142" t="str">
        <f>IF(G467&lt;&gt;"",VLOOKUP(WEEKDAY(C467,2),Служебный!G$4:H$10,2),"")</f>
        <v/>
      </c>
      <c r="AC467" s="125" t="str">
        <f t="shared" si="201"/>
        <v/>
      </c>
      <c r="AD467" s="126" t="str">
        <f t="shared" si="202"/>
        <v/>
      </c>
      <c r="AE467" s="127">
        <f t="shared" si="188"/>
        <v>0</v>
      </c>
      <c r="AF467" s="127">
        <f t="shared" si="189"/>
        <v>0</v>
      </c>
      <c r="AG467" s="127" t="str">
        <f t="shared" si="195"/>
        <v>интрадей</v>
      </c>
      <c r="AH467" s="128">
        <f t="shared" si="190"/>
        <v>0</v>
      </c>
      <c r="AI467" s="128">
        <f t="shared" si="191"/>
        <v>0</v>
      </c>
      <c r="AJ467" s="125" t="str">
        <f t="shared" si="203"/>
        <v/>
      </c>
      <c r="AK467" s="125" t="str">
        <f t="shared" si="204"/>
        <v/>
      </c>
      <c r="AL467" s="126" t="str">
        <f t="shared" si="205"/>
        <v/>
      </c>
      <c r="AM467" s="128">
        <f t="shared" si="198"/>
        <v>0</v>
      </c>
      <c r="AN467" s="129">
        <f t="shared" si="206"/>
        <v>8</v>
      </c>
      <c r="AO467" s="129">
        <f t="shared" si="199"/>
        <v>-19.875000000000043</v>
      </c>
      <c r="AP467" s="129">
        <f t="shared" si="207"/>
        <v>0</v>
      </c>
      <c r="AQ467" s="128">
        <f t="shared" si="196"/>
        <v>0</v>
      </c>
      <c r="AR467" s="128">
        <f t="shared" si="197"/>
        <v>0</v>
      </c>
      <c r="AS467" s="125">
        <f t="shared" si="192"/>
        <v>0</v>
      </c>
      <c r="AT467" s="143">
        <f t="shared" si="193"/>
        <v>-1</v>
      </c>
      <c r="AU467" s="137"/>
      <c r="AV467" s="102"/>
    </row>
    <row r="468" spans="1:48" ht="10.199999999999999" x14ac:dyDescent="0.2">
      <c r="A468" s="102"/>
      <c r="B468" s="133">
        <v>466</v>
      </c>
      <c r="C468" s="159"/>
      <c r="D468" s="82"/>
      <c r="E468" s="81"/>
      <c r="F468" s="82"/>
      <c r="G468" s="84"/>
      <c r="H468" s="84"/>
      <c r="I468" s="85"/>
      <c r="J468" s="85"/>
      <c r="K468" s="84"/>
      <c r="L468" s="86"/>
      <c r="M468" s="87"/>
      <c r="N468" s="135"/>
      <c r="O468" s="119"/>
      <c r="P468" s="120"/>
      <c r="Q468" s="121"/>
      <c r="R468" s="86"/>
      <c r="S468" s="86"/>
      <c r="T468" s="138">
        <f t="shared" si="200"/>
        <v>6.4099999999999966</v>
      </c>
      <c r="U468" s="122">
        <f t="shared" ref="U468:U531" si="208">L468</f>
        <v>0</v>
      </c>
      <c r="V468" s="123">
        <f t="shared" ref="V468:V531" si="209">M468</f>
        <v>0</v>
      </c>
      <c r="W468" s="122">
        <f t="shared" si="194"/>
        <v>0</v>
      </c>
      <c r="X468" s="124">
        <f t="shared" ref="X468:X531" si="210">X467+V467</f>
        <v>6.4099999999999966</v>
      </c>
      <c r="Y468" s="124">
        <f t="shared" ref="Y468:Y531" si="211">Y467+W467</f>
        <v>-1.5899999999999967</v>
      </c>
      <c r="Z468" s="124">
        <f t="shared" ref="Z468:Z531" si="212">X468+V468</f>
        <v>6.4099999999999966</v>
      </c>
      <c r="AA468" s="140">
        <f t="shared" ref="AA468:AA531" si="213">Y468+W468</f>
        <v>-1.5899999999999967</v>
      </c>
      <c r="AB468" s="142" t="str">
        <f>IF(G468&lt;&gt;"",VLOOKUP(WEEKDAY(C468,2),Служебный!G$4:H$10,2),"")</f>
        <v/>
      </c>
      <c r="AC468" s="125" t="str">
        <f t="shared" si="201"/>
        <v/>
      </c>
      <c r="AD468" s="126" t="str">
        <f t="shared" si="202"/>
        <v/>
      </c>
      <c r="AE468" s="127">
        <f t="shared" ref="AE468:AE531" si="214">ROUND(((E468+F468)-(C468+D468))*86400,0)</f>
        <v>0</v>
      </c>
      <c r="AF468" s="127">
        <f t="shared" ref="AF468:AF531" si="215">IF(FLOOR((AE468/60),15)&gt;400,"Среднесрок",FLOOR((AE468/60),15))</f>
        <v>0</v>
      </c>
      <c r="AG468" s="127" t="str">
        <f t="shared" si="195"/>
        <v>интрадей</v>
      </c>
      <c r="AH468" s="128">
        <f t="shared" ref="AH468:AH531" si="216">IF(W468&gt;0,W468,0)</f>
        <v>0</v>
      </c>
      <c r="AI468" s="128">
        <f t="shared" ref="AI468:AI531" si="217">IF(W468&lt;0,W468,0)</f>
        <v>0</v>
      </c>
      <c r="AJ468" s="125" t="str">
        <f t="shared" si="203"/>
        <v/>
      </c>
      <c r="AK468" s="125" t="str">
        <f t="shared" si="204"/>
        <v/>
      </c>
      <c r="AL468" s="126" t="str">
        <f t="shared" si="205"/>
        <v/>
      </c>
      <c r="AM468" s="128">
        <f t="shared" si="198"/>
        <v>0</v>
      </c>
      <c r="AN468" s="129">
        <f t="shared" si="206"/>
        <v>8</v>
      </c>
      <c r="AO468" s="129">
        <f t="shared" si="199"/>
        <v>-19.875000000000043</v>
      </c>
      <c r="AP468" s="129">
        <f t="shared" si="207"/>
        <v>0</v>
      </c>
      <c r="AQ468" s="128">
        <f t="shared" si="196"/>
        <v>0</v>
      </c>
      <c r="AR468" s="128">
        <f t="shared" si="197"/>
        <v>0</v>
      </c>
      <c r="AS468" s="125">
        <f t="shared" ref="AS468:AS531" si="218">CEILING(I468,5)</f>
        <v>0</v>
      </c>
      <c r="AT468" s="143">
        <f t="shared" ref="AT468:AT531" si="219">IF(AR468=0,AT467,IF(W468&lt;0,IF(AT467&lt;0,AT467-1,-1),IF(AT467&gt;0,AT467+1,1)))</f>
        <v>-1</v>
      </c>
      <c r="AU468" s="137"/>
      <c r="AV468" s="102"/>
    </row>
    <row r="469" spans="1:48" ht="10.199999999999999" x14ac:dyDescent="0.2">
      <c r="A469" s="102"/>
      <c r="B469" s="133">
        <v>467</v>
      </c>
      <c r="C469" s="159"/>
      <c r="D469" s="82"/>
      <c r="E469" s="81"/>
      <c r="F469" s="82"/>
      <c r="G469" s="84"/>
      <c r="H469" s="84"/>
      <c r="I469" s="85"/>
      <c r="J469" s="85"/>
      <c r="K469" s="84"/>
      <c r="L469" s="86"/>
      <c r="M469" s="87"/>
      <c r="N469" s="135"/>
      <c r="O469" s="119"/>
      <c r="P469" s="120"/>
      <c r="Q469" s="121"/>
      <c r="R469" s="86"/>
      <c r="S469" s="86"/>
      <c r="T469" s="138">
        <f t="shared" si="200"/>
        <v>6.4099999999999966</v>
      </c>
      <c r="U469" s="122">
        <f t="shared" si="208"/>
        <v>0</v>
      </c>
      <c r="V469" s="123">
        <f t="shared" si="209"/>
        <v>0</v>
      </c>
      <c r="W469" s="122">
        <f t="shared" si="194"/>
        <v>0</v>
      </c>
      <c r="X469" s="124">
        <f t="shared" si="210"/>
        <v>6.4099999999999966</v>
      </c>
      <c r="Y469" s="124">
        <f t="shared" si="211"/>
        <v>-1.5899999999999967</v>
      </c>
      <c r="Z469" s="124">
        <f t="shared" si="212"/>
        <v>6.4099999999999966</v>
      </c>
      <c r="AA469" s="140">
        <f t="shared" si="213"/>
        <v>-1.5899999999999967</v>
      </c>
      <c r="AB469" s="142" t="str">
        <f>IF(G469&lt;&gt;"",VLOOKUP(WEEKDAY(C469,2),Служебный!G$4:H$10,2),"")</f>
        <v/>
      </c>
      <c r="AC469" s="125" t="str">
        <f t="shared" si="201"/>
        <v/>
      </c>
      <c r="AD469" s="126" t="str">
        <f t="shared" si="202"/>
        <v/>
      </c>
      <c r="AE469" s="127">
        <f t="shared" si="214"/>
        <v>0</v>
      </c>
      <c r="AF469" s="127">
        <f t="shared" si="215"/>
        <v>0</v>
      </c>
      <c r="AG469" s="127" t="str">
        <f t="shared" si="195"/>
        <v>интрадей</v>
      </c>
      <c r="AH469" s="128">
        <f t="shared" si="216"/>
        <v>0</v>
      </c>
      <c r="AI469" s="128">
        <f t="shared" si="217"/>
        <v>0</v>
      </c>
      <c r="AJ469" s="125" t="str">
        <f t="shared" si="203"/>
        <v/>
      </c>
      <c r="AK469" s="125" t="str">
        <f t="shared" si="204"/>
        <v/>
      </c>
      <c r="AL469" s="126" t="str">
        <f t="shared" si="205"/>
        <v/>
      </c>
      <c r="AM469" s="128">
        <f t="shared" si="198"/>
        <v>0</v>
      </c>
      <c r="AN469" s="129">
        <f t="shared" si="206"/>
        <v>8</v>
      </c>
      <c r="AO469" s="129">
        <f t="shared" si="199"/>
        <v>-19.875000000000043</v>
      </c>
      <c r="AP469" s="129">
        <f t="shared" si="207"/>
        <v>0</v>
      </c>
      <c r="AQ469" s="128">
        <f t="shared" si="196"/>
        <v>0</v>
      </c>
      <c r="AR469" s="128">
        <f t="shared" si="197"/>
        <v>0</v>
      </c>
      <c r="AS469" s="125">
        <f t="shared" si="218"/>
        <v>0</v>
      </c>
      <c r="AT469" s="143">
        <f t="shared" si="219"/>
        <v>-1</v>
      </c>
      <c r="AU469" s="137"/>
      <c r="AV469" s="102"/>
    </row>
    <row r="470" spans="1:48" ht="10.199999999999999" x14ac:dyDescent="0.2">
      <c r="A470" s="102"/>
      <c r="B470" s="133">
        <v>468</v>
      </c>
      <c r="C470" s="159"/>
      <c r="D470" s="82"/>
      <c r="E470" s="81"/>
      <c r="F470" s="82"/>
      <c r="G470" s="84"/>
      <c r="H470" s="84"/>
      <c r="I470" s="85"/>
      <c r="J470" s="85"/>
      <c r="K470" s="84"/>
      <c r="L470" s="86"/>
      <c r="M470" s="87"/>
      <c r="N470" s="135"/>
      <c r="O470" s="119"/>
      <c r="P470" s="120"/>
      <c r="Q470" s="121"/>
      <c r="R470" s="86"/>
      <c r="S470" s="86"/>
      <c r="T470" s="138">
        <f t="shared" si="200"/>
        <v>6.4099999999999966</v>
      </c>
      <c r="U470" s="122">
        <f t="shared" si="208"/>
        <v>0</v>
      </c>
      <c r="V470" s="123">
        <f t="shared" si="209"/>
        <v>0</v>
      </c>
      <c r="W470" s="122">
        <f t="shared" si="194"/>
        <v>0</v>
      </c>
      <c r="X470" s="124">
        <f t="shared" si="210"/>
        <v>6.4099999999999966</v>
      </c>
      <c r="Y470" s="124">
        <f t="shared" si="211"/>
        <v>-1.5899999999999967</v>
      </c>
      <c r="Z470" s="124">
        <f t="shared" si="212"/>
        <v>6.4099999999999966</v>
      </c>
      <c r="AA470" s="140">
        <f t="shared" si="213"/>
        <v>-1.5899999999999967</v>
      </c>
      <c r="AB470" s="142" t="str">
        <f>IF(G470&lt;&gt;"",VLOOKUP(WEEKDAY(C470,2),Служебный!G$4:H$10,2),"")</f>
        <v/>
      </c>
      <c r="AC470" s="125" t="str">
        <f t="shared" si="201"/>
        <v/>
      </c>
      <c r="AD470" s="126" t="str">
        <f t="shared" si="202"/>
        <v/>
      </c>
      <c r="AE470" s="127">
        <f t="shared" si="214"/>
        <v>0</v>
      </c>
      <c r="AF470" s="127">
        <f t="shared" si="215"/>
        <v>0</v>
      </c>
      <c r="AG470" s="127" t="str">
        <f t="shared" si="195"/>
        <v>интрадей</v>
      </c>
      <c r="AH470" s="128">
        <f t="shared" si="216"/>
        <v>0</v>
      </c>
      <c r="AI470" s="128">
        <f t="shared" si="217"/>
        <v>0</v>
      </c>
      <c r="AJ470" s="125" t="str">
        <f t="shared" si="203"/>
        <v/>
      </c>
      <c r="AK470" s="125" t="str">
        <f t="shared" si="204"/>
        <v/>
      </c>
      <c r="AL470" s="126" t="str">
        <f t="shared" si="205"/>
        <v/>
      </c>
      <c r="AM470" s="128">
        <f t="shared" si="198"/>
        <v>0</v>
      </c>
      <c r="AN470" s="129">
        <f t="shared" si="206"/>
        <v>8</v>
      </c>
      <c r="AO470" s="129">
        <f t="shared" si="199"/>
        <v>-19.875000000000043</v>
      </c>
      <c r="AP470" s="129">
        <f t="shared" si="207"/>
        <v>0</v>
      </c>
      <c r="AQ470" s="128">
        <f t="shared" si="196"/>
        <v>0</v>
      </c>
      <c r="AR470" s="128">
        <f t="shared" si="197"/>
        <v>0</v>
      </c>
      <c r="AS470" s="125">
        <f t="shared" si="218"/>
        <v>0</v>
      </c>
      <c r="AT470" s="143">
        <f t="shared" si="219"/>
        <v>-1</v>
      </c>
      <c r="AU470" s="137"/>
      <c r="AV470" s="102"/>
    </row>
    <row r="471" spans="1:48" ht="10.199999999999999" x14ac:dyDescent="0.2">
      <c r="A471" s="102"/>
      <c r="B471" s="133">
        <v>469</v>
      </c>
      <c r="C471" s="159"/>
      <c r="D471" s="82"/>
      <c r="E471" s="81"/>
      <c r="F471" s="82"/>
      <c r="G471" s="84"/>
      <c r="H471" s="84"/>
      <c r="I471" s="85"/>
      <c r="J471" s="85"/>
      <c r="K471" s="84"/>
      <c r="L471" s="86"/>
      <c r="M471" s="87"/>
      <c r="N471" s="135"/>
      <c r="O471" s="119"/>
      <c r="P471" s="120"/>
      <c r="Q471" s="121"/>
      <c r="R471" s="86"/>
      <c r="S471" s="86"/>
      <c r="T471" s="138">
        <f t="shared" si="200"/>
        <v>6.4099999999999966</v>
      </c>
      <c r="U471" s="122">
        <f t="shared" si="208"/>
        <v>0</v>
      </c>
      <c r="V471" s="123">
        <f t="shared" si="209"/>
        <v>0</v>
      </c>
      <c r="W471" s="122">
        <f t="shared" si="194"/>
        <v>0</v>
      </c>
      <c r="X471" s="124">
        <f t="shared" si="210"/>
        <v>6.4099999999999966</v>
      </c>
      <c r="Y471" s="124">
        <f t="shared" si="211"/>
        <v>-1.5899999999999967</v>
      </c>
      <c r="Z471" s="124">
        <f t="shared" si="212"/>
        <v>6.4099999999999966</v>
      </c>
      <c r="AA471" s="140">
        <f t="shared" si="213"/>
        <v>-1.5899999999999967</v>
      </c>
      <c r="AB471" s="142" t="str">
        <f>IF(G471&lt;&gt;"",VLOOKUP(WEEKDAY(C471,2),Служебный!G$4:H$10,2),"")</f>
        <v/>
      </c>
      <c r="AC471" s="125" t="str">
        <f t="shared" si="201"/>
        <v/>
      </c>
      <c r="AD471" s="126" t="str">
        <f t="shared" si="202"/>
        <v/>
      </c>
      <c r="AE471" s="127">
        <f t="shared" si="214"/>
        <v>0</v>
      </c>
      <c r="AF471" s="127">
        <f t="shared" si="215"/>
        <v>0</v>
      </c>
      <c r="AG471" s="127" t="str">
        <f t="shared" si="195"/>
        <v>интрадей</v>
      </c>
      <c r="AH471" s="128">
        <f t="shared" si="216"/>
        <v>0</v>
      </c>
      <c r="AI471" s="128">
        <f t="shared" si="217"/>
        <v>0</v>
      </c>
      <c r="AJ471" s="125" t="str">
        <f t="shared" si="203"/>
        <v/>
      </c>
      <c r="AK471" s="125" t="str">
        <f t="shared" si="204"/>
        <v/>
      </c>
      <c r="AL471" s="126" t="str">
        <f t="shared" si="205"/>
        <v/>
      </c>
      <c r="AM471" s="128">
        <f t="shared" si="198"/>
        <v>0</v>
      </c>
      <c r="AN471" s="129">
        <f t="shared" si="206"/>
        <v>8</v>
      </c>
      <c r="AO471" s="129">
        <f t="shared" si="199"/>
        <v>-19.875000000000043</v>
      </c>
      <c r="AP471" s="129">
        <f t="shared" si="207"/>
        <v>0</v>
      </c>
      <c r="AQ471" s="128">
        <f t="shared" si="196"/>
        <v>0</v>
      </c>
      <c r="AR471" s="128">
        <f t="shared" si="197"/>
        <v>0</v>
      </c>
      <c r="AS471" s="125">
        <f t="shared" si="218"/>
        <v>0</v>
      </c>
      <c r="AT471" s="143">
        <f t="shared" si="219"/>
        <v>-1</v>
      </c>
      <c r="AU471" s="137"/>
      <c r="AV471" s="102"/>
    </row>
    <row r="472" spans="1:48" ht="10.199999999999999" x14ac:dyDescent="0.2">
      <c r="A472" s="102"/>
      <c r="B472" s="133">
        <v>470</v>
      </c>
      <c r="C472" s="159"/>
      <c r="D472" s="82"/>
      <c r="E472" s="81"/>
      <c r="F472" s="82"/>
      <c r="G472" s="84"/>
      <c r="H472" s="84"/>
      <c r="I472" s="85"/>
      <c r="J472" s="85"/>
      <c r="K472" s="84"/>
      <c r="L472" s="86"/>
      <c r="M472" s="87"/>
      <c r="N472" s="135"/>
      <c r="O472" s="119"/>
      <c r="P472" s="120"/>
      <c r="Q472" s="121"/>
      <c r="R472" s="86"/>
      <c r="S472" s="86"/>
      <c r="T472" s="138">
        <f t="shared" si="200"/>
        <v>6.4099999999999966</v>
      </c>
      <c r="U472" s="122">
        <f t="shared" si="208"/>
        <v>0</v>
      </c>
      <c r="V472" s="123">
        <f t="shared" si="209"/>
        <v>0</v>
      </c>
      <c r="W472" s="122">
        <f t="shared" si="194"/>
        <v>0</v>
      </c>
      <c r="X472" s="124">
        <f t="shared" si="210"/>
        <v>6.4099999999999966</v>
      </c>
      <c r="Y472" s="124">
        <f t="shared" si="211"/>
        <v>-1.5899999999999967</v>
      </c>
      <c r="Z472" s="124">
        <f t="shared" si="212"/>
        <v>6.4099999999999966</v>
      </c>
      <c r="AA472" s="140">
        <f t="shared" si="213"/>
        <v>-1.5899999999999967</v>
      </c>
      <c r="AB472" s="142" t="str">
        <f>IF(G472&lt;&gt;"",VLOOKUP(WEEKDAY(C472,2),Служебный!G$4:H$10,2),"")</f>
        <v/>
      </c>
      <c r="AC472" s="125" t="str">
        <f t="shared" si="201"/>
        <v/>
      </c>
      <c r="AD472" s="126" t="str">
        <f t="shared" si="202"/>
        <v/>
      </c>
      <c r="AE472" s="127">
        <f t="shared" si="214"/>
        <v>0</v>
      </c>
      <c r="AF472" s="127">
        <f t="shared" si="215"/>
        <v>0</v>
      </c>
      <c r="AG472" s="127" t="str">
        <f t="shared" si="195"/>
        <v>интрадей</v>
      </c>
      <c r="AH472" s="128">
        <f t="shared" si="216"/>
        <v>0</v>
      </c>
      <c r="AI472" s="128">
        <f t="shared" si="217"/>
        <v>0</v>
      </c>
      <c r="AJ472" s="125" t="str">
        <f t="shared" si="203"/>
        <v/>
      </c>
      <c r="AK472" s="125" t="str">
        <f t="shared" si="204"/>
        <v/>
      </c>
      <c r="AL472" s="126" t="str">
        <f t="shared" si="205"/>
        <v/>
      </c>
      <c r="AM472" s="128">
        <f t="shared" si="198"/>
        <v>0</v>
      </c>
      <c r="AN472" s="129">
        <f t="shared" si="206"/>
        <v>8</v>
      </c>
      <c r="AO472" s="129">
        <f t="shared" si="199"/>
        <v>-19.875000000000043</v>
      </c>
      <c r="AP472" s="129">
        <f t="shared" si="207"/>
        <v>0</v>
      </c>
      <c r="AQ472" s="128">
        <f t="shared" si="196"/>
        <v>0</v>
      </c>
      <c r="AR472" s="128">
        <f t="shared" si="197"/>
        <v>0</v>
      </c>
      <c r="AS472" s="125">
        <f t="shared" si="218"/>
        <v>0</v>
      </c>
      <c r="AT472" s="143">
        <f t="shared" si="219"/>
        <v>-1</v>
      </c>
      <c r="AU472" s="137"/>
      <c r="AV472" s="102"/>
    </row>
    <row r="473" spans="1:48" ht="10.199999999999999" x14ac:dyDescent="0.2">
      <c r="A473" s="102"/>
      <c r="B473" s="133">
        <v>471</v>
      </c>
      <c r="C473" s="159"/>
      <c r="D473" s="82"/>
      <c r="E473" s="81"/>
      <c r="F473" s="82"/>
      <c r="G473" s="84"/>
      <c r="H473" s="84"/>
      <c r="I473" s="85"/>
      <c r="J473" s="85"/>
      <c r="K473" s="84"/>
      <c r="L473" s="86"/>
      <c r="M473" s="87"/>
      <c r="N473" s="135"/>
      <c r="O473" s="119"/>
      <c r="P473" s="120"/>
      <c r="Q473" s="121"/>
      <c r="R473" s="86"/>
      <c r="S473" s="86"/>
      <c r="T473" s="138">
        <f t="shared" si="200"/>
        <v>6.4099999999999966</v>
      </c>
      <c r="U473" s="122">
        <f t="shared" si="208"/>
        <v>0</v>
      </c>
      <c r="V473" s="123">
        <f t="shared" si="209"/>
        <v>0</v>
      </c>
      <c r="W473" s="122">
        <f t="shared" si="194"/>
        <v>0</v>
      </c>
      <c r="X473" s="124">
        <f t="shared" si="210"/>
        <v>6.4099999999999966</v>
      </c>
      <c r="Y473" s="124">
        <f t="shared" si="211"/>
        <v>-1.5899999999999967</v>
      </c>
      <c r="Z473" s="124">
        <f t="shared" si="212"/>
        <v>6.4099999999999966</v>
      </c>
      <c r="AA473" s="140">
        <f t="shared" si="213"/>
        <v>-1.5899999999999967</v>
      </c>
      <c r="AB473" s="142" t="str">
        <f>IF(G473&lt;&gt;"",VLOOKUP(WEEKDAY(C473,2),Служебный!G$4:H$10,2),"")</f>
        <v/>
      </c>
      <c r="AC473" s="125" t="str">
        <f t="shared" si="201"/>
        <v/>
      </c>
      <c r="AD473" s="126" t="str">
        <f t="shared" si="202"/>
        <v/>
      </c>
      <c r="AE473" s="127">
        <f t="shared" si="214"/>
        <v>0</v>
      </c>
      <c r="AF473" s="127">
        <f t="shared" si="215"/>
        <v>0</v>
      </c>
      <c r="AG473" s="127" t="str">
        <f t="shared" si="195"/>
        <v>интрадей</v>
      </c>
      <c r="AH473" s="128">
        <f t="shared" si="216"/>
        <v>0</v>
      </c>
      <c r="AI473" s="128">
        <f t="shared" si="217"/>
        <v>0</v>
      </c>
      <c r="AJ473" s="125" t="str">
        <f t="shared" si="203"/>
        <v/>
      </c>
      <c r="AK473" s="125" t="str">
        <f t="shared" si="204"/>
        <v/>
      </c>
      <c r="AL473" s="126" t="str">
        <f t="shared" si="205"/>
        <v/>
      </c>
      <c r="AM473" s="128">
        <f t="shared" si="198"/>
        <v>0</v>
      </c>
      <c r="AN473" s="129">
        <f t="shared" si="206"/>
        <v>8</v>
      </c>
      <c r="AO473" s="129">
        <f t="shared" si="199"/>
        <v>-19.875000000000043</v>
      </c>
      <c r="AP473" s="129">
        <f t="shared" si="207"/>
        <v>0</v>
      </c>
      <c r="AQ473" s="128">
        <f t="shared" si="196"/>
        <v>0</v>
      </c>
      <c r="AR473" s="128">
        <f t="shared" si="197"/>
        <v>0</v>
      </c>
      <c r="AS473" s="125">
        <f t="shared" si="218"/>
        <v>0</v>
      </c>
      <c r="AT473" s="143">
        <f t="shared" si="219"/>
        <v>-1</v>
      </c>
      <c r="AU473" s="137"/>
      <c r="AV473" s="102"/>
    </row>
    <row r="474" spans="1:48" ht="10.199999999999999" x14ac:dyDescent="0.2">
      <c r="A474" s="102"/>
      <c r="B474" s="133">
        <v>472</v>
      </c>
      <c r="C474" s="159"/>
      <c r="D474" s="82"/>
      <c r="E474" s="81"/>
      <c r="F474" s="82"/>
      <c r="G474" s="84"/>
      <c r="H474" s="84"/>
      <c r="I474" s="85"/>
      <c r="J474" s="85"/>
      <c r="K474" s="84"/>
      <c r="L474" s="86"/>
      <c r="M474" s="87"/>
      <c r="N474" s="135"/>
      <c r="O474" s="119"/>
      <c r="P474" s="120"/>
      <c r="Q474" s="121"/>
      <c r="R474" s="86"/>
      <c r="S474" s="86"/>
      <c r="T474" s="138">
        <f t="shared" si="200"/>
        <v>6.4099999999999966</v>
      </c>
      <c r="U474" s="122">
        <f t="shared" si="208"/>
        <v>0</v>
      </c>
      <c r="V474" s="123">
        <f t="shared" si="209"/>
        <v>0</v>
      </c>
      <c r="W474" s="122">
        <f t="shared" si="194"/>
        <v>0</v>
      </c>
      <c r="X474" s="124">
        <f t="shared" si="210"/>
        <v>6.4099999999999966</v>
      </c>
      <c r="Y474" s="124">
        <f t="shared" si="211"/>
        <v>-1.5899999999999967</v>
      </c>
      <c r="Z474" s="124">
        <f t="shared" si="212"/>
        <v>6.4099999999999966</v>
      </c>
      <c r="AA474" s="140">
        <f t="shared" si="213"/>
        <v>-1.5899999999999967</v>
      </c>
      <c r="AB474" s="142" t="str">
        <f>IF(G474&lt;&gt;"",VLOOKUP(WEEKDAY(C474,2),Служебный!G$4:H$10,2),"")</f>
        <v/>
      </c>
      <c r="AC474" s="125" t="str">
        <f t="shared" si="201"/>
        <v/>
      </c>
      <c r="AD474" s="126" t="str">
        <f t="shared" si="202"/>
        <v/>
      </c>
      <c r="AE474" s="127">
        <f t="shared" si="214"/>
        <v>0</v>
      </c>
      <c r="AF474" s="127">
        <f t="shared" si="215"/>
        <v>0</v>
      </c>
      <c r="AG474" s="127" t="str">
        <f t="shared" si="195"/>
        <v>интрадей</v>
      </c>
      <c r="AH474" s="128">
        <f t="shared" si="216"/>
        <v>0</v>
      </c>
      <c r="AI474" s="128">
        <f t="shared" si="217"/>
        <v>0</v>
      </c>
      <c r="AJ474" s="125" t="str">
        <f t="shared" si="203"/>
        <v/>
      </c>
      <c r="AK474" s="125" t="str">
        <f t="shared" si="204"/>
        <v/>
      </c>
      <c r="AL474" s="126" t="str">
        <f t="shared" si="205"/>
        <v/>
      </c>
      <c r="AM474" s="128">
        <f t="shared" si="198"/>
        <v>0</v>
      </c>
      <c r="AN474" s="129">
        <f t="shared" si="206"/>
        <v>8</v>
      </c>
      <c r="AO474" s="129">
        <f t="shared" si="199"/>
        <v>-19.875000000000043</v>
      </c>
      <c r="AP474" s="129">
        <f t="shared" si="207"/>
        <v>0</v>
      </c>
      <c r="AQ474" s="128">
        <f t="shared" si="196"/>
        <v>0</v>
      </c>
      <c r="AR474" s="128">
        <f t="shared" si="197"/>
        <v>0</v>
      </c>
      <c r="AS474" s="125">
        <f t="shared" si="218"/>
        <v>0</v>
      </c>
      <c r="AT474" s="143">
        <f t="shared" si="219"/>
        <v>-1</v>
      </c>
      <c r="AU474" s="137"/>
      <c r="AV474" s="102"/>
    </row>
    <row r="475" spans="1:48" ht="10.199999999999999" x14ac:dyDescent="0.2">
      <c r="A475" s="102"/>
      <c r="B475" s="133">
        <v>473</v>
      </c>
      <c r="C475" s="159"/>
      <c r="D475" s="82"/>
      <c r="E475" s="81"/>
      <c r="F475" s="82"/>
      <c r="G475" s="84"/>
      <c r="H475" s="84"/>
      <c r="I475" s="85"/>
      <c r="J475" s="85"/>
      <c r="K475" s="84"/>
      <c r="L475" s="86"/>
      <c r="M475" s="87"/>
      <c r="N475" s="135"/>
      <c r="O475" s="119"/>
      <c r="P475" s="120"/>
      <c r="Q475" s="121"/>
      <c r="R475" s="86"/>
      <c r="S475" s="86"/>
      <c r="T475" s="138">
        <f t="shared" si="200"/>
        <v>6.4099999999999966</v>
      </c>
      <c r="U475" s="122">
        <f t="shared" si="208"/>
        <v>0</v>
      </c>
      <c r="V475" s="123">
        <f t="shared" si="209"/>
        <v>0</v>
      </c>
      <c r="W475" s="122">
        <f t="shared" si="194"/>
        <v>0</v>
      </c>
      <c r="X475" s="124">
        <f t="shared" si="210"/>
        <v>6.4099999999999966</v>
      </c>
      <c r="Y475" s="124">
        <f t="shared" si="211"/>
        <v>-1.5899999999999967</v>
      </c>
      <c r="Z475" s="124">
        <f t="shared" si="212"/>
        <v>6.4099999999999966</v>
      </c>
      <c r="AA475" s="140">
        <f t="shared" si="213"/>
        <v>-1.5899999999999967</v>
      </c>
      <c r="AB475" s="142" t="str">
        <f>IF(G475&lt;&gt;"",VLOOKUP(WEEKDAY(C475,2),Служебный!G$4:H$10,2),"")</f>
        <v/>
      </c>
      <c r="AC475" s="125" t="str">
        <f t="shared" si="201"/>
        <v/>
      </c>
      <c r="AD475" s="126" t="str">
        <f t="shared" si="202"/>
        <v/>
      </c>
      <c r="AE475" s="127">
        <f t="shared" si="214"/>
        <v>0</v>
      </c>
      <c r="AF475" s="127">
        <f t="shared" si="215"/>
        <v>0</v>
      </c>
      <c r="AG475" s="127" t="str">
        <f t="shared" si="195"/>
        <v>интрадей</v>
      </c>
      <c r="AH475" s="128">
        <f t="shared" si="216"/>
        <v>0</v>
      </c>
      <c r="AI475" s="128">
        <f t="shared" si="217"/>
        <v>0</v>
      </c>
      <c r="AJ475" s="125" t="str">
        <f t="shared" si="203"/>
        <v/>
      </c>
      <c r="AK475" s="125" t="str">
        <f t="shared" si="204"/>
        <v/>
      </c>
      <c r="AL475" s="126" t="str">
        <f t="shared" si="205"/>
        <v/>
      </c>
      <c r="AM475" s="128">
        <f t="shared" si="198"/>
        <v>0</v>
      </c>
      <c r="AN475" s="129">
        <f t="shared" si="206"/>
        <v>8</v>
      </c>
      <c r="AO475" s="129">
        <f t="shared" si="199"/>
        <v>-19.875000000000043</v>
      </c>
      <c r="AP475" s="129">
        <f t="shared" si="207"/>
        <v>0</v>
      </c>
      <c r="AQ475" s="128">
        <f t="shared" si="196"/>
        <v>0</v>
      </c>
      <c r="AR475" s="128">
        <f t="shared" si="197"/>
        <v>0</v>
      </c>
      <c r="AS475" s="125">
        <f t="shared" si="218"/>
        <v>0</v>
      </c>
      <c r="AT475" s="143">
        <f t="shared" si="219"/>
        <v>-1</v>
      </c>
      <c r="AU475" s="137"/>
      <c r="AV475" s="102"/>
    </row>
    <row r="476" spans="1:48" ht="10.199999999999999" x14ac:dyDescent="0.2">
      <c r="A476" s="102"/>
      <c r="B476" s="133">
        <v>474</v>
      </c>
      <c r="C476" s="159"/>
      <c r="D476" s="82"/>
      <c r="E476" s="81"/>
      <c r="F476" s="82"/>
      <c r="G476" s="84"/>
      <c r="H476" s="84"/>
      <c r="I476" s="85"/>
      <c r="J476" s="85"/>
      <c r="K476" s="84"/>
      <c r="L476" s="86"/>
      <c r="M476" s="87"/>
      <c r="N476" s="135"/>
      <c r="O476" s="119"/>
      <c r="P476" s="120"/>
      <c r="Q476" s="121"/>
      <c r="R476" s="86"/>
      <c r="S476" s="86"/>
      <c r="T476" s="138">
        <f t="shared" si="200"/>
        <v>6.4099999999999966</v>
      </c>
      <c r="U476" s="122">
        <f t="shared" si="208"/>
        <v>0</v>
      </c>
      <c r="V476" s="123">
        <f t="shared" si="209"/>
        <v>0</v>
      </c>
      <c r="W476" s="122">
        <f t="shared" si="194"/>
        <v>0</v>
      </c>
      <c r="X476" s="124">
        <f t="shared" si="210"/>
        <v>6.4099999999999966</v>
      </c>
      <c r="Y476" s="124">
        <f t="shared" si="211"/>
        <v>-1.5899999999999967</v>
      </c>
      <c r="Z476" s="124">
        <f t="shared" si="212"/>
        <v>6.4099999999999966</v>
      </c>
      <c r="AA476" s="140">
        <f t="shared" si="213"/>
        <v>-1.5899999999999967</v>
      </c>
      <c r="AB476" s="142" t="str">
        <f>IF(G476&lt;&gt;"",VLOOKUP(WEEKDAY(C476,2),Служебный!G$4:H$10,2),"")</f>
        <v/>
      </c>
      <c r="AC476" s="125" t="str">
        <f t="shared" si="201"/>
        <v/>
      </c>
      <c r="AD476" s="126" t="str">
        <f t="shared" si="202"/>
        <v/>
      </c>
      <c r="AE476" s="127">
        <f t="shared" si="214"/>
        <v>0</v>
      </c>
      <c r="AF476" s="127">
        <f t="shared" si="215"/>
        <v>0</v>
      </c>
      <c r="AG476" s="127" t="str">
        <f t="shared" si="195"/>
        <v>интрадей</v>
      </c>
      <c r="AH476" s="128">
        <f t="shared" si="216"/>
        <v>0</v>
      </c>
      <c r="AI476" s="128">
        <f t="shared" si="217"/>
        <v>0</v>
      </c>
      <c r="AJ476" s="125" t="str">
        <f t="shared" si="203"/>
        <v/>
      </c>
      <c r="AK476" s="125" t="str">
        <f t="shared" si="204"/>
        <v/>
      </c>
      <c r="AL476" s="126" t="str">
        <f t="shared" si="205"/>
        <v/>
      </c>
      <c r="AM476" s="128">
        <f t="shared" si="198"/>
        <v>0</v>
      </c>
      <c r="AN476" s="129">
        <f t="shared" si="206"/>
        <v>8</v>
      </c>
      <c r="AO476" s="129">
        <f t="shared" si="199"/>
        <v>-19.875000000000043</v>
      </c>
      <c r="AP476" s="129">
        <f t="shared" si="207"/>
        <v>0</v>
      </c>
      <c r="AQ476" s="128">
        <f t="shared" si="196"/>
        <v>0</v>
      </c>
      <c r="AR476" s="128">
        <f t="shared" si="197"/>
        <v>0</v>
      </c>
      <c r="AS476" s="125">
        <f t="shared" si="218"/>
        <v>0</v>
      </c>
      <c r="AT476" s="143">
        <f t="shared" si="219"/>
        <v>-1</v>
      </c>
      <c r="AU476" s="137"/>
      <c r="AV476" s="102"/>
    </row>
    <row r="477" spans="1:48" ht="10.199999999999999" x14ac:dyDescent="0.2">
      <c r="A477" s="102"/>
      <c r="B477" s="133">
        <v>475</v>
      </c>
      <c r="C477" s="159"/>
      <c r="D477" s="82"/>
      <c r="E477" s="81"/>
      <c r="F477" s="82"/>
      <c r="G477" s="84"/>
      <c r="H477" s="84"/>
      <c r="I477" s="85"/>
      <c r="J477" s="85"/>
      <c r="K477" s="84"/>
      <c r="L477" s="86"/>
      <c r="M477" s="87"/>
      <c r="N477" s="135"/>
      <c r="O477" s="119"/>
      <c r="P477" s="120"/>
      <c r="Q477" s="121"/>
      <c r="R477" s="86"/>
      <c r="S477" s="86"/>
      <c r="T477" s="138">
        <f t="shared" si="200"/>
        <v>6.4099999999999966</v>
      </c>
      <c r="U477" s="122">
        <f t="shared" si="208"/>
        <v>0</v>
      </c>
      <c r="V477" s="123">
        <f t="shared" si="209"/>
        <v>0</v>
      </c>
      <c r="W477" s="122">
        <f t="shared" si="194"/>
        <v>0</v>
      </c>
      <c r="X477" s="124">
        <f t="shared" si="210"/>
        <v>6.4099999999999966</v>
      </c>
      <c r="Y477" s="124">
        <f t="shared" si="211"/>
        <v>-1.5899999999999967</v>
      </c>
      <c r="Z477" s="124">
        <f t="shared" si="212"/>
        <v>6.4099999999999966</v>
      </c>
      <c r="AA477" s="140">
        <f t="shared" si="213"/>
        <v>-1.5899999999999967</v>
      </c>
      <c r="AB477" s="142" t="str">
        <f>IF(G477&lt;&gt;"",VLOOKUP(WEEKDAY(C477,2),Служебный!G$4:H$10,2),"")</f>
        <v/>
      </c>
      <c r="AC477" s="125" t="str">
        <f t="shared" si="201"/>
        <v/>
      </c>
      <c r="AD477" s="126" t="str">
        <f t="shared" si="202"/>
        <v/>
      </c>
      <c r="AE477" s="127">
        <f t="shared" si="214"/>
        <v>0</v>
      </c>
      <c r="AF477" s="127">
        <f t="shared" si="215"/>
        <v>0</v>
      </c>
      <c r="AG477" s="127" t="str">
        <f t="shared" si="195"/>
        <v>интрадей</v>
      </c>
      <c r="AH477" s="128">
        <f t="shared" si="216"/>
        <v>0</v>
      </c>
      <c r="AI477" s="128">
        <f t="shared" si="217"/>
        <v>0</v>
      </c>
      <c r="AJ477" s="125" t="str">
        <f t="shared" si="203"/>
        <v/>
      </c>
      <c r="AK477" s="125" t="str">
        <f t="shared" si="204"/>
        <v/>
      </c>
      <c r="AL477" s="126" t="str">
        <f t="shared" si="205"/>
        <v/>
      </c>
      <c r="AM477" s="128">
        <f t="shared" si="198"/>
        <v>0</v>
      </c>
      <c r="AN477" s="129">
        <f t="shared" si="206"/>
        <v>8</v>
      </c>
      <c r="AO477" s="129">
        <f t="shared" si="199"/>
        <v>-19.875000000000043</v>
      </c>
      <c r="AP477" s="129">
        <f t="shared" si="207"/>
        <v>0</v>
      </c>
      <c r="AQ477" s="128">
        <f t="shared" si="196"/>
        <v>0</v>
      </c>
      <c r="AR477" s="128">
        <f t="shared" si="197"/>
        <v>0</v>
      </c>
      <c r="AS477" s="125">
        <f t="shared" si="218"/>
        <v>0</v>
      </c>
      <c r="AT477" s="143">
        <f t="shared" si="219"/>
        <v>-1</v>
      </c>
      <c r="AU477" s="137"/>
      <c r="AV477" s="102"/>
    </row>
    <row r="478" spans="1:48" ht="10.199999999999999" x14ac:dyDescent="0.2">
      <c r="A478" s="102"/>
      <c r="B478" s="133">
        <v>476</v>
      </c>
      <c r="C478" s="159"/>
      <c r="D478" s="82"/>
      <c r="E478" s="81"/>
      <c r="F478" s="82"/>
      <c r="G478" s="84"/>
      <c r="H478" s="84"/>
      <c r="I478" s="85"/>
      <c r="J478" s="85"/>
      <c r="K478" s="84"/>
      <c r="L478" s="86"/>
      <c r="M478" s="87"/>
      <c r="N478" s="135"/>
      <c r="O478" s="119"/>
      <c r="P478" s="120"/>
      <c r="Q478" s="121"/>
      <c r="R478" s="86"/>
      <c r="S478" s="86"/>
      <c r="T478" s="138">
        <f t="shared" si="200"/>
        <v>6.4099999999999966</v>
      </c>
      <c r="U478" s="122">
        <f t="shared" si="208"/>
        <v>0</v>
      </c>
      <c r="V478" s="123">
        <f t="shared" si="209"/>
        <v>0</v>
      </c>
      <c r="W478" s="122">
        <f t="shared" si="194"/>
        <v>0</v>
      </c>
      <c r="X478" s="124">
        <f t="shared" si="210"/>
        <v>6.4099999999999966</v>
      </c>
      <c r="Y478" s="124">
        <f t="shared" si="211"/>
        <v>-1.5899999999999967</v>
      </c>
      <c r="Z478" s="124">
        <f t="shared" si="212"/>
        <v>6.4099999999999966</v>
      </c>
      <c r="AA478" s="140">
        <f t="shared" si="213"/>
        <v>-1.5899999999999967</v>
      </c>
      <c r="AB478" s="142" t="str">
        <f>IF(G478&lt;&gt;"",VLOOKUP(WEEKDAY(C478,2),Служебный!G$4:H$10,2),"")</f>
        <v/>
      </c>
      <c r="AC478" s="125" t="str">
        <f t="shared" si="201"/>
        <v/>
      </c>
      <c r="AD478" s="126" t="str">
        <f t="shared" si="202"/>
        <v/>
      </c>
      <c r="AE478" s="127">
        <f t="shared" si="214"/>
        <v>0</v>
      </c>
      <c r="AF478" s="127">
        <f t="shared" si="215"/>
        <v>0</v>
      </c>
      <c r="AG478" s="127" t="str">
        <f t="shared" si="195"/>
        <v>интрадей</v>
      </c>
      <c r="AH478" s="128">
        <f t="shared" si="216"/>
        <v>0</v>
      </c>
      <c r="AI478" s="128">
        <f t="shared" si="217"/>
        <v>0</v>
      </c>
      <c r="AJ478" s="125" t="str">
        <f t="shared" si="203"/>
        <v/>
      </c>
      <c r="AK478" s="125" t="str">
        <f t="shared" si="204"/>
        <v/>
      </c>
      <c r="AL478" s="126" t="str">
        <f t="shared" si="205"/>
        <v/>
      </c>
      <c r="AM478" s="128">
        <f t="shared" si="198"/>
        <v>0</v>
      </c>
      <c r="AN478" s="129">
        <f t="shared" si="206"/>
        <v>8</v>
      </c>
      <c r="AO478" s="129">
        <f t="shared" si="199"/>
        <v>-19.875000000000043</v>
      </c>
      <c r="AP478" s="129">
        <f t="shared" si="207"/>
        <v>0</v>
      </c>
      <c r="AQ478" s="128">
        <f t="shared" si="196"/>
        <v>0</v>
      </c>
      <c r="AR478" s="128">
        <f t="shared" si="197"/>
        <v>0</v>
      </c>
      <c r="AS478" s="125">
        <f t="shared" si="218"/>
        <v>0</v>
      </c>
      <c r="AT478" s="143">
        <f t="shared" si="219"/>
        <v>-1</v>
      </c>
      <c r="AU478" s="137"/>
      <c r="AV478" s="102"/>
    </row>
    <row r="479" spans="1:48" ht="10.199999999999999" x14ac:dyDescent="0.2">
      <c r="A479" s="102"/>
      <c r="B479" s="133">
        <v>477</v>
      </c>
      <c r="C479" s="159"/>
      <c r="D479" s="82"/>
      <c r="E479" s="81"/>
      <c r="F479" s="82"/>
      <c r="G479" s="84"/>
      <c r="H479" s="84"/>
      <c r="I479" s="85"/>
      <c r="J479" s="85"/>
      <c r="K479" s="84"/>
      <c r="L479" s="86"/>
      <c r="M479" s="87"/>
      <c r="N479" s="135"/>
      <c r="O479" s="119"/>
      <c r="P479" s="120"/>
      <c r="Q479" s="121"/>
      <c r="R479" s="86"/>
      <c r="S479" s="86"/>
      <c r="T479" s="138">
        <f t="shared" si="200"/>
        <v>6.4099999999999966</v>
      </c>
      <c r="U479" s="122">
        <f t="shared" si="208"/>
        <v>0</v>
      </c>
      <c r="V479" s="123">
        <f t="shared" si="209"/>
        <v>0</v>
      </c>
      <c r="W479" s="122">
        <f t="shared" si="194"/>
        <v>0</v>
      </c>
      <c r="X479" s="124">
        <f t="shared" si="210"/>
        <v>6.4099999999999966</v>
      </c>
      <c r="Y479" s="124">
        <f t="shared" si="211"/>
        <v>-1.5899999999999967</v>
      </c>
      <c r="Z479" s="124">
        <f t="shared" si="212"/>
        <v>6.4099999999999966</v>
      </c>
      <c r="AA479" s="140">
        <f t="shared" si="213"/>
        <v>-1.5899999999999967</v>
      </c>
      <c r="AB479" s="142" t="str">
        <f>IF(G479&lt;&gt;"",VLOOKUP(WEEKDAY(C479,2),Служебный!G$4:H$10,2),"")</f>
        <v/>
      </c>
      <c r="AC479" s="125" t="str">
        <f t="shared" si="201"/>
        <v/>
      </c>
      <c r="AD479" s="126" t="str">
        <f t="shared" si="202"/>
        <v/>
      </c>
      <c r="AE479" s="127">
        <f t="shared" si="214"/>
        <v>0</v>
      </c>
      <c r="AF479" s="127">
        <f t="shared" si="215"/>
        <v>0</v>
      </c>
      <c r="AG479" s="127" t="str">
        <f t="shared" si="195"/>
        <v>интрадей</v>
      </c>
      <c r="AH479" s="128">
        <f t="shared" si="216"/>
        <v>0</v>
      </c>
      <c r="AI479" s="128">
        <f t="shared" si="217"/>
        <v>0</v>
      </c>
      <c r="AJ479" s="125" t="str">
        <f t="shared" si="203"/>
        <v/>
      </c>
      <c r="AK479" s="125" t="str">
        <f t="shared" si="204"/>
        <v/>
      </c>
      <c r="AL479" s="126" t="str">
        <f t="shared" si="205"/>
        <v/>
      </c>
      <c r="AM479" s="128">
        <f t="shared" si="198"/>
        <v>0</v>
      </c>
      <c r="AN479" s="129">
        <f t="shared" si="206"/>
        <v>8</v>
      </c>
      <c r="AO479" s="129">
        <f t="shared" si="199"/>
        <v>-19.875000000000043</v>
      </c>
      <c r="AP479" s="129">
        <f t="shared" si="207"/>
        <v>0</v>
      </c>
      <c r="AQ479" s="128">
        <f t="shared" si="196"/>
        <v>0</v>
      </c>
      <c r="AR479" s="128">
        <f t="shared" si="197"/>
        <v>0</v>
      </c>
      <c r="AS479" s="125">
        <f t="shared" si="218"/>
        <v>0</v>
      </c>
      <c r="AT479" s="143">
        <f t="shared" si="219"/>
        <v>-1</v>
      </c>
      <c r="AU479" s="137"/>
      <c r="AV479" s="102"/>
    </row>
    <row r="480" spans="1:48" ht="10.199999999999999" x14ac:dyDescent="0.2">
      <c r="A480" s="102"/>
      <c r="B480" s="133">
        <v>478</v>
      </c>
      <c r="C480" s="159"/>
      <c r="D480" s="82"/>
      <c r="E480" s="81"/>
      <c r="F480" s="82"/>
      <c r="G480" s="84"/>
      <c r="H480" s="84"/>
      <c r="I480" s="85"/>
      <c r="J480" s="85"/>
      <c r="K480" s="84"/>
      <c r="L480" s="86"/>
      <c r="M480" s="87"/>
      <c r="N480" s="135"/>
      <c r="O480" s="119"/>
      <c r="P480" s="120"/>
      <c r="Q480" s="121"/>
      <c r="R480" s="86"/>
      <c r="S480" s="86"/>
      <c r="T480" s="138">
        <f t="shared" si="200"/>
        <v>6.4099999999999966</v>
      </c>
      <c r="U480" s="122">
        <f t="shared" si="208"/>
        <v>0</v>
      </c>
      <c r="V480" s="123">
        <f t="shared" si="209"/>
        <v>0</v>
      </c>
      <c r="W480" s="122">
        <f t="shared" si="194"/>
        <v>0</v>
      </c>
      <c r="X480" s="124">
        <f t="shared" si="210"/>
        <v>6.4099999999999966</v>
      </c>
      <c r="Y480" s="124">
        <f t="shared" si="211"/>
        <v>-1.5899999999999967</v>
      </c>
      <c r="Z480" s="124">
        <f t="shared" si="212"/>
        <v>6.4099999999999966</v>
      </c>
      <c r="AA480" s="140">
        <f t="shared" si="213"/>
        <v>-1.5899999999999967</v>
      </c>
      <c r="AB480" s="142" t="str">
        <f>IF(G480&lt;&gt;"",VLOOKUP(WEEKDAY(C480,2),Служебный!G$4:H$10,2),"")</f>
        <v/>
      </c>
      <c r="AC480" s="125" t="str">
        <f t="shared" si="201"/>
        <v/>
      </c>
      <c r="AD480" s="126" t="str">
        <f t="shared" si="202"/>
        <v/>
      </c>
      <c r="AE480" s="127">
        <f t="shared" si="214"/>
        <v>0</v>
      </c>
      <c r="AF480" s="127">
        <f t="shared" si="215"/>
        <v>0</v>
      </c>
      <c r="AG480" s="127" t="str">
        <f t="shared" si="195"/>
        <v>интрадей</v>
      </c>
      <c r="AH480" s="128">
        <f t="shared" si="216"/>
        <v>0</v>
      </c>
      <c r="AI480" s="128">
        <f t="shared" si="217"/>
        <v>0</v>
      </c>
      <c r="AJ480" s="125" t="str">
        <f t="shared" si="203"/>
        <v/>
      </c>
      <c r="AK480" s="125" t="str">
        <f t="shared" si="204"/>
        <v/>
      </c>
      <c r="AL480" s="126" t="str">
        <f t="shared" si="205"/>
        <v/>
      </c>
      <c r="AM480" s="128">
        <f t="shared" si="198"/>
        <v>0</v>
      </c>
      <c r="AN480" s="129">
        <f t="shared" si="206"/>
        <v>8</v>
      </c>
      <c r="AO480" s="129">
        <f t="shared" si="199"/>
        <v>-19.875000000000043</v>
      </c>
      <c r="AP480" s="129">
        <f t="shared" si="207"/>
        <v>0</v>
      </c>
      <c r="AQ480" s="128">
        <f t="shared" si="196"/>
        <v>0</v>
      </c>
      <c r="AR480" s="128">
        <f t="shared" si="197"/>
        <v>0</v>
      </c>
      <c r="AS480" s="125">
        <f t="shared" si="218"/>
        <v>0</v>
      </c>
      <c r="AT480" s="143">
        <f t="shared" si="219"/>
        <v>-1</v>
      </c>
      <c r="AU480" s="137"/>
      <c r="AV480" s="102"/>
    </row>
    <row r="481" spans="1:48" ht="10.199999999999999" x14ac:dyDescent="0.2">
      <c r="A481" s="102"/>
      <c r="B481" s="133">
        <v>479</v>
      </c>
      <c r="C481" s="159"/>
      <c r="D481" s="82"/>
      <c r="E481" s="81"/>
      <c r="F481" s="82"/>
      <c r="G481" s="84"/>
      <c r="H481" s="84"/>
      <c r="I481" s="85"/>
      <c r="J481" s="85"/>
      <c r="K481" s="84"/>
      <c r="L481" s="86"/>
      <c r="M481" s="87"/>
      <c r="N481" s="135"/>
      <c r="O481" s="119"/>
      <c r="P481" s="120"/>
      <c r="Q481" s="121"/>
      <c r="R481" s="86"/>
      <c r="S481" s="86"/>
      <c r="T481" s="138">
        <f t="shared" si="200"/>
        <v>6.4099999999999966</v>
      </c>
      <c r="U481" s="122">
        <f t="shared" si="208"/>
        <v>0</v>
      </c>
      <c r="V481" s="123">
        <f t="shared" si="209"/>
        <v>0</v>
      </c>
      <c r="W481" s="122">
        <f t="shared" si="194"/>
        <v>0</v>
      </c>
      <c r="X481" s="124">
        <f t="shared" si="210"/>
        <v>6.4099999999999966</v>
      </c>
      <c r="Y481" s="124">
        <f t="shared" si="211"/>
        <v>-1.5899999999999967</v>
      </c>
      <c r="Z481" s="124">
        <f t="shared" si="212"/>
        <v>6.4099999999999966</v>
      </c>
      <c r="AA481" s="140">
        <f t="shared" si="213"/>
        <v>-1.5899999999999967</v>
      </c>
      <c r="AB481" s="142" t="str">
        <f>IF(G481&lt;&gt;"",VLOOKUP(WEEKDAY(C481,2),Служебный!G$4:H$10,2),"")</f>
        <v/>
      </c>
      <c r="AC481" s="125" t="str">
        <f t="shared" si="201"/>
        <v/>
      </c>
      <c r="AD481" s="126" t="str">
        <f t="shared" si="202"/>
        <v/>
      </c>
      <c r="AE481" s="127">
        <f t="shared" si="214"/>
        <v>0</v>
      </c>
      <c r="AF481" s="127">
        <f t="shared" si="215"/>
        <v>0</v>
      </c>
      <c r="AG481" s="127" t="str">
        <f t="shared" si="195"/>
        <v>интрадей</v>
      </c>
      <c r="AH481" s="128">
        <f t="shared" si="216"/>
        <v>0</v>
      </c>
      <c r="AI481" s="128">
        <f t="shared" si="217"/>
        <v>0</v>
      </c>
      <c r="AJ481" s="125" t="str">
        <f t="shared" si="203"/>
        <v/>
      </c>
      <c r="AK481" s="125" t="str">
        <f t="shared" si="204"/>
        <v/>
      </c>
      <c r="AL481" s="126" t="str">
        <f t="shared" si="205"/>
        <v/>
      </c>
      <c r="AM481" s="128">
        <f t="shared" si="198"/>
        <v>0</v>
      </c>
      <c r="AN481" s="129">
        <f t="shared" si="206"/>
        <v>8</v>
      </c>
      <c r="AO481" s="129">
        <f t="shared" si="199"/>
        <v>-19.875000000000043</v>
      </c>
      <c r="AP481" s="129">
        <f t="shared" si="207"/>
        <v>0</v>
      </c>
      <c r="AQ481" s="128">
        <f t="shared" si="196"/>
        <v>0</v>
      </c>
      <c r="AR481" s="128">
        <f t="shared" si="197"/>
        <v>0</v>
      </c>
      <c r="AS481" s="125">
        <f t="shared" si="218"/>
        <v>0</v>
      </c>
      <c r="AT481" s="143">
        <f t="shared" si="219"/>
        <v>-1</v>
      </c>
      <c r="AU481" s="137"/>
      <c r="AV481" s="102"/>
    </row>
    <row r="482" spans="1:48" ht="10.199999999999999" x14ac:dyDescent="0.2">
      <c r="A482" s="102"/>
      <c r="B482" s="133">
        <v>480</v>
      </c>
      <c r="C482" s="159"/>
      <c r="D482" s="82"/>
      <c r="E482" s="81"/>
      <c r="F482" s="82"/>
      <c r="G482" s="84"/>
      <c r="H482" s="84"/>
      <c r="I482" s="85"/>
      <c r="J482" s="85"/>
      <c r="K482" s="84"/>
      <c r="L482" s="86"/>
      <c r="M482" s="87"/>
      <c r="N482" s="135"/>
      <c r="O482" s="119"/>
      <c r="P482" s="120"/>
      <c r="Q482" s="121"/>
      <c r="R482" s="86"/>
      <c r="S482" s="86"/>
      <c r="T482" s="138">
        <f t="shared" si="200"/>
        <v>6.4099999999999966</v>
      </c>
      <c r="U482" s="122">
        <f t="shared" si="208"/>
        <v>0</v>
      </c>
      <c r="V482" s="123">
        <f t="shared" si="209"/>
        <v>0</v>
      </c>
      <c r="W482" s="122">
        <f t="shared" si="194"/>
        <v>0</v>
      </c>
      <c r="X482" s="124">
        <f t="shared" si="210"/>
        <v>6.4099999999999966</v>
      </c>
      <c r="Y482" s="124">
        <f t="shared" si="211"/>
        <v>-1.5899999999999967</v>
      </c>
      <c r="Z482" s="124">
        <f t="shared" si="212"/>
        <v>6.4099999999999966</v>
      </c>
      <c r="AA482" s="140">
        <f t="shared" si="213"/>
        <v>-1.5899999999999967</v>
      </c>
      <c r="AB482" s="142" t="str">
        <f>IF(G482&lt;&gt;"",VLOOKUP(WEEKDAY(C482,2),Служебный!G$4:H$10,2),"")</f>
        <v/>
      </c>
      <c r="AC482" s="125" t="str">
        <f t="shared" si="201"/>
        <v/>
      </c>
      <c r="AD482" s="126" t="str">
        <f t="shared" si="202"/>
        <v/>
      </c>
      <c r="AE482" s="127">
        <f t="shared" si="214"/>
        <v>0</v>
      </c>
      <c r="AF482" s="127">
        <f t="shared" si="215"/>
        <v>0</v>
      </c>
      <c r="AG482" s="127" t="str">
        <f t="shared" si="195"/>
        <v>интрадей</v>
      </c>
      <c r="AH482" s="128">
        <f t="shared" si="216"/>
        <v>0</v>
      </c>
      <c r="AI482" s="128">
        <f t="shared" si="217"/>
        <v>0</v>
      </c>
      <c r="AJ482" s="125" t="str">
        <f t="shared" si="203"/>
        <v/>
      </c>
      <c r="AK482" s="125" t="str">
        <f t="shared" si="204"/>
        <v/>
      </c>
      <c r="AL482" s="126" t="str">
        <f t="shared" si="205"/>
        <v/>
      </c>
      <c r="AM482" s="128">
        <f t="shared" si="198"/>
        <v>0</v>
      </c>
      <c r="AN482" s="129">
        <f t="shared" si="206"/>
        <v>8</v>
      </c>
      <c r="AO482" s="129">
        <f t="shared" si="199"/>
        <v>-19.875000000000043</v>
      </c>
      <c r="AP482" s="129">
        <f t="shared" si="207"/>
        <v>0</v>
      </c>
      <c r="AQ482" s="128">
        <f t="shared" si="196"/>
        <v>0</v>
      </c>
      <c r="AR482" s="128">
        <f t="shared" si="197"/>
        <v>0</v>
      </c>
      <c r="AS482" s="125">
        <f t="shared" si="218"/>
        <v>0</v>
      </c>
      <c r="AT482" s="143">
        <f t="shared" si="219"/>
        <v>-1</v>
      </c>
      <c r="AU482" s="137"/>
      <c r="AV482" s="102"/>
    </row>
    <row r="483" spans="1:48" ht="10.199999999999999" x14ac:dyDescent="0.2">
      <c r="A483" s="102"/>
      <c r="B483" s="133">
        <v>481</v>
      </c>
      <c r="C483" s="159"/>
      <c r="D483" s="82"/>
      <c r="E483" s="81"/>
      <c r="F483" s="82"/>
      <c r="G483" s="84"/>
      <c r="H483" s="84"/>
      <c r="I483" s="85"/>
      <c r="J483" s="85"/>
      <c r="K483" s="84"/>
      <c r="L483" s="86"/>
      <c r="M483" s="87"/>
      <c r="N483" s="135"/>
      <c r="O483" s="119"/>
      <c r="P483" s="120"/>
      <c r="Q483" s="121"/>
      <c r="R483" s="86"/>
      <c r="S483" s="86"/>
      <c r="T483" s="138">
        <f t="shared" si="200"/>
        <v>6.4099999999999966</v>
      </c>
      <c r="U483" s="122">
        <f t="shared" si="208"/>
        <v>0</v>
      </c>
      <c r="V483" s="123">
        <f t="shared" si="209"/>
        <v>0</v>
      </c>
      <c r="W483" s="122">
        <f t="shared" si="194"/>
        <v>0</v>
      </c>
      <c r="X483" s="124">
        <f t="shared" si="210"/>
        <v>6.4099999999999966</v>
      </c>
      <c r="Y483" s="124">
        <f t="shared" si="211"/>
        <v>-1.5899999999999967</v>
      </c>
      <c r="Z483" s="124">
        <f t="shared" si="212"/>
        <v>6.4099999999999966</v>
      </c>
      <c r="AA483" s="140">
        <f t="shared" si="213"/>
        <v>-1.5899999999999967</v>
      </c>
      <c r="AB483" s="142" t="str">
        <f>IF(G483&lt;&gt;"",VLOOKUP(WEEKDAY(C483,2),Служебный!G$4:H$10,2),"")</f>
        <v/>
      </c>
      <c r="AC483" s="125" t="str">
        <f t="shared" si="201"/>
        <v/>
      </c>
      <c r="AD483" s="126" t="str">
        <f t="shared" si="202"/>
        <v/>
      </c>
      <c r="AE483" s="127">
        <f t="shared" si="214"/>
        <v>0</v>
      </c>
      <c r="AF483" s="127">
        <f t="shared" si="215"/>
        <v>0</v>
      </c>
      <c r="AG483" s="127" t="str">
        <f t="shared" si="195"/>
        <v>интрадей</v>
      </c>
      <c r="AH483" s="128">
        <f t="shared" si="216"/>
        <v>0</v>
      </c>
      <c r="AI483" s="128">
        <f t="shared" si="217"/>
        <v>0</v>
      </c>
      <c r="AJ483" s="125" t="str">
        <f t="shared" si="203"/>
        <v/>
      </c>
      <c r="AK483" s="125" t="str">
        <f t="shared" si="204"/>
        <v/>
      </c>
      <c r="AL483" s="126" t="str">
        <f t="shared" si="205"/>
        <v/>
      </c>
      <c r="AM483" s="128">
        <f t="shared" si="198"/>
        <v>0</v>
      </c>
      <c r="AN483" s="129">
        <f t="shared" si="206"/>
        <v>8</v>
      </c>
      <c r="AO483" s="129">
        <f t="shared" si="199"/>
        <v>-19.875000000000043</v>
      </c>
      <c r="AP483" s="129">
        <f t="shared" si="207"/>
        <v>0</v>
      </c>
      <c r="AQ483" s="128">
        <f t="shared" si="196"/>
        <v>0</v>
      </c>
      <c r="AR483" s="128">
        <f t="shared" si="197"/>
        <v>0</v>
      </c>
      <c r="AS483" s="125">
        <f t="shared" si="218"/>
        <v>0</v>
      </c>
      <c r="AT483" s="143">
        <f t="shared" si="219"/>
        <v>-1</v>
      </c>
      <c r="AU483" s="137"/>
      <c r="AV483" s="102"/>
    </row>
    <row r="484" spans="1:48" ht="10.199999999999999" x14ac:dyDescent="0.2">
      <c r="A484" s="102"/>
      <c r="B484" s="133">
        <v>482</v>
      </c>
      <c r="C484" s="159"/>
      <c r="D484" s="82"/>
      <c r="E484" s="81"/>
      <c r="F484" s="82"/>
      <c r="G484" s="84"/>
      <c r="H484" s="84"/>
      <c r="I484" s="85"/>
      <c r="J484" s="85"/>
      <c r="K484" s="84"/>
      <c r="L484" s="86"/>
      <c r="M484" s="87"/>
      <c r="N484" s="135"/>
      <c r="O484" s="119"/>
      <c r="P484" s="120"/>
      <c r="Q484" s="121"/>
      <c r="R484" s="86"/>
      <c r="S484" s="86"/>
      <c r="T484" s="138">
        <f t="shared" si="200"/>
        <v>6.4099999999999966</v>
      </c>
      <c r="U484" s="122">
        <f t="shared" si="208"/>
        <v>0</v>
      </c>
      <c r="V484" s="123">
        <f t="shared" si="209"/>
        <v>0</v>
      </c>
      <c r="W484" s="122">
        <f t="shared" si="194"/>
        <v>0</v>
      </c>
      <c r="X484" s="124">
        <f t="shared" si="210"/>
        <v>6.4099999999999966</v>
      </c>
      <c r="Y484" s="124">
        <f t="shared" si="211"/>
        <v>-1.5899999999999967</v>
      </c>
      <c r="Z484" s="124">
        <f t="shared" si="212"/>
        <v>6.4099999999999966</v>
      </c>
      <c r="AA484" s="140">
        <f t="shared" si="213"/>
        <v>-1.5899999999999967</v>
      </c>
      <c r="AB484" s="142" t="str">
        <f>IF(G484&lt;&gt;"",VLOOKUP(WEEKDAY(C484,2),Служебный!G$4:H$10,2),"")</f>
        <v/>
      </c>
      <c r="AC484" s="125" t="str">
        <f t="shared" si="201"/>
        <v/>
      </c>
      <c r="AD484" s="126" t="str">
        <f t="shared" si="202"/>
        <v/>
      </c>
      <c r="AE484" s="127">
        <f t="shared" si="214"/>
        <v>0</v>
      </c>
      <c r="AF484" s="127">
        <f t="shared" si="215"/>
        <v>0</v>
      </c>
      <c r="AG484" s="127" t="str">
        <f t="shared" si="195"/>
        <v>интрадей</v>
      </c>
      <c r="AH484" s="128">
        <f t="shared" si="216"/>
        <v>0</v>
      </c>
      <c r="AI484" s="128">
        <f t="shared" si="217"/>
        <v>0</v>
      </c>
      <c r="AJ484" s="125" t="str">
        <f t="shared" si="203"/>
        <v/>
      </c>
      <c r="AK484" s="125" t="str">
        <f t="shared" si="204"/>
        <v/>
      </c>
      <c r="AL484" s="126" t="str">
        <f t="shared" si="205"/>
        <v/>
      </c>
      <c r="AM484" s="128">
        <f t="shared" si="198"/>
        <v>0</v>
      </c>
      <c r="AN484" s="129">
        <f t="shared" si="206"/>
        <v>8</v>
      </c>
      <c r="AO484" s="129">
        <f t="shared" si="199"/>
        <v>-19.875000000000043</v>
      </c>
      <c r="AP484" s="129">
        <f t="shared" si="207"/>
        <v>0</v>
      </c>
      <c r="AQ484" s="128">
        <f t="shared" si="196"/>
        <v>0</v>
      </c>
      <c r="AR484" s="128">
        <f t="shared" si="197"/>
        <v>0</v>
      </c>
      <c r="AS484" s="125">
        <f t="shared" si="218"/>
        <v>0</v>
      </c>
      <c r="AT484" s="143">
        <f t="shared" si="219"/>
        <v>-1</v>
      </c>
      <c r="AU484" s="137"/>
      <c r="AV484" s="102"/>
    </row>
    <row r="485" spans="1:48" ht="10.199999999999999" x14ac:dyDescent="0.2">
      <c r="A485" s="102"/>
      <c r="B485" s="133">
        <v>483</v>
      </c>
      <c r="C485" s="159"/>
      <c r="D485" s="82"/>
      <c r="E485" s="81"/>
      <c r="F485" s="82"/>
      <c r="G485" s="84"/>
      <c r="H485" s="84"/>
      <c r="I485" s="85"/>
      <c r="J485" s="85"/>
      <c r="K485" s="84"/>
      <c r="L485" s="86"/>
      <c r="M485" s="87"/>
      <c r="N485" s="135"/>
      <c r="O485" s="119"/>
      <c r="P485" s="120"/>
      <c r="Q485" s="121"/>
      <c r="R485" s="86"/>
      <c r="S485" s="86"/>
      <c r="T485" s="138">
        <f t="shared" si="200"/>
        <v>6.4099999999999966</v>
      </c>
      <c r="U485" s="122">
        <f t="shared" si="208"/>
        <v>0</v>
      </c>
      <c r="V485" s="123">
        <f t="shared" si="209"/>
        <v>0</v>
      </c>
      <c r="W485" s="122">
        <f t="shared" si="194"/>
        <v>0</v>
      </c>
      <c r="X485" s="124">
        <f t="shared" si="210"/>
        <v>6.4099999999999966</v>
      </c>
      <c r="Y485" s="124">
        <f t="shared" si="211"/>
        <v>-1.5899999999999967</v>
      </c>
      <c r="Z485" s="124">
        <f t="shared" si="212"/>
        <v>6.4099999999999966</v>
      </c>
      <c r="AA485" s="140">
        <f t="shared" si="213"/>
        <v>-1.5899999999999967</v>
      </c>
      <c r="AB485" s="142" t="str">
        <f>IF(G485&lt;&gt;"",VLOOKUP(WEEKDAY(C485,2),Служебный!G$4:H$10,2),"")</f>
        <v/>
      </c>
      <c r="AC485" s="125" t="str">
        <f t="shared" si="201"/>
        <v/>
      </c>
      <c r="AD485" s="126" t="str">
        <f t="shared" si="202"/>
        <v/>
      </c>
      <c r="AE485" s="127">
        <f t="shared" si="214"/>
        <v>0</v>
      </c>
      <c r="AF485" s="127">
        <f t="shared" si="215"/>
        <v>0</v>
      </c>
      <c r="AG485" s="127" t="str">
        <f t="shared" si="195"/>
        <v>интрадей</v>
      </c>
      <c r="AH485" s="128">
        <f t="shared" si="216"/>
        <v>0</v>
      </c>
      <c r="AI485" s="128">
        <f t="shared" si="217"/>
        <v>0</v>
      </c>
      <c r="AJ485" s="125" t="str">
        <f t="shared" si="203"/>
        <v/>
      </c>
      <c r="AK485" s="125" t="str">
        <f t="shared" si="204"/>
        <v/>
      </c>
      <c r="AL485" s="126" t="str">
        <f t="shared" si="205"/>
        <v/>
      </c>
      <c r="AM485" s="128">
        <f t="shared" si="198"/>
        <v>0</v>
      </c>
      <c r="AN485" s="129">
        <f t="shared" si="206"/>
        <v>8</v>
      </c>
      <c r="AO485" s="129">
        <f t="shared" si="199"/>
        <v>-19.875000000000043</v>
      </c>
      <c r="AP485" s="129">
        <f t="shared" si="207"/>
        <v>0</v>
      </c>
      <c r="AQ485" s="128">
        <f t="shared" si="196"/>
        <v>0</v>
      </c>
      <c r="AR485" s="128">
        <f t="shared" si="197"/>
        <v>0</v>
      </c>
      <c r="AS485" s="125">
        <f t="shared" si="218"/>
        <v>0</v>
      </c>
      <c r="AT485" s="143">
        <f t="shared" si="219"/>
        <v>-1</v>
      </c>
      <c r="AU485" s="137"/>
      <c r="AV485" s="102"/>
    </row>
    <row r="486" spans="1:48" ht="10.199999999999999" x14ac:dyDescent="0.2">
      <c r="A486" s="102"/>
      <c r="B486" s="133">
        <v>484</v>
      </c>
      <c r="C486" s="159"/>
      <c r="D486" s="82"/>
      <c r="E486" s="81"/>
      <c r="F486" s="82"/>
      <c r="G486" s="84"/>
      <c r="H486" s="84"/>
      <c r="I486" s="85"/>
      <c r="J486" s="85"/>
      <c r="K486" s="84"/>
      <c r="L486" s="86"/>
      <c r="M486" s="87"/>
      <c r="N486" s="135"/>
      <c r="O486" s="119"/>
      <c r="P486" s="120"/>
      <c r="Q486" s="121"/>
      <c r="R486" s="86"/>
      <c r="S486" s="86"/>
      <c r="T486" s="138">
        <f t="shared" si="200"/>
        <v>6.4099999999999966</v>
      </c>
      <c r="U486" s="122">
        <f t="shared" si="208"/>
        <v>0</v>
      </c>
      <c r="V486" s="123">
        <f t="shared" si="209"/>
        <v>0</v>
      </c>
      <c r="W486" s="122">
        <f t="shared" si="194"/>
        <v>0</v>
      </c>
      <c r="X486" s="124">
        <f t="shared" si="210"/>
        <v>6.4099999999999966</v>
      </c>
      <c r="Y486" s="124">
        <f t="shared" si="211"/>
        <v>-1.5899999999999967</v>
      </c>
      <c r="Z486" s="124">
        <f t="shared" si="212"/>
        <v>6.4099999999999966</v>
      </c>
      <c r="AA486" s="140">
        <f t="shared" si="213"/>
        <v>-1.5899999999999967</v>
      </c>
      <c r="AB486" s="142" t="str">
        <f>IF(G486&lt;&gt;"",VLOOKUP(WEEKDAY(C486,2),Служебный!G$4:H$10,2),"")</f>
        <v/>
      </c>
      <c r="AC486" s="125" t="str">
        <f t="shared" si="201"/>
        <v/>
      </c>
      <c r="AD486" s="126" t="str">
        <f t="shared" si="202"/>
        <v/>
      </c>
      <c r="AE486" s="127">
        <f t="shared" si="214"/>
        <v>0</v>
      </c>
      <c r="AF486" s="127">
        <f t="shared" si="215"/>
        <v>0</v>
      </c>
      <c r="AG486" s="127" t="str">
        <f t="shared" si="195"/>
        <v>интрадей</v>
      </c>
      <c r="AH486" s="128">
        <f t="shared" si="216"/>
        <v>0</v>
      </c>
      <c r="AI486" s="128">
        <f t="shared" si="217"/>
        <v>0</v>
      </c>
      <c r="AJ486" s="125" t="str">
        <f t="shared" si="203"/>
        <v/>
      </c>
      <c r="AK486" s="125" t="str">
        <f t="shared" si="204"/>
        <v/>
      </c>
      <c r="AL486" s="126" t="str">
        <f t="shared" si="205"/>
        <v/>
      </c>
      <c r="AM486" s="128">
        <f t="shared" si="198"/>
        <v>0</v>
      </c>
      <c r="AN486" s="129">
        <f t="shared" si="206"/>
        <v>8</v>
      </c>
      <c r="AO486" s="129">
        <f t="shared" si="199"/>
        <v>-19.875000000000043</v>
      </c>
      <c r="AP486" s="129">
        <f t="shared" si="207"/>
        <v>0</v>
      </c>
      <c r="AQ486" s="128">
        <f t="shared" si="196"/>
        <v>0</v>
      </c>
      <c r="AR486" s="128">
        <f t="shared" si="197"/>
        <v>0</v>
      </c>
      <c r="AS486" s="125">
        <f t="shared" si="218"/>
        <v>0</v>
      </c>
      <c r="AT486" s="143">
        <f t="shared" si="219"/>
        <v>-1</v>
      </c>
      <c r="AU486" s="137"/>
      <c r="AV486" s="102"/>
    </row>
    <row r="487" spans="1:48" ht="10.199999999999999" x14ac:dyDescent="0.2">
      <c r="A487" s="102"/>
      <c r="B487" s="133">
        <v>485</v>
      </c>
      <c r="C487" s="159"/>
      <c r="D487" s="82"/>
      <c r="E487" s="81"/>
      <c r="F487" s="82"/>
      <c r="G487" s="84"/>
      <c r="H487" s="84"/>
      <c r="I487" s="85"/>
      <c r="J487" s="85"/>
      <c r="K487" s="84"/>
      <c r="L487" s="86"/>
      <c r="M487" s="87"/>
      <c r="N487" s="135"/>
      <c r="O487" s="119"/>
      <c r="P487" s="120"/>
      <c r="Q487" s="121"/>
      <c r="R487" s="86"/>
      <c r="S487" s="86"/>
      <c r="T487" s="138">
        <f t="shared" si="200"/>
        <v>6.4099999999999966</v>
      </c>
      <c r="U487" s="122">
        <f t="shared" si="208"/>
        <v>0</v>
      </c>
      <c r="V487" s="123">
        <f t="shared" si="209"/>
        <v>0</v>
      </c>
      <c r="W487" s="122">
        <f t="shared" si="194"/>
        <v>0</v>
      </c>
      <c r="X487" s="124">
        <f t="shared" si="210"/>
        <v>6.4099999999999966</v>
      </c>
      <c r="Y487" s="124">
        <f t="shared" si="211"/>
        <v>-1.5899999999999967</v>
      </c>
      <c r="Z487" s="124">
        <f t="shared" si="212"/>
        <v>6.4099999999999966</v>
      </c>
      <c r="AA487" s="140">
        <f t="shared" si="213"/>
        <v>-1.5899999999999967</v>
      </c>
      <c r="AB487" s="142" t="str">
        <f>IF(G487&lt;&gt;"",VLOOKUP(WEEKDAY(C487,2),Служебный!G$4:H$10,2),"")</f>
        <v/>
      </c>
      <c r="AC487" s="125" t="str">
        <f t="shared" si="201"/>
        <v/>
      </c>
      <c r="AD487" s="126" t="str">
        <f t="shared" si="202"/>
        <v/>
      </c>
      <c r="AE487" s="127">
        <f t="shared" si="214"/>
        <v>0</v>
      </c>
      <c r="AF487" s="127">
        <f t="shared" si="215"/>
        <v>0</v>
      </c>
      <c r="AG487" s="127" t="str">
        <f t="shared" si="195"/>
        <v>интрадей</v>
      </c>
      <c r="AH487" s="128">
        <f t="shared" si="216"/>
        <v>0</v>
      </c>
      <c r="AI487" s="128">
        <f t="shared" si="217"/>
        <v>0</v>
      </c>
      <c r="AJ487" s="125" t="str">
        <f t="shared" si="203"/>
        <v/>
      </c>
      <c r="AK487" s="125" t="str">
        <f t="shared" si="204"/>
        <v/>
      </c>
      <c r="AL487" s="126" t="str">
        <f t="shared" si="205"/>
        <v/>
      </c>
      <c r="AM487" s="128">
        <f t="shared" si="198"/>
        <v>0</v>
      </c>
      <c r="AN487" s="129">
        <f t="shared" si="206"/>
        <v>8</v>
      </c>
      <c r="AO487" s="129">
        <f t="shared" si="199"/>
        <v>-19.875000000000043</v>
      </c>
      <c r="AP487" s="129">
        <f t="shared" si="207"/>
        <v>0</v>
      </c>
      <c r="AQ487" s="128">
        <f t="shared" si="196"/>
        <v>0</v>
      </c>
      <c r="AR487" s="128">
        <f t="shared" si="197"/>
        <v>0</v>
      </c>
      <c r="AS487" s="125">
        <f t="shared" si="218"/>
        <v>0</v>
      </c>
      <c r="AT487" s="143">
        <f t="shared" si="219"/>
        <v>-1</v>
      </c>
      <c r="AU487" s="137"/>
      <c r="AV487" s="102"/>
    </row>
    <row r="488" spans="1:48" ht="10.199999999999999" x14ac:dyDescent="0.2">
      <c r="A488" s="102"/>
      <c r="B488" s="133">
        <v>486</v>
      </c>
      <c r="C488" s="159"/>
      <c r="D488" s="82"/>
      <c r="E488" s="81"/>
      <c r="F488" s="82"/>
      <c r="G488" s="84"/>
      <c r="H488" s="84"/>
      <c r="I488" s="85"/>
      <c r="J488" s="85"/>
      <c r="K488" s="84"/>
      <c r="L488" s="86"/>
      <c r="M488" s="87"/>
      <c r="N488" s="135"/>
      <c r="O488" s="119"/>
      <c r="P488" s="120"/>
      <c r="Q488" s="121"/>
      <c r="R488" s="86"/>
      <c r="S488" s="86"/>
      <c r="T488" s="138">
        <f t="shared" si="200"/>
        <v>6.4099999999999966</v>
      </c>
      <c r="U488" s="122">
        <f t="shared" si="208"/>
        <v>0</v>
      </c>
      <c r="V488" s="123">
        <f t="shared" si="209"/>
        <v>0</v>
      </c>
      <c r="W488" s="122">
        <f t="shared" si="194"/>
        <v>0</v>
      </c>
      <c r="X488" s="124">
        <f t="shared" si="210"/>
        <v>6.4099999999999966</v>
      </c>
      <c r="Y488" s="124">
        <f t="shared" si="211"/>
        <v>-1.5899999999999967</v>
      </c>
      <c r="Z488" s="124">
        <f t="shared" si="212"/>
        <v>6.4099999999999966</v>
      </c>
      <c r="AA488" s="140">
        <f t="shared" si="213"/>
        <v>-1.5899999999999967</v>
      </c>
      <c r="AB488" s="142" t="str">
        <f>IF(G488&lt;&gt;"",VLOOKUP(WEEKDAY(C488,2),Служебный!G$4:H$10,2),"")</f>
        <v/>
      </c>
      <c r="AC488" s="125" t="str">
        <f t="shared" si="201"/>
        <v/>
      </c>
      <c r="AD488" s="126" t="str">
        <f t="shared" si="202"/>
        <v/>
      </c>
      <c r="AE488" s="127">
        <f t="shared" si="214"/>
        <v>0</v>
      </c>
      <c r="AF488" s="127">
        <f t="shared" si="215"/>
        <v>0</v>
      </c>
      <c r="AG488" s="127" t="str">
        <f t="shared" si="195"/>
        <v>интрадей</v>
      </c>
      <c r="AH488" s="128">
        <f t="shared" si="216"/>
        <v>0</v>
      </c>
      <c r="AI488" s="128">
        <f t="shared" si="217"/>
        <v>0</v>
      </c>
      <c r="AJ488" s="125" t="str">
        <f t="shared" si="203"/>
        <v/>
      </c>
      <c r="AK488" s="125" t="str">
        <f t="shared" si="204"/>
        <v/>
      </c>
      <c r="AL488" s="126" t="str">
        <f t="shared" si="205"/>
        <v/>
      </c>
      <c r="AM488" s="128">
        <f t="shared" si="198"/>
        <v>0</v>
      </c>
      <c r="AN488" s="129">
        <f t="shared" si="206"/>
        <v>8</v>
      </c>
      <c r="AO488" s="129">
        <f t="shared" si="199"/>
        <v>-19.875000000000043</v>
      </c>
      <c r="AP488" s="129">
        <f t="shared" si="207"/>
        <v>0</v>
      </c>
      <c r="AQ488" s="128">
        <f t="shared" si="196"/>
        <v>0</v>
      </c>
      <c r="AR488" s="128">
        <f t="shared" si="197"/>
        <v>0</v>
      </c>
      <c r="AS488" s="125">
        <f t="shared" si="218"/>
        <v>0</v>
      </c>
      <c r="AT488" s="143">
        <f t="shared" si="219"/>
        <v>-1</v>
      </c>
      <c r="AU488" s="137"/>
      <c r="AV488" s="102"/>
    </row>
    <row r="489" spans="1:48" ht="10.199999999999999" x14ac:dyDescent="0.2">
      <c r="A489" s="102"/>
      <c r="B489" s="133">
        <v>487</v>
      </c>
      <c r="C489" s="159"/>
      <c r="D489" s="82"/>
      <c r="E489" s="81"/>
      <c r="F489" s="82"/>
      <c r="G489" s="84"/>
      <c r="H489" s="84"/>
      <c r="I489" s="85"/>
      <c r="J489" s="85"/>
      <c r="K489" s="84"/>
      <c r="L489" s="86"/>
      <c r="M489" s="87"/>
      <c r="N489" s="135"/>
      <c r="O489" s="119"/>
      <c r="P489" s="120"/>
      <c r="Q489" s="121"/>
      <c r="R489" s="86"/>
      <c r="S489" s="86"/>
      <c r="T489" s="138">
        <f t="shared" si="200"/>
        <v>6.4099999999999966</v>
      </c>
      <c r="U489" s="122">
        <f t="shared" si="208"/>
        <v>0</v>
      </c>
      <c r="V489" s="123">
        <f t="shared" si="209"/>
        <v>0</v>
      </c>
      <c r="W489" s="122">
        <f t="shared" si="194"/>
        <v>0</v>
      </c>
      <c r="X489" s="124">
        <f t="shared" si="210"/>
        <v>6.4099999999999966</v>
      </c>
      <c r="Y489" s="124">
        <f t="shared" si="211"/>
        <v>-1.5899999999999967</v>
      </c>
      <c r="Z489" s="124">
        <f t="shared" si="212"/>
        <v>6.4099999999999966</v>
      </c>
      <c r="AA489" s="140">
        <f t="shared" si="213"/>
        <v>-1.5899999999999967</v>
      </c>
      <c r="AB489" s="142" t="str">
        <f>IF(G489&lt;&gt;"",VLOOKUP(WEEKDAY(C489,2),Служебный!G$4:H$10,2),"")</f>
        <v/>
      </c>
      <c r="AC489" s="125" t="str">
        <f t="shared" si="201"/>
        <v/>
      </c>
      <c r="AD489" s="126" t="str">
        <f t="shared" si="202"/>
        <v/>
      </c>
      <c r="AE489" s="127">
        <f t="shared" si="214"/>
        <v>0</v>
      </c>
      <c r="AF489" s="127">
        <f t="shared" si="215"/>
        <v>0</v>
      </c>
      <c r="AG489" s="127" t="str">
        <f t="shared" si="195"/>
        <v>интрадей</v>
      </c>
      <c r="AH489" s="128">
        <f t="shared" si="216"/>
        <v>0</v>
      </c>
      <c r="AI489" s="128">
        <f t="shared" si="217"/>
        <v>0</v>
      </c>
      <c r="AJ489" s="125" t="str">
        <f t="shared" si="203"/>
        <v/>
      </c>
      <c r="AK489" s="125" t="str">
        <f t="shared" si="204"/>
        <v/>
      </c>
      <c r="AL489" s="126" t="str">
        <f t="shared" si="205"/>
        <v/>
      </c>
      <c r="AM489" s="128">
        <f t="shared" si="198"/>
        <v>0</v>
      </c>
      <c r="AN489" s="129">
        <f t="shared" si="206"/>
        <v>8</v>
      </c>
      <c r="AO489" s="129">
        <f t="shared" si="199"/>
        <v>-19.875000000000043</v>
      </c>
      <c r="AP489" s="129">
        <f t="shared" si="207"/>
        <v>0</v>
      </c>
      <c r="AQ489" s="128">
        <f t="shared" si="196"/>
        <v>0</v>
      </c>
      <c r="AR489" s="128">
        <f t="shared" si="197"/>
        <v>0</v>
      </c>
      <c r="AS489" s="125">
        <f t="shared" si="218"/>
        <v>0</v>
      </c>
      <c r="AT489" s="143">
        <f t="shared" si="219"/>
        <v>-1</v>
      </c>
      <c r="AU489" s="137"/>
      <c r="AV489" s="102"/>
    </row>
    <row r="490" spans="1:48" ht="10.199999999999999" x14ac:dyDescent="0.2">
      <c r="A490" s="102"/>
      <c r="B490" s="133">
        <v>488</v>
      </c>
      <c r="C490" s="159"/>
      <c r="D490" s="82"/>
      <c r="E490" s="81"/>
      <c r="F490" s="82"/>
      <c r="G490" s="84"/>
      <c r="H490" s="84"/>
      <c r="I490" s="85"/>
      <c r="J490" s="85"/>
      <c r="K490" s="84"/>
      <c r="L490" s="86"/>
      <c r="M490" s="87"/>
      <c r="N490" s="135"/>
      <c r="O490" s="119"/>
      <c r="P490" s="120"/>
      <c r="Q490" s="121"/>
      <c r="R490" s="86"/>
      <c r="S490" s="86"/>
      <c r="T490" s="138">
        <f t="shared" si="200"/>
        <v>6.4099999999999966</v>
      </c>
      <c r="U490" s="122">
        <f t="shared" si="208"/>
        <v>0</v>
      </c>
      <c r="V490" s="123">
        <f t="shared" si="209"/>
        <v>0</v>
      </c>
      <c r="W490" s="122">
        <f t="shared" si="194"/>
        <v>0</v>
      </c>
      <c r="X490" s="124">
        <f t="shared" si="210"/>
        <v>6.4099999999999966</v>
      </c>
      <c r="Y490" s="124">
        <f t="shared" si="211"/>
        <v>-1.5899999999999967</v>
      </c>
      <c r="Z490" s="124">
        <f t="shared" si="212"/>
        <v>6.4099999999999966</v>
      </c>
      <c r="AA490" s="140">
        <f t="shared" si="213"/>
        <v>-1.5899999999999967</v>
      </c>
      <c r="AB490" s="142" t="str">
        <f>IF(G490&lt;&gt;"",VLOOKUP(WEEKDAY(C490,2),Служебный!G$4:H$10,2),"")</f>
        <v/>
      </c>
      <c r="AC490" s="125" t="str">
        <f t="shared" si="201"/>
        <v/>
      </c>
      <c r="AD490" s="126" t="str">
        <f t="shared" si="202"/>
        <v/>
      </c>
      <c r="AE490" s="127">
        <f t="shared" si="214"/>
        <v>0</v>
      </c>
      <c r="AF490" s="127">
        <f t="shared" si="215"/>
        <v>0</v>
      </c>
      <c r="AG490" s="127" t="str">
        <f t="shared" si="195"/>
        <v>интрадей</v>
      </c>
      <c r="AH490" s="128">
        <f t="shared" si="216"/>
        <v>0</v>
      </c>
      <c r="AI490" s="128">
        <f t="shared" si="217"/>
        <v>0</v>
      </c>
      <c r="AJ490" s="125" t="str">
        <f t="shared" si="203"/>
        <v/>
      </c>
      <c r="AK490" s="125" t="str">
        <f t="shared" si="204"/>
        <v/>
      </c>
      <c r="AL490" s="126" t="str">
        <f t="shared" si="205"/>
        <v/>
      </c>
      <c r="AM490" s="128">
        <f t="shared" si="198"/>
        <v>0</v>
      </c>
      <c r="AN490" s="129">
        <f t="shared" si="206"/>
        <v>8</v>
      </c>
      <c r="AO490" s="129">
        <f t="shared" si="199"/>
        <v>-19.875000000000043</v>
      </c>
      <c r="AP490" s="129">
        <f t="shared" si="207"/>
        <v>0</v>
      </c>
      <c r="AQ490" s="128">
        <f t="shared" si="196"/>
        <v>0</v>
      </c>
      <c r="AR490" s="128">
        <f t="shared" si="197"/>
        <v>0</v>
      </c>
      <c r="AS490" s="125">
        <f t="shared" si="218"/>
        <v>0</v>
      </c>
      <c r="AT490" s="143">
        <f t="shared" si="219"/>
        <v>-1</v>
      </c>
      <c r="AU490" s="137"/>
      <c r="AV490" s="102"/>
    </row>
    <row r="491" spans="1:48" ht="10.199999999999999" x14ac:dyDescent="0.2">
      <c r="A491" s="102"/>
      <c r="B491" s="133">
        <v>489</v>
      </c>
      <c r="C491" s="159"/>
      <c r="D491" s="82"/>
      <c r="E491" s="81"/>
      <c r="F491" s="82"/>
      <c r="G491" s="84"/>
      <c r="H491" s="84"/>
      <c r="I491" s="85"/>
      <c r="J491" s="85"/>
      <c r="K491" s="84"/>
      <c r="L491" s="86"/>
      <c r="M491" s="87"/>
      <c r="N491" s="135"/>
      <c r="O491" s="119"/>
      <c r="P491" s="120"/>
      <c r="Q491" s="121"/>
      <c r="R491" s="86"/>
      <c r="S491" s="86"/>
      <c r="T491" s="138">
        <f t="shared" si="200"/>
        <v>6.4099999999999966</v>
      </c>
      <c r="U491" s="122">
        <f t="shared" si="208"/>
        <v>0</v>
      </c>
      <c r="V491" s="123">
        <f t="shared" si="209"/>
        <v>0</v>
      </c>
      <c r="W491" s="122">
        <f t="shared" si="194"/>
        <v>0</v>
      </c>
      <c r="X491" s="124">
        <f t="shared" si="210"/>
        <v>6.4099999999999966</v>
      </c>
      <c r="Y491" s="124">
        <f t="shared" si="211"/>
        <v>-1.5899999999999967</v>
      </c>
      <c r="Z491" s="124">
        <f t="shared" si="212"/>
        <v>6.4099999999999966</v>
      </c>
      <c r="AA491" s="140">
        <f t="shared" si="213"/>
        <v>-1.5899999999999967</v>
      </c>
      <c r="AB491" s="142" t="str">
        <f>IF(G491&lt;&gt;"",VLOOKUP(WEEKDAY(C491,2),Служебный!G$4:H$10,2),"")</f>
        <v/>
      </c>
      <c r="AC491" s="125" t="str">
        <f t="shared" si="201"/>
        <v/>
      </c>
      <c r="AD491" s="126" t="str">
        <f t="shared" si="202"/>
        <v/>
      </c>
      <c r="AE491" s="127">
        <f t="shared" si="214"/>
        <v>0</v>
      </c>
      <c r="AF491" s="127">
        <f t="shared" si="215"/>
        <v>0</v>
      </c>
      <c r="AG491" s="127" t="str">
        <f t="shared" si="195"/>
        <v>интрадей</v>
      </c>
      <c r="AH491" s="128">
        <f t="shared" si="216"/>
        <v>0</v>
      </c>
      <c r="AI491" s="128">
        <f t="shared" si="217"/>
        <v>0</v>
      </c>
      <c r="AJ491" s="125" t="str">
        <f t="shared" si="203"/>
        <v/>
      </c>
      <c r="AK491" s="125" t="str">
        <f t="shared" si="204"/>
        <v/>
      </c>
      <c r="AL491" s="126" t="str">
        <f t="shared" si="205"/>
        <v/>
      </c>
      <c r="AM491" s="128">
        <f t="shared" si="198"/>
        <v>0</v>
      </c>
      <c r="AN491" s="129">
        <f t="shared" si="206"/>
        <v>8</v>
      </c>
      <c r="AO491" s="129">
        <f t="shared" si="199"/>
        <v>-19.875000000000043</v>
      </c>
      <c r="AP491" s="129">
        <f t="shared" si="207"/>
        <v>0</v>
      </c>
      <c r="AQ491" s="128">
        <f t="shared" si="196"/>
        <v>0</v>
      </c>
      <c r="AR491" s="128">
        <f t="shared" si="197"/>
        <v>0</v>
      </c>
      <c r="AS491" s="125">
        <f t="shared" si="218"/>
        <v>0</v>
      </c>
      <c r="AT491" s="143">
        <f t="shared" si="219"/>
        <v>-1</v>
      </c>
      <c r="AU491" s="137"/>
      <c r="AV491" s="102"/>
    </row>
    <row r="492" spans="1:48" ht="10.199999999999999" x14ac:dyDescent="0.2">
      <c r="A492" s="102"/>
      <c r="B492" s="133">
        <v>490</v>
      </c>
      <c r="C492" s="159"/>
      <c r="D492" s="82"/>
      <c r="E492" s="81"/>
      <c r="F492" s="82"/>
      <c r="G492" s="84"/>
      <c r="H492" s="84"/>
      <c r="I492" s="85"/>
      <c r="J492" s="85"/>
      <c r="K492" s="84"/>
      <c r="L492" s="86"/>
      <c r="M492" s="87"/>
      <c r="N492" s="135"/>
      <c r="O492" s="119"/>
      <c r="P492" s="120"/>
      <c r="Q492" s="121"/>
      <c r="R492" s="86"/>
      <c r="S492" s="86"/>
      <c r="T492" s="138">
        <f t="shared" si="200"/>
        <v>6.4099999999999966</v>
      </c>
      <c r="U492" s="122">
        <f t="shared" si="208"/>
        <v>0</v>
      </c>
      <c r="V492" s="123">
        <f t="shared" si="209"/>
        <v>0</v>
      </c>
      <c r="W492" s="122">
        <f t="shared" si="194"/>
        <v>0</v>
      </c>
      <c r="X492" s="124">
        <f t="shared" si="210"/>
        <v>6.4099999999999966</v>
      </c>
      <c r="Y492" s="124">
        <f t="shared" si="211"/>
        <v>-1.5899999999999967</v>
      </c>
      <c r="Z492" s="124">
        <f t="shared" si="212"/>
        <v>6.4099999999999966</v>
      </c>
      <c r="AA492" s="140">
        <f t="shared" si="213"/>
        <v>-1.5899999999999967</v>
      </c>
      <c r="AB492" s="142" t="str">
        <f>IF(G492&lt;&gt;"",VLOOKUP(WEEKDAY(C492,2),Служебный!G$4:H$10,2),"")</f>
        <v/>
      </c>
      <c r="AC492" s="125" t="str">
        <f t="shared" si="201"/>
        <v/>
      </c>
      <c r="AD492" s="126" t="str">
        <f t="shared" si="202"/>
        <v/>
      </c>
      <c r="AE492" s="127">
        <f t="shared" si="214"/>
        <v>0</v>
      </c>
      <c r="AF492" s="127">
        <f t="shared" si="215"/>
        <v>0</v>
      </c>
      <c r="AG492" s="127" t="str">
        <f t="shared" si="195"/>
        <v>интрадей</v>
      </c>
      <c r="AH492" s="128">
        <f t="shared" si="216"/>
        <v>0</v>
      </c>
      <c r="AI492" s="128">
        <f t="shared" si="217"/>
        <v>0</v>
      </c>
      <c r="AJ492" s="125" t="str">
        <f t="shared" si="203"/>
        <v/>
      </c>
      <c r="AK492" s="125" t="str">
        <f t="shared" si="204"/>
        <v/>
      </c>
      <c r="AL492" s="126" t="str">
        <f t="shared" si="205"/>
        <v/>
      </c>
      <c r="AM492" s="128">
        <f t="shared" si="198"/>
        <v>0</v>
      </c>
      <c r="AN492" s="129">
        <f t="shared" si="206"/>
        <v>8</v>
      </c>
      <c r="AO492" s="129">
        <f t="shared" si="199"/>
        <v>-19.875000000000043</v>
      </c>
      <c r="AP492" s="129">
        <f t="shared" si="207"/>
        <v>0</v>
      </c>
      <c r="AQ492" s="128">
        <f t="shared" si="196"/>
        <v>0</v>
      </c>
      <c r="AR492" s="128">
        <f t="shared" si="197"/>
        <v>0</v>
      </c>
      <c r="AS492" s="125">
        <f t="shared" si="218"/>
        <v>0</v>
      </c>
      <c r="AT492" s="143">
        <f t="shared" si="219"/>
        <v>-1</v>
      </c>
      <c r="AU492" s="137"/>
      <c r="AV492" s="102"/>
    </row>
    <row r="493" spans="1:48" ht="10.199999999999999" x14ac:dyDescent="0.2">
      <c r="A493" s="102"/>
      <c r="B493" s="133">
        <v>491</v>
      </c>
      <c r="C493" s="159"/>
      <c r="D493" s="82"/>
      <c r="E493" s="81"/>
      <c r="F493" s="82"/>
      <c r="G493" s="84"/>
      <c r="H493" s="84"/>
      <c r="I493" s="85"/>
      <c r="J493" s="85"/>
      <c r="K493" s="84"/>
      <c r="L493" s="86"/>
      <c r="M493" s="87"/>
      <c r="N493" s="135"/>
      <c r="O493" s="119"/>
      <c r="P493" s="120"/>
      <c r="Q493" s="121"/>
      <c r="R493" s="86"/>
      <c r="S493" s="86"/>
      <c r="T493" s="138">
        <f t="shared" si="200"/>
        <v>6.4099999999999966</v>
      </c>
      <c r="U493" s="122">
        <f t="shared" si="208"/>
        <v>0</v>
      </c>
      <c r="V493" s="123">
        <f t="shared" si="209"/>
        <v>0</v>
      </c>
      <c r="W493" s="122">
        <f t="shared" si="194"/>
        <v>0</v>
      </c>
      <c r="X493" s="124">
        <f t="shared" si="210"/>
        <v>6.4099999999999966</v>
      </c>
      <c r="Y493" s="124">
        <f t="shared" si="211"/>
        <v>-1.5899999999999967</v>
      </c>
      <c r="Z493" s="124">
        <f t="shared" si="212"/>
        <v>6.4099999999999966</v>
      </c>
      <c r="AA493" s="140">
        <f t="shared" si="213"/>
        <v>-1.5899999999999967</v>
      </c>
      <c r="AB493" s="142" t="str">
        <f>IF(G493&lt;&gt;"",VLOOKUP(WEEKDAY(C493,2),Служебный!G$4:H$10,2),"")</f>
        <v/>
      </c>
      <c r="AC493" s="125" t="str">
        <f t="shared" si="201"/>
        <v/>
      </c>
      <c r="AD493" s="126" t="str">
        <f t="shared" si="202"/>
        <v/>
      </c>
      <c r="AE493" s="127">
        <f t="shared" si="214"/>
        <v>0</v>
      </c>
      <c r="AF493" s="127">
        <f t="shared" si="215"/>
        <v>0</v>
      </c>
      <c r="AG493" s="127" t="str">
        <f t="shared" si="195"/>
        <v>интрадей</v>
      </c>
      <c r="AH493" s="128">
        <f t="shared" si="216"/>
        <v>0</v>
      </c>
      <c r="AI493" s="128">
        <f t="shared" si="217"/>
        <v>0</v>
      </c>
      <c r="AJ493" s="125" t="str">
        <f t="shared" si="203"/>
        <v/>
      </c>
      <c r="AK493" s="125" t="str">
        <f t="shared" si="204"/>
        <v/>
      </c>
      <c r="AL493" s="126" t="str">
        <f t="shared" si="205"/>
        <v/>
      </c>
      <c r="AM493" s="128">
        <f t="shared" si="198"/>
        <v>0</v>
      </c>
      <c r="AN493" s="129">
        <f t="shared" si="206"/>
        <v>8</v>
      </c>
      <c r="AO493" s="129">
        <f t="shared" si="199"/>
        <v>-19.875000000000043</v>
      </c>
      <c r="AP493" s="129">
        <f t="shared" si="207"/>
        <v>0</v>
      </c>
      <c r="AQ493" s="128">
        <f t="shared" si="196"/>
        <v>0</v>
      </c>
      <c r="AR493" s="128">
        <f t="shared" si="197"/>
        <v>0</v>
      </c>
      <c r="AS493" s="125">
        <f t="shared" si="218"/>
        <v>0</v>
      </c>
      <c r="AT493" s="143">
        <f t="shared" si="219"/>
        <v>-1</v>
      </c>
      <c r="AU493" s="137"/>
      <c r="AV493" s="102"/>
    </row>
    <row r="494" spans="1:48" ht="10.199999999999999" x14ac:dyDescent="0.2">
      <c r="A494" s="102"/>
      <c r="B494" s="133">
        <v>492</v>
      </c>
      <c r="C494" s="159"/>
      <c r="D494" s="82"/>
      <c r="E494" s="81"/>
      <c r="F494" s="82"/>
      <c r="G494" s="84"/>
      <c r="H494" s="84"/>
      <c r="I494" s="85"/>
      <c r="J494" s="85"/>
      <c r="K494" s="84"/>
      <c r="L494" s="86"/>
      <c r="M494" s="87"/>
      <c r="N494" s="135"/>
      <c r="O494" s="119"/>
      <c r="P494" s="120"/>
      <c r="Q494" s="121"/>
      <c r="R494" s="86"/>
      <c r="S494" s="86"/>
      <c r="T494" s="138">
        <f t="shared" si="200"/>
        <v>6.4099999999999966</v>
      </c>
      <c r="U494" s="122">
        <f t="shared" si="208"/>
        <v>0</v>
      </c>
      <c r="V494" s="123">
        <f t="shared" si="209"/>
        <v>0</v>
      </c>
      <c r="W494" s="122">
        <f t="shared" si="194"/>
        <v>0</v>
      </c>
      <c r="X494" s="124">
        <f t="shared" si="210"/>
        <v>6.4099999999999966</v>
      </c>
      <c r="Y494" s="124">
        <f t="shared" si="211"/>
        <v>-1.5899999999999967</v>
      </c>
      <c r="Z494" s="124">
        <f t="shared" si="212"/>
        <v>6.4099999999999966</v>
      </c>
      <c r="AA494" s="140">
        <f t="shared" si="213"/>
        <v>-1.5899999999999967</v>
      </c>
      <c r="AB494" s="142" t="str">
        <f>IF(G494&lt;&gt;"",VLOOKUP(WEEKDAY(C494,2),Служебный!G$4:H$10,2),"")</f>
        <v/>
      </c>
      <c r="AC494" s="125" t="str">
        <f t="shared" si="201"/>
        <v/>
      </c>
      <c r="AD494" s="126" t="str">
        <f t="shared" si="202"/>
        <v/>
      </c>
      <c r="AE494" s="127">
        <f t="shared" si="214"/>
        <v>0</v>
      </c>
      <c r="AF494" s="127">
        <f t="shared" si="215"/>
        <v>0</v>
      </c>
      <c r="AG494" s="127" t="str">
        <f t="shared" si="195"/>
        <v>интрадей</v>
      </c>
      <c r="AH494" s="128">
        <f t="shared" si="216"/>
        <v>0</v>
      </c>
      <c r="AI494" s="128">
        <f t="shared" si="217"/>
        <v>0</v>
      </c>
      <c r="AJ494" s="125" t="str">
        <f t="shared" si="203"/>
        <v/>
      </c>
      <c r="AK494" s="125" t="str">
        <f t="shared" si="204"/>
        <v/>
      </c>
      <c r="AL494" s="126" t="str">
        <f t="shared" si="205"/>
        <v/>
      </c>
      <c r="AM494" s="128">
        <f t="shared" si="198"/>
        <v>0</v>
      </c>
      <c r="AN494" s="129">
        <f t="shared" si="206"/>
        <v>8</v>
      </c>
      <c r="AO494" s="129">
        <f t="shared" si="199"/>
        <v>-19.875000000000043</v>
      </c>
      <c r="AP494" s="129">
        <f t="shared" si="207"/>
        <v>0</v>
      </c>
      <c r="AQ494" s="128">
        <f t="shared" si="196"/>
        <v>0</v>
      </c>
      <c r="AR494" s="128">
        <f t="shared" si="197"/>
        <v>0</v>
      </c>
      <c r="AS494" s="125">
        <f t="shared" si="218"/>
        <v>0</v>
      </c>
      <c r="AT494" s="143">
        <f t="shared" si="219"/>
        <v>-1</v>
      </c>
      <c r="AU494" s="137"/>
      <c r="AV494" s="102"/>
    </row>
    <row r="495" spans="1:48" ht="10.199999999999999" x14ac:dyDescent="0.2">
      <c r="A495" s="102"/>
      <c r="B495" s="133">
        <v>493</v>
      </c>
      <c r="C495" s="159"/>
      <c r="D495" s="82"/>
      <c r="E495" s="81"/>
      <c r="F495" s="82"/>
      <c r="G495" s="84"/>
      <c r="H495" s="84"/>
      <c r="I495" s="85"/>
      <c r="J495" s="85"/>
      <c r="K495" s="84"/>
      <c r="L495" s="86"/>
      <c r="M495" s="87"/>
      <c r="N495" s="135"/>
      <c r="O495" s="119"/>
      <c r="P495" s="120"/>
      <c r="Q495" s="121"/>
      <c r="R495" s="86"/>
      <c r="S495" s="86"/>
      <c r="T495" s="138">
        <f t="shared" si="200"/>
        <v>6.4099999999999966</v>
      </c>
      <c r="U495" s="122">
        <f t="shared" si="208"/>
        <v>0</v>
      </c>
      <c r="V495" s="123">
        <f t="shared" si="209"/>
        <v>0</v>
      </c>
      <c r="W495" s="122">
        <f t="shared" si="194"/>
        <v>0</v>
      </c>
      <c r="X495" s="124">
        <f t="shared" si="210"/>
        <v>6.4099999999999966</v>
      </c>
      <c r="Y495" s="124">
        <f t="shared" si="211"/>
        <v>-1.5899999999999967</v>
      </c>
      <c r="Z495" s="124">
        <f t="shared" si="212"/>
        <v>6.4099999999999966</v>
      </c>
      <c r="AA495" s="140">
        <f t="shared" si="213"/>
        <v>-1.5899999999999967</v>
      </c>
      <c r="AB495" s="142" t="str">
        <f>IF(G495&lt;&gt;"",VLOOKUP(WEEKDAY(C495,2),Служебный!G$4:H$10,2),"")</f>
        <v/>
      </c>
      <c r="AC495" s="125" t="str">
        <f t="shared" si="201"/>
        <v/>
      </c>
      <c r="AD495" s="126" t="str">
        <f t="shared" si="202"/>
        <v/>
      </c>
      <c r="AE495" s="127">
        <f t="shared" si="214"/>
        <v>0</v>
      </c>
      <c r="AF495" s="127">
        <f t="shared" si="215"/>
        <v>0</v>
      </c>
      <c r="AG495" s="127" t="str">
        <f t="shared" si="195"/>
        <v>интрадей</v>
      </c>
      <c r="AH495" s="128">
        <f t="shared" si="216"/>
        <v>0</v>
      </c>
      <c r="AI495" s="128">
        <f t="shared" si="217"/>
        <v>0</v>
      </c>
      <c r="AJ495" s="125" t="str">
        <f t="shared" si="203"/>
        <v/>
      </c>
      <c r="AK495" s="125" t="str">
        <f t="shared" si="204"/>
        <v/>
      </c>
      <c r="AL495" s="126" t="str">
        <f t="shared" si="205"/>
        <v/>
      </c>
      <c r="AM495" s="128">
        <f t="shared" si="198"/>
        <v>0</v>
      </c>
      <c r="AN495" s="129">
        <f t="shared" si="206"/>
        <v>8</v>
      </c>
      <c r="AO495" s="129">
        <f t="shared" si="199"/>
        <v>-19.875000000000043</v>
      </c>
      <c r="AP495" s="129">
        <f t="shared" si="207"/>
        <v>0</v>
      </c>
      <c r="AQ495" s="128">
        <f t="shared" si="196"/>
        <v>0</v>
      </c>
      <c r="AR495" s="128">
        <f t="shared" si="197"/>
        <v>0</v>
      </c>
      <c r="AS495" s="125">
        <f t="shared" si="218"/>
        <v>0</v>
      </c>
      <c r="AT495" s="143">
        <f t="shared" si="219"/>
        <v>-1</v>
      </c>
      <c r="AU495" s="137"/>
      <c r="AV495" s="102"/>
    </row>
    <row r="496" spans="1:48" ht="10.199999999999999" x14ac:dyDescent="0.2">
      <c r="A496" s="102"/>
      <c r="B496" s="133">
        <v>494</v>
      </c>
      <c r="C496" s="159"/>
      <c r="D496" s="82"/>
      <c r="E496" s="81"/>
      <c r="F496" s="82"/>
      <c r="G496" s="84"/>
      <c r="H496" s="84"/>
      <c r="I496" s="85"/>
      <c r="J496" s="85"/>
      <c r="K496" s="84"/>
      <c r="L496" s="86"/>
      <c r="M496" s="87"/>
      <c r="N496" s="135"/>
      <c r="O496" s="119"/>
      <c r="P496" s="120"/>
      <c r="Q496" s="121"/>
      <c r="R496" s="86"/>
      <c r="S496" s="86"/>
      <c r="T496" s="138">
        <f t="shared" si="200"/>
        <v>6.4099999999999966</v>
      </c>
      <c r="U496" s="122">
        <f t="shared" si="208"/>
        <v>0</v>
      </c>
      <c r="V496" s="123">
        <f t="shared" si="209"/>
        <v>0</v>
      </c>
      <c r="W496" s="122">
        <f t="shared" si="194"/>
        <v>0</v>
      </c>
      <c r="X496" s="124">
        <f t="shared" si="210"/>
        <v>6.4099999999999966</v>
      </c>
      <c r="Y496" s="124">
        <f t="shared" si="211"/>
        <v>-1.5899999999999967</v>
      </c>
      <c r="Z496" s="124">
        <f t="shared" si="212"/>
        <v>6.4099999999999966</v>
      </c>
      <c r="AA496" s="140">
        <f t="shared" si="213"/>
        <v>-1.5899999999999967</v>
      </c>
      <c r="AB496" s="142" t="str">
        <f>IF(G496&lt;&gt;"",VLOOKUP(WEEKDAY(C496,2),Служебный!G$4:H$10,2),"")</f>
        <v/>
      </c>
      <c r="AC496" s="125" t="str">
        <f t="shared" si="201"/>
        <v/>
      </c>
      <c r="AD496" s="126" t="str">
        <f t="shared" si="202"/>
        <v/>
      </c>
      <c r="AE496" s="127">
        <f t="shared" si="214"/>
        <v>0</v>
      </c>
      <c r="AF496" s="127">
        <f t="shared" si="215"/>
        <v>0</v>
      </c>
      <c r="AG496" s="127" t="str">
        <f t="shared" si="195"/>
        <v>интрадей</v>
      </c>
      <c r="AH496" s="128">
        <f t="shared" si="216"/>
        <v>0</v>
      </c>
      <c r="AI496" s="128">
        <f t="shared" si="217"/>
        <v>0</v>
      </c>
      <c r="AJ496" s="125" t="str">
        <f t="shared" si="203"/>
        <v/>
      </c>
      <c r="AK496" s="125" t="str">
        <f t="shared" si="204"/>
        <v/>
      </c>
      <c r="AL496" s="126" t="str">
        <f t="shared" si="205"/>
        <v/>
      </c>
      <c r="AM496" s="128">
        <f t="shared" si="198"/>
        <v>0</v>
      </c>
      <c r="AN496" s="129">
        <f t="shared" si="206"/>
        <v>8</v>
      </c>
      <c r="AO496" s="129">
        <f t="shared" si="199"/>
        <v>-19.875000000000043</v>
      </c>
      <c r="AP496" s="129">
        <f t="shared" si="207"/>
        <v>0</v>
      </c>
      <c r="AQ496" s="128">
        <f t="shared" si="196"/>
        <v>0</v>
      </c>
      <c r="AR496" s="128">
        <f t="shared" si="197"/>
        <v>0</v>
      </c>
      <c r="AS496" s="125">
        <f t="shared" si="218"/>
        <v>0</v>
      </c>
      <c r="AT496" s="143">
        <f t="shared" si="219"/>
        <v>-1</v>
      </c>
      <c r="AU496" s="137"/>
      <c r="AV496" s="102"/>
    </row>
    <row r="497" spans="1:48" ht="10.199999999999999" x14ac:dyDescent="0.2">
      <c r="A497" s="102"/>
      <c r="B497" s="133">
        <v>495</v>
      </c>
      <c r="C497" s="159"/>
      <c r="D497" s="82"/>
      <c r="E497" s="81"/>
      <c r="F497" s="82"/>
      <c r="G497" s="84"/>
      <c r="H497" s="84"/>
      <c r="I497" s="85"/>
      <c r="J497" s="85"/>
      <c r="K497" s="84"/>
      <c r="L497" s="86"/>
      <c r="M497" s="87"/>
      <c r="N497" s="135"/>
      <c r="O497" s="119"/>
      <c r="P497" s="120"/>
      <c r="Q497" s="121"/>
      <c r="R497" s="86"/>
      <c r="S497" s="86"/>
      <c r="T497" s="138">
        <f t="shared" si="200"/>
        <v>6.4099999999999966</v>
      </c>
      <c r="U497" s="122">
        <f t="shared" si="208"/>
        <v>0</v>
      </c>
      <c r="V497" s="123">
        <f t="shared" si="209"/>
        <v>0</v>
      </c>
      <c r="W497" s="122">
        <f t="shared" si="194"/>
        <v>0</v>
      </c>
      <c r="X497" s="124">
        <f t="shared" si="210"/>
        <v>6.4099999999999966</v>
      </c>
      <c r="Y497" s="124">
        <f t="shared" si="211"/>
        <v>-1.5899999999999967</v>
      </c>
      <c r="Z497" s="124">
        <f t="shared" si="212"/>
        <v>6.4099999999999966</v>
      </c>
      <c r="AA497" s="140">
        <f t="shared" si="213"/>
        <v>-1.5899999999999967</v>
      </c>
      <c r="AB497" s="142" t="str">
        <f>IF(G497&lt;&gt;"",VLOOKUP(WEEKDAY(C497,2),Служебный!G$4:H$10,2),"")</f>
        <v/>
      </c>
      <c r="AC497" s="125" t="str">
        <f t="shared" si="201"/>
        <v/>
      </c>
      <c r="AD497" s="126" t="str">
        <f t="shared" si="202"/>
        <v/>
      </c>
      <c r="AE497" s="127">
        <f t="shared" si="214"/>
        <v>0</v>
      </c>
      <c r="AF497" s="127">
        <f t="shared" si="215"/>
        <v>0</v>
      </c>
      <c r="AG497" s="127" t="str">
        <f t="shared" si="195"/>
        <v>интрадей</v>
      </c>
      <c r="AH497" s="128">
        <f t="shared" si="216"/>
        <v>0</v>
      </c>
      <c r="AI497" s="128">
        <f t="shared" si="217"/>
        <v>0</v>
      </c>
      <c r="AJ497" s="125" t="str">
        <f t="shared" si="203"/>
        <v/>
      </c>
      <c r="AK497" s="125" t="str">
        <f t="shared" si="204"/>
        <v/>
      </c>
      <c r="AL497" s="126" t="str">
        <f t="shared" si="205"/>
        <v/>
      </c>
      <c r="AM497" s="128">
        <f t="shared" si="198"/>
        <v>0</v>
      </c>
      <c r="AN497" s="129">
        <f t="shared" si="206"/>
        <v>8</v>
      </c>
      <c r="AO497" s="129">
        <f t="shared" si="199"/>
        <v>-19.875000000000043</v>
      </c>
      <c r="AP497" s="129">
        <f t="shared" si="207"/>
        <v>0</v>
      </c>
      <c r="AQ497" s="128">
        <f t="shared" si="196"/>
        <v>0</v>
      </c>
      <c r="AR497" s="128">
        <f t="shared" si="197"/>
        <v>0</v>
      </c>
      <c r="AS497" s="125">
        <f t="shared" si="218"/>
        <v>0</v>
      </c>
      <c r="AT497" s="143">
        <f t="shared" si="219"/>
        <v>-1</v>
      </c>
      <c r="AU497" s="137"/>
      <c r="AV497" s="102"/>
    </row>
    <row r="498" spans="1:48" ht="10.199999999999999" x14ac:dyDescent="0.2">
      <c r="A498" s="102"/>
      <c r="B498" s="133">
        <v>496</v>
      </c>
      <c r="C498" s="159"/>
      <c r="D498" s="82"/>
      <c r="E498" s="81"/>
      <c r="F498" s="82"/>
      <c r="G498" s="84"/>
      <c r="H498" s="84"/>
      <c r="I498" s="85"/>
      <c r="J498" s="85"/>
      <c r="K498" s="84"/>
      <c r="L498" s="86"/>
      <c r="M498" s="87"/>
      <c r="N498" s="135"/>
      <c r="O498" s="119"/>
      <c r="P498" s="120"/>
      <c r="Q498" s="121"/>
      <c r="R498" s="86"/>
      <c r="S498" s="86"/>
      <c r="T498" s="138">
        <f t="shared" si="200"/>
        <v>6.4099999999999966</v>
      </c>
      <c r="U498" s="122">
        <f t="shared" si="208"/>
        <v>0</v>
      </c>
      <c r="V498" s="123">
        <f t="shared" si="209"/>
        <v>0</v>
      </c>
      <c r="W498" s="122">
        <f t="shared" si="194"/>
        <v>0</v>
      </c>
      <c r="X498" s="124">
        <f t="shared" si="210"/>
        <v>6.4099999999999966</v>
      </c>
      <c r="Y498" s="124">
        <f t="shared" si="211"/>
        <v>-1.5899999999999967</v>
      </c>
      <c r="Z498" s="124">
        <f t="shared" si="212"/>
        <v>6.4099999999999966</v>
      </c>
      <c r="AA498" s="140">
        <f t="shared" si="213"/>
        <v>-1.5899999999999967</v>
      </c>
      <c r="AB498" s="142" t="str">
        <f>IF(G498&lt;&gt;"",VLOOKUP(WEEKDAY(C498,2),Служебный!G$4:H$10,2),"")</f>
        <v/>
      </c>
      <c r="AC498" s="125" t="str">
        <f t="shared" si="201"/>
        <v/>
      </c>
      <c r="AD498" s="126" t="str">
        <f t="shared" si="202"/>
        <v/>
      </c>
      <c r="AE498" s="127">
        <f t="shared" si="214"/>
        <v>0</v>
      </c>
      <c r="AF498" s="127">
        <f t="shared" si="215"/>
        <v>0</v>
      </c>
      <c r="AG498" s="127" t="str">
        <f t="shared" si="195"/>
        <v>интрадей</v>
      </c>
      <c r="AH498" s="128">
        <f t="shared" si="216"/>
        <v>0</v>
      </c>
      <c r="AI498" s="128">
        <f t="shared" si="217"/>
        <v>0</v>
      </c>
      <c r="AJ498" s="125" t="str">
        <f t="shared" si="203"/>
        <v/>
      </c>
      <c r="AK498" s="125" t="str">
        <f t="shared" si="204"/>
        <v/>
      </c>
      <c r="AL498" s="126" t="str">
        <f t="shared" si="205"/>
        <v/>
      </c>
      <c r="AM498" s="128">
        <f t="shared" si="198"/>
        <v>0</v>
      </c>
      <c r="AN498" s="129">
        <f t="shared" si="206"/>
        <v>8</v>
      </c>
      <c r="AO498" s="129">
        <f t="shared" si="199"/>
        <v>-19.875000000000043</v>
      </c>
      <c r="AP498" s="129">
        <f t="shared" si="207"/>
        <v>0</v>
      </c>
      <c r="AQ498" s="128">
        <f t="shared" si="196"/>
        <v>0</v>
      </c>
      <c r="AR498" s="128">
        <f t="shared" si="197"/>
        <v>0</v>
      </c>
      <c r="AS498" s="125">
        <f t="shared" si="218"/>
        <v>0</v>
      </c>
      <c r="AT498" s="143">
        <f t="shared" si="219"/>
        <v>-1</v>
      </c>
      <c r="AU498" s="137"/>
      <c r="AV498" s="102"/>
    </row>
    <row r="499" spans="1:48" ht="10.199999999999999" x14ac:dyDescent="0.2">
      <c r="A499" s="102"/>
      <c r="B499" s="133">
        <v>497</v>
      </c>
      <c r="C499" s="159"/>
      <c r="D499" s="82"/>
      <c r="E499" s="81"/>
      <c r="F499" s="82"/>
      <c r="G499" s="84"/>
      <c r="H499" s="84"/>
      <c r="I499" s="85"/>
      <c r="J499" s="85"/>
      <c r="K499" s="84"/>
      <c r="L499" s="86"/>
      <c r="M499" s="87"/>
      <c r="N499" s="135"/>
      <c r="O499" s="119"/>
      <c r="P499" s="120"/>
      <c r="Q499" s="121"/>
      <c r="R499" s="86"/>
      <c r="S499" s="86"/>
      <c r="T499" s="138">
        <f t="shared" si="200"/>
        <v>6.4099999999999966</v>
      </c>
      <c r="U499" s="122">
        <f t="shared" si="208"/>
        <v>0</v>
      </c>
      <c r="V499" s="123">
        <f t="shared" si="209"/>
        <v>0</v>
      </c>
      <c r="W499" s="122">
        <f t="shared" si="194"/>
        <v>0</v>
      </c>
      <c r="X499" s="124">
        <f t="shared" si="210"/>
        <v>6.4099999999999966</v>
      </c>
      <c r="Y499" s="124">
        <f t="shared" si="211"/>
        <v>-1.5899999999999967</v>
      </c>
      <c r="Z499" s="124">
        <f t="shared" si="212"/>
        <v>6.4099999999999966</v>
      </c>
      <c r="AA499" s="140">
        <f t="shared" si="213"/>
        <v>-1.5899999999999967</v>
      </c>
      <c r="AB499" s="142" t="str">
        <f>IF(G499&lt;&gt;"",VLOOKUP(WEEKDAY(C499,2),Служебный!G$4:H$10,2),"")</f>
        <v/>
      </c>
      <c r="AC499" s="125" t="str">
        <f t="shared" si="201"/>
        <v/>
      </c>
      <c r="AD499" s="126" t="str">
        <f t="shared" si="202"/>
        <v/>
      </c>
      <c r="AE499" s="127">
        <f t="shared" si="214"/>
        <v>0</v>
      </c>
      <c r="AF499" s="127">
        <f t="shared" si="215"/>
        <v>0</v>
      </c>
      <c r="AG499" s="127" t="str">
        <f t="shared" si="195"/>
        <v>интрадей</v>
      </c>
      <c r="AH499" s="128">
        <f t="shared" si="216"/>
        <v>0</v>
      </c>
      <c r="AI499" s="128">
        <f t="shared" si="217"/>
        <v>0</v>
      </c>
      <c r="AJ499" s="125" t="str">
        <f t="shared" si="203"/>
        <v/>
      </c>
      <c r="AK499" s="125" t="str">
        <f t="shared" si="204"/>
        <v/>
      </c>
      <c r="AL499" s="126" t="str">
        <f t="shared" si="205"/>
        <v/>
      </c>
      <c r="AM499" s="128">
        <f t="shared" si="198"/>
        <v>0</v>
      </c>
      <c r="AN499" s="129">
        <f t="shared" si="206"/>
        <v>8</v>
      </c>
      <c r="AO499" s="129">
        <f t="shared" si="199"/>
        <v>-19.875000000000043</v>
      </c>
      <c r="AP499" s="129">
        <f t="shared" si="207"/>
        <v>0</v>
      </c>
      <c r="AQ499" s="128">
        <f t="shared" si="196"/>
        <v>0</v>
      </c>
      <c r="AR499" s="128">
        <f t="shared" si="197"/>
        <v>0</v>
      </c>
      <c r="AS499" s="125">
        <f t="shared" si="218"/>
        <v>0</v>
      </c>
      <c r="AT499" s="143">
        <f t="shared" si="219"/>
        <v>-1</v>
      </c>
      <c r="AU499" s="137"/>
      <c r="AV499" s="102"/>
    </row>
    <row r="500" spans="1:48" ht="10.199999999999999" x14ac:dyDescent="0.2">
      <c r="A500" s="102"/>
      <c r="B500" s="133">
        <v>498</v>
      </c>
      <c r="C500" s="159"/>
      <c r="D500" s="82"/>
      <c r="E500" s="81"/>
      <c r="F500" s="82"/>
      <c r="G500" s="84"/>
      <c r="H500" s="84"/>
      <c r="I500" s="85"/>
      <c r="J500" s="85"/>
      <c r="K500" s="84"/>
      <c r="L500" s="86"/>
      <c r="M500" s="87"/>
      <c r="N500" s="135"/>
      <c r="O500" s="119"/>
      <c r="P500" s="120"/>
      <c r="Q500" s="121"/>
      <c r="R500" s="86"/>
      <c r="S500" s="86"/>
      <c r="T500" s="138">
        <f t="shared" si="200"/>
        <v>6.4099999999999966</v>
      </c>
      <c r="U500" s="122">
        <f t="shared" si="208"/>
        <v>0</v>
      </c>
      <c r="V500" s="123">
        <f t="shared" si="209"/>
        <v>0</v>
      </c>
      <c r="W500" s="122">
        <f t="shared" si="194"/>
        <v>0</v>
      </c>
      <c r="X500" s="124">
        <f t="shared" si="210"/>
        <v>6.4099999999999966</v>
      </c>
      <c r="Y500" s="124">
        <f t="shared" si="211"/>
        <v>-1.5899999999999967</v>
      </c>
      <c r="Z500" s="124">
        <f t="shared" si="212"/>
        <v>6.4099999999999966</v>
      </c>
      <c r="AA500" s="140">
        <f t="shared" si="213"/>
        <v>-1.5899999999999967</v>
      </c>
      <c r="AB500" s="142" t="str">
        <f>IF(G500&lt;&gt;"",VLOOKUP(WEEKDAY(C500,2),Служебный!G$4:H$10,2),"")</f>
        <v/>
      </c>
      <c r="AC500" s="125" t="str">
        <f t="shared" si="201"/>
        <v/>
      </c>
      <c r="AD500" s="126" t="str">
        <f t="shared" si="202"/>
        <v/>
      </c>
      <c r="AE500" s="127">
        <f t="shared" si="214"/>
        <v>0</v>
      </c>
      <c r="AF500" s="127">
        <f t="shared" si="215"/>
        <v>0</v>
      </c>
      <c r="AG500" s="127" t="str">
        <f t="shared" si="195"/>
        <v>интрадей</v>
      </c>
      <c r="AH500" s="128">
        <f t="shared" si="216"/>
        <v>0</v>
      </c>
      <c r="AI500" s="128">
        <f t="shared" si="217"/>
        <v>0</v>
      </c>
      <c r="AJ500" s="125" t="str">
        <f t="shared" si="203"/>
        <v/>
      </c>
      <c r="AK500" s="125" t="str">
        <f t="shared" si="204"/>
        <v/>
      </c>
      <c r="AL500" s="126" t="str">
        <f t="shared" si="205"/>
        <v/>
      </c>
      <c r="AM500" s="128">
        <f t="shared" si="198"/>
        <v>0</v>
      </c>
      <c r="AN500" s="129">
        <f t="shared" si="206"/>
        <v>8</v>
      </c>
      <c r="AO500" s="129">
        <f t="shared" si="199"/>
        <v>-19.875000000000043</v>
      </c>
      <c r="AP500" s="129">
        <f t="shared" si="207"/>
        <v>0</v>
      </c>
      <c r="AQ500" s="128">
        <f t="shared" si="196"/>
        <v>0</v>
      </c>
      <c r="AR500" s="128">
        <f t="shared" si="197"/>
        <v>0</v>
      </c>
      <c r="AS500" s="125">
        <f t="shared" si="218"/>
        <v>0</v>
      </c>
      <c r="AT500" s="143">
        <f t="shared" si="219"/>
        <v>-1</v>
      </c>
      <c r="AU500" s="137"/>
      <c r="AV500" s="102"/>
    </row>
    <row r="501" spans="1:48" ht="10.199999999999999" x14ac:dyDescent="0.2">
      <c r="A501" s="102"/>
      <c r="B501" s="133">
        <v>499</v>
      </c>
      <c r="C501" s="159"/>
      <c r="D501" s="82"/>
      <c r="E501" s="81"/>
      <c r="F501" s="82"/>
      <c r="G501" s="84"/>
      <c r="H501" s="84"/>
      <c r="I501" s="85"/>
      <c r="J501" s="85"/>
      <c r="K501" s="84"/>
      <c r="L501" s="86"/>
      <c r="M501" s="87"/>
      <c r="N501" s="135"/>
      <c r="O501" s="119"/>
      <c r="P501" s="120"/>
      <c r="Q501" s="121"/>
      <c r="R501" s="86"/>
      <c r="S501" s="86"/>
      <c r="T501" s="138">
        <f t="shared" si="200"/>
        <v>6.4099999999999966</v>
      </c>
      <c r="U501" s="122">
        <f t="shared" si="208"/>
        <v>0</v>
      </c>
      <c r="V501" s="123">
        <f t="shared" si="209"/>
        <v>0</v>
      </c>
      <c r="W501" s="122">
        <f t="shared" si="194"/>
        <v>0</v>
      </c>
      <c r="X501" s="124">
        <f t="shared" si="210"/>
        <v>6.4099999999999966</v>
      </c>
      <c r="Y501" s="124">
        <f t="shared" si="211"/>
        <v>-1.5899999999999967</v>
      </c>
      <c r="Z501" s="124">
        <f t="shared" si="212"/>
        <v>6.4099999999999966</v>
      </c>
      <c r="AA501" s="140">
        <f t="shared" si="213"/>
        <v>-1.5899999999999967</v>
      </c>
      <c r="AB501" s="142" t="str">
        <f>IF(G501&lt;&gt;"",VLOOKUP(WEEKDAY(C501,2),Служебный!G$4:H$10,2),"")</f>
        <v/>
      </c>
      <c r="AC501" s="125" t="str">
        <f t="shared" si="201"/>
        <v/>
      </c>
      <c r="AD501" s="126" t="str">
        <f t="shared" si="202"/>
        <v/>
      </c>
      <c r="AE501" s="127">
        <f t="shared" si="214"/>
        <v>0</v>
      </c>
      <c r="AF501" s="127">
        <f t="shared" si="215"/>
        <v>0</v>
      </c>
      <c r="AG501" s="127" t="str">
        <f t="shared" si="195"/>
        <v>интрадей</v>
      </c>
      <c r="AH501" s="128">
        <f t="shared" si="216"/>
        <v>0</v>
      </c>
      <c r="AI501" s="128">
        <f t="shared" si="217"/>
        <v>0</v>
      </c>
      <c r="AJ501" s="125" t="str">
        <f t="shared" si="203"/>
        <v/>
      </c>
      <c r="AK501" s="125" t="str">
        <f t="shared" si="204"/>
        <v/>
      </c>
      <c r="AL501" s="126" t="str">
        <f t="shared" si="205"/>
        <v/>
      </c>
      <c r="AM501" s="128">
        <f t="shared" si="198"/>
        <v>0</v>
      </c>
      <c r="AN501" s="129">
        <f t="shared" si="206"/>
        <v>8</v>
      </c>
      <c r="AO501" s="129">
        <f t="shared" si="199"/>
        <v>-19.875000000000043</v>
      </c>
      <c r="AP501" s="129">
        <f t="shared" si="207"/>
        <v>0</v>
      </c>
      <c r="AQ501" s="128">
        <f t="shared" si="196"/>
        <v>0</v>
      </c>
      <c r="AR501" s="128">
        <f t="shared" si="197"/>
        <v>0</v>
      </c>
      <c r="AS501" s="125">
        <f t="shared" si="218"/>
        <v>0</v>
      </c>
      <c r="AT501" s="143">
        <f t="shared" si="219"/>
        <v>-1</v>
      </c>
      <c r="AU501" s="137"/>
      <c r="AV501" s="102"/>
    </row>
    <row r="502" spans="1:48" ht="10.199999999999999" x14ac:dyDescent="0.2">
      <c r="A502" s="102"/>
      <c r="B502" s="133">
        <v>500</v>
      </c>
      <c r="C502" s="159"/>
      <c r="D502" s="82"/>
      <c r="E502" s="81"/>
      <c r="F502" s="82"/>
      <c r="G502" s="84"/>
      <c r="H502" s="84"/>
      <c r="I502" s="85"/>
      <c r="J502" s="85"/>
      <c r="K502" s="84"/>
      <c r="L502" s="86"/>
      <c r="M502" s="87"/>
      <c r="N502" s="135"/>
      <c r="O502" s="119"/>
      <c r="P502" s="120"/>
      <c r="Q502" s="121"/>
      <c r="R502" s="86"/>
      <c r="S502" s="86"/>
      <c r="T502" s="138">
        <f t="shared" si="200"/>
        <v>6.4099999999999966</v>
      </c>
      <c r="U502" s="122">
        <f t="shared" si="208"/>
        <v>0</v>
      </c>
      <c r="V502" s="123">
        <f t="shared" si="209"/>
        <v>0</v>
      </c>
      <c r="W502" s="122">
        <f t="shared" si="194"/>
        <v>0</v>
      </c>
      <c r="X502" s="124">
        <f t="shared" si="210"/>
        <v>6.4099999999999966</v>
      </c>
      <c r="Y502" s="124">
        <f t="shared" si="211"/>
        <v>-1.5899999999999967</v>
      </c>
      <c r="Z502" s="124">
        <f t="shared" si="212"/>
        <v>6.4099999999999966</v>
      </c>
      <c r="AA502" s="140">
        <f t="shared" si="213"/>
        <v>-1.5899999999999967</v>
      </c>
      <c r="AB502" s="142" t="str">
        <f>IF(G502&lt;&gt;"",VLOOKUP(WEEKDAY(C502,2),Служебный!G$4:H$10,2),"")</f>
        <v/>
      </c>
      <c r="AC502" s="125" t="str">
        <f t="shared" si="201"/>
        <v/>
      </c>
      <c r="AD502" s="126" t="str">
        <f t="shared" si="202"/>
        <v/>
      </c>
      <c r="AE502" s="127">
        <f t="shared" si="214"/>
        <v>0</v>
      </c>
      <c r="AF502" s="127">
        <f t="shared" si="215"/>
        <v>0</v>
      </c>
      <c r="AG502" s="127" t="str">
        <f t="shared" si="195"/>
        <v>интрадей</v>
      </c>
      <c r="AH502" s="128">
        <f t="shared" si="216"/>
        <v>0</v>
      </c>
      <c r="AI502" s="128">
        <f t="shared" si="217"/>
        <v>0</v>
      </c>
      <c r="AJ502" s="125" t="str">
        <f t="shared" si="203"/>
        <v/>
      </c>
      <c r="AK502" s="125" t="str">
        <f t="shared" si="204"/>
        <v/>
      </c>
      <c r="AL502" s="126" t="str">
        <f t="shared" si="205"/>
        <v/>
      </c>
      <c r="AM502" s="128">
        <f t="shared" si="198"/>
        <v>0</v>
      </c>
      <c r="AN502" s="129">
        <f t="shared" si="206"/>
        <v>8</v>
      </c>
      <c r="AO502" s="129">
        <f t="shared" si="199"/>
        <v>-19.875000000000043</v>
      </c>
      <c r="AP502" s="129">
        <f t="shared" si="207"/>
        <v>0</v>
      </c>
      <c r="AQ502" s="128">
        <f t="shared" si="196"/>
        <v>0</v>
      </c>
      <c r="AR502" s="128">
        <f t="shared" si="197"/>
        <v>0</v>
      </c>
      <c r="AS502" s="125">
        <f t="shared" si="218"/>
        <v>0</v>
      </c>
      <c r="AT502" s="143">
        <f t="shared" si="219"/>
        <v>-1</v>
      </c>
      <c r="AU502" s="137"/>
      <c r="AV502" s="102"/>
    </row>
    <row r="503" spans="1:48" ht="10.199999999999999" x14ac:dyDescent="0.2">
      <c r="A503" s="102"/>
      <c r="B503" s="133">
        <v>501</v>
      </c>
      <c r="C503" s="159"/>
      <c r="D503" s="82"/>
      <c r="E503" s="81"/>
      <c r="F503" s="82"/>
      <c r="G503" s="84"/>
      <c r="H503" s="84"/>
      <c r="I503" s="85"/>
      <c r="J503" s="85"/>
      <c r="K503" s="84"/>
      <c r="L503" s="86"/>
      <c r="M503" s="87"/>
      <c r="N503" s="135"/>
      <c r="O503" s="119"/>
      <c r="P503" s="120"/>
      <c r="Q503" s="121"/>
      <c r="R503" s="86"/>
      <c r="S503" s="86"/>
      <c r="T503" s="138">
        <f t="shared" si="200"/>
        <v>6.4099999999999966</v>
      </c>
      <c r="U503" s="122">
        <f t="shared" si="208"/>
        <v>0</v>
      </c>
      <c r="V503" s="123">
        <f t="shared" si="209"/>
        <v>0</v>
      </c>
      <c r="W503" s="122">
        <f t="shared" si="194"/>
        <v>0</v>
      </c>
      <c r="X503" s="124">
        <f t="shared" si="210"/>
        <v>6.4099999999999966</v>
      </c>
      <c r="Y503" s="124">
        <f t="shared" si="211"/>
        <v>-1.5899999999999967</v>
      </c>
      <c r="Z503" s="124">
        <f t="shared" si="212"/>
        <v>6.4099999999999966</v>
      </c>
      <c r="AA503" s="140">
        <f t="shared" si="213"/>
        <v>-1.5899999999999967</v>
      </c>
      <c r="AB503" s="142" t="str">
        <f>IF(G503&lt;&gt;"",VLOOKUP(WEEKDAY(C503,2),Служебный!G$4:H$10,2),"")</f>
        <v/>
      </c>
      <c r="AC503" s="125" t="str">
        <f t="shared" si="201"/>
        <v/>
      </c>
      <c r="AD503" s="126" t="str">
        <f t="shared" si="202"/>
        <v/>
      </c>
      <c r="AE503" s="127">
        <f t="shared" si="214"/>
        <v>0</v>
      </c>
      <c r="AF503" s="127">
        <f t="shared" si="215"/>
        <v>0</v>
      </c>
      <c r="AG503" s="127" t="str">
        <f t="shared" si="195"/>
        <v>интрадей</v>
      </c>
      <c r="AH503" s="128">
        <f t="shared" si="216"/>
        <v>0</v>
      </c>
      <c r="AI503" s="128">
        <f t="shared" si="217"/>
        <v>0</v>
      </c>
      <c r="AJ503" s="125" t="str">
        <f t="shared" si="203"/>
        <v/>
      </c>
      <c r="AK503" s="125" t="str">
        <f t="shared" si="204"/>
        <v/>
      </c>
      <c r="AL503" s="126" t="str">
        <f t="shared" si="205"/>
        <v/>
      </c>
      <c r="AM503" s="128">
        <f t="shared" si="198"/>
        <v>0</v>
      </c>
      <c r="AN503" s="129">
        <f t="shared" si="206"/>
        <v>8</v>
      </c>
      <c r="AO503" s="129">
        <f t="shared" si="199"/>
        <v>-19.875000000000043</v>
      </c>
      <c r="AP503" s="129">
        <f t="shared" si="207"/>
        <v>0</v>
      </c>
      <c r="AQ503" s="128">
        <f t="shared" si="196"/>
        <v>0</v>
      </c>
      <c r="AR503" s="128">
        <f t="shared" si="197"/>
        <v>0</v>
      </c>
      <c r="AS503" s="125">
        <f t="shared" si="218"/>
        <v>0</v>
      </c>
      <c r="AT503" s="143">
        <f t="shared" si="219"/>
        <v>-1</v>
      </c>
      <c r="AU503" s="137"/>
      <c r="AV503" s="102"/>
    </row>
    <row r="504" spans="1:48" ht="10.199999999999999" x14ac:dyDescent="0.2">
      <c r="A504" s="102"/>
      <c r="B504" s="133">
        <v>502</v>
      </c>
      <c r="C504" s="159"/>
      <c r="D504" s="82"/>
      <c r="E504" s="81"/>
      <c r="F504" s="82"/>
      <c r="G504" s="84"/>
      <c r="H504" s="84"/>
      <c r="I504" s="85"/>
      <c r="J504" s="85"/>
      <c r="K504" s="84"/>
      <c r="L504" s="86"/>
      <c r="M504" s="87"/>
      <c r="N504" s="135"/>
      <c r="O504" s="119"/>
      <c r="P504" s="120"/>
      <c r="Q504" s="121"/>
      <c r="R504" s="86"/>
      <c r="S504" s="86"/>
      <c r="T504" s="138">
        <f t="shared" si="200"/>
        <v>6.4099999999999966</v>
      </c>
      <c r="U504" s="122">
        <f t="shared" si="208"/>
        <v>0</v>
      </c>
      <c r="V504" s="123">
        <f t="shared" si="209"/>
        <v>0</v>
      </c>
      <c r="W504" s="122">
        <f t="shared" si="194"/>
        <v>0</v>
      </c>
      <c r="X504" s="124">
        <f t="shared" si="210"/>
        <v>6.4099999999999966</v>
      </c>
      <c r="Y504" s="124">
        <f t="shared" si="211"/>
        <v>-1.5899999999999967</v>
      </c>
      <c r="Z504" s="124">
        <f t="shared" si="212"/>
        <v>6.4099999999999966</v>
      </c>
      <c r="AA504" s="140">
        <f t="shared" si="213"/>
        <v>-1.5899999999999967</v>
      </c>
      <c r="AB504" s="142" t="str">
        <f>IF(G504&lt;&gt;"",VLOOKUP(WEEKDAY(C504,2),Служебный!G$4:H$10,2),"")</f>
        <v/>
      </c>
      <c r="AC504" s="125" t="str">
        <f t="shared" si="201"/>
        <v/>
      </c>
      <c r="AD504" s="126" t="str">
        <f t="shared" si="202"/>
        <v/>
      </c>
      <c r="AE504" s="127">
        <f t="shared" si="214"/>
        <v>0</v>
      </c>
      <c r="AF504" s="127">
        <f t="shared" si="215"/>
        <v>0</v>
      </c>
      <c r="AG504" s="127" t="str">
        <f t="shared" si="195"/>
        <v>интрадей</v>
      </c>
      <c r="AH504" s="128">
        <f t="shared" si="216"/>
        <v>0</v>
      </c>
      <c r="AI504" s="128">
        <f t="shared" si="217"/>
        <v>0</v>
      </c>
      <c r="AJ504" s="125" t="str">
        <f t="shared" si="203"/>
        <v/>
      </c>
      <c r="AK504" s="125" t="str">
        <f t="shared" si="204"/>
        <v/>
      </c>
      <c r="AL504" s="126" t="str">
        <f t="shared" si="205"/>
        <v/>
      </c>
      <c r="AM504" s="128">
        <f t="shared" si="198"/>
        <v>0</v>
      </c>
      <c r="AN504" s="129">
        <f t="shared" si="206"/>
        <v>8</v>
      </c>
      <c r="AO504" s="129">
        <f t="shared" si="199"/>
        <v>-19.875000000000043</v>
      </c>
      <c r="AP504" s="129">
        <f t="shared" si="207"/>
        <v>0</v>
      </c>
      <c r="AQ504" s="128">
        <f t="shared" si="196"/>
        <v>0</v>
      </c>
      <c r="AR504" s="128">
        <f t="shared" si="197"/>
        <v>0</v>
      </c>
      <c r="AS504" s="125">
        <f t="shared" si="218"/>
        <v>0</v>
      </c>
      <c r="AT504" s="143">
        <f t="shared" si="219"/>
        <v>-1</v>
      </c>
      <c r="AU504" s="137"/>
      <c r="AV504" s="102"/>
    </row>
    <row r="505" spans="1:48" ht="10.199999999999999" x14ac:dyDescent="0.2">
      <c r="A505" s="102"/>
      <c r="B505" s="133">
        <v>503</v>
      </c>
      <c r="C505" s="159"/>
      <c r="D505" s="82"/>
      <c r="E505" s="81"/>
      <c r="F505" s="82"/>
      <c r="G505" s="84"/>
      <c r="H505" s="84"/>
      <c r="I505" s="85"/>
      <c r="J505" s="85"/>
      <c r="K505" s="84"/>
      <c r="L505" s="86"/>
      <c r="M505" s="87"/>
      <c r="N505" s="135"/>
      <c r="O505" s="119"/>
      <c r="P505" s="120"/>
      <c r="Q505" s="121"/>
      <c r="R505" s="86"/>
      <c r="S505" s="86"/>
      <c r="T505" s="138">
        <f t="shared" si="200"/>
        <v>6.4099999999999966</v>
      </c>
      <c r="U505" s="122">
        <f t="shared" si="208"/>
        <v>0</v>
      </c>
      <c r="V505" s="123">
        <f t="shared" si="209"/>
        <v>0</v>
      </c>
      <c r="W505" s="122">
        <f t="shared" si="194"/>
        <v>0</v>
      </c>
      <c r="X505" s="124">
        <f t="shared" si="210"/>
        <v>6.4099999999999966</v>
      </c>
      <c r="Y505" s="124">
        <f t="shared" si="211"/>
        <v>-1.5899999999999967</v>
      </c>
      <c r="Z505" s="124">
        <f t="shared" si="212"/>
        <v>6.4099999999999966</v>
      </c>
      <c r="AA505" s="140">
        <f t="shared" si="213"/>
        <v>-1.5899999999999967</v>
      </c>
      <c r="AB505" s="142" t="str">
        <f>IF(G505&lt;&gt;"",VLOOKUP(WEEKDAY(C505,2),Служебный!G$4:H$10,2),"")</f>
        <v/>
      </c>
      <c r="AC505" s="125" t="str">
        <f t="shared" si="201"/>
        <v/>
      </c>
      <c r="AD505" s="126" t="str">
        <f t="shared" si="202"/>
        <v/>
      </c>
      <c r="AE505" s="127">
        <f t="shared" si="214"/>
        <v>0</v>
      </c>
      <c r="AF505" s="127">
        <f t="shared" si="215"/>
        <v>0</v>
      </c>
      <c r="AG505" s="127" t="str">
        <f t="shared" si="195"/>
        <v>интрадей</v>
      </c>
      <c r="AH505" s="128">
        <f t="shared" si="216"/>
        <v>0</v>
      </c>
      <c r="AI505" s="128">
        <f t="shared" si="217"/>
        <v>0</v>
      </c>
      <c r="AJ505" s="125" t="str">
        <f t="shared" si="203"/>
        <v/>
      </c>
      <c r="AK505" s="125" t="str">
        <f t="shared" si="204"/>
        <v/>
      </c>
      <c r="AL505" s="126" t="str">
        <f t="shared" si="205"/>
        <v/>
      </c>
      <c r="AM505" s="128">
        <f t="shared" si="198"/>
        <v>0</v>
      </c>
      <c r="AN505" s="129">
        <f t="shared" si="206"/>
        <v>8</v>
      </c>
      <c r="AO505" s="129">
        <f t="shared" si="199"/>
        <v>-19.875000000000043</v>
      </c>
      <c r="AP505" s="129">
        <f t="shared" si="207"/>
        <v>0</v>
      </c>
      <c r="AQ505" s="128">
        <f t="shared" si="196"/>
        <v>0</v>
      </c>
      <c r="AR505" s="128">
        <f t="shared" si="197"/>
        <v>0</v>
      </c>
      <c r="AS505" s="125">
        <f t="shared" si="218"/>
        <v>0</v>
      </c>
      <c r="AT505" s="143">
        <f t="shared" si="219"/>
        <v>-1</v>
      </c>
      <c r="AU505" s="137"/>
      <c r="AV505" s="102"/>
    </row>
    <row r="506" spans="1:48" ht="10.199999999999999" x14ac:dyDescent="0.2">
      <c r="A506" s="102"/>
      <c r="B506" s="133">
        <v>504</v>
      </c>
      <c r="C506" s="159"/>
      <c r="D506" s="82"/>
      <c r="E506" s="81"/>
      <c r="F506" s="82"/>
      <c r="G506" s="84"/>
      <c r="H506" s="84"/>
      <c r="I506" s="85"/>
      <c r="J506" s="85"/>
      <c r="K506" s="84"/>
      <c r="L506" s="86"/>
      <c r="M506" s="87"/>
      <c r="N506" s="135"/>
      <c r="O506" s="119"/>
      <c r="P506" s="120"/>
      <c r="Q506" s="121"/>
      <c r="R506" s="86"/>
      <c r="S506" s="86"/>
      <c r="T506" s="138">
        <f t="shared" si="200"/>
        <v>6.4099999999999966</v>
      </c>
      <c r="U506" s="122">
        <f t="shared" si="208"/>
        <v>0</v>
      </c>
      <c r="V506" s="123">
        <f t="shared" si="209"/>
        <v>0</v>
      </c>
      <c r="W506" s="122">
        <f t="shared" si="194"/>
        <v>0</v>
      </c>
      <c r="X506" s="124">
        <f t="shared" si="210"/>
        <v>6.4099999999999966</v>
      </c>
      <c r="Y506" s="124">
        <f t="shared" si="211"/>
        <v>-1.5899999999999967</v>
      </c>
      <c r="Z506" s="124">
        <f t="shared" si="212"/>
        <v>6.4099999999999966</v>
      </c>
      <c r="AA506" s="140">
        <f t="shared" si="213"/>
        <v>-1.5899999999999967</v>
      </c>
      <c r="AB506" s="142" t="str">
        <f>IF(G506&lt;&gt;"",VLOOKUP(WEEKDAY(C506,2),Служебный!G$4:H$10,2),"")</f>
        <v/>
      </c>
      <c r="AC506" s="125" t="str">
        <f t="shared" si="201"/>
        <v/>
      </c>
      <c r="AD506" s="126" t="str">
        <f t="shared" si="202"/>
        <v/>
      </c>
      <c r="AE506" s="127">
        <f t="shared" si="214"/>
        <v>0</v>
      </c>
      <c r="AF506" s="127">
        <f t="shared" si="215"/>
        <v>0</v>
      </c>
      <c r="AG506" s="127" t="str">
        <f t="shared" si="195"/>
        <v>интрадей</v>
      </c>
      <c r="AH506" s="128">
        <f t="shared" si="216"/>
        <v>0</v>
      </c>
      <c r="AI506" s="128">
        <f t="shared" si="217"/>
        <v>0</v>
      </c>
      <c r="AJ506" s="125" t="str">
        <f t="shared" si="203"/>
        <v/>
      </c>
      <c r="AK506" s="125" t="str">
        <f t="shared" si="204"/>
        <v/>
      </c>
      <c r="AL506" s="126" t="str">
        <f t="shared" si="205"/>
        <v/>
      </c>
      <c r="AM506" s="128">
        <f t="shared" si="198"/>
        <v>0</v>
      </c>
      <c r="AN506" s="129">
        <f t="shared" si="206"/>
        <v>8</v>
      </c>
      <c r="AO506" s="129">
        <f t="shared" si="199"/>
        <v>-19.875000000000043</v>
      </c>
      <c r="AP506" s="129">
        <f t="shared" si="207"/>
        <v>0</v>
      </c>
      <c r="AQ506" s="128">
        <f t="shared" si="196"/>
        <v>0</v>
      </c>
      <c r="AR506" s="128">
        <f t="shared" si="197"/>
        <v>0</v>
      </c>
      <c r="AS506" s="125">
        <f t="shared" si="218"/>
        <v>0</v>
      </c>
      <c r="AT506" s="143">
        <f t="shared" si="219"/>
        <v>-1</v>
      </c>
      <c r="AU506" s="137"/>
      <c r="AV506" s="102"/>
    </row>
    <row r="507" spans="1:48" ht="10.199999999999999" x14ac:dyDescent="0.2">
      <c r="A507" s="102"/>
      <c r="B507" s="133">
        <v>505</v>
      </c>
      <c r="C507" s="159"/>
      <c r="D507" s="82"/>
      <c r="E507" s="81"/>
      <c r="F507" s="82"/>
      <c r="G507" s="84"/>
      <c r="H507" s="84"/>
      <c r="I507" s="85"/>
      <c r="J507" s="85"/>
      <c r="K507" s="84"/>
      <c r="L507" s="86"/>
      <c r="M507" s="87"/>
      <c r="N507" s="135"/>
      <c r="O507" s="119"/>
      <c r="P507" s="120"/>
      <c r="Q507" s="121"/>
      <c r="R507" s="86"/>
      <c r="S507" s="86"/>
      <c r="T507" s="138">
        <f t="shared" si="200"/>
        <v>6.4099999999999966</v>
      </c>
      <c r="U507" s="122">
        <f t="shared" si="208"/>
        <v>0</v>
      </c>
      <c r="V507" s="123">
        <f t="shared" si="209"/>
        <v>0</v>
      </c>
      <c r="W507" s="122">
        <f t="shared" si="194"/>
        <v>0</v>
      </c>
      <c r="X507" s="124">
        <f t="shared" si="210"/>
        <v>6.4099999999999966</v>
      </c>
      <c r="Y507" s="124">
        <f t="shared" si="211"/>
        <v>-1.5899999999999967</v>
      </c>
      <c r="Z507" s="124">
        <f t="shared" si="212"/>
        <v>6.4099999999999966</v>
      </c>
      <c r="AA507" s="140">
        <f t="shared" si="213"/>
        <v>-1.5899999999999967</v>
      </c>
      <c r="AB507" s="142" t="str">
        <f>IF(G507&lt;&gt;"",VLOOKUP(WEEKDAY(C507,2),Служебный!G$4:H$10,2),"")</f>
        <v/>
      </c>
      <c r="AC507" s="125" t="str">
        <f t="shared" si="201"/>
        <v/>
      </c>
      <c r="AD507" s="126" t="str">
        <f t="shared" si="202"/>
        <v/>
      </c>
      <c r="AE507" s="127">
        <f t="shared" si="214"/>
        <v>0</v>
      </c>
      <c r="AF507" s="127">
        <f t="shared" si="215"/>
        <v>0</v>
      </c>
      <c r="AG507" s="127" t="str">
        <f t="shared" si="195"/>
        <v>интрадей</v>
      </c>
      <c r="AH507" s="128">
        <f t="shared" si="216"/>
        <v>0</v>
      </c>
      <c r="AI507" s="128">
        <f t="shared" si="217"/>
        <v>0</v>
      </c>
      <c r="AJ507" s="125" t="str">
        <f t="shared" si="203"/>
        <v/>
      </c>
      <c r="AK507" s="125" t="str">
        <f t="shared" si="204"/>
        <v/>
      </c>
      <c r="AL507" s="126" t="str">
        <f t="shared" si="205"/>
        <v/>
      </c>
      <c r="AM507" s="128">
        <f t="shared" si="198"/>
        <v>0</v>
      </c>
      <c r="AN507" s="129">
        <f t="shared" si="206"/>
        <v>8</v>
      </c>
      <c r="AO507" s="129">
        <f t="shared" si="199"/>
        <v>-19.875000000000043</v>
      </c>
      <c r="AP507" s="129">
        <f t="shared" si="207"/>
        <v>0</v>
      </c>
      <c r="AQ507" s="128">
        <f t="shared" si="196"/>
        <v>0</v>
      </c>
      <c r="AR507" s="128">
        <f t="shared" si="197"/>
        <v>0</v>
      </c>
      <c r="AS507" s="125">
        <f t="shared" si="218"/>
        <v>0</v>
      </c>
      <c r="AT507" s="143">
        <f t="shared" si="219"/>
        <v>-1</v>
      </c>
      <c r="AU507" s="137"/>
      <c r="AV507" s="102"/>
    </row>
    <row r="508" spans="1:48" ht="10.199999999999999" x14ac:dyDescent="0.2">
      <c r="A508" s="102"/>
      <c r="B508" s="133">
        <v>506</v>
      </c>
      <c r="C508" s="159"/>
      <c r="D508" s="82"/>
      <c r="E508" s="81"/>
      <c r="F508" s="82"/>
      <c r="G508" s="84"/>
      <c r="H508" s="84"/>
      <c r="I508" s="85"/>
      <c r="J508" s="85"/>
      <c r="K508" s="84"/>
      <c r="L508" s="86"/>
      <c r="M508" s="87"/>
      <c r="N508" s="135"/>
      <c r="O508" s="119"/>
      <c r="P508" s="120"/>
      <c r="Q508" s="121"/>
      <c r="R508" s="86"/>
      <c r="S508" s="86"/>
      <c r="T508" s="138">
        <f t="shared" si="200"/>
        <v>6.4099999999999966</v>
      </c>
      <c r="U508" s="122">
        <f t="shared" si="208"/>
        <v>0</v>
      </c>
      <c r="V508" s="123">
        <f t="shared" si="209"/>
        <v>0</v>
      </c>
      <c r="W508" s="122">
        <f t="shared" si="194"/>
        <v>0</v>
      </c>
      <c r="X508" s="124">
        <f t="shared" si="210"/>
        <v>6.4099999999999966</v>
      </c>
      <c r="Y508" s="124">
        <f t="shared" si="211"/>
        <v>-1.5899999999999967</v>
      </c>
      <c r="Z508" s="124">
        <f t="shared" si="212"/>
        <v>6.4099999999999966</v>
      </c>
      <c r="AA508" s="140">
        <f t="shared" si="213"/>
        <v>-1.5899999999999967</v>
      </c>
      <c r="AB508" s="142" t="str">
        <f>IF(G508&lt;&gt;"",VLOOKUP(WEEKDAY(C508,2),Служебный!G$4:H$10,2),"")</f>
        <v/>
      </c>
      <c r="AC508" s="125" t="str">
        <f t="shared" si="201"/>
        <v/>
      </c>
      <c r="AD508" s="126" t="str">
        <f t="shared" si="202"/>
        <v/>
      </c>
      <c r="AE508" s="127">
        <f t="shared" si="214"/>
        <v>0</v>
      </c>
      <c r="AF508" s="127">
        <f t="shared" si="215"/>
        <v>0</v>
      </c>
      <c r="AG508" s="127" t="str">
        <f t="shared" si="195"/>
        <v>интрадей</v>
      </c>
      <c r="AH508" s="128">
        <f t="shared" si="216"/>
        <v>0</v>
      </c>
      <c r="AI508" s="128">
        <f t="shared" si="217"/>
        <v>0</v>
      </c>
      <c r="AJ508" s="125" t="str">
        <f t="shared" si="203"/>
        <v/>
      </c>
      <c r="AK508" s="125" t="str">
        <f t="shared" si="204"/>
        <v/>
      </c>
      <c r="AL508" s="126" t="str">
        <f t="shared" si="205"/>
        <v/>
      </c>
      <c r="AM508" s="128">
        <f t="shared" si="198"/>
        <v>0</v>
      </c>
      <c r="AN508" s="129">
        <f t="shared" si="206"/>
        <v>8</v>
      </c>
      <c r="AO508" s="129">
        <f t="shared" si="199"/>
        <v>-19.875000000000043</v>
      </c>
      <c r="AP508" s="129">
        <f t="shared" si="207"/>
        <v>0</v>
      </c>
      <c r="AQ508" s="128">
        <f t="shared" si="196"/>
        <v>0</v>
      </c>
      <c r="AR508" s="128">
        <f t="shared" si="197"/>
        <v>0</v>
      </c>
      <c r="AS508" s="125">
        <f t="shared" si="218"/>
        <v>0</v>
      </c>
      <c r="AT508" s="143">
        <f t="shared" si="219"/>
        <v>-1</v>
      </c>
      <c r="AU508" s="137"/>
      <c r="AV508" s="102"/>
    </row>
    <row r="509" spans="1:48" ht="10.199999999999999" x14ac:dyDescent="0.2">
      <c r="A509" s="102"/>
      <c r="B509" s="133">
        <v>507</v>
      </c>
      <c r="C509" s="159"/>
      <c r="D509" s="82"/>
      <c r="E509" s="81"/>
      <c r="F509" s="82"/>
      <c r="G509" s="84"/>
      <c r="H509" s="84"/>
      <c r="I509" s="85"/>
      <c r="J509" s="85"/>
      <c r="K509" s="84"/>
      <c r="L509" s="86"/>
      <c r="M509" s="87"/>
      <c r="N509" s="135"/>
      <c r="O509" s="119"/>
      <c r="P509" s="120"/>
      <c r="Q509" s="121"/>
      <c r="R509" s="86"/>
      <c r="S509" s="86"/>
      <c r="T509" s="138">
        <f t="shared" si="200"/>
        <v>6.4099999999999966</v>
      </c>
      <c r="U509" s="122">
        <f t="shared" si="208"/>
        <v>0</v>
      </c>
      <c r="V509" s="123">
        <f t="shared" si="209"/>
        <v>0</v>
      </c>
      <c r="W509" s="122">
        <f t="shared" si="194"/>
        <v>0</v>
      </c>
      <c r="X509" s="124">
        <f t="shared" si="210"/>
        <v>6.4099999999999966</v>
      </c>
      <c r="Y509" s="124">
        <f t="shared" si="211"/>
        <v>-1.5899999999999967</v>
      </c>
      <c r="Z509" s="124">
        <f t="shared" si="212"/>
        <v>6.4099999999999966</v>
      </c>
      <c r="AA509" s="140">
        <f t="shared" si="213"/>
        <v>-1.5899999999999967</v>
      </c>
      <c r="AB509" s="142" t="str">
        <f>IF(G509&lt;&gt;"",VLOOKUP(WEEKDAY(C509,2),Служебный!G$4:H$10,2),"")</f>
        <v/>
      </c>
      <c r="AC509" s="125" t="str">
        <f t="shared" si="201"/>
        <v/>
      </c>
      <c r="AD509" s="126" t="str">
        <f t="shared" si="202"/>
        <v/>
      </c>
      <c r="AE509" s="127">
        <f t="shared" si="214"/>
        <v>0</v>
      </c>
      <c r="AF509" s="127">
        <f t="shared" si="215"/>
        <v>0</v>
      </c>
      <c r="AG509" s="127" t="str">
        <f t="shared" si="195"/>
        <v>интрадей</v>
      </c>
      <c r="AH509" s="128">
        <f t="shared" si="216"/>
        <v>0</v>
      </c>
      <c r="AI509" s="128">
        <f t="shared" si="217"/>
        <v>0</v>
      </c>
      <c r="AJ509" s="125" t="str">
        <f t="shared" si="203"/>
        <v/>
      </c>
      <c r="AK509" s="125" t="str">
        <f t="shared" si="204"/>
        <v/>
      </c>
      <c r="AL509" s="126" t="str">
        <f t="shared" si="205"/>
        <v/>
      </c>
      <c r="AM509" s="128">
        <f t="shared" si="198"/>
        <v>0</v>
      </c>
      <c r="AN509" s="129">
        <f t="shared" si="206"/>
        <v>8</v>
      </c>
      <c r="AO509" s="129">
        <f t="shared" si="199"/>
        <v>-19.875000000000043</v>
      </c>
      <c r="AP509" s="129">
        <f t="shared" si="207"/>
        <v>0</v>
      </c>
      <c r="AQ509" s="128">
        <f t="shared" si="196"/>
        <v>0</v>
      </c>
      <c r="AR509" s="128">
        <f t="shared" si="197"/>
        <v>0</v>
      </c>
      <c r="AS509" s="125">
        <f t="shared" si="218"/>
        <v>0</v>
      </c>
      <c r="AT509" s="143">
        <f t="shared" si="219"/>
        <v>-1</v>
      </c>
      <c r="AU509" s="137"/>
      <c r="AV509" s="102"/>
    </row>
    <row r="510" spans="1:48" ht="10.199999999999999" x14ac:dyDescent="0.2">
      <c r="A510" s="102"/>
      <c r="B510" s="133">
        <v>508</v>
      </c>
      <c r="C510" s="159"/>
      <c r="D510" s="82"/>
      <c r="E510" s="81"/>
      <c r="F510" s="82"/>
      <c r="G510" s="84"/>
      <c r="H510" s="84"/>
      <c r="I510" s="85"/>
      <c r="J510" s="85"/>
      <c r="K510" s="84"/>
      <c r="L510" s="86"/>
      <c r="M510" s="87"/>
      <c r="N510" s="135"/>
      <c r="O510" s="119"/>
      <c r="P510" s="120"/>
      <c r="Q510" s="121"/>
      <c r="R510" s="86"/>
      <c r="S510" s="86"/>
      <c r="T510" s="138">
        <f t="shared" si="200"/>
        <v>6.4099999999999966</v>
      </c>
      <c r="U510" s="122">
        <f t="shared" si="208"/>
        <v>0</v>
      </c>
      <c r="V510" s="123">
        <f t="shared" si="209"/>
        <v>0</v>
      </c>
      <c r="W510" s="122">
        <f t="shared" si="194"/>
        <v>0</v>
      </c>
      <c r="X510" s="124">
        <f t="shared" si="210"/>
        <v>6.4099999999999966</v>
      </c>
      <c r="Y510" s="124">
        <f t="shared" si="211"/>
        <v>-1.5899999999999967</v>
      </c>
      <c r="Z510" s="124">
        <f t="shared" si="212"/>
        <v>6.4099999999999966</v>
      </c>
      <c r="AA510" s="140">
        <f t="shared" si="213"/>
        <v>-1.5899999999999967</v>
      </c>
      <c r="AB510" s="142" t="str">
        <f>IF(G510&lt;&gt;"",VLOOKUP(WEEKDAY(C510,2),Служебный!G$4:H$10,2),"")</f>
        <v/>
      </c>
      <c r="AC510" s="125" t="str">
        <f t="shared" si="201"/>
        <v/>
      </c>
      <c r="AD510" s="126" t="str">
        <f t="shared" si="202"/>
        <v/>
      </c>
      <c r="AE510" s="127">
        <f t="shared" si="214"/>
        <v>0</v>
      </c>
      <c r="AF510" s="127">
        <f t="shared" si="215"/>
        <v>0</v>
      </c>
      <c r="AG510" s="127" t="str">
        <f t="shared" si="195"/>
        <v>интрадей</v>
      </c>
      <c r="AH510" s="128">
        <f t="shared" si="216"/>
        <v>0</v>
      </c>
      <c r="AI510" s="128">
        <f t="shared" si="217"/>
        <v>0</v>
      </c>
      <c r="AJ510" s="125" t="str">
        <f t="shared" si="203"/>
        <v/>
      </c>
      <c r="AK510" s="125" t="str">
        <f t="shared" si="204"/>
        <v/>
      </c>
      <c r="AL510" s="126" t="str">
        <f t="shared" si="205"/>
        <v/>
      </c>
      <c r="AM510" s="128">
        <f t="shared" si="198"/>
        <v>0</v>
      </c>
      <c r="AN510" s="129">
        <f t="shared" si="206"/>
        <v>8</v>
      </c>
      <c r="AO510" s="129">
        <f t="shared" si="199"/>
        <v>-19.875000000000043</v>
      </c>
      <c r="AP510" s="129">
        <f t="shared" si="207"/>
        <v>0</v>
      </c>
      <c r="AQ510" s="128">
        <f t="shared" si="196"/>
        <v>0</v>
      </c>
      <c r="AR510" s="128">
        <f t="shared" si="197"/>
        <v>0</v>
      </c>
      <c r="AS510" s="125">
        <f t="shared" si="218"/>
        <v>0</v>
      </c>
      <c r="AT510" s="143">
        <f t="shared" si="219"/>
        <v>-1</v>
      </c>
      <c r="AU510" s="137"/>
      <c r="AV510" s="102"/>
    </row>
    <row r="511" spans="1:48" ht="10.199999999999999" x14ac:dyDescent="0.2">
      <c r="A511" s="102"/>
      <c r="B511" s="133">
        <v>509</v>
      </c>
      <c r="C511" s="159"/>
      <c r="D511" s="82"/>
      <c r="E511" s="81"/>
      <c r="F511" s="82"/>
      <c r="G511" s="84"/>
      <c r="H511" s="84"/>
      <c r="I511" s="85"/>
      <c r="J511" s="85"/>
      <c r="K511" s="84"/>
      <c r="L511" s="86"/>
      <c r="M511" s="87"/>
      <c r="N511" s="135"/>
      <c r="O511" s="119"/>
      <c r="P511" s="120"/>
      <c r="Q511" s="121"/>
      <c r="R511" s="86"/>
      <c r="S511" s="86"/>
      <c r="T511" s="138">
        <f t="shared" si="200"/>
        <v>6.4099999999999966</v>
      </c>
      <c r="U511" s="122">
        <f t="shared" si="208"/>
        <v>0</v>
      </c>
      <c r="V511" s="123">
        <f t="shared" si="209"/>
        <v>0</v>
      </c>
      <c r="W511" s="122">
        <f t="shared" si="194"/>
        <v>0</v>
      </c>
      <c r="X511" s="124">
        <f t="shared" si="210"/>
        <v>6.4099999999999966</v>
      </c>
      <c r="Y511" s="124">
        <f t="shared" si="211"/>
        <v>-1.5899999999999967</v>
      </c>
      <c r="Z511" s="124">
        <f t="shared" si="212"/>
        <v>6.4099999999999966</v>
      </c>
      <c r="AA511" s="140">
        <f t="shared" si="213"/>
        <v>-1.5899999999999967</v>
      </c>
      <c r="AB511" s="142" t="str">
        <f>IF(G511&lt;&gt;"",VLOOKUP(WEEKDAY(C511,2),Служебный!G$4:H$10,2),"")</f>
        <v/>
      </c>
      <c r="AC511" s="125" t="str">
        <f t="shared" si="201"/>
        <v/>
      </c>
      <c r="AD511" s="126" t="str">
        <f t="shared" si="202"/>
        <v/>
      </c>
      <c r="AE511" s="127">
        <f t="shared" si="214"/>
        <v>0</v>
      </c>
      <c r="AF511" s="127">
        <f t="shared" si="215"/>
        <v>0</v>
      </c>
      <c r="AG511" s="127" t="str">
        <f t="shared" si="195"/>
        <v>интрадей</v>
      </c>
      <c r="AH511" s="128">
        <f t="shared" si="216"/>
        <v>0</v>
      </c>
      <c r="AI511" s="128">
        <f t="shared" si="217"/>
        <v>0</v>
      </c>
      <c r="AJ511" s="125" t="str">
        <f t="shared" si="203"/>
        <v/>
      </c>
      <c r="AK511" s="125" t="str">
        <f t="shared" si="204"/>
        <v/>
      </c>
      <c r="AL511" s="126" t="str">
        <f t="shared" si="205"/>
        <v/>
      </c>
      <c r="AM511" s="128">
        <f t="shared" si="198"/>
        <v>0</v>
      </c>
      <c r="AN511" s="129">
        <f t="shared" si="206"/>
        <v>8</v>
      </c>
      <c r="AO511" s="129">
        <f t="shared" si="199"/>
        <v>-19.875000000000043</v>
      </c>
      <c r="AP511" s="129">
        <f t="shared" si="207"/>
        <v>0</v>
      </c>
      <c r="AQ511" s="128">
        <f t="shared" si="196"/>
        <v>0</v>
      </c>
      <c r="AR511" s="128">
        <f t="shared" si="197"/>
        <v>0</v>
      </c>
      <c r="AS511" s="125">
        <f t="shared" si="218"/>
        <v>0</v>
      </c>
      <c r="AT511" s="143">
        <f t="shared" si="219"/>
        <v>-1</v>
      </c>
      <c r="AU511" s="137"/>
      <c r="AV511" s="102"/>
    </row>
    <row r="512" spans="1:48" ht="10.199999999999999" x14ac:dyDescent="0.2">
      <c r="A512" s="102"/>
      <c r="B512" s="133">
        <v>510</v>
      </c>
      <c r="C512" s="159"/>
      <c r="D512" s="82"/>
      <c r="E512" s="81"/>
      <c r="F512" s="82"/>
      <c r="G512" s="84"/>
      <c r="H512" s="84"/>
      <c r="I512" s="85"/>
      <c r="J512" s="85"/>
      <c r="K512" s="84"/>
      <c r="L512" s="86"/>
      <c r="M512" s="87"/>
      <c r="N512" s="135"/>
      <c r="O512" s="119"/>
      <c r="P512" s="120"/>
      <c r="Q512" s="121"/>
      <c r="R512" s="86"/>
      <c r="S512" s="86"/>
      <c r="T512" s="138">
        <f t="shared" si="200"/>
        <v>6.4099999999999966</v>
      </c>
      <c r="U512" s="122">
        <f t="shared" si="208"/>
        <v>0</v>
      </c>
      <c r="V512" s="123">
        <f t="shared" si="209"/>
        <v>0</v>
      </c>
      <c r="W512" s="122">
        <f t="shared" si="194"/>
        <v>0</v>
      </c>
      <c r="X512" s="124">
        <f t="shared" si="210"/>
        <v>6.4099999999999966</v>
      </c>
      <c r="Y512" s="124">
        <f t="shared" si="211"/>
        <v>-1.5899999999999967</v>
      </c>
      <c r="Z512" s="124">
        <f t="shared" si="212"/>
        <v>6.4099999999999966</v>
      </c>
      <c r="AA512" s="140">
        <f t="shared" si="213"/>
        <v>-1.5899999999999967</v>
      </c>
      <c r="AB512" s="142" t="str">
        <f>IF(G512&lt;&gt;"",VLOOKUP(WEEKDAY(C512,2),Служебный!G$4:H$10,2),"")</f>
        <v/>
      </c>
      <c r="AC512" s="125" t="str">
        <f t="shared" si="201"/>
        <v/>
      </c>
      <c r="AD512" s="126" t="str">
        <f t="shared" si="202"/>
        <v/>
      </c>
      <c r="AE512" s="127">
        <f t="shared" si="214"/>
        <v>0</v>
      </c>
      <c r="AF512" s="127">
        <f t="shared" si="215"/>
        <v>0</v>
      </c>
      <c r="AG512" s="127" t="str">
        <f t="shared" si="195"/>
        <v>интрадей</v>
      </c>
      <c r="AH512" s="128">
        <f t="shared" si="216"/>
        <v>0</v>
      </c>
      <c r="AI512" s="128">
        <f t="shared" si="217"/>
        <v>0</v>
      </c>
      <c r="AJ512" s="125" t="str">
        <f t="shared" si="203"/>
        <v/>
      </c>
      <c r="AK512" s="125" t="str">
        <f t="shared" si="204"/>
        <v/>
      </c>
      <c r="AL512" s="126" t="str">
        <f t="shared" si="205"/>
        <v/>
      </c>
      <c r="AM512" s="128">
        <f t="shared" si="198"/>
        <v>0</v>
      </c>
      <c r="AN512" s="129">
        <f t="shared" si="206"/>
        <v>8</v>
      </c>
      <c r="AO512" s="129">
        <f t="shared" si="199"/>
        <v>-19.875000000000043</v>
      </c>
      <c r="AP512" s="129">
        <f t="shared" si="207"/>
        <v>0</v>
      </c>
      <c r="AQ512" s="128">
        <f t="shared" si="196"/>
        <v>0</v>
      </c>
      <c r="AR512" s="128">
        <f t="shared" si="197"/>
        <v>0</v>
      </c>
      <c r="AS512" s="125">
        <f t="shared" si="218"/>
        <v>0</v>
      </c>
      <c r="AT512" s="143">
        <f t="shared" si="219"/>
        <v>-1</v>
      </c>
      <c r="AU512" s="137"/>
      <c r="AV512" s="102"/>
    </row>
    <row r="513" spans="1:48" ht="10.199999999999999" x14ac:dyDescent="0.2">
      <c r="A513" s="102"/>
      <c r="B513" s="133">
        <v>511</v>
      </c>
      <c r="C513" s="159"/>
      <c r="D513" s="82"/>
      <c r="E513" s="81"/>
      <c r="F513" s="82"/>
      <c r="G513" s="84"/>
      <c r="H513" s="84"/>
      <c r="I513" s="85"/>
      <c r="J513" s="85"/>
      <c r="K513" s="84"/>
      <c r="L513" s="86"/>
      <c r="M513" s="87"/>
      <c r="N513" s="135"/>
      <c r="O513" s="119"/>
      <c r="P513" s="120"/>
      <c r="Q513" s="121"/>
      <c r="R513" s="86"/>
      <c r="S513" s="86"/>
      <c r="T513" s="138">
        <f t="shared" si="200"/>
        <v>6.4099999999999966</v>
      </c>
      <c r="U513" s="122">
        <f t="shared" si="208"/>
        <v>0</v>
      </c>
      <c r="V513" s="123">
        <f t="shared" si="209"/>
        <v>0</v>
      </c>
      <c r="W513" s="122">
        <f t="shared" si="194"/>
        <v>0</v>
      </c>
      <c r="X513" s="124">
        <f t="shared" si="210"/>
        <v>6.4099999999999966</v>
      </c>
      <c r="Y513" s="124">
        <f t="shared" si="211"/>
        <v>-1.5899999999999967</v>
      </c>
      <c r="Z513" s="124">
        <f t="shared" si="212"/>
        <v>6.4099999999999966</v>
      </c>
      <c r="AA513" s="140">
        <f t="shared" si="213"/>
        <v>-1.5899999999999967</v>
      </c>
      <c r="AB513" s="142" t="str">
        <f>IF(G513&lt;&gt;"",VLOOKUP(WEEKDAY(C513,2),Служебный!G$4:H$10,2),"")</f>
        <v/>
      </c>
      <c r="AC513" s="125" t="str">
        <f t="shared" si="201"/>
        <v/>
      </c>
      <c r="AD513" s="126" t="str">
        <f t="shared" si="202"/>
        <v/>
      </c>
      <c r="AE513" s="127">
        <f t="shared" si="214"/>
        <v>0</v>
      </c>
      <c r="AF513" s="127">
        <f t="shared" si="215"/>
        <v>0</v>
      </c>
      <c r="AG513" s="127" t="str">
        <f t="shared" si="195"/>
        <v>интрадей</v>
      </c>
      <c r="AH513" s="128">
        <f t="shared" si="216"/>
        <v>0</v>
      </c>
      <c r="AI513" s="128">
        <f t="shared" si="217"/>
        <v>0</v>
      </c>
      <c r="AJ513" s="125" t="str">
        <f t="shared" si="203"/>
        <v/>
      </c>
      <c r="AK513" s="125" t="str">
        <f t="shared" si="204"/>
        <v/>
      </c>
      <c r="AL513" s="126" t="str">
        <f t="shared" si="205"/>
        <v/>
      </c>
      <c r="AM513" s="128">
        <f t="shared" si="198"/>
        <v>0</v>
      </c>
      <c r="AN513" s="129">
        <f t="shared" si="206"/>
        <v>8</v>
      </c>
      <c r="AO513" s="129">
        <f t="shared" si="199"/>
        <v>-19.875000000000043</v>
      </c>
      <c r="AP513" s="129">
        <f t="shared" si="207"/>
        <v>0</v>
      </c>
      <c r="AQ513" s="128">
        <f t="shared" si="196"/>
        <v>0</v>
      </c>
      <c r="AR513" s="128">
        <f t="shared" si="197"/>
        <v>0</v>
      </c>
      <c r="AS513" s="125">
        <f t="shared" si="218"/>
        <v>0</v>
      </c>
      <c r="AT513" s="143">
        <f t="shared" si="219"/>
        <v>-1</v>
      </c>
      <c r="AU513" s="137"/>
      <c r="AV513" s="102"/>
    </row>
    <row r="514" spans="1:48" ht="10.199999999999999" x14ac:dyDescent="0.2">
      <c r="A514" s="102"/>
      <c r="B514" s="133">
        <v>512</v>
      </c>
      <c r="C514" s="159"/>
      <c r="D514" s="82"/>
      <c r="E514" s="81"/>
      <c r="F514" s="82"/>
      <c r="G514" s="84"/>
      <c r="H514" s="84"/>
      <c r="I514" s="85"/>
      <c r="J514" s="85"/>
      <c r="K514" s="84"/>
      <c r="L514" s="86"/>
      <c r="M514" s="87"/>
      <c r="N514" s="135"/>
      <c r="O514" s="119"/>
      <c r="P514" s="120"/>
      <c r="Q514" s="121"/>
      <c r="R514" s="86"/>
      <c r="S514" s="86"/>
      <c r="T514" s="138">
        <f t="shared" si="200"/>
        <v>6.4099999999999966</v>
      </c>
      <c r="U514" s="122">
        <f t="shared" si="208"/>
        <v>0</v>
      </c>
      <c r="V514" s="123">
        <f t="shared" si="209"/>
        <v>0</v>
      </c>
      <c r="W514" s="122">
        <f t="shared" si="194"/>
        <v>0</v>
      </c>
      <c r="X514" s="124">
        <f t="shared" si="210"/>
        <v>6.4099999999999966</v>
      </c>
      <c r="Y514" s="124">
        <f t="shared" si="211"/>
        <v>-1.5899999999999967</v>
      </c>
      <c r="Z514" s="124">
        <f t="shared" si="212"/>
        <v>6.4099999999999966</v>
      </c>
      <c r="AA514" s="140">
        <f t="shared" si="213"/>
        <v>-1.5899999999999967</v>
      </c>
      <c r="AB514" s="142" t="str">
        <f>IF(G514&lt;&gt;"",VLOOKUP(WEEKDAY(C514,2),Служебный!G$4:H$10,2),"")</f>
        <v/>
      </c>
      <c r="AC514" s="125" t="str">
        <f t="shared" si="201"/>
        <v/>
      </c>
      <c r="AD514" s="126" t="str">
        <f t="shared" si="202"/>
        <v/>
      </c>
      <c r="AE514" s="127">
        <f t="shared" si="214"/>
        <v>0</v>
      </c>
      <c r="AF514" s="127">
        <f t="shared" si="215"/>
        <v>0</v>
      </c>
      <c r="AG514" s="127" t="str">
        <f t="shared" si="195"/>
        <v>интрадей</v>
      </c>
      <c r="AH514" s="128">
        <f t="shared" si="216"/>
        <v>0</v>
      </c>
      <c r="AI514" s="128">
        <f t="shared" si="217"/>
        <v>0</v>
      </c>
      <c r="AJ514" s="125" t="str">
        <f t="shared" si="203"/>
        <v/>
      </c>
      <c r="AK514" s="125" t="str">
        <f t="shared" si="204"/>
        <v/>
      </c>
      <c r="AL514" s="126" t="str">
        <f t="shared" si="205"/>
        <v/>
      </c>
      <c r="AM514" s="128">
        <f t="shared" si="198"/>
        <v>0</v>
      </c>
      <c r="AN514" s="129">
        <f t="shared" si="206"/>
        <v>8</v>
      </c>
      <c r="AO514" s="129">
        <f t="shared" si="199"/>
        <v>-19.875000000000043</v>
      </c>
      <c r="AP514" s="129">
        <f t="shared" si="207"/>
        <v>0</v>
      </c>
      <c r="AQ514" s="128">
        <f t="shared" si="196"/>
        <v>0</v>
      </c>
      <c r="AR514" s="128">
        <f t="shared" si="197"/>
        <v>0</v>
      </c>
      <c r="AS514" s="125">
        <f t="shared" si="218"/>
        <v>0</v>
      </c>
      <c r="AT514" s="143">
        <f t="shared" si="219"/>
        <v>-1</v>
      </c>
      <c r="AU514" s="137"/>
      <c r="AV514" s="102"/>
    </row>
    <row r="515" spans="1:48" ht="10.199999999999999" x14ac:dyDescent="0.2">
      <c r="A515" s="102"/>
      <c r="B515" s="133">
        <v>513</v>
      </c>
      <c r="C515" s="159"/>
      <c r="D515" s="82"/>
      <c r="E515" s="81"/>
      <c r="F515" s="82"/>
      <c r="G515" s="84"/>
      <c r="H515" s="84"/>
      <c r="I515" s="85"/>
      <c r="J515" s="85"/>
      <c r="K515" s="84"/>
      <c r="L515" s="86"/>
      <c r="M515" s="87"/>
      <c r="N515" s="135"/>
      <c r="O515" s="119"/>
      <c r="P515" s="120"/>
      <c r="Q515" s="121"/>
      <c r="R515" s="86"/>
      <c r="S515" s="86"/>
      <c r="T515" s="138">
        <f t="shared" si="200"/>
        <v>6.4099999999999966</v>
      </c>
      <c r="U515" s="122">
        <f t="shared" si="208"/>
        <v>0</v>
      </c>
      <c r="V515" s="123">
        <f t="shared" si="209"/>
        <v>0</v>
      </c>
      <c r="W515" s="122">
        <f t="shared" ref="W515:W578" si="220">V515+L515</f>
        <v>0</v>
      </c>
      <c r="X515" s="124">
        <f t="shared" si="210"/>
        <v>6.4099999999999966</v>
      </c>
      <c r="Y515" s="124">
        <f t="shared" si="211"/>
        <v>-1.5899999999999967</v>
      </c>
      <c r="Z515" s="124">
        <f t="shared" si="212"/>
        <v>6.4099999999999966</v>
      </c>
      <c r="AA515" s="140">
        <f t="shared" si="213"/>
        <v>-1.5899999999999967</v>
      </c>
      <c r="AB515" s="142" t="str">
        <f>IF(G515&lt;&gt;"",VLOOKUP(WEEKDAY(C515,2),Служебный!G$4:H$10,2),"")</f>
        <v/>
      </c>
      <c r="AC515" s="125" t="str">
        <f t="shared" si="201"/>
        <v/>
      </c>
      <c r="AD515" s="126" t="str">
        <f t="shared" si="202"/>
        <v/>
      </c>
      <c r="AE515" s="127">
        <f t="shared" si="214"/>
        <v>0</v>
      </c>
      <c r="AF515" s="127">
        <f t="shared" si="215"/>
        <v>0</v>
      </c>
      <c r="AG515" s="127" t="str">
        <f t="shared" ref="AG515:AG578" si="221">IFERROR(IF(FLOOR((AE515/86400),1)=0,"интрадей",(FLOOR((AE515/86400),1))-(FLOOR((AE515/86400),1))-NETWORKDAYS(E515,C515)),IF(FLOOR((AE515/86400),1)=0,"интрадей",(FLOOR((AE515/86400),1))))</f>
        <v>интрадей</v>
      </c>
      <c r="AH515" s="128">
        <f t="shared" si="216"/>
        <v>0</v>
      </c>
      <c r="AI515" s="128">
        <f t="shared" si="217"/>
        <v>0</v>
      </c>
      <c r="AJ515" s="125" t="str">
        <f t="shared" si="203"/>
        <v/>
      </c>
      <c r="AK515" s="125" t="str">
        <f t="shared" si="204"/>
        <v/>
      </c>
      <c r="AL515" s="126" t="str">
        <f t="shared" si="205"/>
        <v/>
      </c>
      <c r="AM515" s="128">
        <f t="shared" si="198"/>
        <v>0</v>
      </c>
      <c r="AN515" s="129">
        <f t="shared" si="206"/>
        <v>8</v>
      </c>
      <c r="AO515" s="129">
        <f t="shared" si="199"/>
        <v>-19.875000000000043</v>
      </c>
      <c r="AP515" s="129">
        <f t="shared" si="207"/>
        <v>0</v>
      </c>
      <c r="AQ515" s="128">
        <f t="shared" ref="AQ515:AQ578" si="222">IF(C515&lt;&gt;C514,Y515,0)</f>
        <v>0</v>
      </c>
      <c r="AR515" s="128">
        <f t="shared" ref="AR515:AR578" si="223">IF(C515&lt;&gt;C516,AA515,0)</f>
        <v>0</v>
      </c>
      <c r="AS515" s="125">
        <f t="shared" si="218"/>
        <v>0</v>
      </c>
      <c r="AT515" s="143">
        <f t="shared" si="219"/>
        <v>-1</v>
      </c>
      <c r="AU515" s="137"/>
      <c r="AV515" s="102"/>
    </row>
    <row r="516" spans="1:48" ht="10.199999999999999" x14ac:dyDescent="0.2">
      <c r="A516" s="102"/>
      <c r="B516" s="133">
        <v>514</v>
      </c>
      <c r="C516" s="159"/>
      <c r="D516" s="82"/>
      <c r="E516" s="81"/>
      <c r="F516" s="82"/>
      <c r="G516" s="84"/>
      <c r="H516" s="84"/>
      <c r="I516" s="85"/>
      <c r="J516" s="85"/>
      <c r="K516" s="84"/>
      <c r="L516" s="86"/>
      <c r="M516" s="87"/>
      <c r="N516" s="135"/>
      <c r="O516" s="119"/>
      <c r="P516" s="120"/>
      <c r="Q516" s="121"/>
      <c r="R516" s="86"/>
      <c r="S516" s="86"/>
      <c r="T516" s="138">
        <f t="shared" si="200"/>
        <v>6.4099999999999966</v>
      </c>
      <c r="U516" s="122">
        <f t="shared" si="208"/>
        <v>0</v>
      </c>
      <c r="V516" s="123">
        <f t="shared" si="209"/>
        <v>0</v>
      </c>
      <c r="W516" s="122">
        <f t="shared" si="220"/>
        <v>0</v>
      </c>
      <c r="X516" s="124">
        <f t="shared" si="210"/>
        <v>6.4099999999999966</v>
      </c>
      <c r="Y516" s="124">
        <f t="shared" si="211"/>
        <v>-1.5899999999999967</v>
      </c>
      <c r="Z516" s="124">
        <f t="shared" si="212"/>
        <v>6.4099999999999966</v>
      </c>
      <c r="AA516" s="140">
        <f t="shared" si="213"/>
        <v>-1.5899999999999967</v>
      </c>
      <c r="AB516" s="142" t="str">
        <f>IF(G516&lt;&gt;"",VLOOKUP(WEEKDAY(C516,2),Служебный!G$4:H$10,2),"")</f>
        <v/>
      </c>
      <c r="AC516" s="125" t="str">
        <f t="shared" si="201"/>
        <v/>
      </c>
      <c r="AD516" s="126" t="str">
        <f t="shared" si="202"/>
        <v/>
      </c>
      <c r="AE516" s="127">
        <f t="shared" si="214"/>
        <v>0</v>
      </c>
      <c r="AF516" s="127">
        <f t="shared" si="215"/>
        <v>0</v>
      </c>
      <c r="AG516" s="127" t="str">
        <f t="shared" si="221"/>
        <v>интрадей</v>
      </c>
      <c r="AH516" s="128">
        <f t="shared" si="216"/>
        <v>0</v>
      </c>
      <c r="AI516" s="128">
        <f t="shared" si="217"/>
        <v>0</v>
      </c>
      <c r="AJ516" s="125" t="str">
        <f t="shared" si="203"/>
        <v/>
      </c>
      <c r="AK516" s="125" t="str">
        <f t="shared" si="204"/>
        <v/>
      </c>
      <c r="AL516" s="126" t="str">
        <f t="shared" si="205"/>
        <v/>
      </c>
      <c r="AM516" s="128">
        <f t="shared" ref="AM516:AM579" si="224">IF(AR516&lt;&gt;0,T516,0)</f>
        <v>0</v>
      </c>
      <c r="AN516" s="129">
        <f t="shared" si="206"/>
        <v>8</v>
      </c>
      <c r="AO516" s="129">
        <f t="shared" ref="AO516:AO579" si="225">IFERROR(100*(T516-AN516)/AN516,"Заполните депозит")</f>
        <v>-19.875000000000043</v>
      </c>
      <c r="AP516" s="129">
        <f t="shared" si="207"/>
        <v>0</v>
      </c>
      <c r="AQ516" s="128">
        <f t="shared" si="222"/>
        <v>0</v>
      </c>
      <c r="AR516" s="128">
        <f t="shared" si="223"/>
        <v>0</v>
      </c>
      <c r="AS516" s="125">
        <f t="shared" si="218"/>
        <v>0</v>
      </c>
      <c r="AT516" s="143">
        <f t="shared" si="219"/>
        <v>-1</v>
      </c>
      <c r="AU516" s="137"/>
      <c r="AV516" s="102"/>
    </row>
    <row r="517" spans="1:48" ht="10.199999999999999" x14ac:dyDescent="0.2">
      <c r="A517" s="102"/>
      <c r="B517" s="133">
        <v>515</v>
      </c>
      <c r="C517" s="159"/>
      <c r="D517" s="82"/>
      <c r="E517" s="81"/>
      <c r="F517" s="82"/>
      <c r="G517" s="84"/>
      <c r="H517" s="84"/>
      <c r="I517" s="85"/>
      <c r="J517" s="85"/>
      <c r="K517" s="84"/>
      <c r="L517" s="86"/>
      <c r="M517" s="87"/>
      <c r="N517" s="135"/>
      <c r="O517" s="119"/>
      <c r="P517" s="120"/>
      <c r="Q517" s="121"/>
      <c r="R517" s="86"/>
      <c r="S517" s="86"/>
      <c r="T517" s="138">
        <f t="shared" ref="T517:T580" si="226">T516+S517+W517</f>
        <v>6.4099999999999966</v>
      </c>
      <c r="U517" s="122">
        <f t="shared" si="208"/>
        <v>0</v>
      </c>
      <c r="V517" s="123">
        <f t="shared" si="209"/>
        <v>0</v>
      </c>
      <c r="W517" s="122">
        <f t="shared" si="220"/>
        <v>0</v>
      </c>
      <c r="X517" s="124">
        <f t="shared" si="210"/>
        <v>6.4099999999999966</v>
      </c>
      <c r="Y517" s="124">
        <f t="shared" si="211"/>
        <v>-1.5899999999999967</v>
      </c>
      <c r="Z517" s="124">
        <f t="shared" si="212"/>
        <v>6.4099999999999966</v>
      </c>
      <c r="AA517" s="140">
        <f t="shared" si="213"/>
        <v>-1.5899999999999967</v>
      </c>
      <c r="AB517" s="142" t="str">
        <f>IF(G517&lt;&gt;"",VLOOKUP(WEEKDAY(C517,2),Служебный!G$4:H$10,2),"")</f>
        <v/>
      </c>
      <c r="AC517" s="125" t="str">
        <f t="shared" ref="AC517:AC580" si="227">IF(G516 &lt;&gt; "",TEXT((HOUR(D517)),0)&amp;"-"&amp;TEXT(HOUR(D517)+1,0),"")</f>
        <v/>
      </c>
      <c r="AD517" s="126" t="str">
        <f t="shared" ref="AD517:AD580" si="228">IF(G517&lt;&gt;"",FLOOR((IF(TEXT(D517,"mm") = "mm",TEXT(D517,"мм"),TEXT(D517,"mm"))),15)/15+1,"")</f>
        <v/>
      </c>
      <c r="AE517" s="127">
        <f t="shared" si="214"/>
        <v>0</v>
      </c>
      <c r="AF517" s="127">
        <f t="shared" si="215"/>
        <v>0</v>
      </c>
      <c r="AG517" s="127" t="str">
        <f t="shared" si="221"/>
        <v>интрадей</v>
      </c>
      <c r="AH517" s="128">
        <f t="shared" si="216"/>
        <v>0</v>
      </c>
      <c r="AI517" s="128">
        <f t="shared" si="217"/>
        <v>0</v>
      </c>
      <c r="AJ517" s="125" t="str">
        <f t="shared" ref="AJ517:AJ580" si="229">IF(G517&lt;&gt;"",YEAR(C517),"")</f>
        <v/>
      </c>
      <c r="AK517" s="125" t="str">
        <f t="shared" ref="AK517:AK580" si="230">IF(G517&lt;&gt;"",(IF(TEXT(C517,"MMMM") = "MMMM",TEXT(C517,"ММММ"),TEXT(C517,"MMMM"))),"")</f>
        <v/>
      </c>
      <c r="AL517" s="126" t="str">
        <f t="shared" ref="AL517:AL580" si="231">IF(G517&lt;&gt;"",CEILING((C517-DATE(YEAR(C517),1,1)+WEEKDAY(DATE(YEAR(C517),1,1),2))/7,1),"")</f>
        <v/>
      </c>
      <c r="AM517" s="128">
        <f t="shared" si="224"/>
        <v>0</v>
      </c>
      <c r="AN517" s="129">
        <f t="shared" ref="AN517:AN580" si="232">S517+AN516</f>
        <v>8</v>
      </c>
      <c r="AO517" s="129">
        <f t="shared" si="225"/>
        <v>-19.875000000000043</v>
      </c>
      <c r="AP517" s="129">
        <f t="shared" ref="AP517:AP580" si="233">IFERROR(100*(T517-T516-S517)/(T516+S517),"Заполните депозит")</f>
        <v>0</v>
      </c>
      <c r="AQ517" s="128">
        <f t="shared" si="222"/>
        <v>0</v>
      </c>
      <c r="AR517" s="128">
        <f t="shared" si="223"/>
        <v>0</v>
      </c>
      <c r="AS517" s="125">
        <f t="shared" si="218"/>
        <v>0</v>
      </c>
      <c r="AT517" s="143">
        <f t="shared" si="219"/>
        <v>-1</v>
      </c>
      <c r="AU517" s="137"/>
      <c r="AV517" s="102"/>
    </row>
    <row r="518" spans="1:48" ht="10.199999999999999" x14ac:dyDescent="0.2">
      <c r="A518" s="102"/>
      <c r="B518" s="133">
        <v>516</v>
      </c>
      <c r="C518" s="159"/>
      <c r="D518" s="82"/>
      <c r="E518" s="81"/>
      <c r="F518" s="82"/>
      <c r="G518" s="84"/>
      <c r="H518" s="84"/>
      <c r="I518" s="85"/>
      <c r="J518" s="85"/>
      <c r="K518" s="84"/>
      <c r="L518" s="86"/>
      <c r="M518" s="87"/>
      <c r="N518" s="135"/>
      <c r="O518" s="119"/>
      <c r="P518" s="120"/>
      <c r="Q518" s="121"/>
      <c r="R518" s="86"/>
      <c r="S518" s="86"/>
      <c r="T518" s="138">
        <f t="shared" si="226"/>
        <v>6.4099999999999966</v>
      </c>
      <c r="U518" s="122">
        <f t="shared" si="208"/>
        <v>0</v>
      </c>
      <c r="V518" s="123">
        <f t="shared" si="209"/>
        <v>0</v>
      </c>
      <c r="W518" s="122">
        <f t="shared" si="220"/>
        <v>0</v>
      </c>
      <c r="X518" s="124">
        <f t="shared" si="210"/>
        <v>6.4099999999999966</v>
      </c>
      <c r="Y518" s="124">
        <f t="shared" si="211"/>
        <v>-1.5899999999999967</v>
      </c>
      <c r="Z518" s="124">
        <f t="shared" si="212"/>
        <v>6.4099999999999966</v>
      </c>
      <c r="AA518" s="140">
        <f t="shared" si="213"/>
        <v>-1.5899999999999967</v>
      </c>
      <c r="AB518" s="142" t="str">
        <f>IF(G518&lt;&gt;"",VLOOKUP(WEEKDAY(C518,2),Служебный!G$4:H$10,2),"")</f>
        <v/>
      </c>
      <c r="AC518" s="125" t="str">
        <f t="shared" si="227"/>
        <v/>
      </c>
      <c r="AD518" s="126" t="str">
        <f t="shared" si="228"/>
        <v/>
      </c>
      <c r="AE518" s="127">
        <f t="shared" si="214"/>
        <v>0</v>
      </c>
      <c r="AF518" s="127">
        <f t="shared" si="215"/>
        <v>0</v>
      </c>
      <c r="AG518" s="127" t="str">
        <f t="shared" si="221"/>
        <v>интрадей</v>
      </c>
      <c r="AH518" s="128">
        <f t="shared" si="216"/>
        <v>0</v>
      </c>
      <c r="AI518" s="128">
        <f t="shared" si="217"/>
        <v>0</v>
      </c>
      <c r="AJ518" s="125" t="str">
        <f t="shared" si="229"/>
        <v/>
      </c>
      <c r="AK518" s="125" t="str">
        <f t="shared" si="230"/>
        <v/>
      </c>
      <c r="AL518" s="126" t="str">
        <f t="shared" si="231"/>
        <v/>
      </c>
      <c r="AM518" s="128">
        <f t="shared" si="224"/>
        <v>0</v>
      </c>
      <c r="AN518" s="129">
        <f t="shared" si="232"/>
        <v>8</v>
      </c>
      <c r="AO518" s="129">
        <f t="shared" si="225"/>
        <v>-19.875000000000043</v>
      </c>
      <c r="AP518" s="129">
        <f t="shared" si="233"/>
        <v>0</v>
      </c>
      <c r="AQ518" s="128">
        <f t="shared" si="222"/>
        <v>0</v>
      </c>
      <c r="AR518" s="128">
        <f t="shared" si="223"/>
        <v>0</v>
      </c>
      <c r="AS518" s="125">
        <f t="shared" si="218"/>
        <v>0</v>
      </c>
      <c r="AT518" s="143">
        <f t="shared" si="219"/>
        <v>-1</v>
      </c>
      <c r="AU518" s="137"/>
      <c r="AV518" s="102"/>
    </row>
    <row r="519" spans="1:48" ht="10.199999999999999" x14ac:dyDescent="0.2">
      <c r="A519" s="102"/>
      <c r="B519" s="133">
        <v>517</v>
      </c>
      <c r="C519" s="159"/>
      <c r="D519" s="82"/>
      <c r="E519" s="81"/>
      <c r="F519" s="82"/>
      <c r="G519" s="84"/>
      <c r="H519" s="84"/>
      <c r="I519" s="85"/>
      <c r="J519" s="85"/>
      <c r="K519" s="84"/>
      <c r="L519" s="86"/>
      <c r="M519" s="87"/>
      <c r="N519" s="135"/>
      <c r="O519" s="119"/>
      <c r="P519" s="120"/>
      <c r="Q519" s="121"/>
      <c r="R519" s="86"/>
      <c r="S519" s="86"/>
      <c r="T519" s="138">
        <f t="shared" si="226"/>
        <v>6.4099999999999966</v>
      </c>
      <c r="U519" s="122">
        <f t="shared" si="208"/>
        <v>0</v>
      </c>
      <c r="V519" s="123">
        <f t="shared" si="209"/>
        <v>0</v>
      </c>
      <c r="W519" s="122">
        <f t="shared" si="220"/>
        <v>0</v>
      </c>
      <c r="X519" s="124">
        <f t="shared" si="210"/>
        <v>6.4099999999999966</v>
      </c>
      <c r="Y519" s="124">
        <f t="shared" si="211"/>
        <v>-1.5899999999999967</v>
      </c>
      <c r="Z519" s="124">
        <f t="shared" si="212"/>
        <v>6.4099999999999966</v>
      </c>
      <c r="AA519" s="140">
        <f t="shared" si="213"/>
        <v>-1.5899999999999967</v>
      </c>
      <c r="AB519" s="142" t="str">
        <f>IF(G519&lt;&gt;"",VLOOKUP(WEEKDAY(C519,2),Служебный!G$4:H$10,2),"")</f>
        <v/>
      </c>
      <c r="AC519" s="125" t="str">
        <f t="shared" si="227"/>
        <v/>
      </c>
      <c r="AD519" s="126" t="str">
        <f t="shared" si="228"/>
        <v/>
      </c>
      <c r="AE519" s="127">
        <f t="shared" si="214"/>
        <v>0</v>
      </c>
      <c r="AF519" s="127">
        <f t="shared" si="215"/>
        <v>0</v>
      </c>
      <c r="AG519" s="127" t="str">
        <f t="shared" si="221"/>
        <v>интрадей</v>
      </c>
      <c r="AH519" s="128">
        <f t="shared" si="216"/>
        <v>0</v>
      </c>
      <c r="AI519" s="128">
        <f t="shared" si="217"/>
        <v>0</v>
      </c>
      <c r="AJ519" s="125" t="str">
        <f t="shared" si="229"/>
        <v/>
      </c>
      <c r="AK519" s="125" t="str">
        <f t="shared" si="230"/>
        <v/>
      </c>
      <c r="AL519" s="126" t="str">
        <f t="shared" si="231"/>
        <v/>
      </c>
      <c r="AM519" s="128">
        <f t="shared" si="224"/>
        <v>0</v>
      </c>
      <c r="AN519" s="129">
        <f t="shared" si="232"/>
        <v>8</v>
      </c>
      <c r="AO519" s="129">
        <f t="shared" si="225"/>
        <v>-19.875000000000043</v>
      </c>
      <c r="AP519" s="129">
        <f t="shared" si="233"/>
        <v>0</v>
      </c>
      <c r="AQ519" s="128">
        <f t="shared" si="222"/>
        <v>0</v>
      </c>
      <c r="AR519" s="128">
        <f t="shared" si="223"/>
        <v>0</v>
      </c>
      <c r="AS519" s="125">
        <f t="shared" si="218"/>
        <v>0</v>
      </c>
      <c r="AT519" s="143">
        <f t="shared" si="219"/>
        <v>-1</v>
      </c>
      <c r="AU519" s="137"/>
      <c r="AV519" s="102"/>
    </row>
    <row r="520" spans="1:48" ht="10.199999999999999" x14ac:dyDescent="0.2">
      <c r="A520" s="102"/>
      <c r="B520" s="133">
        <v>518</v>
      </c>
      <c r="C520" s="159"/>
      <c r="D520" s="82"/>
      <c r="E520" s="81"/>
      <c r="F520" s="82"/>
      <c r="G520" s="84"/>
      <c r="H520" s="84"/>
      <c r="I520" s="85"/>
      <c r="J520" s="85"/>
      <c r="K520" s="84"/>
      <c r="L520" s="86"/>
      <c r="M520" s="87"/>
      <c r="N520" s="135"/>
      <c r="O520" s="119"/>
      <c r="P520" s="120"/>
      <c r="Q520" s="121"/>
      <c r="R520" s="86"/>
      <c r="S520" s="86"/>
      <c r="T520" s="138">
        <f t="shared" si="226"/>
        <v>6.4099999999999966</v>
      </c>
      <c r="U520" s="122">
        <f t="shared" si="208"/>
        <v>0</v>
      </c>
      <c r="V520" s="123">
        <f t="shared" si="209"/>
        <v>0</v>
      </c>
      <c r="W520" s="122">
        <f t="shared" si="220"/>
        <v>0</v>
      </c>
      <c r="X520" s="124">
        <f t="shared" si="210"/>
        <v>6.4099999999999966</v>
      </c>
      <c r="Y520" s="124">
        <f t="shared" si="211"/>
        <v>-1.5899999999999967</v>
      </c>
      <c r="Z520" s="124">
        <f t="shared" si="212"/>
        <v>6.4099999999999966</v>
      </c>
      <c r="AA520" s="140">
        <f t="shared" si="213"/>
        <v>-1.5899999999999967</v>
      </c>
      <c r="AB520" s="142" t="str">
        <f>IF(G520&lt;&gt;"",VLOOKUP(WEEKDAY(C520,2),Служебный!G$4:H$10,2),"")</f>
        <v/>
      </c>
      <c r="AC520" s="125" t="str">
        <f t="shared" si="227"/>
        <v/>
      </c>
      <c r="AD520" s="126" t="str">
        <f t="shared" si="228"/>
        <v/>
      </c>
      <c r="AE520" s="127">
        <f t="shared" si="214"/>
        <v>0</v>
      </c>
      <c r="AF520" s="127">
        <f t="shared" si="215"/>
        <v>0</v>
      </c>
      <c r="AG520" s="127" t="str">
        <f t="shared" si="221"/>
        <v>интрадей</v>
      </c>
      <c r="AH520" s="128">
        <f t="shared" si="216"/>
        <v>0</v>
      </c>
      <c r="AI520" s="128">
        <f t="shared" si="217"/>
        <v>0</v>
      </c>
      <c r="AJ520" s="125" t="str">
        <f t="shared" si="229"/>
        <v/>
      </c>
      <c r="AK520" s="125" t="str">
        <f t="shared" si="230"/>
        <v/>
      </c>
      <c r="AL520" s="126" t="str">
        <f t="shared" si="231"/>
        <v/>
      </c>
      <c r="AM520" s="128">
        <f t="shared" si="224"/>
        <v>0</v>
      </c>
      <c r="AN520" s="129">
        <f t="shared" si="232"/>
        <v>8</v>
      </c>
      <c r="AO520" s="129">
        <f t="shared" si="225"/>
        <v>-19.875000000000043</v>
      </c>
      <c r="AP520" s="129">
        <f t="shared" si="233"/>
        <v>0</v>
      </c>
      <c r="AQ520" s="128">
        <f t="shared" si="222"/>
        <v>0</v>
      </c>
      <c r="AR520" s="128">
        <f t="shared" si="223"/>
        <v>0</v>
      </c>
      <c r="AS520" s="125">
        <f t="shared" si="218"/>
        <v>0</v>
      </c>
      <c r="AT520" s="143">
        <f t="shared" si="219"/>
        <v>-1</v>
      </c>
      <c r="AU520" s="137"/>
      <c r="AV520" s="102"/>
    </row>
    <row r="521" spans="1:48" ht="10.199999999999999" x14ac:dyDescent="0.2">
      <c r="A521" s="102"/>
      <c r="B521" s="133">
        <v>519</v>
      </c>
      <c r="C521" s="159"/>
      <c r="D521" s="82"/>
      <c r="E521" s="81"/>
      <c r="F521" s="82"/>
      <c r="G521" s="84"/>
      <c r="H521" s="84"/>
      <c r="I521" s="85"/>
      <c r="J521" s="85"/>
      <c r="K521" s="84"/>
      <c r="L521" s="86"/>
      <c r="M521" s="87"/>
      <c r="N521" s="135"/>
      <c r="O521" s="119"/>
      <c r="P521" s="120"/>
      <c r="Q521" s="121"/>
      <c r="R521" s="86"/>
      <c r="S521" s="86"/>
      <c r="T521" s="138">
        <f t="shared" si="226"/>
        <v>6.4099999999999966</v>
      </c>
      <c r="U521" s="122">
        <f t="shared" si="208"/>
        <v>0</v>
      </c>
      <c r="V521" s="123">
        <f t="shared" si="209"/>
        <v>0</v>
      </c>
      <c r="W521" s="122">
        <f t="shared" si="220"/>
        <v>0</v>
      </c>
      <c r="X521" s="124">
        <f t="shared" si="210"/>
        <v>6.4099999999999966</v>
      </c>
      <c r="Y521" s="124">
        <f t="shared" si="211"/>
        <v>-1.5899999999999967</v>
      </c>
      <c r="Z521" s="124">
        <f t="shared" si="212"/>
        <v>6.4099999999999966</v>
      </c>
      <c r="AA521" s="140">
        <f t="shared" si="213"/>
        <v>-1.5899999999999967</v>
      </c>
      <c r="AB521" s="142" t="str">
        <f>IF(G521&lt;&gt;"",VLOOKUP(WEEKDAY(C521,2),Служебный!G$4:H$10,2),"")</f>
        <v/>
      </c>
      <c r="AC521" s="125" t="str">
        <f t="shared" si="227"/>
        <v/>
      </c>
      <c r="AD521" s="126" t="str">
        <f t="shared" si="228"/>
        <v/>
      </c>
      <c r="AE521" s="127">
        <f t="shared" si="214"/>
        <v>0</v>
      </c>
      <c r="AF521" s="127">
        <f t="shared" si="215"/>
        <v>0</v>
      </c>
      <c r="AG521" s="127" t="str">
        <f t="shared" si="221"/>
        <v>интрадей</v>
      </c>
      <c r="AH521" s="128">
        <f t="shared" si="216"/>
        <v>0</v>
      </c>
      <c r="AI521" s="128">
        <f t="shared" si="217"/>
        <v>0</v>
      </c>
      <c r="AJ521" s="125" t="str">
        <f t="shared" si="229"/>
        <v/>
      </c>
      <c r="AK521" s="125" t="str">
        <f t="shared" si="230"/>
        <v/>
      </c>
      <c r="AL521" s="126" t="str">
        <f t="shared" si="231"/>
        <v/>
      </c>
      <c r="AM521" s="128">
        <f t="shared" si="224"/>
        <v>0</v>
      </c>
      <c r="AN521" s="129">
        <f t="shared" si="232"/>
        <v>8</v>
      </c>
      <c r="AO521" s="129">
        <f t="shared" si="225"/>
        <v>-19.875000000000043</v>
      </c>
      <c r="AP521" s="129">
        <f t="shared" si="233"/>
        <v>0</v>
      </c>
      <c r="AQ521" s="128">
        <f t="shared" si="222"/>
        <v>0</v>
      </c>
      <c r="AR521" s="128">
        <f t="shared" si="223"/>
        <v>0</v>
      </c>
      <c r="AS521" s="125">
        <f t="shared" si="218"/>
        <v>0</v>
      </c>
      <c r="AT521" s="143">
        <f t="shared" si="219"/>
        <v>-1</v>
      </c>
      <c r="AU521" s="137"/>
      <c r="AV521" s="102"/>
    </row>
    <row r="522" spans="1:48" ht="10.199999999999999" x14ac:dyDescent="0.2">
      <c r="A522" s="102"/>
      <c r="B522" s="133">
        <v>520</v>
      </c>
      <c r="C522" s="159"/>
      <c r="D522" s="82"/>
      <c r="E522" s="81"/>
      <c r="F522" s="82"/>
      <c r="G522" s="84"/>
      <c r="H522" s="84"/>
      <c r="I522" s="85"/>
      <c r="J522" s="85"/>
      <c r="K522" s="84"/>
      <c r="L522" s="86"/>
      <c r="M522" s="87"/>
      <c r="N522" s="135"/>
      <c r="O522" s="119"/>
      <c r="P522" s="120"/>
      <c r="Q522" s="121"/>
      <c r="R522" s="86"/>
      <c r="S522" s="86"/>
      <c r="T522" s="138">
        <f t="shared" si="226"/>
        <v>6.4099999999999966</v>
      </c>
      <c r="U522" s="122">
        <f t="shared" si="208"/>
        <v>0</v>
      </c>
      <c r="V522" s="123">
        <f t="shared" si="209"/>
        <v>0</v>
      </c>
      <c r="W522" s="122">
        <f t="shared" si="220"/>
        <v>0</v>
      </c>
      <c r="X522" s="124">
        <f t="shared" si="210"/>
        <v>6.4099999999999966</v>
      </c>
      <c r="Y522" s="124">
        <f t="shared" si="211"/>
        <v>-1.5899999999999967</v>
      </c>
      <c r="Z522" s="124">
        <f t="shared" si="212"/>
        <v>6.4099999999999966</v>
      </c>
      <c r="AA522" s="140">
        <f t="shared" si="213"/>
        <v>-1.5899999999999967</v>
      </c>
      <c r="AB522" s="142" t="str">
        <f>IF(G522&lt;&gt;"",VLOOKUP(WEEKDAY(C522,2),Служебный!G$4:H$10,2),"")</f>
        <v/>
      </c>
      <c r="AC522" s="125" t="str">
        <f t="shared" si="227"/>
        <v/>
      </c>
      <c r="AD522" s="126" t="str">
        <f t="shared" si="228"/>
        <v/>
      </c>
      <c r="AE522" s="127">
        <f t="shared" si="214"/>
        <v>0</v>
      </c>
      <c r="AF522" s="127">
        <f t="shared" si="215"/>
        <v>0</v>
      </c>
      <c r="AG522" s="127" t="str">
        <f t="shared" si="221"/>
        <v>интрадей</v>
      </c>
      <c r="AH522" s="128">
        <f t="shared" si="216"/>
        <v>0</v>
      </c>
      <c r="AI522" s="128">
        <f t="shared" si="217"/>
        <v>0</v>
      </c>
      <c r="AJ522" s="125" t="str">
        <f t="shared" si="229"/>
        <v/>
      </c>
      <c r="AK522" s="125" t="str">
        <f t="shared" si="230"/>
        <v/>
      </c>
      <c r="AL522" s="126" t="str">
        <f t="shared" si="231"/>
        <v/>
      </c>
      <c r="AM522" s="128">
        <f t="shared" si="224"/>
        <v>0</v>
      </c>
      <c r="AN522" s="129">
        <f t="shared" si="232"/>
        <v>8</v>
      </c>
      <c r="AO522" s="129">
        <f t="shared" si="225"/>
        <v>-19.875000000000043</v>
      </c>
      <c r="AP522" s="129">
        <f t="shared" si="233"/>
        <v>0</v>
      </c>
      <c r="AQ522" s="128">
        <f t="shared" si="222"/>
        <v>0</v>
      </c>
      <c r="AR522" s="128">
        <f t="shared" si="223"/>
        <v>0</v>
      </c>
      <c r="AS522" s="125">
        <f t="shared" si="218"/>
        <v>0</v>
      </c>
      <c r="AT522" s="143">
        <f t="shared" si="219"/>
        <v>-1</v>
      </c>
      <c r="AU522" s="137"/>
      <c r="AV522" s="102"/>
    </row>
    <row r="523" spans="1:48" ht="10.199999999999999" x14ac:dyDescent="0.2">
      <c r="A523" s="102"/>
      <c r="B523" s="133">
        <v>521</v>
      </c>
      <c r="C523" s="159"/>
      <c r="D523" s="82"/>
      <c r="E523" s="81"/>
      <c r="F523" s="82"/>
      <c r="G523" s="84"/>
      <c r="H523" s="84"/>
      <c r="I523" s="85"/>
      <c r="J523" s="85"/>
      <c r="K523" s="84"/>
      <c r="L523" s="86"/>
      <c r="M523" s="87"/>
      <c r="N523" s="135"/>
      <c r="O523" s="119"/>
      <c r="P523" s="120"/>
      <c r="Q523" s="121"/>
      <c r="R523" s="86"/>
      <c r="S523" s="86"/>
      <c r="T523" s="138">
        <f t="shared" si="226"/>
        <v>6.4099999999999966</v>
      </c>
      <c r="U523" s="122">
        <f t="shared" si="208"/>
        <v>0</v>
      </c>
      <c r="V523" s="123">
        <f t="shared" si="209"/>
        <v>0</v>
      </c>
      <c r="W523" s="122">
        <f t="shared" si="220"/>
        <v>0</v>
      </c>
      <c r="X523" s="124">
        <f t="shared" si="210"/>
        <v>6.4099999999999966</v>
      </c>
      <c r="Y523" s="124">
        <f t="shared" si="211"/>
        <v>-1.5899999999999967</v>
      </c>
      <c r="Z523" s="124">
        <f t="shared" si="212"/>
        <v>6.4099999999999966</v>
      </c>
      <c r="AA523" s="140">
        <f t="shared" si="213"/>
        <v>-1.5899999999999967</v>
      </c>
      <c r="AB523" s="142" t="str">
        <f>IF(G523&lt;&gt;"",VLOOKUP(WEEKDAY(C523,2),Служебный!G$4:H$10,2),"")</f>
        <v/>
      </c>
      <c r="AC523" s="125" t="str">
        <f t="shared" si="227"/>
        <v/>
      </c>
      <c r="AD523" s="126" t="str">
        <f t="shared" si="228"/>
        <v/>
      </c>
      <c r="AE523" s="127">
        <f t="shared" si="214"/>
        <v>0</v>
      </c>
      <c r="AF523" s="127">
        <f t="shared" si="215"/>
        <v>0</v>
      </c>
      <c r="AG523" s="127" t="str">
        <f t="shared" si="221"/>
        <v>интрадей</v>
      </c>
      <c r="AH523" s="128">
        <f t="shared" si="216"/>
        <v>0</v>
      </c>
      <c r="AI523" s="128">
        <f t="shared" si="217"/>
        <v>0</v>
      </c>
      <c r="AJ523" s="125" t="str">
        <f t="shared" si="229"/>
        <v/>
      </c>
      <c r="AK523" s="125" t="str">
        <f t="shared" si="230"/>
        <v/>
      </c>
      <c r="AL523" s="126" t="str">
        <f t="shared" si="231"/>
        <v/>
      </c>
      <c r="AM523" s="128">
        <f t="shared" si="224"/>
        <v>0</v>
      </c>
      <c r="AN523" s="129">
        <f t="shared" si="232"/>
        <v>8</v>
      </c>
      <c r="AO523" s="129">
        <f t="shared" si="225"/>
        <v>-19.875000000000043</v>
      </c>
      <c r="AP523" s="129">
        <f t="shared" si="233"/>
        <v>0</v>
      </c>
      <c r="AQ523" s="128">
        <f t="shared" si="222"/>
        <v>0</v>
      </c>
      <c r="AR523" s="128">
        <f t="shared" si="223"/>
        <v>0</v>
      </c>
      <c r="AS523" s="125">
        <f t="shared" si="218"/>
        <v>0</v>
      </c>
      <c r="AT523" s="143">
        <f t="shared" si="219"/>
        <v>-1</v>
      </c>
      <c r="AU523" s="137"/>
      <c r="AV523" s="102"/>
    </row>
    <row r="524" spans="1:48" ht="10.199999999999999" x14ac:dyDescent="0.2">
      <c r="A524" s="102"/>
      <c r="B524" s="133">
        <v>522</v>
      </c>
      <c r="C524" s="159"/>
      <c r="D524" s="82"/>
      <c r="E524" s="81"/>
      <c r="F524" s="82"/>
      <c r="G524" s="84"/>
      <c r="H524" s="84"/>
      <c r="I524" s="85"/>
      <c r="J524" s="85"/>
      <c r="K524" s="84"/>
      <c r="L524" s="86"/>
      <c r="M524" s="87"/>
      <c r="N524" s="135"/>
      <c r="O524" s="119"/>
      <c r="P524" s="120"/>
      <c r="Q524" s="121"/>
      <c r="R524" s="86"/>
      <c r="S524" s="86"/>
      <c r="T524" s="138">
        <f t="shared" si="226"/>
        <v>6.4099999999999966</v>
      </c>
      <c r="U524" s="122">
        <f t="shared" si="208"/>
        <v>0</v>
      </c>
      <c r="V524" s="123">
        <f t="shared" si="209"/>
        <v>0</v>
      </c>
      <c r="W524" s="122">
        <f t="shared" si="220"/>
        <v>0</v>
      </c>
      <c r="X524" s="124">
        <f t="shared" si="210"/>
        <v>6.4099999999999966</v>
      </c>
      <c r="Y524" s="124">
        <f t="shared" si="211"/>
        <v>-1.5899999999999967</v>
      </c>
      <c r="Z524" s="124">
        <f t="shared" si="212"/>
        <v>6.4099999999999966</v>
      </c>
      <c r="AA524" s="140">
        <f t="shared" si="213"/>
        <v>-1.5899999999999967</v>
      </c>
      <c r="AB524" s="142" t="str">
        <f>IF(G524&lt;&gt;"",VLOOKUP(WEEKDAY(C524,2),Служебный!G$4:H$10,2),"")</f>
        <v/>
      </c>
      <c r="AC524" s="125" t="str">
        <f t="shared" si="227"/>
        <v/>
      </c>
      <c r="AD524" s="126" t="str">
        <f t="shared" si="228"/>
        <v/>
      </c>
      <c r="AE524" s="127">
        <f t="shared" si="214"/>
        <v>0</v>
      </c>
      <c r="AF524" s="127">
        <f t="shared" si="215"/>
        <v>0</v>
      </c>
      <c r="AG524" s="127" t="str">
        <f t="shared" si="221"/>
        <v>интрадей</v>
      </c>
      <c r="AH524" s="128">
        <f t="shared" si="216"/>
        <v>0</v>
      </c>
      <c r="AI524" s="128">
        <f t="shared" si="217"/>
        <v>0</v>
      </c>
      <c r="AJ524" s="125" t="str">
        <f t="shared" si="229"/>
        <v/>
      </c>
      <c r="AK524" s="125" t="str">
        <f t="shared" si="230"/>
        <v/>
      </c>
      <c r="AL524" s="126" t="str">
        <f t="shared" si="231"/>
        <v/>
      </c>
      <c r="AM524" s="128">
        <f t="shared" si="224"/>
        <v>0</v>
      </c>
      <c r="AN524" s="129">
        <f t="shared" si="232"/>
        <v>8</v>
      </c>
      <c r="AO524" s="129">
        <f t="shared" si="225"/>
        <v>-19.875000000000043</v>
      </c>
      <c r="AP524" s="129">
        <f t="shared" si="233"/>
        <v>0</v>
      </c>
      <c r="AQ524" s="128">
        <f t="shared" si="222"/>
        <v>0</v>
      </c>
      <c r="AR524" s="128">
        <f t="shared" si="223"/>
        <v>0</v>
      </c>
      <c r="AS524" s="125">
        <f t="shared" si="218"/>
        <v>0</v>
      </c>
      <c r="AT524" s="143">
        <f t="shared" si="219"/>
        <v>-1</v>
      </c>
      <c r="AU524" s="137"/>
      <c r="AV524" s="102"/>
    </row>
    <row r="525" spans="1:48" ht="10.199999999999999" x14ac:dyDescent="0.2">
      <c r="A525" s="102"/>
      <c r="B525" s="133">
        <v>523</v>
      </c>
      <c r="C525" s="159"/>
      <c r="D525" s="82"/>
      <c r="E525" s="81"/>
      <c r="F525" s="82"/>
      <c r="G525" s="84"/>
      <c r="H525" s="84"/>
      <c r="I525" s="85"/>
      <c r="J525" s="85"/>
      <c r="K525" s="84"/>
      <c r="L525" s="86"/>
      <c r="M525" s="87"/>
      <c r="N525" s="135"/>
      <c r="O525" s="119"/>
      <c r="P525" s="120"/>
      <c r="Q525" s="121"/>
      <c r="R525" s="86"/>
      <c r="S525" s="86"/>
      <c r="T525" s="138">
        <f t="shared" si="226"/>
        <v>6.4099999999999966</v>
      </c>
      <c r="U525" s="122">
        <f t="shared" si="208"/>
        <v>0</v>
      </c>
      <c r="V525" s="123">
        <f t="shared" si="209"/>
        <v>0</v>
      </c>
      <c r="W525" s="122">
        <f t="shared" si="220"/>
        <v>0</v>
      </c>
      <c r="X525" s="124">
        <f t="shared" si="210"/>
        <v>6.4099999999999966</v>
      </c>
      <c r="Y525" s="124">
        <f t="shared" si="211"/>
        <v>-1.5899999999999967</v>
      </c>
      <c r="Z525" s="124">
        <f t="shared" si="212"/>
        <v>6.4099999999999966</v>
      </c>
      <c r="AA525" s="140">
        <f t="shared" si="213"/>
        <v>-1.5899999999999967</v>
      </c>
      <c r="AB525" s="142" t="str">
        <f>IF(G525&lt;&gt;"",VLOOKUP(WEEKDAY(C525,2),Служебный!G$4:H$10,2),"")</f>
        <v/>
      </c>
      <c r="AC525" s="125" t="str">
        <f t="shared" si="227"/>
        <v/>
      </c>
      <c r="AD525" s="126" t="str">
        <f t="shared" si="228"/>
        <v/>
      </c>
      <c r="AE525" s="127">
        <f t="shared" si="214"/>
        <v>0</v>
      </c>
      <c r="AF525" s="127">
        <f t="shared" si="215"/>
        <v>0</v>
      </c>
      <c r="AG525" s="127" t="str">
        <f t="shared" si="221"/>
        <v>интрадей</v>
      </c>
      <c r="AH525" s="128">
        <f t="shared" si="216"/>
        <v>0</v>
      </c>
      <c r="AI525" s="128">
        <f t="shared" si="217"/>
        <v>0</v>
      </c>
      <c r="AJ525" s="125" t="str">
        <f t="shared" si="229"/>
        <v/>
      </c>
      <c r="AK525" s="125" t="str">
        <f t="shared" si="230"/>
        <v/>
      </c>
      <c r="AL525" s="126" t="str">
        <f t="shared" si="231"/>
        <v/>
      </c>
      <c r="AM525" s="128">
        <f t="shared" si="224"/>
        <v>0</v>
      </c>
      <c r="AN525" s="129">
        <f t="shared" si="232"/>
        <v>8</v>
      </c>
      <c r="AO525" s="129">
        <f t="shared" si="225"/>
        <v>-19.875000000000043</v>
      </c>
      <c r="AP525" s="129">
        <f t="shared" si="233"/>
        <v>0</v>
      </c>
      <c r="AQ525" s="128">
        <f t="shared" si="222"/>
        <v>0</v>
      </c>
      <c r="AR525" s="128">
        <f t="shared" si="223"/>
        <v>0</v>
      </c>
      <c r="AS525" s="125">
        <f t="shared" si="218"/>
        <v>0</v>
      </c>
      <c r="AT525" s="143">
        <f t="shared" si="219"/>
        <v>-1</v>
      </c>
      <c r="AU525" s="137"/>
      <c r="AV525" s="102"/>
    </row>
    <row r="526" spans="1:48" ht="10.199999999999999" x14ac:dyDescent="0.2">
      <c r="A526" s="102"/>
      <c r="B526" s="133">
        <v>524</v>
      </c>
      <c r="C526" s="159"/>
      <c r="D526" s="82"/>
      <c r="E526" s="81"/>
      <c r="F526" s="82"/>
      <c r="G526" s="84"/>
      <c r="H526" s="84"/>
      <c r="I526" s="85"/>
      <c r="J526" s="85"/>
      <c r="K526" s="84"/>
      <c r="L526" s="86"/>
      <c r="M526" s="87"/>
      <c r="N526" s="135"/>
      <c r="O526" s="119"/>
      <c r="P526" s="120"/>
      <c r="Q526" s="121"/>
      <c r="R526" s="86"/>
      <c r="S526" s="86"/>
      <c r="T526" s="138">
        <f t="shared" si="226"/>
        <v>6.4099999999999966</v>
      </c>
      <c r="U526" s="122">
        <f t="shared" si="208"/>
        <v>0</v>
      </c>
      <c r="V526" s="123">
        <f t="shared" si="209"/>
        <v>0</v>
      </c>
      <c r="W526" s="122">
        <f t="shared" si="220"/>
        <v>0</v>
      </c>
      <c r="X526" s="124">
        <f t="shared" si="210"/>
        <v>6.4099999999999966</v>
      </c>
      <c r="Y526" s="124">
        <f t="shared" si="211"/>
        <v>-1.5899999999999967</v>
      </c>
      <c r="Z526" s="124">
        <f t="shared" si="212"/>
        <v>6.4099999999999966</v>
      </c>
      <c r="AA526" s="140">
        <f t="shared" si="213"/>
        <v>-1.5899999999999967</v>
      </c>
      <c r="AB526" s="142" t="str">
        <f>IF(G526&lt;&gt;"",VLOOKUP(WEEKDAY(C526,2),Служебный!G$4:H$10,2),"")</f>
        <v/>
      </c>
      <c r="AC526" s="125" t="str">
        <f t="shared" si="227"/>
        <v/>
      </c>
      <c r="AD526" s="126" t="str">
        <f t="shared" si="228"/>
        <v/>
      </c>
      <c r="AE526" s="127">
        <f t="shared" si="214"/>
        <v>0</v>
      </c>
      <c r="AF526" s="127">
        <f t="shared" si="215"/>
        <v>0</v>
      </c>
      <c r="AG526" s="127" t="str">
        <f t="shared" si="221"/>
        <v>интрадей</v>
      </c>
      <c r="AH526" s="128">
        <f t="shared" si="216"/>
        <v>0</v>
      </c>
      <c r="AI526" s="128">
        <f t="shared" si="217"/>
        <v>0</v>
      </c>
      <c r="AJ526" s="125" t="str">
        <f t="shared" si="229"/>
        <v/>
      </c>
      <c r="AK526" s="125" t="str">
        <f t="shared" si="230"/>
        <v/>
      </c>
      <c r="AL526" s="126" t="str">
        <f t="shared" si="231"/>
        <v/>
      </c>
      <c r="AM526" s="128">
        <f t="shared" si="224"/>
        <v>0</v>
      </c>
      <c r="AN526" s="129">
        <f t="shared" si="232"/>
        <v>8</v>
      </c>
      <c r="AO526" s="129">
        <f t="shared" si="225"/>
        <v>-19.875000000000043</v>
      </c>
      <c r="AP526" s="129">
        <f t="shared" si="233"/>
        <v>0</v>
      </c>
      <c r="AQ526" s="128">
        <f t="shared" si="222"/>
        <v>0</v>
      </c>
      <c r="AR526" s="128">
        <f t="shared" si="223"/>
        <v>0</v>
      </c>
      <c r="AS526" s="125">
        <f t="shared" si="218"/>
        <v>0</v>
      </c>
      <c r="AT526" s="143">
        <f t="shared" si="219"/>
        <v>-1</v>
      </c>
      <c r="AU526" s="137"/>
      <c r="AV526" s="102"/>
    </row>
    <row r="527" spans="1:48" ht="10.199999999999999" x14ac:dyDescent="0.2">
      <c r="A527" s="102"/>
      <c r="B527" s="133">
        <v>525</v>
      </c>
      <c r="C527" s="159"/>
      <c r="D527" s="82"/>
      <c r="E527" s="81"/>
      <c r="F527" s="82"/>
      <c r="G527" s="84"/>
      <c r="H527" s="84"/>
      <c r="I527" s="85"/>
      <c r="J527" s="85"/>
      <c r="K527" s="84"/>
      <c r="L527" s="86"/>
      <c r="M527" s="87"/>
      <c r="N527" s="135"/>
      <c r="O527" s="119"/>
      <c r="P527" s="120"/>
      <c r="Q527" s="121"/>
      <c r="R527" s="86"/>
      <c r="S527" s="86"/>
      <c r="T527" s="138">
        <f t="shared" si="226"/>
        <v>6.4099999999999966</v>
      </c>
      <c r="U527" s="122">
        <f t="shared" si="208"/>
        <v>0</v>
      </c>
      <c r="V527" s="123">
        <f t="shared" si="209"/>
        <v>0</v>
      </c>
      <c r="W527" s="122">
        <f t="shared" si="220"/>
        <v>0</v>
      </c>
      <c r="X527" s="124">
        <f t="shared" si="210"/>
        <v>6.4099999999999966</v>
      </c>
      <c r="Y527" s="124">
        <f t="shared" si="211"/>
        <v>-1.5899999999999967</v>
      </c>
      <c r="Z527" s="124">
        <f t="shared" si="212"/>
        <v>6.4099999999999966</v>
      </c>
      <c r="AA527" s="140">
        <f t="shared" si="213"/>
        <v>-1.5899999999999967</v>
      </c>
      <c r="AB527" s="142" t="str">
        <f>IF(G527&lt;&gt;"",VLOOKUP(WEEKDAY(C527,2),Служебный!G$4:H$10,2),"")</f>
        <v/>
      </c>
      <c r="AC527" s="125" t="str">
        <f t="shared" si="227"/>
        <v/>
      </c>
      <c r="AD527" s="126" t="str">
        <f t="shared" si="228"/>
        <v/>
      </c>
      <c r="AE527" s="127">
        <f t="shared" si="214"/>
        <v>0</v>
      </c>
      <c r="AF527" s="127">
        <f t="shared" si="215"/>
        <v>0</v>
      </c>
      <c r="AG527" s="127" t="str">
        <f t="shared" si="221"/>
        <v>интрадей</v>
      </c>
      <c r="AH527" s="128">
        <f t="shared" si="216"/>
        <v>0</v>
      </c>
      <c r="AI527" s="128">
        <f t="shared" si="217"/>
        <v>0</v>
      </c>
      <c r="AJ527" s="125" t="str">
        <f t="shared" si="229"/>
        <v/>
      </c>
      <c r="AK527" s="125" t="str">
        <f t="shared" si="230"/>
        <v/>
      </c>
      <c r="AL527" s="126" t="str">
        <f t="shared" si="231"/>
        <v/>
      </c>
      <c r="AM527" s="128">
        <f t="shared" si="224"/>
        <v>0</v>
      </c>
      <c r="AN527" s="129">
        <f t="shared" si="232"/>
        <v>8</v>
      </c>
      <c r="AO527" s="129">
        <f t="shared" si="225"/>
        <v>-19.875000000000043</v>
      </c>
      <c r="AP527" s="129">
        <f t="shared" si="233"/>
        <v>0</v>
      </c>
      <c r="AQ527" s="128">
        <f t="shared" si="222"/>
        <v>0</v>
      </c>
      <c r="AR527" s="128">
        <f t="shared" si="223"/>
        <v>0</v>
      </c>
      <c r="AS527" s="125">
        <f t="shared" si="218"/>
        <v>0</v>
      </c>
      <c r="AT527" s="143">
        <f t="shared" si="219"/>
        <v>-1</v>
      </c>
      <c r="AU527" s="137"/>
      <c r="AV527" s="102"/>
    </row>
    <row r="528" spans="1:48" ht="10.199999999999999" x14ac:dyDescent="0.2">
      <c r="A528" s="102"/>
      <c r="B528" s="133">
        <v>526</v>
      </c>
      <c r="C528" s="159"/>
      <c r="D528" s="82"/>
      <c r="E528" s="81"/>
      <c r="F528" s="82"/>
      <c r="G528" s="84"/>
      <c r="H528" s="84"/>
      <c r="I528" s="85"/>
      <c r="J528" s="85"/>
      <c r="K528" s="84"/>
      <c r="L528" s="86"/>
      <c r="M528" s="87"/>
      <c r="N528" s="135"/>
      <c r="O528" s="119"/>
      <c r="P528" s="120"/>
      <c r="Q528" s="121"/>
      <c r="R528" s="86"/>
      <c r="S528" s="86"/>
      <c r="T528" s="138">
        <f t="shared" si="226"/>
        <v>6.4099999999999966</v>
      </c>
      <c r="U528" s="122">
        <f t="shared" si="208"/>
        <v>0</v>
      </c>
      <c r="V528" s="123">
        <f t="shared" si="209"/>
        <v>0</v>
      </c>
      <c r="W528" s="122">
        <f t="shared" si="220"/>
        <v>0</v>
      </c>
      <c r="X528" s="124">
        <f t="shared" si="210"/>
        <v>6.4099999999999966</v>
      </c>
      <c r="Y528" s="124">
        <f t="shared" si="211"/>
        <v>-1.5899999999999967</v>
      </c>
      <c r="Z528" s="124">
        <f t="shared" si="212"/>
        <v>6.4099999999999966</v>
      </c>
      <c r="AA528" s="140">
        <f t="shared" si="213"/>
        <v>-1.5899999999999967</v>
      </c>
      <c r="AB528" s="142" t="str">
        <f>IF(G528&lt;&gt;"",VLOOKUP(WEEKDAY(C528,2),Служебный!G$4:H$10,2),"")</f>
        <v/>
      </c>
      <c r="AC528" s="125" t="str">
        <f t="shared" si="227"/>
        <v/>
      </c>
      <c r="AD528" s="126" t="str">
        <f t="shared" si="228"/>
        <v/>
      </c>
      <c r="AE528" s="127">
        <f t="shared" si="214"/>
        <v>0</v>
      </c>
      <c r="AF528" s="127">
        <f t="shared" si="215"/>
        <v>0</v>
      </c>
      <c r="AG528" s="127" t="str">
        <f t="shared" si="221"/>
        <v>интрадей</v>
      </c>
      <c r="AH528" s="128">
        <f t="shared" si="216"/>
        <v>0</v>
      </c>
      <c r="AI528" s="128">
        <f t="shared" si="217"/>
        <v>0</v>
      </c>
      <c r="AJ528" s="125" t="str">
        <f t="shared" si="229"/>
        <v/>
      </c>
      <c r="AK528" s="125" t="str">
        <f t="shared" si="230"/>
        <v/>
      </c>
      <c r="AL528" s="126" t="str">
        <f t="shared" si="231"/>
        <v/>
      </c>
      <c r="AM528" s="128">
        <f t="shared" si="224"/>
        <v>0</v>
      </c>
      <c r="AN528" s="129">
        <f t="shared" si="232"/>
        <v>8</v>
      </c>
      <c r="AO528" s="129">
        <f t="shared" si="225"/>
        <v>-19.875000000000043</v>
      </c>
      <c r="AP528" s="129">
        <f t="shared" si="233"/>
        <v>0</v>
      </c>
      <c r="AQ528" s="128">
        <f t="shared" si="222"/>
        <v>0</v>
      </c>
      <c r="AR528" s="128">
        <f t="shared" si="223"/>
        <v>0</v>
      </c>
      <c r="AS528" s="125">
        <f t="shared" si="218"/>
        <v>0</v>
      </c>
      <c r="AT528" s="143">
        <f t="shared" si="219"/>
        <v>-1</v>
      </c>
      <c r="AU528" s="137"/>
      <c r="AV528" s="102"/>
    </row>
    <row r="529" spans="1:48" ht="10.199999999999999" x14ac:dyDescent="0.2">
      <c r="A529" s="102"/>
      <c r="B529" s="133">
        <v>527</v>
      </c>
      <c r="C529" s="159"/>
      <c r="D529" s="82"/>
      <c r="E529" s="81"/>
      <c r="F529" s="82"/>
      <c r="G529" s="84"/>
      <c r="H529" s="84"/>
      <c r="I529" s="85"/>
      <c r="J529" s="85"/>
      <c r="K529" s="84"/>
      <c r="L529" s="86"/>
      <c r="M529" s="87"/>
      <c r="N529" s="135"/>
      <c r="O529" s="119"/>
      <c r="P529" s="120"/>
      <c r="Q529" s="121"/>
      <c r="R529" s="86"/>
      <c r="S529" s="86"/>
      <c r="T529" s="138">
        <f t="shared" si="226"/>
        <v>6.4099999999999966</v>
      </c>
      <c r="U529" s="122">
        <f t="shared" si="208"/>
        <v>0</v>
      </c>
      <c r="V529" s="123">
        <f t="shared" si="209"/>
        <v>0</v>
      </c>
      <c r="W529" s="122">
        <f t="shared" si="220"/>
        <v>0</v>
      </c>
      <c r="X529" s="124">
        <f t="shared" si="210"/>
        <v>6.4099999999999966</v>
      </c>
      <c r="Y529" s="124">
        <f t="shared" si="211"/>
        <v>-1.5899999999999967</v>
      </c>
      <c r="Z529" s="124">
        <f t="shared" si="212"/>
        <v>6.4099999999999966</v>
      </c>
      <c r="AA529" s="140">
        <f t="shared" si="213"/>
        <v>-1.5899999999999967</v>
      </c>
      <c r="AB529" s="142" t="str">
        <f>IF(G529&lt;&gt;"",VLOOKUP(WEEKDAY(C529,2),Служебный!G$4:H$10,2),"")</f>
        <v/>
      </c>
      <c r="AC529" s="125" t="str">
        <f t="shared" si="227"/>
        <v/>
      </c>
      <c r="AD529" s="126" t="str">
        <f t="shared" si="228"/>
        <v/>
      </c>
      <c r="AE529" s="127">
        <f t="shared" si="214"/>
        <v>0</v>
      </c>
      <c r="AF529" s="127">
        <f t="shared" si="215"/>
        <v>0</v>
      </c>
      <c r="AG529" s="127" t="str">
        <f t="shared" si="221"/>
        <v>интрадей</v>
      </c>
      <c r="AH529" s="128">
        <f t="shared" si="216"/>
        <v>0</v>
      </c>
      <c r="AI529" s="128">
        <f t="shared" si="217"/>
        <v>0</v>
      </c>
      <c r="AJ529" s="125" t="str">
        <f t="shared" si="229"/>
        <v/>
      </c>
      <c r="AK529" s="125" t="str">
        <f t="shared" si="230"/>
        <v/>
      </c>
      <c r="AL529" s="126" t="str">
        <f t="shared" si="231"/>
        <v/>
      </c>
      <c r="AM529" s="128">
        <f t="shared" si="224"/>
        <v>0</v>
      </c>
      <c r="AN529" s="129">
        <f t="shared" si="232"/>
        <v>8</v>
      </c>
      <c r="AO529" s="129">
        <f t="shared" si="225"/>
        <v>-19.875000000000043</v>
      </c>
      <c r="AP529" s="129">
        <f t="shared" si="233"/>
        <v>0</v>
      </c>
      <c r="AQ529" s="128">
        <f t="shared" si="222"/>
        <v>0</v>
      </c>
      <c r="AR529" s="128">
        <f t="shared" si="223"/>
        <v>0</v>
      </c>
      <c r="AS529" s="125">
        <f t="shared" si="218"/>
        <v>0</v>
      </c>
      <c r="AT529" s="143">
        <f t="shared" si="219"/>
        <v>-1</v>
      </c>
      <c r="AU529" s="137"/>
      <c r="AV529" s="102"/>
    </row>
    <row r="530" spans="1:48" ht="10.199999999999999" x14ac:dyDescent="0.2">
      <c r="A530" s="102"/>
      <c r="B530" s="133">
        <v>528</v>
      </c>
      <c r="C530" s="159"/>
      <c r="D530" s="82"/>
      <c r="E530" s="81"/>
      <c r="F530" s="82"/>
      <c r="G530" s="84"/>
      <c r="H530" s="84"/>
      <c r="I530" s="85"/>
      <c r="J530" s="85"/>
      <c r="K530" s="84"/>
      <c r="L530" s="86"/>
      <c r="M530" s="87"/>
      <c r="N530" s="135"/>
      <c r="O530" s="119"/>
      <c r="P530" s="120"/>
      <c r="Q530" s="121"/>
      <c r="R530" s="86"/>
      <c r="S530" s="86"/>
      <c r="T530" s="138">
        <f t="shared" si="226"/>
        <v>6.4099999999999966</v>
      </c>
      <c r="U530" s="122">
        <f t="shared" si="208"/>
        <v>0</v>
      </c>
      <c r="V530" s="123">
        <f t="shared" si="209"/>
        <v>0</v>
      </c>
      <c r="W530" s="122">
        <f t="shared" si="220"/>
        <v>0</v>
      </c>
      <c r="X530" s="124">
        <f t="shared" si="210"/>
        <v>6.4099999999999966</v>
      </c>
      <c r="Y530" s="124">
        <f t="shared" si="211"/>
        <v>-1.5899999999999967</v>
      </c>
      <c r="Z530" s="124">
        <f t="shared" si="212"/>
        <v>6.4099999999999966</v>
      </c>
      <c r="AA530" s="140">
        <f t="shared" si="213"/>
        <v>-1.5899999999999967</v>
      </c>
      <c r="AB530" s="142" t="str">
        <f>IF(G530&lt;&gt;"",VLOOKUP(WEEKDAY(C530,2),Служебный!G$4:H$10,2),"")</f>
        <v/>
      </c>
      <c r="AC530" s="125" t="str">
        <f t="shared" si="227"/>
        <v/>
      </c>
      <c r="AD530" s="126" t="str">
        <f t="shared" si="228"/>
        <v/>
      </c>
      <c r="AE530" s="127">
        <f t="shared" si="214"/>
        <v>0</v>
      </c>
      <c r="AF530" s="127">
        <f t="shared" si="215"/>
        <v>0</v>
      </c>
      <c r="AG530" s="127" t="str">
        <f t="shared" si="221"/>
        <v>интрадей</v>
      </c>
      <c r="AH530" s="128">
        <f t="shared" si="216"/>
        <v>0</v>
      </c>
      <c r="AI530" s="128">
        <f t="shared" si="217"/>
        <v>0</v>
      </c>
      <c r="AJ530" s="125" t="str">
        <f t="shared" si="229"/>
        <v/>
      </c>
      <c r="AK530" s="125" t="str">
        <f t="shared" si="230"/>
        <v/>
      </c>
      <c r="AL530" s="126" t="str">
        <f t="shared" si="231"/>
        <v/>
      </c>
      <c r="AM530" s="128">
        <f t="shared" si="224"/>
        <v>0</v>
      </c>
      <c r="AN530" s="129">
        <f t="shared" si="232"/>
        <v>8</v>
      </c>
      <c r="AO530" s="129">
        <f t="shared" si="225"/>
        <v>-19.875000000000043</v>
      </c>
      <c r="AP530" s="129">
        <f t="shared" si="233"/>
        <v>0</v>
      </c>
      <c r="AQ530" s="128">
        <f t="shared" si="222"/>
        <v>0</v>
      </c>
      <c r="AR530" s="128">
        <f t="shared" si="223"/>
        <v>0</v>
      </c>
      <c r="AS530" s="125">
        <f t="shared" si="218"/>
        <v>0</v>
      </c>
      <c r="AT530" s="143">
        <f t="shared" si="219"/>
        <v>-1</v>
      </c>
      <c r="AU530" s="137"/>
      <c r="AV530" s="102"/>
    </row>
    <row r="531" spans="1:48" ht="10.199999999999999" x14ac:dyDescent="0.2">
      <c r="A531" s="102"/>
      <c r="B531" s="133">
        <v>529</v>
      </c>
      <c r="C531" s="159"/>
      <c r="D531" s="82"/>
      <c r="E531" s="81"/>
      <c r="F531" s="82"/>
      <c r="G531" s="84"/>
      <c r="H531" s="84"/>
      <c r="I531" s="85"/>
      <c r="J531" s="85"/>
      <c r="K531" s="84"/>
      <c r="L531" s="86"/>
      <c r="M531" s="87"/>
      <c r="N531" s="135"/>
      <c r="O531" s="119"/>
      <c r="P531" s="120"/>
      <c r="Q531" s="121"/>
      <c r="R531" s="86"/>
      <c r="S531" s="86"/>
      <c r="T531" s="138">
        <f t="shared" si="226"/>
        <v>6.4099999999999966</v>
      </c>
      <c r="U531" s="122">
        <f t="shared" si="208"/>
        <v>0</v>
      </c>
      <c r="V531" s="123">
        <f t="shared" si="209"/>
        <v>0</v>
      </c>
      <c r="W531" s="122">
        <f t="shared" si="220"/>
        <v>0</v>
      </c>
      <c r="X531" s="124">
        <f t="shared" si="210"/>
        <v>6.4099999999999966</v>
      </c>
      <c r="Y531" s="124">
        <f t="shared" si="211"/>
        <v>-1.5899999999999967</v>
      </c>
      <c r="Z531" s="124">
        <f t="shared" si="212"/>
        <v>6.4099999999999966</v>
      </c>
      <c r="AA531" s="140">
        <f t="shared" si="213"/>
        <v>-1.5899999999999967</v>
      </c>
      <c r="AB531" s="142" t="str">
        <f>IF(G531&lt;&gt;"",VLOOKUP(WEEKDAY(C531,2),Служебный!G$4:H$10,2),"")</f>
        <v/>
      </c>
      <c r="AC531" s="125" t="str">
        <f t="shared" si="227"/>
        <v/>
      </c>
      <c r="AD531" s="126" t="str">
        <f t="shared" si="228"/>
        <v/>
      </c>
      <c r="AE531" s="127">
        <f t="shared" si="214"/>
        <v>0</v>
      </c>
      <c r="AF531" s="127">
        <f t="shared" si="215"/>
        <v>0</v>
      </c>
      <c r="AG531" s="127" t="str">
        <f t="shared" si="221"/>
        <v>интрадей</v>
      </c>
      <c r="AH531" s="128">
        <f t="shared" si="216"/>
        <v>0</v>
      </c>
      <c r="AI531" s="128">
        <f t="shared" si="217"/>
        <v>0</v>
      </c>
      <c r="AJ531" s="125" t="str">
        <f t="shared" si="229"/>
        <v/>
      </c>
      <c r="AK531" s="125" t="str">
        <f t="shared" si="230"/>
        <v/>
      </c>
      <c r="AL531" s="126" t="str">
        <f t="shared" si="231"/>
        <v/>
      </c>
      <c r="AM531" s="128">
        <f t="shared" si="224"/>
        <v>0</v>
      </c>
      <c r="AN531" s="129">
        <f t="shared" si="232"/>
        <v>8</v>
      </c>
      <c r="AO531" s="129">
        <f t="shared" si="225"/>
        <v>-19.875000000000043</v>
      </c>
      <c r="AP531" s="129">
        <f t="shared" si="233"/>
        <v>0</v>
      </c>
      <c r="AQ531" s="128">
        <f t="shared" si="222"/>
        <v>0</v>
      </c>
      <c r="AR531" s="128">
        <f t="shared" si="223"/>
        <v>0</v>
      </c>
      <c r="AS531" s="125">
        <f t="shared" si="218"/>
        <v>0</v>
      </c>
      <c r="AT531" s="143">
        <f t="shared" si="219"/>
        <v>-1</v>
      </c>
      <c r="AU531" s="137"/>
      <c r="AV531" s="102"/>
    </row>
    <row r="532" spans="1:48" ht="10.199999999999999" x14ac:dyDescent="0.2">
      <c r="A532" s="102"/>
      <c r="B532" s="133">
        <v>530</v>
      </c>
      <c r="C532" s="159"/>
      <c r="D532" s="82"/>
      <c r="E532" s="81"/>
      <c r="F532" s="82"/>
      <c r="G532" s="84"/>
      <c r="H532" s="84"/>
      <c r="I532" s="85"/>
      <c r="J532" s="85"/>
      <c r="K532" s="84"/>
      <c r="L532" s="86"/>
      <c r="M532" s="87"/>
      <c r="N532" s="135"/>
      <c r="O532" s="119"/>
      <c r="P532" s="120"/>
      <c r="Q532" s="121"/>
      <c r="R532" s="86"/>
      <c r="S532" s="86"/>
      <c r="T532" s="138">
        <f t="shared" si="226"/>
        <v>6.4099999999999966</v>
      </c>
      <c r="U532" s="122">
        <f t="shared" ref="U532:U595" si="234">L532</f>
        <v>0</v>
      </c>
      <c r="V532" s="123">
        <f t="shared" ref="V532:V595" si="235">M532</f>
        <v>0</v>
      </c>
      <c r="W532" s="122">
        <f t="shared" si="220"/>
        <v>0</v>
      </c>
      <c r="X532" s="124">
        <f t="shared" ref="X532:X595" si="236">X531+V531</f>
        <v>6.4099999999999966</v>
      </c>
      <c r="Y532" s="124">
        <f t="shared" ref="Y532:Y595" si="237">Y531+W531</f>
        <v>-1.5899999999999967</v>
      </c>
      <c r="Z532" s="124">
        <f t="shared" ref="Z532:Z595" si="238">X532+V532</f>
        <v>6.4099999999999966</v>
      </c>
      <c r="AA532" s="140">
        <f t="shared" ref="AA532:AA595" si="239">Y532+W532</f>
        <v>-1.5899999999999967</v>
      </c>
      <c r="AB532" s="142" t="str">
        <f>IF(G532&lt;&gt;"",VLOOKUP(WEEKDAY(C532,2),Служебный!G$4:H$10,2),"")</f>
        <v/>
      </c>
      <c r="AC532" s="125" t="str">
        <f t="shared" si="227"/>
        <v/>
      </c>
      <c r="AD532" s="126" t="str">
        <f t="shared" si="228"/>
        <v/>
      </c>
      <c r="AE532" s="127">
        <f t="shared" ref="AE532:AE595" si="240">ROUND(((E532+F532)-(C532+D532))*86400,0)</f>
        <v>0</v>
      </c>
      <c r="AF532" s="127">
        <f t="shared" ref="AF532:AF595" si="241">IF(FLOOR((AE532/60),15)&gt;400,"Среднесрок",FLOOR((AE532/60),15))</f>
        <v>0</v>
      </c>
      <c r="AG532" s="127" t="str">
        <f t="shared" si="221"/>
        <v>интрадей</v>
      </c>
      <c r="AH532" s="128">
        <f t="shared" ref="AH532:AH595" si="242">IF(W532&gt;0,W532,0)</f>
        <v>0</v>
      </c>
      <c r="AI532" s="128">
        <f t="shared" ref="AI532:AI595" si="243">IF(W532&lt;0,W532,0)</f>
        <v>0</v>
      </c>
      <c r="AJ532" s="125" t="str">
        <f t="shared" si="229"/>
        <v/>
      </c>
      <c r="AK532" s="125" t="str">
        <f t="shared" si="230"/>
        <v/>
      </c>
      <c r="AL532" s="126" t="str">
        <f t="shared" si="231"/>
        <v/>
      </c>
      <c r="AM532" s="128">
        <f t="shared" si="224"/>
        <v>0</v>
      </c>
      <c r="AN532" s="129">
        <f t="shared" si="232"/>
        <v>8</v>
      </c>
      <c r="AO532" s="129">
        <f t="shared" si="225"/>
        <v>-19.875000000000043</v>
      </c>
      <c r="AP532" s="129">
        <f t="shared" si="233"/>
        <v>0</v>
      </c>
      <c r="AQ532" s="128">
        <f t="shared" si="222"/>
        <v>0</v>
      </c>
      <c r="AR532" s="128">
        <f t="shared" si="223"/>
        <v>0</v>
      </c>
      <c r="AS532" s="125">
        <f t="shared" ref="AS532:AS595" si="244">CEILING(I532,5)</f>
        <v>0</v>
      </c>
      <c r="AT532" s="143">
        <f t="shared" ref="AT532:AT595" si="245">IF(AR532=0,AT531,IF(W532&lt;0,IF(AT531&lt;0,AT531-1,-1),IF(AT531&gt;0,AT531+1,1)))</f>
        <v>-1</v>
      </c>
      <c r="AU532" s="137"/>
      <c r="AV532" s="102"/>
    </row>
    <row r="533" spans="1:48" ht="10.199999999999999" x14ac:dyDescent="0.2">
      <c r="A533" s="102"/>
      <c r="B533" s="133">
        <v>531</v>
      </c>
      <c r="C533" s="159"/>
      <c r="D533" s="82"/>
      <c r="E533" s="81"/>
      <c r="F533" s="82"/>
      <c r="G533" s="84"/>
      <c r="H533" s="84"/>
      <c r="I533" s="85"/>
      <c r="J533" s="85"/>
      <c r="K533" s="84"/>
      <c r="L533" s="86"/>
      <c r="M533" s="87"/>
      <c r="N533" s="135"/>
      <c r="O533" s="119"/>
      <c r="P533" s="120"/>
      <c r="Q533" s="121"/>
      <c r="R533" s="86"/>
      <c r="S533" s="86"/>
      <c r="T533" s="138">
        <f t="shared" si="226"/>
        <v>6.4099999999999966</v>
      </c>
      <c r="U533" s="122">
        <f t="shared" si="234"/>
        <v>0</v>
      </c>
      <c r="V533" s="123">
        <f t="shared" si="235"/>
        <v>0</v>
      </c>
      <c r="W533" s="122">
        <f t="shared" si="220"/>
        <v>0</v>
      </c>
      <c r="X533" s="124">
        <f t="shared" si="236"/>
        <v>6.4099999999999966</v>
      </c>
      <c r="Y533" s="124">
        <f t="shared" si="237"/>
        <v>-1.5899999999999967</v>
      </c>
      <c r="Z533" s="124">
        <f t="shared" si="238"/>
        <v>6.4099999999999966</v>
      </c>
      <c r="AA533" s="140">
        <f t="shared" si="239"/>
        <v>-1.5899999999999967</v>
      </c>
      <c r="AB533" s="142" t="str">
        <f>IF(G533&lt;&gt;"",VLOOKUP(WEEKDAY(C533,2),Служебный!G$4:H$10,2),"")</f>
        <v/>
      </c>
      <c r="AC533" s="125" t="str">
        <f t="shared" si="227"/>
        <v/>
      </c>
      <c r="AD533" s="126" t="str">
        <f t="shared" si="228"/>
        <v/>
      </c>
      <c r="AE533" s="127">
        <f t="shared" si="240"/>
        <v>0</v>
      </c>
      <c r="AF533" s="127">
        <f t="shared" si="241"/>
        <v>0</v>
      </c>
      <c r="AG533" s="127" t="str">
        <f t="shared" si="221"/>
        <v>интрадей</v>
      </c>
      <c r="AH533" s="128">
        <f t="shared" si="242"/>
        <v>0</v>
      </c>
      <c r="AI533" s="128">
        <f t="shared" si="243"/>
        <v>0</v>
      </c>
      <c r="AJ533" s="125" t="str">
        <f t="shared" si="229"/>
        <v/>
      </c>
      <c r="AK533" s="125" t="str">
        <f t="shared" si="230"/>
        <v/>
      </c>
      <c r="AL533" s="126" t="str">
        <f t="shared" si="231"/>
        <v/>
      </c>
      <c r="AM533" s="128">
        <f t="shared" si="224"/>
        <v>0</v>
      </c>
      <c r="AN533" s="129">
        <f t="shared" si="232"/>
        <v>8</v>
      </c>
      <c r="AO533" s="129">
        <f t="shared" si="225"/>
        <v>-19.875000000000043</v>
      </c>
      <c r="AP533" s="129">
        <f t="shared" si="233"/>
        <v>0</v>
      </c>
      <c r="AQ533" s="128">
        <f t="shared" si="222"/>
        <v>0</v>
      </c>
      <c r="AR533" s="128">
        <f t="shared" si="223"/>
        <v>0</v>
      </c>
      <c r="AS533" s="125">
        <f t="shared" si="244"/>
        <v>0</v>
      </c>
      <c r="AT533" s="143">
        <f t="shared" si="245"/>
        <v>-1</v>
      </c>
      <c r="AU533" s="137"/>
      <c r="AV533" s="102"/>
    </row>
    <row r="534" spans="1:48" ht="10.199999999999999" x14ac:dyDescent="0.2">
      <c r="A534" s="102"/>
      <c r="B534" s="133">
        <v>532</v>
      </c>
      <c r="C534" s="159"/>
      <c r="D534" s="82"/>
      <c r="E534" s="81"/>
      <c r="F534" s="82"/>
      <c r="G534" s="84"/>
      <c r="H534" s="84"/>
      <c r="I534" s="85"/>
      <c r="J534" s="85"/>
      <c r="K534" s="84"/>
      <c r="L534" s="86"/>
      <c r="M534" s="87"/>
      <c r="N534" s="135"/>
      <c r="O534" s="119"/>
      <c r="P534" s="120"/>
      <c r="Q534" s="121"/>
      <c r="R534" s="86"/>
      <c r="S534" s="86"/>
      <c r="T534" s="138">
        <f t="shared" si="226"/>
        <v>6.4099999999999966</v>
      </c>
      <c r="U534" s="122">
        <f t="shared" si="234"/>
        <v>0</v>
      </c>
      <c r="V534" s="123">
        <f t="shared" si="235"/>
        <v>0</v>
      </c>
      <c r="W534" s="122">
        <f t="shared" si="220"/>
        <v>0</v>
      </c>
      <c r="X534" s="124">
        <f t="shared" si="236"/>
        <v>6.4099999999999966</v>
      </c>
      <c r="Y534" s="124">
        <f t="shared" si="237"/>
        <v>-1.5899999999999967</v>
      </c>
      <c r="Z534" s="124">
        <f t="shared" si="238"/>
        <v>6.4099999999999966</v>
      </c>
      <c r="AA534" s="140">
        <f t="shared" si="239"/>
        <v>-1.5899999999999967</v>
      </c>
      <c r="AB534" s="142" t="str">
        <f>IF(G534&lt;&gt;"",VLOOKUP(WEEKDAY(C534,2),Служебный!G$4:H$10,2),"")</f>
        <v/>
      </c>
      <c r="AC534" s="125" t="str">
        <f t="shared" si="227"/>
        <v/>
      </c>
      <c r="AD534" s="126" t="str">
        <f t="shared" si="228"/>
        <v/>
      </c>
      <c r="AE534" s="127">
        <f t="shared" si="240"/>
        <v>0</v>
      </c>
      <c r="AF534" s="127">
        <f t="shared" si="241"/>
        <v>0</v>
      </c>
      <c r="AG534" s="127" t="str">
        <f t="shared" si="221"/>
        <v>интрадей</v>
      </c>
      <c r="AH534" s="128">
        <f t="shared" si="242"/>
        <v>0</v>
      </c>
      <c r="AI534" s="128">
        <f t="shared" si="243"/>
        <v>0</v>
      </c>
      <c r="AJ534" s="125" t="str">
        <f t="shared" si="229"/>
        <v/>
      </c>
      <c r="AK534" s="125" t="str">
        <f t="shared" si="230"/>
        <v/>
      </c>
      <c r="AL534" s="126" t="str">
        <f t="shared" si="231"/>
        <v/>
      </c>
      <c r="AM534" s="128">
        <f t="shared" si="224"/>
        <v>0</v>
      </c>
      <c r="AN534" s="129">
        <f t="shared" si="232"/>
        <v>8</v>
      </c>
      <c r="AO534" s="129">
        <f t="shared" si="225"/>
        <v>-19.875000000000043</v>
      </c>
      <c r="AP534" s="129">
        <f t="shared" si="233"/>
        <v>0</v>
      </c>
      <c r="AQ534" s="128">
        <f t="shared" si="222"/>
        <v>0</v>
      </c>
      <c r="AR534" s="128">
        <f t="shared" si="223"/>
        <v>0</v>
      </c>
      <c r="AS534" s="125">
        <f t="shared" si="244"/>
        <v>0</v>
      </c>
      <c r="AT534" s="143">
        <f t="shared" si="245"/>
        <v>-1</v>
      </c>
      <c r="AU534" s="137"/>
      <c r="AV534" s="102"/>
    </row>
    <row r="535" spans="1:48" ht="10.199999999999999" x14ac:dyDescent="0.2">
      <c r="A535" s="102"/>
      <c r="B535" s="133">
        <v>533</v>
      </c>
      <c r="C535" s="159"/>
      <c r="D535" s="82"/>
      <c r="E535" s="81"/>
      <c r="F535" s="82"/>
      <c r="G535" s="84"/>
      <c r="H535" s="84"/>
      <c r="I535" s="85"/>
      <c r="J535" s="85"/>
      <c r="K535" s="84"/>
      <c r="L535" s="86"/>
      <c r="M535" s="87"/>
      <c r="N535" s="135"/>
      <c r="O535" s="119"/>
      <c r="P535" s="120"/>
      <c r="Q535" s="121"/>
      <c r="R535" s="86"/>
      <c r="S535" s="86"/>
      <c r="T535" s="138">
        <f t="shared" si="226"/>
        <v>6.4099999999999966</v>
      </c>
      <c r="U535" s="122">
        <f t="shared" si="234"/>
        <v>0</v>
      </c>
      <c r="V535" s="123">
        <f t="shared" si="235"/>
        <v>0</v>
      </c>
      <c r="W535" s="122">
        <f t="shared" si="220"/>
        <v>0</v>
      </c>
      <c r="X535" s="124">
        <f t="shared" si="236"/>
        <v>6.4099999999999966</v>
      </c>
      <c r="Y535" s="124">
        <f t="shared" si="237"/>
        <v>-1.5899999999999967</v>
      </c>
      <c r="Z535" s="124">
        <f t="shared" si="238"/>
        <v>6.4099999999999966</v>
      </c>
      <c r="AA535" s="140">
        <f t="shared" si="239"/>
        <v>-1.5899999999999967</v>
      </c>
      <c r="AB535" s="142" t="str">
        <f>IF(G535&lt;&gt;"",VLOOKUP(WEEKDAY(C535,2),Служебный!G$4:H$10,2),"")</f>
        <v/>
      </c>
      <c r="AC535" s="125" t="str">
        <f t="shared" si="227"/>
        <v/>
      </c>
      <c r="AD535" s="126" t="str">
        <f t="shared" si="228"/>
        <v/>
      </c>
      <c r="AE535" s="127">
        <f t="shared" si="240"/>
        <v>0</v>
      </c>
      <c r="AF535" s="127">
        <f t="shared" si="241"/>
        <v>0</v>
      </c>
      <c r="AG535" s="127" t="str">
        <f t="shared" si="221"/>
        <v>интрадей</v>
      </c>
      <c r="AH535" s="128">
        <f t="shared" si="242"/>
        <v>0</v>
      </c>
      <c r="AI535" s="128">
        <f t="shared" si="243"/>
        <v>0</v>
      </c>
      <c r="AJ535" s="125" t="str">
        <f t="shared" si="229"/>
        <v/>
      </c>
      <c r="AK535" s="125" t="str">
        <f t="shared" si="230"/>
        <v/>
      </c>
      <c r="AL535" s="126" t="str">
        <f t="shared" si="231"/>
        <v/>
      </c>
      <c r="AM535" s="128">
        <f t="shared" si="224"/>
        <v>0</v>
      </c>
      <c r="AN535" s="129">
        <f t="shared" si="232"/>
        <v>8</v>
      </c>
      <c r="AO535" s="129">
        <f t="shared" si="225"/>
        <v>-19.875000000000043</v>
      </c>
      <c r="AP535" s="129">
        <f t="shared" si="233"/>
        <v>0</v>
      </c>
      <c r="AQ535" s="128">
        <f t="shared" si="222"/>
        <v>0</v>
      </c>
      <c r="AR535" s="128">
        <f t="shared" si="223"/>
        <v>0</v>
      </c>
      <c r="AS535" s="125">
        <f t="shared" si="244"/>
        <v>0</v>
      </c>
      <c r="AT535" s="143">
        <f t="shared" si="245"/>
        <v>-1</v>
      </c>
      <c r="AU535" s="137"/>
      <c r="AV535" s="102"/>
    </row>
    <row r="536" spans="1:48" ht="10.199999999999999" x14ac:dyDescent="0.2">
      <c r="A536" s="102"/>
      <c r="B536" s="133">
        <v>534</v>
      </c>
      <c r="C536" s="159"/>
      <c r="D536" s="82"/>
      <c r="E536" s="81"/>
      <c r="F536" s="82"/>
      <c r="G536" s="84"/>
      <c r="H536" s="84"/>
      <c r="I536" s="85"/>
      <c r="J536" s="85"/>
      <c r="K536" s="84"/>
      <c r="L536" s="86"/>
      <c r="M536" s="87"/>
      <c r="N536" s="135"/>
      <c r="O536" s="119"/>
      <c r="P536" s="120"/>
      <c r="Q536" s="121"/>
      <c r="R536" s="86"/>
      <c r="S536" s="86"/>
      <c r="T536" s="138">
        <f t="shared" si="226"/>
        <v>6.4099999999999966</v>
      </c>
      <c r="U536" s="122">
        <f t="shared" si="234"/>
        <v>0</v>
      </c>
      <c r="V536" s="123">
        <f t="shared" si="235"/>
        <v>0</v>
      </c>
      <c r="W536" s="122">
        <f t="shared" si="220"/>
        <v>0</v>
      </c>
      <c r="X536" s="124">
        <f t="shared" si="236"/>
        <v>6.4099999999999966</v>
      </c>
      <c r="Y536" s="124">
        <f t="shared" si="237"/>
        <v>-1.5899999999999967</v>
      </c>
      <c r="Z536" s="124">
        <f t="shared" si="238"/>
        <v>6.4099999999999966</v>
      </c>
      <c r="AA536" s="140">
        <f t="shared" si="239"/>
        <v>-1.5899999999999967</v>
      </c>
      <c r="AB536" s="142" t="str">
        <f>IF(G536&lt;&gt;"",VLOOKUP(WEEKDAY(C536,2),Служебный!G$4:H$10,2),"")</f>
        <v/>
      </c>
      <c r="AC536" s="125" t="str">
        <f t="shared" si="227"/>
        <v/>
      </c>
      <c r="AD536" s="126" t="str">
        <f t="shared" si="228"/>
        <v/>
      </c>
      <c r="AE536" s="127">
        <f t="shared" si="240"/>
        <v>0</v>
      </c>
      <c r="AF536" s="127">
        <f t="shared" si="241"/>
        <v>0</v>
      </c>
      <c r="AG536" s="127" t="str">
        <f t="shared" si="221"/>
        <v>интрадей</v>
      </c>
      <c r="AH536" s="128">
        <f t="shared" si="242"/>
        <v>0</v>
      </c>
      <c r="AI536" s="128">
        <f t="shared" si="243"/>
        <v>0</v>
      </c>
      <c r="AJ536" s="125" t="str">
        <f t="shared" si="229"/>
        <v/>
      </c>
      <c r="AK536" s="125" t="str">
        <f t="shared" si="230"/>
        <v/>
      </c>
      <c r="AL536" s="126" t="str">
        <f t="shared" si="231"/>
        <v/>
      </c>
      <c r="AM536" s="128">
        <f t="shared" si="224"/>
        <v>0</v>
      </c>
      <c r="AN536" s="129">
        <f t="shared" si="232"/>
        <v>8</v>
      </c>
      <c r="AO536" s="129">
        <f t="shared" si="225"/>
        <v>-19.875000000000043</v>
      </c>
      <c r="AP536" s="129">
        <f t="shared" si="233"/>
        <v>0</v>
      </c>
      <c r="AQ536" s="128">
        <f t="shared" si="222"/>
        <v>0</v>
      </c>
      <c r="AR536" s="128">
        <f t="shared" si="223"/>
        <v>0</v>
      </c>
      <c r="AS536" s="125">
        <f t="shared" si="244"/>
        <v>0</v>
      </c>
      <c r="AT536" s="143">
        <f t="shared" si="245"/>
        <v>-1</v>
      </c>
      <c r="AU536" s="137"/>
      <c r="AV536" s="102"/>
    </row>
    <row r="537" spans="1:48" ht="10.199999999999999" x14ac:dyDescent="0.2">
      <c r="A537" s="102"/>
      <c r="B537" s="133">
        <v>535</v>
      </c>
      <c r="C537" s="159"/>
      <c r="D537" s="82"/>
      <c r="E537" s="81"/>
      <c r="F537" s="82"/>
      <c r="G537" s="84"/>
      <c r="H537" s="84"/>
      <c r="I537" s="85"/>
      <c r="J537" s="85"/>
      <c r="K537" s="84"/>
      <c r="L537" s="86"/>
      <c r="M537" s="87"/>
      <c r="N537" s="135"/>
      <c r="O537" s="119"/>
      <c r="P537" s="120"/>
      <c r="Q537" s="121"/>
      <c r="R537" s="86"/>
      <c r="S537" s="86"/>
      <c r="T537" s="138">
        <f t="shared" si="226"/>
        <v>6.4099999999999966</v>
      </c>
      <c r="U537" s="122">
        <f t="shared" si="234"/>
        <v>0</v>
      </c>
      <c r="V537" s="123">
        <f t="shared" si="235"/>
        <v>0</v>
      </c>
      <c r="W537" s="122">
        <f t="shared" si="220"/>
        <v>0</v>
      </c>
      <c r="X537" s="124">
        <f t="shared" si="236"/>
        <v>6.4099999999999966</v>
      </c>
      <c r="Y537" s="124">
        <f t="shared" si="237"/>
        <v>-1.5899999999999967</v>
      </c>
      <c r="Z537" s="124">
        <f t="shared" si="238"/>
        <v>6.4099999999999966</v>
      </c>
      <c r="AA537" s="140">
        <f t="shared" si="239"/>
        <v>-1.5899999999999967</v>
      </c>
      <c r="AB537" s="142" t="str">
        <f>IF(G537&lt;&gt;"",VLOOKUP(WEEKDAY(C537,2),Служебный!G$4:H$10,2),"")</f>
        <v/>
      </c>
      <c r="AC537" s="125" t="str">
        <f t="shared" si="227"/>
        <v/>
      </c>
      <c r="AD537" s="126" t="str">
        <f t="shared" si="228"/>
        <v/>
      </c>
      <c r="AE537" s="127">
        <f t="shared" si="240"/>
        <v>0</v>
      </c>
      <c r="AF537" s="127">
        <f t="shared" si="241"/>
        <v>0</v>
      </c>
      <c r="AG537" s="127" t="str">
        <f t="shared" si="221"/>
        <v>интрадей</v>
      </c>
      <c r="AH537" s="128">
        <f t="shared" si="242"/>
        <v>0</v>
      </c>
      <c r="AI537" s="128">
        <f t="shared" si="243"/>
        <v>0</v>
      </c>
      <c r="AJ537" s="125" t="str">
        <f t="shared" si="229"/>
        <v/>
      </c>
      <c r="AK537" s="125" t="str">
        <f t="shared" si="230"/>
        <v/>
      </c>
      <c r="AL537" s="126" t="str">
        <f t="shared" si="231"/>
        <v/>
      </c>
      <c r="AM537" s="128">
        <f t="shared" si="224"/>
        <v>0</v>
      </c>
      <c r="AN537" s="129">
        <f t="shared" si="232"/>
        <v>8</v>
      </c>
      <c r="AO537" s="129">
        <f t="shared" si="225"/>
        <v>-19.875000000000043</v>
      </c>
      <c r="AP537" s="129">
        <f t="shared" si="233"/>
        <v>0</v>
      </c>
      <c r="AQ537" s="128">
        <f t="shared" si="222"/>
        <v>0</v>
      </c>
      <c r="AR537" s="128">
        <f t="shared" si="223"/>
        <v>0</v>
      </c>
      <c r="AS537" s="125">
        <f t="shared" si="244"/>
        <v>0</v>
      </c>
      <c r="AT537" s="143">
        <f t="shared" si="245"/>
        <v>-1</v>
      </c>
      <c r="AU537" s="137"/>
      <c r="AV537" s="102"/>
    </row>
    <row r="538" spans="1:48" ht="10.199999999999999" x14ac:dyDescent="0.2">
      <c r="A538" s="102"/>
      <c r="B538" s="133">
        <v>536</v>
      </c>
      <c r="C538" s="159"/>
      <c r="D538" s="82"/>
      <c r="E538" s="81"/>
      <c r="F538" s="82"/>
      <c r="G538" s="84"/>
      <c r="H538" s="84"/>
      <c r="I538" s="85"/>
      <c r="J538" s="85"/>
      <c r="K538" s="84"/>
      <c r="L538" s="86"/>
      <c r="M538" s="87"/>
      <c r="N538" s="135"/>
      <c r="O538" s="119"/>
      <c r="P538" s="120"/>
      <c r="Q538" s="121"/>
      <c r="R538" s="86"/>
      <c r="S538" s="86"/>
      <c r="T538" s="138">
        <f t="shared" si="226"/>
        <v>6.4099999999999966</v>
      </c>
      <c r="U538" s="122">
        <f t="shared" si="234"/>
        <v>0</v>
      </c>
      <c r="V538" s="123">
        <f t="shared" si="235"/>
        <v>0</v>
      </c>
      <c r="W538" s="122">
        <f t="shared" si="220"/>
        <v>0</v>
      </c>
      <c r="X538" s="124">
        <f t="shared" si="236"/>
        <v>6.4099999999999966</v>
      </c>
      <c r="Y538" s="124">
        <f t="shared" si="237"/>
        <v>-1.5899999999999967</v>
      </c>
      <c r="Z538" s="124">
        <f t="shared" si="238"/>
        <v>6.4099999999999966</v>
      </c>
      <c r="AA538" s="140">
        <f t="shared" si="239"/>
        <v>-1.5899999999999967</v>
      </c>
      <c r="AB538" s="142" t="str">
        <f>IF(G538&lt;&gt;"",VLOOKUP(WEEKDAY(C538,2),Служебный!G$4:H$10,2),"")</f>
        <v/>
      </c>
      <c r="AC538" s="125" t="str">
        <f t="shared" si="227"/>
        <v/>
      </c>
      <c r="AD538" s="126" t="str">
        <f t="shared" si="228"/>
        <v/>
      </c>
      <c r="AE538" s="127">
        <f t="shared" si="240"/>
        <v>0</v>
      </c>
      <c r="AF538" s="127">
        <f t="shared" si="241"/>
        <v>0</v>
      </c>
      <c r="AG538" s="127" t="str">
        <f t="shared" si="221"/>
        <v>интрадей</v>
      </c>
      <c r="AH538" s="128">
        <f t="shared" si="242"/>
        <v>0</v>
      </c>
      <c r="AI538" s="128">
        <f t="shared" si="243"/>
        <v>0</v>
      </c>
      <c r="AJ538" s="125" t="str">
        <f t="shared" si="229"/>
        <v/>
      </c>
      <c r="AK538" s="125" t="str">
        <f t="shared" si="230"/>
        <v/>
      </c>
      <c r="AL538" s="126" t="str">
        <f t="shared" si="231"/>
        <v/>
      </c>
      <c r="AM538" s="128">
        <f t="shared" si="224"/>
        <v>0</v>
      </c>
      <c r="AN538" s="129">
        <f t="shared" si="232"/>
        <v>8</v>
      </c>
      <c r="AO538" s="129">
        <f t="shared" si="225"/>
        <v>-19.875000000000043</v>
      </c>
      <c r="AP538" s="129">
        <f t="shared" si="233"/>
        <v>0</v>
      </c>
      <c r="AQ538" s="128">
        <f t="shared" si="222"/>
        <v>0</v>
      </c>
      <c r="AR538" s="128">
        <f t="shared" si="223"/>
        <v>0</v>
      </c>
      <c r="AS538" s="125">
        <f t="shared" si="244"/>
        <v>0</v>
      </c>
      <c r="AT538" s="143">
        <f t="shared" si="245"/>
        <v>-1</v>
      </c>
      <c r="AU538" s="137"/>
      <c r="AV538" s="102"/>
    </row>
    <row r="539" spans="1:48" ht="10.199999999999999" x14ac:dyDescent="0.2">
      <c r="A539" s="102"/>
      <c r="B539" s="133">
        <v>537</v>
      </c>
      <c r="C539" s="159"/>
      <c r="D539" s="82"/>
      <c r="E539" s="81"/>
      <c r="F539" s="82"/>
      <c r="G539" s="84"/>
      <c r="H539" s="84"/>
      <c r="I539" s="85"/>
      <c r="J539" s="85"/>
      <c r="K539" s="84"/>
      <c r="L539" s="86"/>
      <c r="M539" s="87"/>
      <c r="N539" s="135"/>
      <c r="O539" s="119"/>
      <c r="P539" s="120"/>
      <c r="Q539" s="121"/>
      <c r="R539" s="86"/>
      <c r="S539" s="86"/>
      <c r="T539" s="138">
        <f t="shared" si="226"/>
        <v>6.4099999999999966</v>
      </c>
      <c r="U539" s="122">
        <f t="shared" si="234"/>
        <v>0</v>
      </c>
      <c r="V539" s="123">
        <f t="shared" si="235"/>
        <v>0</v>
      </c>
      <c r="W539" s="122">
        <f t="shared" si="220"/>
        <v>0</v>
      </c>
      <c r="X539" s="124">
        <f t="shared" si="236"/>
        <v>6.4099999999999966</v>
      </c>
      <c r="Y539" s="124">
        <f t="shared" si="237"/>
        <v>-1.5899999999999967</v>
      </c>
      <c r="Z539" s="124">
        <f t="shared" si="238"/>
        <v>6.4099999999999966</v>
      </c>
      <c r="AA539" s="140">
        <f t="shared" si="239"/>
        <v>-1.5899999999999967</v>
      </c>
      <c r="AB539" s="142" t="str">
        <f>IF(G539&lt;&gt;"",VLOOKUP(WEEKDAY(C539,2),Служебный!G$4:H$10,2),"")</f>
        <v/>
      </c>
      <c r="AC539" s="125" t="str">
        <f t="shared" si="227"/>
        <v/>
      </c>
      <c r="AD539" s="126" t="str">
        <f t="shared" si="228"/>
        <v/>
      </c>
      <c r="AE539" s="127">
        <f t="shared" si="240"/>
        <v>0</v>
      </c>
      <c r="AF539" s="127">
        <f t="shared" si="241"/>
        <v>0</v>
      </c>
      <c r="AG539" s="127" t="str">
        <f t="shared" si="221"/>
        <v>интрадей</v>
      </c>
      <c r="AH539" s="128">
        <f t="shared" si="242"/>
        <v>0</v>
      </c>
      <c r="AI539" s="128">
        <f t="shared" si="243"/>
        <v>0</v>
      </c>
      <c r="AJ539" s="125" t="str">
        <f t="shared" si="229"/>
        <v/>
      </c>
      <c r="AK539" s="125" t="str">
        <f t="shared" si="230"/>
        <v/>
      </c>
      <c r="AL539" s="126" t="str">
        <f t="shared" si="231"/>
        <v/>
      </c>
      <c r="AM539" s="128">
        <f t="shared" si="224"/>
        <v>0</v>
      </c>
      <c r="AN539" s="129">
        <f t="shared" si="232"/>
        <v>8</v>
      </c>
      <c r="AO539" s="129">
        <f t="shared" si="225"/>
        <v>-19.875000000000043</v>
      </c>
      <c r="AP539" s="129">
        <f t="shared" si="233"/>
        <v>0</v>
      </c>
      <c r="AQ539" s="128">
        <f t="shared" si="222"/>
        <v>0</v>
      </c>
      <c r="AR539" s="128">
        <f t="shared" si="223"/>
        <v>0</v>
      </c>
      <c r="AS539" s="125">
        <f t="shared" si="244"/>
        <v>0</v>
      </c>
      <c r="AT539" s="143">
        <f t="shared" si="245"/>
        <v>-1</v>
      </c>
      <c r="AU539" s="137"/>
      <c r="AV539" s="102"/>
    </row>
    <row r="540" spans="1:48" ht="10.199999999999999" x14ac:dyDescent="0.2">
      <c r="A540" s="102"/>
      <c r="B540" s="133">
        <v>538</v>
      </c>
      <c r="C540" s="159"/>
      <c r="D540" s="82"/>
      <c r="E540" s="81"/>
      <c r="F540" s="82"/>
      <c r="G540" s="84"/>
      <c r="H540" s="84"/>
      <c r="I540" s="85"/>
      <c r="J540" s="85"/>
      <c r="K540" s="84"/>
      <c r="L540" s="86"/>
      <c r="M540" s="87"/>
      <c r="N540" s="135"/>
      <c r="O540" s="119"/>
      <c r="P540" s="120"/>
      <c r="Q540" s="121"/>
      <c r="R540" s="86"/>
      <c r="S540" s="86"/>
      <c r="T540" s="138">
        <f t="shared" si="226"/>
        <v>6.4099999999999966</v>
      </c>
      <c r="U540" s="122">
        <f t="shared" si="234"/>
        <v>0</v>
      </c>
      <c r="V540" s="123">
        <f t="shared" si="235"/>
        <v>0</v>
      </c>
      <c r="W540" s="122">
        <f t="shared" si="220"/>
        <v>0</v>
      </c>
      <c r="X540" s="124">
        <f t="shared" si="236"/>
        <v>6.4099999999999966</v>
      </c>
      <c r="Y540" s="124">
        <f t="shared" si="237"/>
        <v>-1.5899999999999967</v>
      </c>
      <c r="Z540" s="124">
        <f t="shared" si="238"/>
        <v>6.4099999999999966</v>
      </c>
      <c r="AA540" s="140">
        <f t="shared" si="239"/>
        <v>-1.5899999999999967</v>
      </c>
      <c r="AB540" s="142" t="str">
        <f>IF(G540&lt;&gt;"",VLOOKUP(WEEKDAY(C540,2),Служебный!G$4:H$10,2),"")</f>
        <v/>
      </c>
      <c r="AC540" s="125" t="str">
        <f t="shared" si="227"/>
        <v/>
      </c>
      <c r="AD540" s="126" t="str">
        <f t="shared" si="228"/>
        <v/>
      </c>
      <c r="AE540" s="127">
        <f t="shared" si="240"/>
        <v>0</v>
      </c>
      <c r="AF540" s="127">
        <f t="shared" si="241"/>
        <v>0</v>
      </c>
      <c r="AG540" s="127" t="str">
        <f t="shared" si="221"/>
        <v>интрадей</v>
      </c>
      <c r="AH540" s="128">
        <f t="shared" si="242"/>
        <v>0</v>
      </c>
      <c r="AI540" s="128">
        <f t="shared" si="243"/>
        <v>0</v>
      </c>
      <c r="AJ540" s="125" t="str">
        <f t="shared" si="229"/>
        <v/>
      </c>
      <c r="AK540" s="125" t="str">
        <f t="shared" si="230"/>
        <v/>
      </c>
      <c r="AL540" s="126" t="str">
        <f t="shared" si="231"/>
        <v/>
      </c>
      <c r="AM540" s="128">
        <f t="shared" si="224"/>
        <v>0</v>
      </c>
      <c r="AN540" s="129">
        <f t="shared" si="232"/>
        <v>8</v>
      </c>
      <c r="AO540" s="129">
        <f t="shared" si="225"/>
        <v>-19.875000000000043</v>
      </c>
      <c r="AP540" s="129">
        <f t="shared" si="233"/>
        <v>0</v>
      </c>
      <c r="AQ540" s="128">
        <f t="shared" si="222"/>
        <v>0</v>
      </c>
      <c r="AR540" s="128">
        <f t="shared" si="223"/>
        <v>0</v>
      </c>
      <c r="AS540" s="125">
        <f t="shared" si="244"/>
        <v>0</v>
      </c>
      <c r="AT540" s="143">
        <f t="shared" si="245"/>
        <v>-1</v>
      </c>
      <c r="AU540" s="137"/>
      <c r="AV540" s="102"/>
    </row>
    <row r="541" spans="1:48" ht="10.199999999999999" x14ac:dyDescent="0.2">
      <c r="A541" s="102"/>
      <c r="B541" s="133">
        <v>539</v>
      </c>
      <c r="C541" s="159"/>
      <c r="D541" s="82"/>
      <c r="E541" s="81"/>
      <c r="F541" s="82"/>
      <c r="G541" s="84"/>
      <c r="H541" s="84"/>
      <c r="I541" s="85"/>
      <c r="J541" s="85"/>
      <c r="K541" s="84"/>
      <c r="L541" s="86"/>
      <c r="M541" s="87"/>
      <c r="N541" s="135"/>
      <c r="O541" s="119"/>
      <c r="P541" s="120"/>
      <c r="Q541" s="121"/>
      <c r="R541" s="86"/>
      <c r="S541" s="86"/>
      <c r="T541" s="138">
        <f t="shared" si="226"/>
        <v>6.4099999999999966</v>
      </c>
      <c r="U541" s="122">
        <f t="shared" si="234"/>
        <v>0</v>
      </c>
      <c r="V541" s="123">
        <f t="shared" si="235"/>
        <v>0</v>
      </c>
      <c r="W541" s="122">
        <f t="shared" si="220"/>
        <v>0</v>
      </c>
      <c r="X541" s="124">
        <f t="shared" si="236"/>
        <v>6.4099999999999966</v>
      </c>
      <c r="Y541" s="124">
        <f t="shared" si="237"/>
        <v>-1.5899999999999967</v>
      </c>
      <c r="Z541" s="124">
        <f t="shared" si="238"/>
        <v>6.4099999999999966</v>
      </c>
      <c r="AA541" s="140">
        <f t="shared" si="239"/>
        <v>-1.5899999999999967</v>
      </c>
      <c r="AB541" s="142" t="str">
        <f>IF(G541&lt;&gt;"",VLOOKUP(WEEKDAY(C541,2),Служебный!G$4:H$10,2),"")</f>
        <v/>
      </c>
      <c r="AC541" s="125" t="str">
        <f t="shared" si="227"/>
        <v/>
      </c>
      <c r="AD541" s="126" t="str">
        <f t="shared" si="228"/>
        <v/>
      </c>
      <c r="AE541" s="127">
        <f t="shared" si="240"/>
        <v>0</v>
      </c>
      <c r="AF541" s="127">
        <f t="shared" si="241"/>
        <v>0</v>
      </c>
      <c r="AG541" s="127" t="str">
        <f t="shared" si="221"/>
        <v>интрадей</v>
      </c>
      <c r="AH541" s="128">
        <f t="shared" si="242"/>
        <v>0</v>
      </c>
      <c r="AI541" s="128">
        <f t="shared" si="243"/>
        <v>0</v>
      </c>
      <c r="AJ541" s="125" t="str">
        <f t="shared" si="229"/>
        <v/>
      </c>
      <c r="AK541" s="125" t="str">
        <f t="shared" si="230"/>
        <v/>
      </c>
      <c r="AL541" s="126" t="str">
        <f t="shared" si="231"/>
        <v/>
      </c>
      <c r="AM541" s="128">
        <f t="shared" si="224"/>
        <v>0</v>
      </c>
      <c r="AN541" s="129">
        <f t="shared" si="232"/>
        <v>8</v>
      </c>
      <c r="AO541" s="129">
        <f t="shared" si="225"/>
        <v>-19.875000000000043</v>
      </c>
      <c r="AP541" s="129">
        <f t="shared" si="233"/>
        <v>0</v>
      </c>
      <c r="AQ541" s="128">
        <f t="shared" si="222"/>
        <v>0</v>
      </c>
      <c r="AR541" s="128">
        <f t="shared" si="223"/>
        <v>0</v>
      </c>
      <c r="AS541" s="125">
        <f t="shared" si="244"/>
        <v>0</v>
      </c>
      <c r="AT541" s="143">
        <f t="shared" si="245"/>
        <v>-1</v>
      </c>
      <c r="AU541" s="137"/>
      <c r="AV541" s="102"/>
    </row>
    <row r="542" spans="1:48" ht="10.199999999999999" x14ac:dyDescent="0.2">
      <c r="A542" s="102"/>
      <c r="B542" s="133">
        <v>540</v>
      </c>
      <c r="C542" s="159"/>
      <c r="D542" s="82"/>
      <c r="E542" s="81"/>
      <c r="F542" s="82"/>
      <c r="G542" s="84"/>
      <c r="H542" s="84"/>
      <c r="I542" s="85"/>
      <c r="J542" s="85"/>
      <c r="K542" s="84"/>
      <c r="L542" s="86"/>
      <c r="M542" s="87"/>
      <c r="N542" s="135"/>
      <c r="O542" s="119"/>
      <c r="P542" s="120"/>
      <c r="Q542" s="121"/>
      <c r="R542" s="86"/>
      <c r="S542" s="86"/>
      <c r="T542" s="138">
        <f t="shared" si="226"/>
        <v>6.4099999999999966</v>
      </c>
      <c r="U542" s="122">
        <f t="shared" si="234"/>
        <v>0</v>
      </c>
      <c r="V542" s="123">
        <f t="shared" si="235"/>
        <v>0</v>
      </c>
      <c r="W542" s="122">
        <f t="shared" si="220"/>
        <v>0</v>
      </c>
      <c r="X542" s="124">
        <f t="shared" si="236"/>
        <v>6.4099999999999966</v>
      </c>
      <c r="Y542" s="124">
        <f t="shared" si="237"/>
        <v>-1.5899999999999967</v>
      </c>
      <c r="Z542" s="124">
        <f t="shared" si="238"/>
        <v>6.4099999999999966</v>
      </c>
      <c r="AA542" s="140">
        <f t="shared" si="239"/>
        <v>-1.5899999999999967</v>
      </c>
      <c r="AB542" s="142" t="str">
        <f>IF(G542&lt;&gt;"",VLOOKUP(WEEKDAY(C542,2),Служебный!G$4:H$10,2),"")</f>
        <v/>
      </c>
      <c r="AC542" s="125" t="str">
        <f t="shared" si="227"/>
        <v/>
      </c>
      <c r="AD542" s="126" t="str">
        <f t="shared" si="228"/>
        <v/>
      </c>
      <c r="AE542" s="127">
        <f t="shared" si="240"/>
        <v>0</v>
      </c>
      <c r="AF542" s="127">
        <f t="shared" si="241"/>
        <v>0</v>
      </c>
      <c r="AG542" s="127" t="str">
        <f t="shared" si="221"/>
        <v>интрадей</v>
      </c>
      <c r="AH542" s="128">
        <f t="shared" si="242"/>
        <v>0</v>
      </c>
      <c r="AI542" s="128">
        <f t="shared" si="243"/>
        <v>0</v>
      </c>
      <c r="AJ542" s="125" t="str">
        <f t="shared" si="229"/>
        <v/>
      </c>
      <c r="AK542" s="125" t="str">
        <f t="shared" si="230"/>
        <v/>
      </c>
      <c r="AL542" s="126" t="str">
        <f t="shared" si="231"/>
        <v/>
      </c>
      <c r="AM542" s="128">
        <f t="shared" si="224"/>
        <v>0</v>
      </c>
      <c r="AN542" s="129">
        <f t="shared" si="232"/>
        <v>8</v>
      </c>
      <c r="AO542" s="129">
        <f t="shared" si="225"/>
        <v>-19.875000000000043</v>
      </c>
      <c r="AP542" s="129">
        <f t="shared" si="233"/>
        <v>0</v>
      </c>
      <c r="AQ542" s="128">
        <f t="shared" si="222"/>
        <v>0</v>
      </c>
      <c r="AR542" s="128">
        <f t="shared" si="223"/>
        <v>0</v>
      </c>
      <c r="AS542" s="125">
        <f t="shared" si="244"/>
        <v>0</v>
      </c>
      <c r="AT542" s="143">
        <f t="shared" si="245"/>
        <v>-1</v>
      </c>
      <c r="AU542" s="137"/>
      <c r="AV542" s="102"/>
    </row>
    <row r="543" spans="1:48" ht="10.199999999999999" x14ac:dyDescent="0.2">
      <c r="A543" s="102"/>
      <c r="B543" s="133">
        <v>541</v>
      </c>
      <c r="C543" s="159"/>
      <c r="D543" s="82"/>
      <c r="E543" s="81"/>
      <c r="F543" s="82"/>
      <c r="G543" s="84"/>
      <c r="H543" s="84"/>
      <c r="I543" s="85"/>
      <c r="J543" s="85"/>
      <c r="K543" s="84"/>
      <c r="L543" s="86"/>
      <c r="M543" s="87"/>
      <c r="N543" s="135"/>
      <c r="O543" s="119"/>
      <c r="P543" s="120"/>
      <c r="Q543" s="121"/>
      <c r="R543" s="86"/>
      <c r="S543" s="86"/>
      <c r="T543" s="138">
        <f t="shared" si="226"/>
        <v>6.4099999999999966</v>
      </c>
      <c r="U543" s="122">
        <f t="shared" si="234"/>
        <v>0</v>
      </c>
      <c r="V543" s="123">
        <f t="shared" si="235"/>
        <v>0</v>
      </c>
      <c r="W543" s="122">
        <f t="shared" si="220"/>
        <v>0</v>
      </c>
      <c r="X543" s="124">
        <f t="shared" si="236"/>
        <v>6.4099999999999966</v>
      </c>
      <c r="Y543" s="124">
        <f t="shared" si="237"/>
        <v>-1.5899999999999967</v>
      </c>
      <c r="Z543" s="124">
        <f t="shared" si="238"/>
        <v>6.4099999999999966</v>
      </c>
      <c r="AA543" s="140">
        <f t="shared" si="239"/>
        <v>-1.5899999999999967</v>
      </c>
      <c r="AB543" s="142" t="str">
        <f>IF(G543&lt;&gt;"",VLOOKUP(WEEKDAY(C543,2),Служебный!G$4:H$10,2),"")</f>
        <v/>
      </c>
      <c r="AC543" s="125" t="str">
        <f t="shared" si="227"/>
        <v/>
      </c>
      <c r="AD543" s="126" t="str">
        <f t="shared" si="228"/>
        <v/>
      </c>
      <c r="AE543" s="127">
        <f t="shared" si="240"/>
        <v>0</v>
      </c>
      <c r="AF543" s="127">
        <f t="shared" si="241"/>
        <v>0</v>
      </c>
      <c r="AG543" s="127" t="str">
        <f t="shared" si="221"/>
        <v>интрадей</v>
      </c>
      <c r="AH543" s="128">
        <f t="shared" si="242"/>
        <v>0</v>
      </c>
      <c r="AI543" s="128">
        <f t="shared" si="243"/>
        <v>0</v>
      </c>
      <c r="AJ543" s="125" t="str">
        <f t="shared" si="229"/>
        <v/>
      </c>
      <c r="AK543" s="125" t="str">
        <f t="shared" si="230"/>
        <v/>
      </c>
      <c r="AL543" s="126" t="str">
        <f t="shared" si="231"/>
        <v/>
      </c>
      <c r="AM543" s="128">
        <f t="shared" si="224"/>
        <v>0</v>
      </c>
      <c r="AN543" s="129">
        <f t="shared" si="232"/>
        <v>8</v>
      </c>
      <c r="AO543" s="129">
        <f t="shared" si="225"/>
        <v>-19.875000000000043</v>
      </c>
      <c r="AP543" s="129">
        <f t="shared" si="233"/>
        <v>0</v>
      </c>
      <c r="AQ543" s="128">
        <f t="shared" si="222"/>
        <v>0</v>
      </c>
      <c r="AR543" s="128">
        <f t="shared" si="223"/>
        <v>0</v>
      </c>
      <c r="AS543" s="125">
        <f t="shared" si="244"/>
        <v>0</v>
      </c>
      <c r="AT543" s="143">
        <f t="shared" si="245"/>
        <v>-1</v>
      </c>
      <c r="AU543" s="137"/>
      <c r="AV543" s="102"/>
    </row>
    <row r="544" spans="1:48" ht="10.199999999999999" x14ac:dyDescent="0.2">
      <c r="A544" s="102"/>
      <c r="B544" s="133">
        <v>542</v>
      </c>
      <c r="C544" s="159"/>
      <c r="D544" s="82"/>
      <c r="E544" s="81"/>
      <c r="F544" s="82"/>
      <c r="G544" s="84"/>
      <c r="H544" s="84"/>
      <c r="I544" s="85"/>
      <c r="J544" s="85"/>
      <c r="K544" s="84"/>
      <c r="L544" s="86"/>
      <c r="M544" s="87"/>
      <c r="N544" s="135"/>
      <c r="O544" s="119"/>
      <c r="P544" s="120"/>
      <c r="Q544" s="121"/>
      <c r="R544" s="86"/>
      <c r="S544" s="86"/>
      <c r="T544" s="138">
        <f t="shared" si="226"/>
        <v>6.4099999999999966</v>
      </c>
      <c r="U544" s="122">
        <f t="shared" si="234"/>
        <v>0</v>
      </c>
      <c r="V544" s="123">
        <f t="shared" si="235"/>
        <v>0</v>
      </c>
      <c r="W544" s="122">
        <f t="shared" si="220"/>
        <v>0</v>
      </c>
      <c r="X544" s="124">
        <f t="shared" si="236"/>
        <v>6.4099999999999966</v>
      </c>
      <c r="Y544" s="124">
        <f t="shared" si="237"/>
        <v>-1.5899999999999967</v>
      </c>
      <c r="Z544" s="124">
        <f t="shared" si="238"/>
        <v>6.4099999999999966</v>
      </c>
      <c r="AA544" s="140">
        <f t="shared" si="239"/>
        <v>-1.5899999999999967</v>
      </c>
      <c r="AB544" s="142" t="str">
        <f>IF(G544&lt;&gt;"",VLOOKUP(WEEKDAY(C544,2),Служебный!G$4:H$10,2),"")</f>
        <v/>
      </c>
      <c r="AC544" s="125" t="str">
        <f t="shared" si="227"/>
        <v/>
      </c>
      <c r="AD544" s="126" t="str">
        <f t="shared" si="228"/>
        <v/>
      </c>
      <c r="AE544" s="127">
        <f t="shared" si="240"/>
        <v>0</v>
      </c>
      <c r="AF544" s="127">
        <f t="shared" si="241"/>
        <v>0</v>
      </c>
      <c r="AG544" s="127" t="str">
        <f t="shared" si="221"/>
        <v>интрадей</v>
      </c>
      <c r="AH544" s="128">
        <f t="shared" si="242"/>
        <v>0</v>
      </c>
      <c r="AI544" s="128">
        <f t="shared" si="243"/>
        <v>0</v>
      </c>
      <c r="AJ544" s="125" t="str">
        <f t="shared" si="229"/>
        <v/>
      </c>
      <c r="AK544" s="125" t="str">
        <f t="shared" si="230"/>
        <v/>
      </c>
      <c r="AL544" s="126" t="str">
        <f t="shared" si="231"/>
        <v/>
      </c>
      <c r="AM544" s="128">
        <f t="shared" si="224"/>
        <v>0</v>
      </c>
      <c r="AN544" s="129">
        <f t="shared" si="232"/>
        <v>8</v>
      </c>
      <c r="AO544" s="129">
        <f t="shared" si="225"/>
        <v>-19.875000000000043</v>
      </c>
      <c r="AP544" s="129">
        <f t="shared" si="233"/>
        <v>0</v>
      </c>
      <c r="AQ544" s="128">
        <f t="shared" si="222"/>
        <v>0</v>
      </c>
      <c r="AR544" s="128">
        <f t="shared" si="223"/>
        <v>0</v>
      </c>
      <c r="AS544" s="125">
        <f t="shared" si="244"/>
        <v>0</v>
      </c>
      <c r="AT544" s="143">
        <f t="shared" si="245"/>
        <v>-1</v>
      </c>
      <c r="AU544" s="137"/>
      <c r="AV544" s="102"/>
    </row>
    <row r="545" spans="1:48" ht="10.199999999999999" x14ac:dyDescent="0.2">
      <c r="A545" s="102"/>
      <c r="B545" s="133">
        <v>543</v>
      </c>
      <c r="C545" s="159"/>
      <c r="D545" s="82"/>
      <c r="E545" s="81"/>
      <c r="F545" s="82"/>
      <c r="G545" s="84"/>
      <c r="H545" s="84"/>
      <c r="I545" s="85"/>
      <c r="J545" s="85"/>
      <c r="K545" s="84"/>
      <c r="L545" s="86"/>
      <c r="M545" s="87"/>
      <c r="N545" s="135"/>
      <c r="O545" s="119"/>
      <c r="P545" s="120"/>
      <c r="Q545" s="121"/>
      <c r="R545" s="86"/>
      <c r="S545" s="86"/>
      <c r="T545" s="138">
        <f t="shared" si="226"/>
        <v>6.4099999999999966</v>
      </c>
      <c r="U545" s="122">
        <f t="shared" si="234"/>
        <v>0</v>
      </c>
      <c r="V545" s="123">
        <f t="shared" si="235"/>
        <v>0</v>
      </c>
      <c r="W545" s="122">
        <f t="shared" si="220"/>
        <v>0</v>
      </c>
      <c r="X545" s="124">
        <f t="shared" si="236"/>
        <v>6.4099999999999966</v>
      </c>
      <c r="Y545" s="124">
        <f t="shared" si="237"/>
        <v>-1.5899999999999967</v>
      </c>
      <c r="Z545" s="124">
        <f t="shared" si="238"/>
        <v>6.4099999999999966</v>
      </c>
      <c r="AA545" s="140">
        <f t="shared" si="239"/>
        <v>-1.5899999999999967</v>
      </c>
      <c r="AB545" s="142" t="str">
        <f>IF(G545&lt;&gt;"",VLOOKUP(WEEKDAY(C545,2),Служебный!G$4:H$10,2),"")</f>
        <v/>
      </c>
      <c r="AC545" s="125" t="str">
        <f t="shared" si="227"/>
        <v/>
      </c>
      <c r="AD545" s="126" t="str">
        <f t="shared" si="228"/>
        <v/>
      </c>
      <c r="AE545" s="127">
        <f t="shared" si="240"/>
        <v>0</v>
      </c>
      <c r="AF545" s="127">
        <f t="shared" si="241"/>
        <v>0</v>
      </c>
      <c r="AG545" s="127" t="str">
        <f t="shared" si="221"/>
        <v>интрадей</v>
      </c>
      <c r="AH545" s="128">
        <f t="shared" si="242"/>
        <v>0</v>
      </c>
      <c r="AI545" s="128">
        <f t="shared" si="243"/>
        <v>0</v>
      </c>
      <c r="AJ545" s="125" t="str">
        <f t="shared" si="229"/>
        <v/>
      </c>
      <c r="AK545" s="125" t="str">
        <f t="shared" si="230"/>
        <v/>
      </c>
      <c r="AL545" s="126" t="str">
        <f t="shared" si="231"/>
        <v/>
      </c>
      <c r="AM545" s="128">
        <f t="shared" si="224"/>
        <v>0</v>
      </c>
      <c r="AN545" s="129">
        <f t="shared" si="232"/>
        <v>8</v>
      </c>
      <c r="AO545" s="129">
        <f t="shared" si="225"/>
        <v>-19.875000000000043</v>
      </c>
      <c r="AP545" s="129">
        <f t="shared" si="233"/>
        <v>0</v>
      </c>
      <c r="AQ545" s="128">
        <f t="shared" si="222"/>
        <v>0</v>
      </c>
      <c r="AR545" s="128">
        <f t="shared" si="223"/>
        <v>0</v>
      </c>
      <c r="AS545" s="125">
        <f t="shared" si="244"/>
        <v>0</v>
      </c>
      <c r="AT545" s="143">
        <f t="shared" si="245"/>
        <v>-1</v>
      </c>
      <c r="AU545" s="137"/>
      <c r="AV545" s="102"/>
    </row>
    <row r="546" spans="1:48" ht="10.199999999999999" x14ac:dyDescent="0.2">
      <c r="A546" s="102"/>
      <c r="B546" s="133">
        <v>544</v>
      </c>
      <c r="C546" s="159"/>
      <c r="D546" s="82"/>
      <c r="E546" s="81"/>
      <c r="F546" s="82"/>
      <c r="G546" s="84"/>
      <c r="H546" s="84"/>
      <c r="I546" s="85"/>
      <c r="J546" s="85"/>
      <c r="K546" s="84"/>
      <c r="L546" s="86"/>
      <c r="M546" s="87"/>
      <c r="N546" s="135"/>
      <c r="O546" s="119"/>
      <c r="P546" s="120"/>
      <c r="Q546" s="121"/>
      <c r="R546" s="86"/>
      <c r="S546" s="86"/>
      <c r="T546" s="138">
        <f t="shared" si="226"/>
        <v>6.4099999999999966</v>
      </c>
      <c r="U546" s="122">
        <f t="shared" si="234"/>
        <v>0</v>
      </c>
      <c r="V546" s="123">
        <f t="shared" si="235"/>
        <v>0</v>
      </c>
      <c r="W546" s="122">
        <f t="shared" si="220"/>
        <v>0</v>
      </c>
      <c r="X546" s="124">
        <f t="shared" si="236"/>
        <v>6.4099999999999966</v>
      </c>
      <c r="Y546" s="124">
        <f t="shared" si="237"/>
        <v>-1.5899999999999967</v>
      </c>
      <c r="Z546" s="124">
        <f t="shared" si="238"/>
        <v>6.4099999999999966</v>
      </c>
      <c r="AA546" s="140">
        <f t="shared" si="239"/>
        <v>-1.5899999999999967</v>
      </c>
      <c r="AB546" s="142" t="str">
        <f>IF(G546&lt;&gt;"",VLOOKUP(WEEKDAY(C546,2),Служебный!G$4:H$10,2),"")</f>
        <v/>
      </c>
      <c r="AC546" s="125" t="str">
        <f t="shared" si="227"/>
        <v/>
      </c>
      <c r="AD546" s="126" t="str">
        <f t="shared" si="228"/>
        <v/>
      </c>
      <c r="AE546" s="127">
        <f t="shared" si="240"/>
        <v>0</v>
      </c>
      <c r="AF546" s="127">
        <f t="shared" si="241"/>
        <v>0</v>
      </c>
      <c r="AG546" s="127" t="str">
        <f t="shared" si="221"/>
        <v>интрадей</v>
      </c>
      <c r="AH546" s="128">
        <f t="shared" si="242"/>
        <v>0</v>
      </c>
      <c r="AI546" s="128">
        <f t="shared" si="243"/>
        <v>0</v>
      </c>
      <c r="AJ546" s="125" t="str">
        <f t="shared" si="229"/>
        <v/>
      </c>
      <c r="AK546" s="125" t="str">
        <f t="shared" si="230"/>
        <v/>
      </c>
      <c r="AL546" s="126" t="str">
        <f t="shared" si="231"/>
        <v/>
      </c>
      <c r="AM546" s="128">
        <f t="shared" si="224"/>
        <v>0</v>
      </c>
      <c r="AN546" s="129">
        <f t="shared" si="232"/>
        <v>8</v>
      </c>
      <c r="AO546" s="129">
        <f t="shared" si="225"/>
        <v>-19.875000000000043</v>
      </c>
      <c r="AP546" s="129">
        <f t="shared" si="233"/>
        <v>0</v>
      </c>
      <c r="AQ546" s="128">
        <f t="shared" si="222"/>
        <v>0</v>
      </c>
      <c r="AR546" s="128">
        <f t="shared" si="223"/>
        <v>0</v>
      </c>
      <c r="AS546" s="125">
        <f t="shared" si="244"/>
        <v>0</v>
      </c>
      <c r="AT546" s="143">
        <f t="shared" si="245"/>
        <v>-1</v>
      </c>
      <c r="AU546" s="137"/>
      <c r="AV546" s="102"/>
    </row>
    <row r="547" spans="1:48" ht="10.199999999999999" x14ac:dyDescent="0.2">
      <c r="A547" s="102"/>
      <c r="B547" s="133">
        <v>545</v>
      </c>
      <c r="C547" s="159"/>
      <c r="D547" s="82"/>
      <c r="E547" s="81"/>
      <c r="F547" s="82"/>
      <c r="G547" s="84"/>
      <c r="H547" s="84"/>
      <c r="I547" s="85"/>
      <c r="J547" s="85"/>
      <c r="K547" s="84"/>
      <c r="L547" s="86"/>
      <c r="M547" s="87"/>
      <c r="N547" s="135"/>
      <c r="O547" s="119"/>
      <c r="P547" s="120"/>
      <c r="Q547" s="121"/>
      <c r="R547" s="86"/>
      <c r="S547" s="86"/>
      <c r="T547" s="138">
        <f t="shared" si="226"/>
        <v>6.4099999999999966</v>
      </c>
      <c r="U547" s="122">
        <f t="shared" si="234"/>
        <v>0</v>
      </c>
      <c r="V547" s="123">
        <f t="shared" si="235"/>
        <v>0</v>
      </c>
      <c r="W547" s="122">
        <f t="shared" si="220"/>
        <v>0</v>
      </c>
      <c r="X547" s="124">
        <f t="shared" si="236"/>
        <v>6.4099999999999966</v>
      </c>
      <c r="Y547" s="124">
        <f t="shared" si="237"/>
        <v>-1.5899999999999967</v>
      </c>
      <c r="Z547" s="124">
        <f t="shared" si="238"/>
        <v>6.4099999999999966</v>
      </c>
      <c r="AA547" s="140">
        <f t="shared" si="239"/>
        <v>-1.5899999999999967</v>
      </c>
      <c r="AB547" s="142" t="str">
        <f>IF(G547&lt;&gt;"",VLOOKUP(WEEKDAY(C547,2),Служебный!G$4:H$10,2),"")</f>
        <v/>
      </c>
      <c r="AC547" s="125" t="str">
        <f t="shared" si="227"/>
        <v/>
      </c>
      <c r="AD547" s="126" t="str">
        <f t="shared" si="228"/>
        <v/>
      </c>
      <c r="AE547" s="127">
        <f t="shared" si="240"/>
        <v>0</v>
      </c>
      <c r="AF547" s="127">
        <f t="shared" si="241"/>
        <v>0</v>
      </c>
      <c r="AG547" s="127" t="str">
        <f t="shared" si="221"/>
        <v>интрадей</v>
      </c>
      <c r="AH547" s="128">
        <f t="shared" si="242"/>
        <v>0</v>
      </c>
      <c r="AI547" s="128">
        <f t="shared" si="243"/>
        <v>0</v>
      </c>
      <c r="AJ547" s="125" t="str">
        <f t="shared" si="229"/>
        <v/>
      </c>
      <c r="AK547" s="125" t="str">
        <f t="shared" si="230"/>
        <v/>
      </c>
      <c r="AL547" s="126" t="str">
        <f t="shared" si="231"/>
        <v/>
      </c>
      <c r="AM547" s="128">
        <f t="shared" si="224"/>
        <v>0</v>
      </c>
      <c r="AN547" s="129">
        <f t="shared" si="232"/>
        <v>8</v>
      </c>
      <c r="AO547" s="129">
        <f t="shared" si="225"/>
        <v>-19.875000000000043</v>
      </c>
      <c r="AP547" s="129">
        <f t="shared" si="233"/>
        <v>0</v>
      </c>
      <c r="AQ547" s="128">
        <f t="shared" si="222"/>
        <v>0</v>
      </c>
      <c r="AR547" s="128">
        <f t="shared" si="223"/>
        <v>0</v>
      </c>
      <c r="AS547" s="125">
        <f t="shared" si="244"/>
        <v>0</v>
      </c>
      <c r="AT547" s="143">
        <f t="shared" si="245"/>
        <v>-1</v>
      </c>
      <c r="AU547" s="137"/>
      <c r="AV547" s="102"/>
    </row>
    <row r="548" spans="1:48" ht="10.199999999999999" x14ac:dyDescent="0.2">
      <c r="A548" s="102"/>
      <c r="B548" s="133">
        <v>546</v>
      </c>
      <c r="C548" s="159"/>
      <c r="D548" s="82"/>
      <c r="E548" s="81"/>
      <c r="F548" s="82"/>
      <c r="G548" s="84"/>
      <c r="H548" s="84"/>
      <c r="I548" s="85"/>
      <c r="J548" s="85"/>
      <c r="K548" s="84"/>
      <c r="L548" s="86"/>
      <c r="M548" s="87"/>
      <c r="N548" s="135"/>
      <c r="O548" s="119"/>
      <c r="P548" s="120"/>
      <c r="Q548" s="121"/>
      <c r="R548" s="86"/>
      <c r="S548" s="86"/>
      <c r="T548" s="138">
        <f t="shared" si="226"/>
        <v>6.4099999999999966</v>
      </c>
      <c r="U548" s="122">
        <f t="shared" si="234"/>
        <v>0</v>
      </c>
      <c r="V548" s="123">
        <f t="shared" si="235"/>
        <v>0</v>
      </c>
      <c r="W548" s="122">
        <f t="shared" si="220"/>
        <v>0</v>
      </c>
      <c r="X548" s="124">
        <f t="shared" si="236"/>
        <v>6.4099999999999966</v>
      </c>
      <c r="Y548" s="124">
        <f t="shared" si="237"/>
        <v>-1.5899999999999967</v>
      </c>
      <c r="Z548" s="124">
        <f t="shared" si="238"/>
        <v>6.4099999999999966</v>
      </c>
      <c r="AA548" s="140">
        <f t="shared" si="239"/>
        <v>-1.5899999999999967</v>
      </c>
      <c r="AB548" s="142" t="str">
        <f>IF(G548&lt;&gt;"",VLOOKUP(WEEKDAY(C548,2),Служебный!G$4:H$10,2),"")</f>
        <v/>
      </c>
      <c r="AC548" s="125" t="str">
        <f t="shared" si="227"/>
        <v/>
      </c>
      <c r="AD548" s="126" t="str">
        <f t="shared" si="228"/>
        <v/>
      </c>
      <c r="AE548" s="127">
        <f t="shared" si="240"/>
        <v>0</v>
      </c>
      <c r="AF548" s="127">
        <f t="shared" si="241"/>
        <v>0</v>
      </c>
      <c r="AG548" s="127" t="str">
        <f t="shared" si="221"/>
        <v>интрадей</v>
      </c>
      <c r="AH548" s="128">
        <f t="shared" si="242"/>
        <v>0</v>
      </c>
      <c r="AI548" s="128">
        <f t="shared" si="243"/>
        <v>0</v>
      </c>
      <c r="AJ548" s="125" t="str">
        <f t="shared" si="229"/>
        <v/>
      </c>
      <c r="AK548" s="125" t="str">
        <f t="shared" si="230"/>
        <v/>
      </c>
      <c r="AL548" s="126" t="str">
        <f t="shared" si="231"/>
        <v/>
      </c>
      <c r="AM548" s="128">
        <f t="shared" si="224"/>
        <v>0</v>
      </c>
      <c r="AN548" s="129">
        <f t="shared" si="232"/>
        <v>8</v>
      </c>
      <c r="AO548" s="129">
        <f t="shared" si="225"/>
        <v>-19.875000000000043</v>
      </c>
      <c r="AP548" s="129">
        <f t="shared" si="233"/>
        <v>0</v>
      </c>
      <c r="AQ548" s="128">
        <f t="shared" si="222"/>
        <v>0</v>
      </c>
      <c r="AR548" s="128">
        <f t="shared" si="223"/>
        <v>0</v>
      </c>
      <c r="AS548" s="125">
        <f t="shared" si="244"/>
        <v>0</v>
      </c>
      <c r="AT548" s="143">
        <f t="shared" si="245"/>
        <v>-1</v>
      </c>
      <c r="AU548" s="137"/>
      <c r="AV548" s="102"/>
    </row>
    <row r="549" spans="1:48" ht="10.199999999999999" x14ac:dyDescent="0.2">
      <c r="A549" s="102"/>
      <c r="B549" s="133">
        <v>547</v>
      </c>
      <c r="C549" s="159"/>
      <c r="D549" s="82"/>
      <c r="E549" s="81"/>
      <c r="F549" s="82"/>
      <c r="G549" s="84"/>
      <c r="H549" s="84"/>
      <c r="I549" s="85"/>
      <c r="J549" s="85"/>
      <c r="K549" s="84"/>
      <c r="L549" s="86"/>
      <c r="M549" s="87"/>
      <c r="N549" s="135"/>
      <c r="O549" s="119"/>
      <c r="P549" s="120"/>
      <c r="Q549" s="121"/>
      <c r="R549" s="86"/>
      <c r="S549" s="86"/>
      <c r="T549" s="138">
        <f t="shared" si="226"/>
        <v>6.4099999999999966</v>
      </c>
      <c r="U549" s="122">
        <f t="shared" si="234"/>
        <v>0</v>
      </c>
      <c r="V549" s="123">
        <f t="shared" si="235"/>
        <v>0</v>
      </c>
      <c r="W549" s="122">
        <f t="shared" si="220"/>
        <v>0</v>
      </c>
      <c r="X549" s="124">
        <f t="shared" si="236"/>
        <v>6.4099999999999966</v>
      </c>
      <c r="Y549" s="124">
        <f t="shared" si="237"/>
        <v>-1.5899999999999967</v>
      </c>
      <c r="Z549" s="124">
        <f t="shared" si="238"/>
        <v>6.4099999999999966</v>
      </c>
      <c r="AA549" s="140">
        <f t="shared" si="239"/>
        <v>-1.5899999999999967</v>
      </c>
      <c r="AB549" s="142" t="str">
        <f>IF(G549&lt;&gt;"",VLOOKUP(WEEKDAY(C549,2),Служебный!G$4:H$10,2),"")</f>
        <v/>
      </c>
      <c r="AC549" s="125" t="str">
        <f t="shared" si="227"/>
        <v/>
      </c>
      <c r="AD549" s="126" t="str">
        <f t="shared" si="228"/>
        <v/>
      </c>
      <c r="AE549" s="127">
        <f t="shared" si="240"/>
        <v>0</v>
      </c>
      <c r="AF549" s="127">
        <f t="shared" si="241"/>
        <v>0</v>
      </c>
      <c r="AG549" s="127" t="str">
        <f t="shared" si="221"/>
        <v>интрадей</v>
      </c>
      <c r="AH549" s="128">
        <f t="shared" si="242"/>
        <v>0</v>
      </c>
      <c r="AI549" s="128">
        <f t="shared" si="243"/>
        <v>0</v>
      </c>
      <c r="AJ549" s="125" t="str">
        <f t="shared" si="229"/>
        <v/>
      </c>
      <c r="AK549" s="125" t="str">
        <f t="shared" si="230"/>
        <v/>
      </c>
      <c r="AL549" s="126" t="str">
        <f t="shared" si="231"/>
        <v/>
      </c>
      <c r="AM549" s="128">
        <f t="shared" si="224"/>
        <v>0</v>
      </c>
      <c r="AN549" s="129">
        <f t="shared" si="232"/>
        <v>8</v>
      </c>
      <c r="AO549" s="129">
        <f t="shared" si="225"/>
        <v>-19.875000000000043</v>
      </c>
      <c r="AP549" s="129">
        <f t="shared" si="233"/>
        <v>0</v>
      </c>
      <c r="AQ549" s="128">
        <f t="shared" si="222"/>
        <v>0</v>
      </c>
      <c r="AR549" s="128">
        <f t="shared" si="223"/>
        <v>0</v>
      </c>
      <c r="AS549" s="125">
        <f t="shared" si="244"/>
        <v>0</v>
      </c>
      <c r="AT549" s="143">
        <f t="shared" si="245"/>
        <v>-1</v>
      </c>
      <c r="AU549" s="137"/>
      <c r="AV549" s="102"/>
    </row>
    <row r="550" spans="1:48" ht="10.199999999999999" x14ac:dyDescent="0.2">
      <c r="A550" s="102"/>
      <c r="B550" s="133">
        <v>548</v>
      </c>
      <c r="C550" s="159"/>
      <c r="D550" s="82"/>
      <c r="E550" s="81"/>
      <c r="F550" s="82"/>
      <c r="G550" s="84"/>
      <c r="H550" s="84"/>
      <c r="I550" s="85"/>
      <c r="J550" s="85"/>
      <c r="K550" s="84"/>
      <c r="L550" s="86"/>
      <c r="M550" s="87"/>
      <c r="N550" s="135"/>
      <c r="O550" s="119"/>
      <c r="P550" s="120"/>
      <c r="Q550" s="121"/>
      <c r="R550" s="86"/>
      <c r="S550" s="86"/>
      <c r="T550" s="138">
        <f t="shared" si="226"/>
        <v>6.4099999999999966</v>
      </c>
      <c r="U550" s="122">
        <f t="shared" si="234"/>
        <v>0</v>
      </c>
      <c r="V550" s="123">
        <f t="shared" si="235"/>
        <v>0</v>
      </c>
      <c r="W550" s="122">
        <f t="shared" si="220"/>
        <v>0</v>
      </c>
      <c r="X550" s="124">
        <f t="shared" si="236"/>
        <v>6.4099999999999966</v>
      </c>
      <c r="Y550" s="124">
        <f t="shared" si="237"/>
        <v>-1.5899999999999967</v>
      </c>
      <c r="Z550" s="124">
        <f t="shared" si="238"/>
        <v>6.4099999999999966</v>
      </c>
      <c r="AA550" s="140">
        <f t="shared" si="239"/>
        <v>-1.5899999999999967</v>
      </c>
      <c r="AB550" s="142" t="str">
        <f>IF(G550&lt;&gt;"",VLOOKUP(WEEKDAY(C550,2),Служебный!G$4:H$10,2),"")</f>
        <v/>
      </c>
      <c r="AC550" s="125" t="str">
        <f t="shared" si="227"/>
        <v/>
      </c>
      <c r="AD550" s="126" t="str">
        <f t="shared" si="228"/>
        <v/>
      </c>
      <c r="AE550" s="127">
        <f t="shared" si="240"/>
        <v>0</v>
      </c>
      <c r="AF550" s="127">
        <f t="shared" si="241"/>
        <v>0</v>
      </c>
      <c r="AG550" s="127" t="str">
        <f t="shared" si="221"/>
        <v>интрадей</v>
      </c>
      <c r="AH550" s="128">
        <f t="shared" si="242"/>
        <v>0</v>
      </c>
      <c r="AI550" s="128">
        <f t="shared" si="243"/>
        <v>0</v>
      </c>
      <c r="AJ550" s="125" t="str">
        <f t="shared" si="229"/>
        <v/>
      </c>
      <c r="AK550" s="125" t="str">
        <f t="shared" si="230"/>
        <v/>
      </c>
      <c r="AL550" s="126" t="str">
        <f t="shared" si="231"/>
        <v/>
      </c>
      <c r="AM550" s="128">
        <f t="shared" si="224"/>
        <v>0</v>
      </c>
      <c r="AN550" s="129">
        <f t="shared" si="232"/>
        <v>8</v>
      </c>
      <c r="AO550" s="129">
        <f t="shared" si="225"/>
        <v>-19.875000000000043</v>
      </c>
      <c r="AP550" s="129">
        <f t="shared" si="233"/>
        <v>0</v>
      </c>
      <c r="AQ550" s="128">
        <f t="shared" si="222"/>
        <v>0</v>
      </c>
      <c r="AR550" s="128">
        <f t="shared" si="223"/>
        <v>0</v>
      </c>
      <c r="AS550" s="125">
        <f t="shared" si="244"/>
        <v>0</v>
      </c>
      <c r="AT550" s="143">
        <f t="shared" si="245"/>
        <v>-1</v>
      </c>
      <c r="AU550" s="137"/>
      <c r="AV550" s="102"/>
    </row>
    <row r="551" spans="1:48" ht="10.199999999999999" x14ac:dyDescent="0.2">
      <c r="A551" s="102"/>
      <c r="B551" s="133">
        <v>549</v>
      </c>
      <c r="C551" s="159"/>
      <c r="D551" s="82"/>
      <c r="E551" s="81"/>
      <c r="F551" s="82"/>
      <c r="G551" s="84"/>
      <c r="H551" s="84"/>
      <c r="I551" s="85"/>
      <c r="J551" s="85"/>
      <c r="K551" s="84"/>
      <c r="L551" s="86"/>
      <c r="M551" s="87"/>
      <c r="N551" s="135"/>
      <c r="O551" s="119"/>
      <c r="P551" s="120"/>
      <c r="Q551" s="121"/>
      <c r="R551" s="86"/>
      <c r="S551" s="86"/>
      <c r="T551" s="138">
        <f t="shared" si="226"/>
        <v>6.4099999999999966</v>
      </c>
      <c r="U551" s="122">
        <f t="shared" si="234"/>
        <v>0</v>
      </c>
      <c r="V551" s="123">
        <f t="shared" si="235"/>
        <v>0</v>
      </c>
      <c r="W551" s="122">
        <f t="shared" si="220"/>
        <v>0</v>
      </c>
      <c r="X551" s="124">
        <f t="shared" si="236"/>
        <v>6.4099999999999966</v>
      </c>
      <c r="Y551" s="124">
        <f t="shared" si="237"/>
        <v>-1.5899999999999967</v>
      </c>
      <c r="Z551" s="124">
        <f t="shared" si="238"/>
        <v>6.4099999999999966</v>
      </c>
      <c r="AA551" s="140">
        <f t="shared" si="239"/>
        <v>-1.5899999999999967</v>
      </c>
      <c r="AB551" s="142" t="str">
        <f>IF(G551&lt;&gt;"",VLOOKUP(WEEKDAY(C551,2),Служебный!G$4:H$10,2),"")</f>
        <v/>
      </c>
      <c r="AC551" s="125" t="str">
        <f t="shared" si="227"/>
        <v/>
      </c>
      <c r="AD551" s="126" t="str">
        <f t="shared" si="228"/>
        <v/>
      </c>
      <c r="AE551" s="127">
        <f t="shared" si="240"/>
        <v>0</v>
      </c>
      <c r="AF551" s="127">
        <f t="shared" si="241"/>
        <v>0</v>
      </c>
      <c r="AG551" s="127" t="str">
        <f t="shared" si="221"/>
        <v>интрадей</v>
      </c>
      <c r="AH551" s="128">
        <f t="shared" si="242"/>
        <v>0</v>
      </c>
      <c r="AI551" s="128">
        <f t="shared" si="243"/>
        <v>0</v>
      </c>
      <c r="AJ551" s="125" t="str">
        <f t="shared" si="229"/>
        <v/>
      </c>
      <c r="AK551" s="125" t="str">
        <f t="shared" si="230"/>
        <v/>
      </c>
      <c r="AL551" s="126" t="str">
        <f t="shared" si="231"/>
        <v/>
      </c>
      <c r="AM551" s="128">
        <f t="shared" si="224"/>
        <v>0</v>
      </c>
      <c r="AN551" s="129">
        <f t="shared" si="232"/>
        <v>8</v>
      </c>
      <c r="AO551" s="129">
        <f t="shared" si="225"/>
        <v>-19.875000000000043</v>
      </c>
      <c r="AP551" s="129">
        <f t="shared" si="233"/>
        <v>0</v>
      </c>
      <c r="AQ551" s="128">
        <f t="shared" si="222"/>
        <v>0</v>
      </c>
      <c r="AR551" s="128">
        <f t="shared" si="223"/>
        <v>0</v>
      </c>
      <c r="AS551" s="125">
        <f t="shared" si="244"/>
        <v>0</v>
      </c>
      <c r="AT551" s="143">
        <f t="shared" si="245"/>
        <v>-1</v>
      </c>
      <c r="AU551" s="137"/>
      <c r="AV551" s="102"/>
    </row>
    <row r="552" spans="1:48" ht="10.199999999999999" x14ac:dyDescent="0.2">
      <c r="A552" s="102"/>
      <c r="B552" s="133">
        <v>550</v>
      </c>
      <c r="C552" s="159"/>
      <c r="D552" s="82"/>
      <c r="E552" s="81"/>
      <c r="F552" s="82"/>
      <c r="G552" s="84"/>
      <c r="H552" s="84"/>
      <c r="I552" s="85"/>
      <c r="J552" s="85"/>
      <c r="K552" s="84"/>
      <c r="L552" s="86"/>
      <c r="M552" s="87"/>
      <c r="N552" s="135"/>
      <c r="O552" s="119"/>
      <c r="P552" s="120"/>
      <c r="Q552" s="121"/>
      <c r="R552" s="86"/>
      <c r="S552" s="86"/>
      <c r="T552" s="138">
        <f t="shared" si="226"/>
        <v>6.4099999999999966</v>
      </c>
      <c r="U552" s="122">
        <f t="shared" si="234"/>
        <v>0</v>
      </c>
      <c r="V552" s="123">
        <f t="shared" si="235"/>
        <v>0</v>
      </c>
      <c r="W552" s="122">
        <f t="shared" si="220"/>
        <v>0</v>
      </c>
      <c r="X552" s="124">
        <f t="shared" si="236"/>
        <v>6.4099999999999966</v>
      </c>
      <c r="Y552" s="124">
        <f t="shared" si="237"/>
        <v>-1.5899999999999967</v>
      </c>
      <c r="Z552" s="124">
        <f t="shared" si="238"/>
        <v>6.4099999999999966</v>
      </c>
      <c r="AA552" s="140">
        <f t="shared" si="239"/>
        <v>-1.5899999999999967</v>
      </c>
      <c r="AB552" s="142" t="str">
        <f>IF(G552&lt;&gt;"",VLOOKUP(WEEKDAY(C552,2),Служебный!G$4:H$10,2),"")</f>
        <v/>
      </c>
      <c r="AC552" s="125" t="str">
        <f t="shared" si="227"/>
        <v/>
      </c>
      <c r="AD552" s="126" t="str">
        <f t="shared" si="228"/>
        <v/>
      </c>
      <c r="AE552" s="127">
        <f t="shared" si="240"/>
        <v>0</v>
      </c>
      <c r="AF552" s="127">
        <f t="shared" si="241"/>
        <v>0</v>
      </c>
      <c r="AG552" s="127" t="str">
        <f t="shared" si="221"/>
        <v>интрадей</v>
      </c>
      <c r="AH552" s="128">
        <f t="shared" si="242"/>
        <v>0</v>
      </c>
      <c r="AI552" s="128">
        <f t="shared" si="243"/>
        <v>0</v>
      </c>
      <c r="AJ552" s="125" t="str">
        <f t="shared" si="229"/>
        <v/>
      </c>
      <c r="AK552" s="125" t="str">
        <f t="shared" si="230"/>
        <v/>
      </c>
      <c r="AL552" s="126" t="str">
        <f t="shared" si="231"/>
        <v/>
      </c>
      <c r="AM552" s="128">
        <f t="shared" si="224"/>
        <v>0</v>
      </c>
      <c r="AN552" s="129">
        <f t="shared" si="232"/>
        <v>8</v>
      </c>
      <c r="AO552" s="129">
        <f t="shared" si="225"/>
        <v>-19.875000000000043</v>
      </c>
      <c r="AP552" s="129">
        <f t="shared" si="233"/>
        <v>0</v>
      </c>
      <c r="AQ552" s="128">
        <f t="shared" si="222"/>
        <v>0</v>
      </c>
      <c r="AR552" s="128">
        <f t="shared" si="223"/>
        <v>0</v>
      </c>
      <c r="AS552" s="125">
        <f t="shared" si="244"/>
        <v>0</v>
      </c>
      <c r="AT552" s="143">
        <f t="shared" si="245"/>
        <v>-1</v>
      </c>
      <c r="AU552" s="137"/>
      <c r="AV552" s="102"/>
    </row>
    <row r="553" spans="1:48" ht="10.199999999999999" x14ac:dyDescent="0.2">
      <c r="A553" s="102"/>
      <c r="B553" s="133">
        <v>551</v>
      </c>
      <c r="C553" s="159"/>
      <c r="D553" s="82"/>
      <c r="E553" s="81"/>
      <c r="F553" s="82"/>
      <c r="G553" s="84"/>
      <c r="H553" s="84"/>
      <c r="I553" s="85"/>
      <c r="J553" s="85"/>
      <c r="K553" s="84"/>
      <c r="L553" s="86"/>
      <c r="M553" s="87"/>
      <c r="N553" s="135"/>
      <c r="O553" s="119"/>
      <c r="P553" s="120"/>
      <c r="Q553" s="121"/>
      <c r="R553" s="86"/>
      <c r="S553" s="86"/>
      <c r="T553" s="138">
        <f t="shared" si="226"/>
        <v>6.4099999999999966</v>
      </c>
      <c r="U553" s="122">
        <f t="shared" si="234"/>
        <v>0</v>
      </c>
      <c r="V553" s="123">
        <f t="shared" si="235"/>
        <v>0</v>
      </c>
      <c r="W553" s="122">
        <f t="shared" si="220"/>
        <v>0</v>
      </c>
      <c r="X553" s="124">
        <f t="shared" si="236"/>
        <v>6.4099999999999966</v>
      </c>
      <c r="Y553" s="124">
        <f t="shared" si="237"/>
        <v>-1.5899999999999967</v>
      </c>
      <c r="Z553" s="124">
        <f t="shared" si="238"/>
        <v>6.4099999999999966</v>
      </c>
      <c r="AA553" s="140">
        <f t="shared" si="239"/>
        <v>-1.5899999999999967</v>
      </c>
      <c r="AB553" s="142" t="str">
        <f>IF(G553&lt;&gt;"",VLOOKUP(WEEKDAY(C553,2),Служебный!G$4:H$10,2),"")</f>
        <v/>
      </c>
      <c r="AC553" s="125" t="str">
        <f t="shared" si="227"/>
        <v/>
      </c>
      <c r="AD553" s="126" t="str">
        <f t="shared" si="228"/>
        <v/>
      </c>
      <c r="AE553" s="127">
        <f t="shared" si="240"/>
        <v>0</v>
      </c>
      <c r="AF553" s="127">
        <f t="shared" si="241"/>
        <v>0</v>
      </c>
      <c r="AG553" s="127" t="str">
        <f t="shared" si="221"/>
        <v>интрадей</v>
      </c>
      <c r="AH553" s="128">
        <f t="shared" si="242"/>
        <v>0</v>
      </c>
      <c r="AI553" s="128">
        <f t="shared" si="243"/>
        <v>0</v>
      </c>
      <c r="AJ553" s="125" t="str">
        <f t="shared" si="229"/>
        <v/>
      </c>
      <c r="AK553" s="125" t="str">
        <f t="shared" si="230"/>
        <v/>
      </c>
      <c r="AL553" s="126" t="str">
        <f t="shared" si="231"/>
        <v/>
      </c>
      <c r="AM553" s="128">
        <f t="shared" si="224"/>
        <v>0</v>
      </c>
      <c r="AN553" s="129">
        <f t="shared" si="232"/>
        <v>8</v>
      </c>
      <c r="AO553" s="129">
        <f t="shared" si="225"/>
        <v>-19.875000000000043</v>
      </c>
      <c r="AP553" s="129">
        <f t="shared" si="233"/>
        <v>0</v>
      </c>
      <c r="AQ553" s="128">
        <f t="shared" si="222"/>
        <v>0</v>
      </c>
      <c r="AR553" s="128">
        <f t="shared" si="223"/>
        <v>0</v>
      </c>
      <c r="AS553" s="125">
        <f t="shared" si="244"/>
        <v>0</v>
      </c>
      <c r="AT553" s="143">
        <f t="shared" si="245"/>
        <v>-1</v>
      </c>
      <c r="AU553" s="137"/>
      <c r="AV553" s="102"/>
    </row>
    <row r="554" spans="1:48" ht="10.199999999999999" x14ac:dyDescent="0.2">
      <c r="A554" s="102"/>
      <c r="B554" s="133">
        <v>552</v>
      </c>
      <c r="C554" s="159"/>
      <c r="D554" s="82"/>
      <c r="E554" s="81"/>
      <c r="F554" s="82"/>
      <c r="G554" s="84"/>
      <c r="H554" s="84"/>
      <c r="I554" s="85"/>
      <c r="J554" s="85"/>
      <c r="K554" s="84"/>
      <c r="L554" s="86"/>
      <c r="M554" s="87"/>
      <c r="N554" s="135"/>
      <c r="O554" s="119"/>
      <c r="P554" s="120"/>
      <c r="Q554" s="121"/>
      <c r="R554" s="86"/>
      <c r="S554" s="86"/>
      <c r="T554" s="138">
        <f t="shared" si="226"/>
        <v>6.4099999999999966</v>
      </c>
      <c r="U554" s="122">
        <f t="shared" si="234"/>
        <v>0</v>
      </c>
      <c r="V554" s="123">
        <f t="shared" si="235"/>
        <v>0</v>
      </c>
      <c r="W554" s="122">
        <f t="shared" si="220"/>
        <v>0</v>
      </c>
      <c r="X554" s="124">
        <f t="shared" si="236"/>
        <v>6.4099999999999966</v>
      </c>
      <c r="Y554" s="124">
        <f t="shared" si="237"/>
        <v>-1.5899999999999967</v>
      </c>
      <c r="Z554" s="124">
        <f t="shared" si="238"/>
        <v>6.4099999999999966</v>
      </c>
      <c r="AA554" s="140">
        <f t="shared" si="239"/>
        <v>-1.5899999999999967</v>
      </c>
      <c r="AB554" s="142" t="str">
        <f>IF(G554&lt;&gt;"",VLOOKUP(WEEKDAY(C554,2),Служебный!G$4:H$10,2),"")</f>
        <v/>
      </c>
      <c r="AC554" s="125" t="str">
        <f t="shared" si="227"/>
        <v/>
      </c>
      <c r="AD554" s="126" t="str">
        <f t="shared" si="228"/>
        <v/>
      </c>
      <c r="AE554" s="127">
        <f t="shared" si="240"/>
        <v>0</v>
      </c>
      <c r="AF554" s="127">
        <f t="shared" si="241"/>
        <v>0</v>
      </c>
      <c r="AG554" s="127" t="str">
        <f t="shared" si="221"/>
        <v>интрадей</v>
      </c>
      <c r="AH554" s="128">
        <f t="shared" si="242"/>
        <v>0</v>
      </c>
      <c r="AI554" s="128">
        <f t="shared" si="243"/>
        <v>0</v>
      </c>
      <c r="AJ554" s="125" t="str">
        <f t="shared" si="229"/>
        <v/>
      </c>
      <c r="AK554" s="125" t="str">
        <f t="shared" si="230"/>
        <v/>
      </c>
      <c r="AL554" s="126" t="str">
        <f t="shared" si="231"/>
        <v/>
      </c>
      <c r="AM554" s="128">
        <f t="shared" si="224"/>
        <v>0</v>
      </c>
      <c r="AN554" s="129">
        <f t="shared" si="232"/>
        <v>8</v>
      </c>
      <c r="AO554" s="129">
        <f t="shared" si="225"/>
        <v>-19.875000000000043</v>
      </c>
      <c r="AP554" s="129">
        <f t="shared" si="233"/>
        <v>0</v>
      </c>
      <c r="AQ554" s="128">
        <f t="shared" si="222"/>
        <v>0</v>
      </c>
      <c r="AR554" s="128">
        <f t="shared" si="223"/>
        <v>0</v>
      </c>
      <c r="AS554" s="125">
        <f t="shared" si="244"/>
        <v>0</v>
      </c>
      <c r="AT554" s="143">
        <f t="shared" si="245"/>
        <v>-1</v>
      </c>
      <c r="AU554" s="137"/>
      <c r="AV554" s="102"/>
    </row>
    <row r="555" spans="1:48" ht="10.199999999999999" x14ac:dyDescent="0.2">
      <c r="A555" s="102"/>
      <c r="B555" s="133">
        <v>553</v>
      </c>
      <c r="C555" s="159"/>
      <c r="D555" s="82"/>
      <c r="E555" s="81"/>
      <c r="F555" s="82"/>
      <c r="G555" s="84"/>
      <c r="H555" s="84"/>
      <c r="I555" s="85"/>
      <c r="J555" s="85"/>
      <c r="K555" s="84"/>
      <c r="L555" s="86"/>
      <c r="M555" s="87"/>
      <c r="N555" s="135"/>
      <c r="O555" s="119"/>
      <c r="P555" s="120"/>
      <c r="Q555" s="121"/>
      <c r="R555" s="86"/>
      <c r="S555" s="86"/>
      <c r="T555" s="138">
        <f t="shared" si="226"/>
        <v>6.4099999999999966</v>
      </c>
      <c r="U555" s="122">
        <f t="shared" si="234"/>
        <v>0</v>
      </c>
      <c r="V555" s="123">
        <f t="shared" si="235"/>
        <v>0</v>
      </c>
      <c r="W555" s="122">
        <f t="shared" si="220"/>
        <v>0</v>
      </c>
      <c r="X555" s="124">
        <f t="shared" si="236"/>
        <v>6.4099999999999966</v>
      </c>
      <c r="Y555" s="124">
        <f t="shared" si="237"/>
        <v>-1.5899999999999967</v>
      </c>
      <c r="Z555" s="124">
        <f t="shared" si="238"/>
        <v>6.4099999999999966</v>
      </c>
      <c r="AA555" s="140">
        <f t="shared" si="239"/>
        <v>-1.5899999999999967</v>
      </c>
      <c r="AB555" s="142" t="str">
        <f>IF(G555&lt;&gt;"",VLOOKUP(WEEKDAY(C555,2),Служебный!G$4:H$10,2),"")</f>
        <v/>
      </c>
      <c r="AC555" s="125" t="str">
        <f t="shared" si="227"/>
        <v/>
      </c>
      <c r="AD555" s="126" t="str">
        <f t="shared" si="228"/>
        <v/>
      </c>
      <c r="AE555" s="127">
        <f t="shared" si="240"/>
        <v>0</v>
      </c>
      <c r="AF555" s="127">
        <f t="shared" si="241"/>
        <v>0</v>
      </c>
      <c r="AG555" s="127" t="str">
        <f t="shared" si="221"/>
        <v>интрадей</v>
      </c>
      <c r="AH555" s="128">
        <f t="shared" si="242"/>
        <v>0</v>
      </c>
      <c r="AI555" s="128">
        <f t="shared" si="243"/>
        <v>0</v>
      </c>
      <c r="AJ555" s="125" t="str">
        <f t="shared" si="229"/>
        <v/>
      </c>
      <c r="AK555" s="125" t="str">
        <f t="shared" si="230"/>
        <v/>
      </c>
      <c r="AL555" s="126" t="str">
        <f t="shared" si="231"/>
        <v/>
      </c>
      <c r="AM555" s="128">
        <f t="shared" si="224"/>
        <v>0</v>
      </c>
      <c r="AN555" s="129">
        <f t="shared" si="232"/>
        <v>8</v>
      </c>
      <c r="AO555" s="129">
        <f t="shared" si="225"/>
        <v>-19.875000000000043</v>
      </c>
      <c r="AP555" s="129">
        <f t="shared" si="233"/>
        <v>0</v>
      </c>
      <c r="AQ555" s="128">
        <f t="shared" si="222"/>
        <v>0</v>
      </c>
      <c r="AR555" s="128">
        <f t="shared" si="223"/>
        <v>0</v>
      </c>
      <c r="AS555" s="125">
        <f t="shared" si="244"/>
        <v>0</v>
      </c>
      <c r="AT555" s="143">
        <f t="shared" si="245"/>
        <v>-1</v>
      </c>
      <c r="AU555" s="137"/>
      <c r="AV555" s="102"/>
    </row>
    <row r="556" spans="1:48" ht="10.199999999999999" x14ac:dyDescent="0.2">
      <c r="A556" s="102"/>
      <c r="B556" s="133">
        <v>554</v>
      </c>
      <c r="C556" s="159"/>
      <c r="D556" s="82"/>
      <c r="E556" s="81"/>
      <c r="F556" s="82"/>
      <c r="G556" s="84"/>
      <c r="H556" s="84"/>
      <c r="I556" s="85"/>
      <c r="J556" s="85"/>
      <c r="K556" s="84"/>
      <c r="L556" s="86"/>
      <c r="M556" s="87"/>
      <c r="N556" s="135"/>
      <c r="O556" s="119"/>
      <c r="P556" s="120"/>
      <c r="Q556" s="121"/>
      <c r="R556" s="86"/>
      <c r="S556" s="86"/>
      <c r="T556" s="138">
        <f t="shared" si="226"/>
        <v>6.4099999999999966</v>
      </c>
      <c r="U556" s="122">
        <f t="shared" si="234"/>
        <v>0</v>
      </c>
      <c r="V556" s="123">
        <f t="shared" si="235"/>
        <v>0</v>
      </c>
      <c r="W556" s="122">
        <f t="shared" si="220"/>
        <v>0</v>
      </c>
      <c r="X556" s="124">
        <f t="shared" si="236"/>
        <v>6.4099999999999966</v>
      </c>
      <c r="Y556" s="124">
        <f t="shared" si="237"/>
        <v>-1.5899999999999967</v>
      </c>
      <c r="Z556" s="124">
        <f t="shared" si="238"/>
        <v>6.4099999999999966</v>
      </c>
      <c r="AA556" s="140">
        <f t="shared" si="239"/>
        <v>-1.5899999999999967</v>
      </c>
      <c r="AB556" s="142" t="str">
        <f>IF(G556&lt;&gt;"",VLOOKUP(WEEKDAY(C556,2),Служебный!G$4:H$10,2),"")</f>
        <v/>
      </c>
      <c r="AC556" s="125" t="str">
        <f t="shared" si="227"/>
        <v/>
      </c>
      <c r="AD556" s="126" t="str">
        <f t="shared" si="228"/>
        <v/>
      </c>
      <c r="AE556" s="127">
        <f t="shared" si="240"/>
        <v>0</v>
      </c>
      <c r="AF556" s="127">
        <f t="shared" si="241"/>
        <v>0</v>
      </c>
      <c r="AG556" s="127" t="str">
        <f t="shared" si="221"/>
        <v>интрадей</v>
      </c>
      <c r="AH556" s="128">
        <f t="shared" si="242"/>
        <v>0</v>
      </c>
      <c r="AI556" s="128">
        <f t="shared" si="243"/>
        <v>0</v>
      </c>
      <c r="AJ556" s="125" t="str">
        <f t="shared" si="229"/>
        <v/>
      </c>
      <c r="AK556" s="125" t="str">
        <f t="shared" si="230"/>
        <v/>
      </c>
      <c r="AL556" s="126" t="str">
        <f t="shared" si="231"/>
        <v/>
      </c>
      <c r="AM556" s="128">
        <f t="shared" si="224"/>
        <v>0</v>
      </c>
      <c r="AN556" s="129">
        <f t="shared" si="232"/>
        <v>8</v>
      </c>
      <c r="AO556" s="129">
        <f t="shared" si="225"/>
        <v>-19.875000000000043</v>
      </c>
      <c r="AP556" s="129">
        <f t="shared" si="233"/>
        <v>0</v>
      </c>
      <c r="AQ556" s="128">
        <f t="shared" si="222"/>
        <v>0</v>
      </c>
      <c r="AR556" s="128">
        <f t="shared" si="223"/>
        <v>0</v>
      </c>
      <c r="AS556" s="125">
        <f t="shared" si="244"/>
        <v>0</v>
      </c>
      <c r="AT556" s="143">
        <f t="shared" si="245"/>
        <v>-1</v>
      </c>
      <c r="AU556" s="137"/>
      <c r="AV556" s="102"/>
    </row>
    <row r="557" spans="1:48" ht="10.199999999999999" x14ac:dyDescent="0.2">
      <c r="A557" s="102"/>
      <c r="B557" s="133">
        <v>555</v>
      </c>
      <c r="C557" s="159"/>
      <c r="D557" s="82"/>
      <c r="E557" s="81"/>
      <c r="F557" s="82"/>
      <c r="G557" s="84"/>
      <c r="H557" s="84"/>
      <c r="I557" s="85"/>
      <c r="J557" s="85"/>
      <c r="K557" s="84"/>
      <c r="L557" s="86"/>
      <c r="M557" s="87"/>
      <c r="N557" s="135"/>
      <c r="O557" s="119"/>
      <c r="P557" s="120"/>
      <c r="Q557" s="121"/>
      <c r="R557" s="86"/>
      <c r="S557" s="86"/>
      <c r="T557" s="138">
        <f t="shared" si="226"/>
        <v>6.4099999999999966</v>
      </c>
      <c r="U557" s="122">
        <f t="shared" si="234"/>
        <v>0</v>
      </c>
      <c r="V557" s="123">
        <f t="shared" si="235"/>
        <v>0</v>
      </c>
      <c r="W557" s="122">
        <f t="shared" si="220"/>
        <v>0</v>
      </c>
      <c r="X557" s="124">
        <f t="shared" si="236"/>
        <v>6.4099999999999966</v>
      </c>
      <c r="Y557" s="124">
        <f t="shared" si="237"/>
        <v>-1.5899999999999967</v>
      </c>
      <c r="Z557" s="124">
        <f t="shared" si="238"/>
        <v>6.4099999999999966</v>
      </c>
      <c r="AA557" s="140">
        <f t="shared" si="239"/>
        <v>-1.5899999999999967</v>
      </c>
      <c r="AB557" s="142" t="str">
        <f>IF(G557&lt;&gt;"",VLOOKUP(WEEKDAY(C557,2),Служебный!G$4:H$10,2),"")</f>
        <v/>
      </c>
      <c r="AC557" s="125" t="str">
        <f t="shared" si="227"/>
        <v/>
      </c>
      <c r="AD557" s="126" t="str">
        <f t="shared" si="228"/>
        <v/>
      </c>
      <c r="AE557" s="127">
        <f t="shared" si="240"/>
        <v>0</v>
      </c>
      <c r="AF557" s="127">
        <f t="shared" si="241"/>
        <v>0</v>
      </c>
      <c r="AG557" s="127" t="str">
        <f t="shared" si="221"/>
        <v>интрадей</v>
      </c>
      <c r="AH557" s="128">
        <f t="shared" si="242"/>
        <v>0</v>
      </c>
      <c r="AI557" s="128">
        <f t="shared" si="243"/>
        <v>0</v>
      </c>
      <c r="AJ557" s="125" t="str">
        <f t="shared" si="229"/>
        <v/>
      </c>
      <c r="AK557" s="125" t="str">
        <f t="shared" si="230"/>
        <v/>
      </c>
      <c r="AL557" s="126" t="str">
        <f t="shared" si="231"/>
        <v/>
      </c>
      <c r="AM557" s="128">
        <f t="shared" si="224"/>
        <v>0</v>
      </c>
      <c r="AN557" s="129">
        <f t="shared" si="232"/>
        <v>8</v>
      </c>
      <c r="AO557" s="129">
        <f t="shared" si="225"/>
        <v>-19.875000000000043</v>
      </c>
      <c r="AP557" s="129">
        <f t="shared" si="233"/>
        <v>0</v>
      </c>
      <c r="AQ557" s="128">
        <f t="shared" si="222"/>
        <v>0</v>
      </c>
      <c r="AR557" s="128">
        <f t="shared" si="223"/>
        <v>0</v>
      </c>
      <c r="AS557" s="125">
        <f t="shared" si="244"/>
        <v>0</v>
      </c>
      <c r="AT557" s="143">
        <f t="shared" si="245"/>
        <v>-1</v>
      </c>
      <c r="AU557" s="137"/>
      <c r="AV557" s="102"/>
    </row>
    <row r="558" spans="1:48" ht="10.199999999999999" x14ac:dyDescent="0.2">
      <c r="A558" s="102"/>
      <c r="B558" s="133">
        <v>556</v>
      </c>
      <c r="C558" s="159"/>
      <c r="D558" s="82"/>
      <c r="E558" s="81"/>
      <c r="F558" s="82"/>
      <c r="G558" s="84"/>
      <c r="H558" s="84"/>
      <c r="I558" s="85"/>
      <c r="J558" s="85"/>
      <c r="K558" s="84"/>
      <c r="L558" s="86"/>
      <c r="M558" s="87"/>
      <c r="N558" s="135"/>
      <c r="O558" s="119"/>
      <c r="P558" s="120"/>
      <c r="Q558" s="121"/>
      <c r="R558" s="86"/>
      <c r="S558" s="86"/>
      <c r="T558" s="138">
        <f t="shared" si="226"/>
        <v>6.4099999999999966</v>
      </c>
      <c r="U558" s="122">
        <f t="shared" si="234"/>
        <v>0</v>
      </c>
      <c r="V558" s="123">
        <f t="shared" si="235"/>
        <v>0</v>
      </c>
      <c r="W558" s="122">
        <f t="shared" si="220"/>
        <v>0</v>
      </c>
      <c r="X558" s="124">
        <f t="shared" si="236"/>
        <v>6.4099999999999966</v>
      </c>
      <c r="Y558" s="124">
        <f t="shared" si="237"/>
        <v>-1.5899999999999967</v>
      </c>
      <c r="Z558" s="124">
        <f t="shared" si="238"/>
        <v>6.4099999999999966</v>
      </c>
      <c r="AA558" s="140">
        <f t="shared" si="239"/>
        <v>-1.5899999999999967</v>
      </c>
      <c r="AB558" s="142" t="str">
        <f>IF(G558&lt;&gt;"",VLOOKUP(WEEKDAY(C558,2),Служебный!G$4:H$10,2),"")</f>
        <v/>
      </c>
      <c r="AC558" s="125" t="str">
        <f t="shared" si="227"/>
        <v/>
      </c>
      <c r="AD558" s="126" t="str">
        <f t="shared" si="228"/>
        <v/>
      </c>
      <c r="AE558" s="127">
        <f t="shared" si="240"/>
        <v>0</v>
      </c>
      <c r="AF558" s="127">
        <f t="shared" si="241"/>
        <v>0</v>
      </c>
      <c r="AG558" s="127" t="str">
        <f t="shared" si="221"/>
        <v>интрадей</v>
      </c>
      <c r="AH558" s="128">
        <f t="shared" si="242"/>
        <v>0</v>
      </c>
      <c r="AI558" s="128">
        <f t="shared" si="243"/>
        <v>0</v>
      </c>
      <c r="AJ558" s="125" t="str">
        <f t="shared" si="229"/>
        <v/>
      </c>
      <c r="AK558" s="125" t="str">
        <f t="shared" si="230"/>
        <v/>
      </c>
      <c r="AL558" s="126" t="str">
        <f t="shared" si="231"/>
        <v/>
      </c>
      <c r="AM558" s="128">
        <f t="shared" si="224"/>
        <v>0</v>
      </c>
      <c r="AN558" s="129">
        <f t="shared" si="232"/>
        <v>8</v>
      </c>
      <c r="AO558" s="129">
        <f t="shared" si="225"/>
        <v>-19.875000000000043</v>
      </c>
      <c r="AP558" s="129">
        <f t="shared" si="233"/>
        <v>0</v>
      </c>
      <c r="AQ558" s="128">
        <f t="shared" si="222"/>
        <v>0</v>
      </c>
      <c r="AR558" s="128">
        <f t="shared" si="223"/>
        <v>0</v>
      </c>
      <c r="AS558" s="125">
        <f t="shared" si="244"/>
        <v>0</v>
      </c>
      <c r="AT558" s="143">
        <f t="shared" si="245"/>
        <v>-1</v>
      </c>
      <c r="AU558" s="137"/>
      <c r="AV558" s="102"/>
    </row>
    <row r="559" spans="1:48" ht="10.199999999999999" x14ac:dyDescent="0.2">
      <c r="A559" s="102"/>
      <c r="B559" s="133">
        <v>557</v>
      </c>
      <c r="C559" s="159"/>
      <c r="D559" s="82"/>
      <c r="E559" s="81"/>
      <c r="F559" s="82"/>
      <c r="G559" s="84"/>
      <c r="H559" s="84"/>
      <c r="I559" s="85"/>
      <c r="J559" s="85"/>
      <c r="K559" s="84"/>
      <c r="L559" s="86"/>
      <c r="M559" s="87"/>
      <c r="N559" s="135"/>
      <c r="O559" s="119"/>
      <c r="P559" s="120"/>
      <c r="Q559" s="121"/>
      <c r="R559" s="86"/>
      <c r="S559" s="86"/>
      <c r="T559" s="138">
        <f t="shared" si="226"/>
        <v>6.4099999999999966</v>
      </c>
      <c r="U559" s="122">
        <f t="shared" si="234"/>
        <v>0</v>
      </c>
      <c r="V559" s="123">
        <f t="shared" si="235"/>
        <v>0</v>
      </c>
      <c r="W559" s="122">
        <f t="shared" si="220"/>
        <v>0</v>
      </c>
      <c r="X559" s="124">
        <f t="shared" si="236"/>
        <v>6.4099999999999966</v>
      </c>
      <c r="Y559" s="124">
        <f t="shared" si="237"/>
        <v>-1.5899999999999967</v>
      </c>
      <c r="Z559" s="124">
        <f t="shared" si="238"/>
        <v>6.4099999999999966</v>
      </c>
      <c r="AA559" s="140">
        <f t="shared" si="239"/>
        <v>-1.5899999999999967</v>
      </c>
      <c r="AB559" s="142" t="str">
        <f>IF(G559&lt;&gt;"",VLOOKUP(WEEKDAY(C559,2),Служебный!G$4:H$10,2),"")</f>
        <v/>
      </c>
      <c r="AC559" s="125" t="str">
        <f t="shared" si="227"/>
        <v/>
      </c>
      <c r="AD559" s="126" t="str">
        <f t="shared" si="228"/>
        <v/>
      </c>
      <c r="AE559" s="127">
        <f t="shared" si="240"/>
        <v>0</v>
      </c>
      <c r="AF559" s="127">
        <f t="shared" si="241"/>
        <v>0</v>
      </c>
      <c r="AG559" s="127" t="str">
        <f t="shared" si="221"/>
        <v>интрадей</v>
      </c>
      <c r="AH559" s="128">
        <f t="shared" si="242"/>
        <v>0</v>
      </c>
      <c r="AI559" s="128">
        <f t="shared" si="243"/>
        <v>0</v>
      </c>
      <c r="AJ559" s="125" t="str">
        <f t="shared" si="229"/>
        <v/>
      </c>
      <c r="AK559" s="125" t="str">
        <f t="shared" si="230"/>
        <v/>
      </c>
      <c r="AL559" s="126" t="str">
        <f t="shared" si="231"/>
        <v/>
      </c>
      <c r="AM559" s="128">
        <f t="shared" si="224"/>
        <v>0</v>
      </c>
      <c r="AN559" s="129">
        <f t="shared" si="232"/>
        <v>8</v>
      </c>
      <c r="AO559" s="129">
        <f t="shared" si="225"/>
        <v>-19.875000000000043</v>
      </c>
      <c r="AP559" s="129">
        <f t="shared" si="233"/>
        <v>0</v>
      </c>
      <c r="AQ559" s="128">
        <f t="shared" si="222"/>
        <v>0</v>
      </c>
      <c r="AR559" s="128">
        <f t="shared" si="223"/>
        <v>0</v>
      </c>
      <c r="AS559" s="125">
        <f t="shared" si="244"/>
        <v>0</v>
      </c>
      <c r="AT559" s="143">
        <f t="shared" si="245"/>
        <v>-1</v>
      </c>
      <c r="AU559" s="137"/>
      <c r="AV559" s="102"/>
    </row>
    <row r="560" spans="1:48" ht="10.199999999999999" x14ac:dyDescent="0.2">
      <c r="A560" s="102"/>
      <c r="B560" s="133">
        <v>558</v>
      </c>
      <c r="C560" s="159"/>
      <c r="D560" s="82"/>
      <c r="E560" s="81"/>
      <c r="F560" s="82"/>
      <c r="G560" s="84"/>
      <c r="H560" s="84"/>
      <c r="I560" s="85"/>
      <c r="J560" s="85"/>
      <c r="K560" s="84"/>
      <c r="L560" s="86"/>
      <c r="M560" s="87"/>
      <c r="N560" s="135"/>
      <c r="O560" s="119"/>
      <c r="P560" s="120"/>
      <c r="Q560" s="121"/>
      <c r="R560" s="86"/>
      <c r="S560" s="86"/>
      <c r="T560" s="138">
        <f t="shared" si="226"/>
        <v>6.4099999999999966</v>
      </c>
      <c r="U560" s="122">
        <f t="shared" si="234"/>
        <v>0</v>
      </c>
      <c r="V560" s="123">
        <f t="shared" si="235"/>
        <v>0</v>
      </c>
      <c r="W560" s="122">
        <f t="shared" si="220"/>
        <v>0</v>
      </c>
      <c r="X560" s="124">
        <f t="shared" si="236"/>
        <v>6.4099999999999966</v>
      </c>
      <c r="Y560" s="124">
        <f t="shared" si="237"/>
        <v>-1.5899999999999967</v>
      </c>
      <c r="Z560" s="124">
        <f t="shared" si="238"/>
        <v>6.4099999999999966</v>
      </c>
      <c r="AA560" s="140">
        <f t="shared" si="239"/>
        <v>-1.5899999999999967</v>
      </c>
      <c r="AB560" s="142" t="str">
        <f>IF(G560&lt;&gt;"",VLOOKUP(WEEKDAY(C560,2),Служебный!G$4:H$10,2),"")</f>
        <v/>
      </c>
      <c r="AC560" s="125" t="str">
        <f t="shared" si="227"/>
        <v/>
      </c>
      <c r="AD560" s="126" t="str">
        <f t="shared" si="228"/>
        <v/>
      </c>
      <c r="AE560" s="127">
        <f t="shared" si="240"/>
        <v>0</v>
      </c>
      <c r="AF560" s="127">
        <f t="shared" si="241"/>
        <v>0</v>
      </c>
      <c r="AG560" s="127" t="str">
        <f t="shared" si="221"/>
        <v>интрадей</v>
      </c>
      <c r="AH560" s="128">
        <f t="shared" si="242"/>
        <v>0</v>
      </c>
      <c r="AI560" s="128">
        <f t="shared" si="243"/>
        <v>0</v>
      </c>
      <c r="AJ560" s="125" t="str">
        <f t="shared" si="229"/>
        <v/>
      </c>
      <c r="AK560" s="125" t="str">
        <f t="shared" si="230"/>
        <v/>
      </c>
      <c r="AL560" s="126" t="str">
        <f t="shared" si="231"/>
        <v/>
      </c>
      <c r="AM560" s="128">
        <f t="shared" si="224"/>
        <v>0</v>
      </c>
      <c r="AN560" s="129">
        <f t="shared" si="232"/>
        <v>8</v>
      </c>
      <c r="AO560" s="129">
        <f t="shared" si="225"/>
        <v>-19.875000000000043</v>
      </c>
      <c r="AP560" s="129">
        <f t="shared" si="233"/>
        <v>0</v>
      </c>
      <c r="AQ560" s="128">
        <f t="shared" si="222"/>
        <v>0</v>
      </c>
      <c r="AR560" s="128">
        <f t="shared" si="223"/>
        <v>0</v>
      </c>
      <c r="AS560" s="125">
        <f t="shared" si="244"/>
        <v>0</v>
      </c>
      <c r="AT560" s="143">
        <f t="shared" si="245"/>
        <v>-1</v>
      </c>
      <c r="AU560" s="137"/>
      <c r="AV560" s="102"/>
    </row>
    <row r="561" spans="1:48" ht="10.199999999999999" x14ac:dyDescent="0.2">
      <c r="A561" s="102"/>
      <c r="B561" s="133">
        <v>559</v>
      </c>
      <c r="C561" s="159"/>
      <c r="D561" s="82"/>
      <c r="E561" s="81"/>
      <c r="F561" s="82"/>
      <c r="G561" s="84"/>
      <c r="H561" s="84"/>
      <c r="I561" s="85"/>
      <c r="J561" s="85"/>
      <c r="K561" s="84"/>
      <c r="L561" s="86"/>
      <c r="M561" s="87"/>
      <c r="N561" s="135"/>
      <c r="O561" s="119"/>
      <c r="P561" s="120"/>
      <c r="Q561" s="121"/>
      <c r="R561" s="86"/>
      <c r="S561" s="86"/>
      <c r="T561" s="138">
        <f t="shared" si="226"/>
        <v>6.4099999999999966</v>
      </c>
      <c r="U561" s="122">
        <f t="shared" si="234"/>
        <v>0</v>
      </c>
      <c r="V561" s="123">
        <f t="shared" si="235"/>
        <v>0</v>
      </c>
      <c r="W561" s="122">
        <f t="shared" si="220"/>
        <v>0</v>
      </c>
      <c r="X561" s="124">
        <f t="shared" si="236"/>
        <v>6.4099999999999966</v>
      </c>
      <c r="Y561" s="124">
        <f t="shared" si="237"/>
        <v>-1.5899999999999967</v>
      </c>
      <c r="Z561" s="124">
        <f t="shared" si="238"/>
        <v>6.4099999999999966</v>
      </c>
      <c r="AA561" s="140">
        <f t="shared" si="239"/>
        <v>-1.5899999999999967</v>
      </c>
      <c r="AB561" s="142" t="str">
        <f>IF(G561&lt;&gt;"",VLOOKUP(WEEKDAY(C561,2),Служебный!G$4:H$10,2),"")</f>
        <v/>
      </c>
      <c r="AC561" s="125" t="str">
        <f t="shared" si="227"/>
        <v/>
      </c>
      <c r="AD561" s="126" t="str">
        <f t="shared" si="228"/>
        <v/>
      </c>
      <c r="AE561" s="127">
        <f t="shared" si="240"/>
        <v>0</v>
      </c>
      <c r="AF561" s="127">
        <f t="shared" si="241"/>
        <v>0</v>
      </c>
      <c r="AG561" s="127" t="str">
        <f t="shared" si="221"/>
        <v>интрадей</v>
      </c>
      <c r="AH561" s="128">
        <f t="shared" si="242"/>
        <v>0</v>
      </c>
      <c r="AI561" s="128">
        <f t="shared" si="243"/>
        <v>0</v>
      </c>
      <c r="AJ561" s="125" t="str">
        <f t="shared" si="229"/>
        <v/>
      </c>
      <c r="AK561" s="125" t="str">
        <f t="shared" si="230"/>
        <v/>
      </c>
      <c r="AL561" s="126" t="str">
        <f t="shared" si="231"/>
        <v/>
      </c>
      <c r="AM561" s="128">
        <f t="shared" si="224"/>
        <v>0</v>
      </c>
      <c r="AN561" s="129">
        <f t="shared" si="232"/>
        <v>8</v>
      </c>
      <c r="AO561" s="129">
        <f t="shared" si="225"/>
        <v>-19.875000000000043</v>
      </c>
      <c r="AP561" s="129">
        <f t="shared" si="233"/>
        <v>0</v>
      </c>
      <c r="AQ561" s="128">
        <f t="shared" si="222"/>
        <v>0</v>
      </c>
      <c r="AR561" s="128">
        <f t="shared" si="223"/>
        <v>0</v>
      </c>
      <c r="AS561" s="125">
        <f t="shared" si="244"/>
        <v>0</v>
      </c>
      <c r="AT561" s="143">
        <f t="shared" si="245"/>
        <v>-1</v>
      </c>
      <c r="AU561" s="137"/>
      <c r="AV561" s="102"/>
    </row>
    <row r="562" spans="1:48" ht="10.199999999999999" x14ac:dyDescent="0.2">
      <c r="A562" s="102"/>
      <c r="B562" s="133">
        <v>560</v>
      </c>
      <c r="C562" s="159"/>
      <c r="D562" s="82"/>
      <c r="E562" s="81"/>
      <c r="F562" s="82"/>
      <c r="G562" s="84"/>
      <c r="H562" s="84"/>
      <c r="I562" s="85"/>
      <c r="J562" s="85"/>
      <c r="K562" s="84"/>
      <c r="L562" s="86"/>
      <c r="M562" s="87"/>
      <c r="N562" s="135"/>
      <c r="O562" s="119"/>
      <c r="P562" s="120"/>
      <c r="Q562" s="121"/>
      <c r="R562" s="86"/>
      <c r="S562" s="86"/>
      <c r="T562" s="138">
        <f t="shared" si="226"/>
        <v>6.4099999999999966</v>
      </c>
      <c r="U562" s="122">
        <f t="shared" si="234"/>
        <v>0</v>
      </c>
      <c r="V562" s="123">
        <f t="shared" si="235"/>
        <v>0</v>
      </c>
      <c r="W562" s="122">
        <f t="shared" si="220"/>
        <v>0</v>
      </c>
      <c r="X562" s="124">
        <f t="shared" si="236"/>
        <v>6.4099999999999966</v>
      </c>
      <c r="Y562" s="124">
        <f t="shared" si="237"/>
        <v>-1.5899999999999967</v>
      </c>
      <c r="Z562" s="124">
        <f t="shared" si="238"/>
        <v>6.4099999999999966</v>
      </c>
      <c r="AA562" s="140">
        <f t="shared" si="239"/>
        <v>-1.5899999999999967</v>
      </c>
      <c r="AB562" s="142" t="str">
        <f>IF(G562&lt;&gt;"",VLOOKUP(WEEKDAY(C562,2),Служебный!G$4:H$10,2),"")</f>
        <v/>
      </c>
      <c r="AC562" s="125" t="str">
        <f t="shared" si="227"/>
        <v/>
      </c>
      <c r="AD562" s="126" t="str">
        <f t="shared" si="228"/>
        <v/>
      </c>
      <c r="AE562" s="127">
        <f t="shared" si="240"/>
        <v>0</v>
      </c>
      <c r="AF562" s="127">
        <f t="shared" si="241"/>
        <v>0</v>
      </c>
      <c r="AG562" s="127" t="str">
        <f t="shared" si="221"/>
        <v>интрадей</v>
      </c>
      <c r="AH562" s="128">
        <f t="shared" si="242"/>
        <v>0</v>
      </c>
      <c r="AI562" s="128">
        <f t="shared" si="243"/>
        <v>0</v>
      </c>
      <c r="AJ562" s="125" t="str">
        <f t="shared" si="229"/>
        <v/>
      </c>
      <c r="AK562" s="125" t="str">
        <f t="shared" si="230"/>
        <v/>
      </c>
      <c r="AL562" s="126" t="str">
        <f t="shared" si="231"/>
        <v/>
      </c>
      <c r="AM562" s="128">
        <f t="shared" si="224"/>
        <v>0</v>
      </c>
      <c r="AN562" s="129">
        <f t="shared" si="232"/>
        <v>8</v>
      </c>
      <c r="AO562" s="129">
        <f t="shared" si="225"/>
        <v>-19.875000000000043</v>
      </c>
      <c r="AP562" s="129">
        <f t="shared" si="233"/>
        <v>0</v>
      </c>
      <c r="AQ562" s="128">
        <f t="shared" si="222"/>
        <v>0</v>
      </c>
      <c r="AR562" s="128">
        <f t="shared" si="223"/>
        <v>0</v>
      </c>
      <c r="AS562" s="125">
        <f t="shared" si="244"/>
        <v>0</v>
      </c>
      <c r="AT562" s="143">
        <f t="shared" si="245"/>
        <v>-1</v>
      </c>
      <c r="AU562" s="137"/>
      <c r="AV562" s="102"/>
    </row>
    <row r="563" spans="1:48" ht="10.199999999999999" x14ac:dyDescent="0.2">
      <c r="A563" s="102"/>
      <c r="B563" s="133">
        <v>561</v>
      </c>
      <c r="C563" s="159"/>
      <c r="D563" s="82"/>
      <c r="E563" s="81"/>
      <c r="F563" s="82"/>
      <c r="G563" s="84"/>
      <c r="H563" s="84"/>
      <c r="I563" s="85"/>
      <c r="J563" s="85"/>
      <c r="K563" s="84"/>
      <c r="L563" s="86"/>
      <c r="M563" s="87"/>
      <c r="N563" s="135"/>
      <c r="O563" s="119"/>
      <c r="P563" s="120"/>
      <c r="Q563" s="121"/>
      <c r="R563" s="86"/>
      <c r="S563" s="86"/>
      <c r="T563" s="138">
        <f t="shared" si="226"/>
        <v>6.4099999999999966</v>
      </c>
      <c r="U563" s="122">
        <f t="shared" si="234"/>
        <v>0</v>
      </c>
      <c r="V563" s="123">
        <f t="shared" si="235"/>
        <v>0</v>
      </c>
      <c r="W563" s="122">
        <f t="shared" si="220"/>
        <v>0</v>
      </c>
      <c r="X563" s="124">
        <f t="shared" si="236"/>
        <v>6.4099999999999966</v>
      </c>
      <c r="Y563" s="124">
        <f t="shared" si="237"/>
        <v>-1.5899999999999967</v>
      </c>
      <c r="Z563" s="124">
        <f t="shared" si="238"/>
        <v>6.4099999999999966</v>
      </c>
      <c r="AA563" s="140">
        <f t="shared" si="239"/>
        <v>-1.5899999999999967</v>
      </c>
      <c r="AB563" s="142" t="str">
        <f>IF(G563&lt;&gt;"",VLOOKUP(WEEKDAY(C563,2),Служебный!G$4:H$10,2),"")</f>
        <v/>
      </c>
      <c r="AC563" s="125" t="str">
        <f t="shared" si="227"/>
        <v/>
      </c>
      <c r="AD563" s="126" t="str">
        <f t="shared" si="228"/>
        <v/>
      </c>
      <c r="AE563" s="127">
        <f t="shared" si="240"/>
        <v>0</v>
      </c>
      <c r="AF563" s="127">
        <f t="shared" si="241"/>
        <v>0</v>
      </c>
      <c r="AG563" s="127" t="str">
        <f t="shared" si="221"/>
        <v>интрадей</v>
      </c>
      <c r="AH563" s="128">
        <f t="shared" si="242"/>
        <v>0</v>
      </c>
      <c r="AI563" s="128">
        <f t="shared" si="243"/>
        <v>0</v>
      </c>
      <c r="AJ563" s="125" t="str">
        <f t="shared" si="229"/>
        <v/>
      </c>
      <c r="AK563" s="125" t="str">
        <f t="shared" si="230"/>
        <v/>
      </c>
      <c r="AL563" s="126" t="str">
        <f t="shared" si="231"/>
        <v/>
      </c>
      <c r="AM563" s="128">
        <f t="shared" si="224"/>
        <v>0</v>
      </c>
      <c r="AN563" s="129">
        <f t="shared" si="232"/>
        <v>8</v>
      </c>
      <c r="AO563" s="129">
        <f t="shared" si="225"/>
        <v>-19.875000000000043</v>
      </c>
      <c r="AP563" s="129">
        <f t="shared" si="233"/>
        <v>0</v>
      </c>
      <c r="AQ563" s="128">
        <f t="shared" si="222"/>
        <v>0</v>
      </c>
      <c r="AR563" s="128">
        <f t="shared" si="223"/>
        <v>0</v>
      </c>
      <c r="AS563" s="125">
        <f t="shared" si="244"/>
        <v>0</v>
      </c>
      <c r="AT563" s="143">
        <f t="shared" si="245"/>
        <v>-1</v>
      </c>
      <c r="AU563" s="137"/>
      <c r="AV563" s="102"/>
    </row>
    <row r="564" spans="1:48" ht="10.199999999999999" x14ac:dyDescent="0.2">
      <c r="A564" s="102"/>
      <c r="B564" s="133">
        <v>562</v>
      </c>
      <c r="C564" s="159"/>
      <c r="D564" s="82"/>
      <c r="E564" s="81"/>
      <c r="F564" s="82"/>
      <c r="G564" s="84"/>
      <c r="H564" s="84"/>
      <c r="I564" s="85"/>
      <c r="J564" s="85"/>
      <c r="K564" s="84"/>
      <c r="L564" s="86"/>
      <c r="M564" s="87"/>
      <c r="N564" s="135"/>
      <c r="O564" s="119"/>
      <c r="P564" s="120"/>
      <c r="Q564" s="121"/>
      <c r="R564" s="86"/>
      <c r="S564" s="86"/>
      <c r="T564" s="138">
        <f t="shared" si="226"/>
        <v>6.4099999999999966</v>
      </c>
      <c r="U564" s="122">
        <f t="shared" si="234"/>
        <v>0</v>
      </c>
      <c r="V564" s="123">
        <f t="shared" si="235"/>
        <v>0</v>
      </c>
      <c r="W564" s="122">
        <f t="shared" si="220"/>
        <v>0</v>
      </c>
      <c r="X564" s="124">
        <f t="shared" si="236"/>
        <v>6.4099999999999966</v>
      </c>
      <c r="Y564" s="124">
        <f t="shared" si="237"/>
        <v>-1.5899999999999967</v>
      </c>
      <c r="Z564" s="124">
        <f t="shared" si="238"/>
        <v>6.4099999999999966</v>
      </c>
      <c r="AA564" s="140">
        <f t="shared" si="239"/>
        <v>-1.5899999999999967</v>
      </c>
      <c r="AB564" s="142" t="str">
        <f>IF(G564&lt;&gt;"",VLOOKUP(WEEKDAY(C564,2),Служебный!G$4:H$10,2),"")</f>
        <v/>
      </c>
      <c r="AC564" s="125" t="str">
        <f t="shared" si="227"/>
        <v/>
      </c>
      <c r="AD564" s="126" t="str">
        <f t="shared" si="228"/>
        <v/>
      </c>
      <c r="AE564" s="127">
        <f t="shared" si="240"/>
        <v>0</v>
      </c>
      <c r="AF564" s="127">
        <f t="shared" si="241"/>
        <v>0</v>
      </c>
      <c r="AG564" s="127" t="str">
        <f t="shared" si="221"/>
        <v>интрадей</v>
      </c>
      <c r="AH564" s="128">
        <f t="shared" si="242"/>
        <v>0</v>
      </c>
      <c r="AI564" s="128">
        <f t="shared" si="243"/>
        <v>0</v>
      </c>
      <c r="AJ564" s="125" t="str">
        <f t="shared" si="229"/>
        <v/>
      </c>
      <c r="AK564" s="125" t="str">
        <f t="shared" si="230"/>
        <v/>
      </c>
      <c r="AL564" s="126" t="str">
        <f t="shared" si="231"/>
        <v/>
      </c>
      <c r="AM564" s="128">
        <f t="shared" si="224"/>
        <v>0</v>
      </c>
      <c r="AN564" s="129">
        <f t="shared" si="232"/>
        <v>8</v>
      </c>
      <c r="AO564" s="129">
        <f t="shared" si="225"/>
        <v>-19.875000000000043</v>
      </c>
      <c r="AP564" s="129">
        <f t="shared" si="233"/>
        <v>0</v>
      </c>
      <c r="AQ564" s="128">
        <f t="shared" si="222"/>
        <v>0</v>
      </c>
      <c r="AR564" s="128">
        <f t="shared" si="223"/>
        <v>0</v>
      </c>
      <c r="AS564" s="125">
        <f t="shared" si="244"/>
        <v>0</v>
      </c>
      <c r="AT564" s="143">
        <f t="shared" si="245"/>
        <v>-1</v>
      </c>
      <c r="AU564" s="137"/>
      <c r="AV564" s="102"/>
    </row>
    <row r="565" spans="1:48" ht="10.199999999999999" x14ac:dyDescent="0.2">
      <c r="A565" s="102"/>
      <c r="B565" s="133">
        <v>563</v>
      </c>
      <c r="C565" s="159"/>
      <c r="D565" s="82"/>
      <c r="E565" s="81"/>
      <c r="F565" s="82"/>
      <c r="G565" s="84"/>
      <c r="H565" s="84"/>
      <c r="I565" s="85"/>
      <c r="J565" s="85"/>
      <c r="K565" s="84"/>
      <c r="L565" s="86"/>
      <c r="M565" s="87"/>
      <c r="N565" s="135"/>
      <c r="O565" s="119"/>
      <c r="P565" s="120"/>
      <c r="Q565" s="121"/>
      <c r="R565" s="86"/>
      <c r="S565" s="86"/>
      <c r="T565" s="138">
        <f t="shared" si="226"/>
        <v>6.4099999999999966</v>
      </c>
      <c r="U565" s="122">
        <f t="shared" si="234"/>
        <v>0</v>
      </c>
      <c r="V565" s="123">
        <f t="shared" si="235"/>
        <v>0</v>
      </c>
      <c r="W565" s="122">
        <f t="shared" si="220"/>
        <v>0</v>
      </c>
      <c r="X565" s="124">
        <f t="shared" si="236"/>
        <v>6.4099999999999966</v>
      </c>
      <c r="Y565" s="124">
        <f t="shared" si="237"/>
        <v>-1.5899999999999967</v>
      </c>
      <c r="Z565" s="124">
        <f t="shared" si="238"/>
        <v>6.4099999999999966</v>
      </c>
      <c r="AA565" s="140">
        <f t="shared" si="239"/>
        <v>-1.5899999999999967</v>
      </c>
      <c r="AB565" s="142" t="str">
        <f>IF(G565&lt;&gt;"",VLOOKUP(WEEKDAY(C565,2),Служебный!G$4:H$10,2),"")</f>
        <v/>
      </c>
      <c r="AC565" s="125" t="str">
        <f t="shared" si="227"/>
        <v/>
      </c>
      <c r="AD565" s="126" t="str">
        <f t="shared" si="228"/>
        <v/>
      </c>
      <c r="AE565" s="127">
        <f t="shared" si="240"/>
        <v>0</v>
      </c>
      <c r="AF565" s="127">
        <f t="shared" si="241"/>
        <v>0</v>
      </c>
      <c r="AG565" s="127" t="str">
        <f t="shared" si="221"/>
        <v>интрадей</v>
      </c>
      <c r="AH565" s="128">
        <f t="shared" si="242"/>
        <v>0</v>
      </c>
      <c r="AI565" s="128">
        <f t="shared" si="243"/>
        <v>0</v>
      </c>
      <c r="AJ565" s="125" t="str">
        <f t="shared" si="229"/>
        <v/>
      </c>
      <c r="AK565" s="125" t="str">
        <f t="shared" si="230"/>
        <v/>
      </c>
      <c r="AL565" s="126" t="str">
        <f t="shared" si="231"/>
        <v/>
      </c>
      <c r="AM565" s="128">
        <f t="shared" si="224"/>
        <v>0</v>
      </c>
      <c r="AN565" s="129">
        <f t="shared" si="232"/>
        <v>8</v>
      </c>
      <c r="AO565" s="129">
        <f t="shared" si="225"/>
        <v>-19.875000000000043</v>
      </c>
      <c r="AP565" s="129">
        <f t="shared" si="233"/>
        <v>0</v>
      </c>
      <c r="AQ565" s="128">
        <f t="shared" si="222"/>
        <v>0</v>
      </c>
      <c r="AR565" s="128">
        <f t="shared" si="223"/>
        <v>0</v>
      </c>
      <c r="AS565" s="125">
        <f t="shared" si="244"/>
        <v>0</v>
      </c>
      <c r="AT565" s="143">
        <f t="shared" si="245"/>
        <v>-1</v>
      </c>
      <c r="AU565" s="137"/>
      <c r="AV565" s="102"/>
    </row>
    <row r="566" spans="1:48" ht="10.199999999999999" x14ac:dyDescent="0.2">
      <c r="A566" s="102"/>
      <c r="B566" s="133">
        <v>564</v>
      </c>
      <c r="C566" s="159"/>
      <c r="D566" s="82"/>
      <c r="E566" s="81"/>
      <c r="F566" s="82"/>
      <c r="G566" s="84"/>
      <c r="H566" s="84"/>
      <c r="I566" s="85"/>
      <c r="J566" s="85"/>
      <c r="K566" s="84"/>
      <c r="L566" s="86"/>
      <c r="M566" s="87"/>
      <c r="N566" s="135"/>
      <c r="O566" s="119"/>
      <c r="P566" s="120"/>
      <c r="Q566" s="121"/>
      <c r="R566" s="86"/>
      <c r="S566" s="86"/>
      <c r="T566" s="138">
        <f t="shared" si="226"/>
        <v>6.4099999999999966</v>
      </c>
      <c r="U566" s="122">
        <f t="shared" si="234"/>
        <v>0</v>
      </c>
      <c r="V566" s="123">
        <f t="shared" si="235"/>
        <v>0</v>
      </c>
      <c r="W566" s="122">
        <f t="shared" si="220"/>
        <v>0</v>
      </c>
      <c r="X566" s="124">
        <f t="shared" si="236"/>
        <v>6.4099999999999966</v>
      </c>
      <c r="Y566" s="124">
        <f t="shared" si="237"/>
        <v>-1.5899999999999967</v>
      </c>
      <c r="Z566" s="124">
        <f t="shared" si="238"/>
        <v>6.4099999999999966</v>
      </c>
      <c r="AA566" s="140">
        <f t="shared" si="239"/>
        <v>-1.5899999999999967</v>
      </c>
      <c r="AB566" s="142" t="str">
        <f>IF(G566&lt;&gt;"",VLOOKUP(WEEKDAY(C566,2),Служебный!G$4:H$10,2),"")</f>
        <v/>
      </c>
      <c r="AC566" s="125" t="str">
        <f t="shared" si="227"/>
        <v/>
      </c>
      <c r="AD566" s="126" t="str">
        <f t="shared" si="228"/>
        <v/>
      </c>
      <c r="AE566" s="127">
        <f t="shared" si="240"/>
        <v>0</v>
      </c>
      <c r="AF566" s="127">
        <f t="shared" si="241"/>
        <v>0</v>
      </c>
      <c r="AG566" s="127" t="str">
        <f t="shared" si="221"/>
        <v>интрадей</v>
      </c>
      <c r="AH566" s="128">
        <f t="shared" si="242"/>
        <v>0</v>
      </c>
      <c r="AI566" s="128">
        <f t="shared" si="243"/>
        <v>0</v>
      </c>
      <c r="AJ566" s="125" t="str">
        <f t="shared" si="229"/>
        <v/>
      </c>
      <c r="AK566" s="125" t="str">
        <f t="shared" si="230"/>
        <v/>
      </c>
      <c r="AL566" s="126" t="str">
        <f t="shared" si="231"/>
        <v/>
      </c>
      <c r="AM566" s="128">
        <f t="shared" si="224"/>
        <v>0</v>
      </c>
      <c r="AN566" s="129">
        <f t="shared" si="232"/>
        <v>8</v>
      </c>
      <c r="AO566" s="129">
        <f t="shared" si="225"/>
        <v>-19.875000000000043</v>
      </c>
      <c r="AP566" s="129">
        <f t="shared" si="233"/>
        <v>0</v>
      </c>
      <c r="AQ566" s="128">
        <f t="shared" si="222"/>
        <v>0</v>
      </c>
      <c r="AR566" s="128">
        <f t="shared" si="223"/>
        <v>0</v>
      </c>
      <c r="AS566" s="125">
        <f t="shared" si="244"/>
        <v>0</v>
      </c>
      <c r="AT566" s="143">
        <f t="shared" si="245"/>
        <v>-1</v>
      </c>
      <c r="AU566" s="137"/>
      <c r="AV566" s="102"/>
    </row>
    <row r="567" spans="1:48" ht="10.199999999999999" x14ac:dyDescent="0.2">
      <c r="A567" s="102"/>
      <c r="B567" s="133">
        <v>565</v>
      </c>
      <c r="C567" s="159"/>
      <c r="D567" s="82"/>
      <c r="E567" s="81"/>
      <c r="F567" s="82"/>
      <c r="G567" s="84"/>
      <c r="H567" s="84"/>
      <c r="I567" s="85"/>
      <c r="J567" s="85"/>
      <c r="K567" s="84"/>
      <c r="L567" s="86"/>
      <c r="M567" s="87"/>
      <c r="N567" s="135"/>
      <c r="O567" s="119"/>
      <c r="P567" s="120"/>
      <c r="Q567" s="121"/>
      <c r="R567" s="86"/>
      <c r="S567" s="86"/>
      <c r="T567" s="138">
        <f t="shared" si="226"/>
        <v>6.4099999999999966</v>
      </c>
      <c r="U567" s="122">
        <f t="shared" si="234"/>
        <v>0</v>
      </c>
      <c r="V567" s="123">
        <f t="shared" si="235"/>
        <v>0</v>
      </c>
      <c r="W567" s="122">
        <f t="shared" si="220"/>
        <v>0</v>
      </c>
      <c r="X567" s="124">
        <f t="shared" si="236"/>
        <v>6.4099999999999966</v>
      </c>
      <c r="Y567" s="124">
        <f t="shared" si="237"/>
        <v>-1.5899999999999967</v>
      </c>
      <c r="Z567" s="124">
        <f t="shared" si="238"/>
        <v>6.4099999999999966</v>
      </c>
      <c r="AA567" s="140">
        <f t="shared" si="239"/>
        <v>-1.5899999999999967</v>
      </c>
      <c r="AB567" s="142" t="str">
        <f>IF(G567&lt;&gt;"",VLOOKUP(WEEKDAY(C567,2),Служебный!G$4:H$10,2),"")</f>
        <v/>
      </c>
      <c r="AC567" s="125" t="str">
        <f t="shared" si="227"/>
        <v/>
      </c>
      <c r="AD567" s="126" t="str">
        <f t="shared" si="228"/>
        <v/>
      </c>
      <c r="AE567" s="127">
        <f t="shared" si="240"/>
        <v>0</v>
      </c>
      <c r="AF567" s="127">
        <f t="shared" si="241"/>
        <v>0</v>
      </c>
      <c r="AG567" s="127" t="str">
        <f t="shared" si="221"/>
        <v>интрадей</v>
      </c>
      <c r="AH567" s="128">
        <f t="shared" si="242"/>
        <v>0</v>
      </c>
      <c r="AI567" s="128">
        <f t="shared" si="243"/>
        <v>0</v>
      </c>
      <c r="AJ567" s="125" t="str">
        <f t="shared" si="229"/>
        <v/>
      </c>
      <c r="AK567" s="125" t="str">
        <f t="shared" si="230"/>
        <v/>
      </c>
      <c r="AL567" s="126" t="str">
        <f t="shared" si="231"/>
        <v/>
      </c>
      <c r="AM567" s="128">
        <f t="shared" si="224"/>
        <v>0</v>
      </c>
      <c r="AN567" s="129">
        <f t="shared" si="232"/>
        <v>8</v>
      </c>
      <c r="AO567" s="129">
        <f t="shared" si="225"/>
        <v>-19.875000000000043</v>
      </c>
      <c r="AP567" s="129">
        <f t="shared" si="233"/>
        <v>0</v>
      </c>
      <c r="AQ567" s="128">
        <f t="shared" si="222"/>
        <v>0</v>
      </c>
      <c r="AR567" s="128">
        <f t="shared" si="223"/>
        <v>0</v>
      </c>
      <c r="AS567" s="125">
        <f t="shared" si="244"/>
        <v>0</v>
      </c>
      <c r="AT567" s="143">
        <f t="shared" si="245"/>
        <v>-1</v>
      </c>
      <c r="AU567" s="137"/>
      <c r="AV567" s="102"/>
    </row>
    <row r="568" spans="1:48" ht="10.199999999999999" x14ac:dyDescent="0.2">
      <c r="A568" s="102"/>
      <c r="B568" s="133">
        <v>566</v>
      </c>
      <c r="C568" s="159"/>
      <c r="D568" s="82"/>
      <c r="E568" s="81"/>
      <c r="F568" s="82"/>
      <c r="G568" s="84"/>
      <c r="H568" s="84"/>
      <c r="I568" s="85"/>
      <c r="J568" s="85"/>
      <c r="K568" s="84"/>
      <c r="L568" s="86"/>
      <c r="M568" s="87"/>
      <c r="N568" s="135"/>
      <c r="O568" s="119"/>
      <c r="P568" s="120"/>
      <c r="Q568" s="121"/>
      <c r="R568" s="86"/>
      <c r="S568" s="86"/>
      <c r="T568" s="138">
        <f t="shared" si="226"/>
        <v>6.4099999999999966</v>
      </c>
      <c r="U568" s="122">
        <f t="shared" si="234"/>
        <v>0</v>
      </c>
      <c r="V568" s="123">
        <f t="shared" si="235"/>
        <v>0</v>
      </c>
      <c r="W568" s="122">
        <f t="shared" si="220"/>
        <v>0</v>
      </c>
      <c r="X568" s="124">
        <f t="shared" si="236"/>
        <v>6.4099999999999966</v>
      </c>
      <c r="Y568" s="124">
        <f t="shared" si="237"/>
        <v>-1.5899999999999967</v>
      </c>
      <c r="Z568" s="124">
        <f t="shared" si="238"/>
        <v>6.4099999999999966</v>
      </c>
      <c r="AA568" s="140">
        <f t="shared" si="239"/>
        <v>-1.5899999999999967</v>
      </c>
      <c r="AB568" s="142" t="str">
        <f>IF(G568&lt;&gt;"",VLOOKUP(WEEKDAY(C568,2),Служебный!G$4:H$10,2),"")</f>
        <v/>
      </c>
      <c r="AC568" s="125" t="str">
        <f t="shared" si="227"/>
        <v/>
      </c>
      <c r="AD568" s="126" t="str">
        <f t="shared" si="228"/>
        <v/>
      </c>
      <c r="AE568" s="127">
        <f t="shared" si="240"/>
        <v>0</v>
      </c>
      <c r="AF568" s="127">
        <f t="shared" si="241"/>
        <v>0</v>
      </c>
      <c r="AG568" s="127" t="str">
        <f t="shared" si="221"/>
        <v>интрадей</v>
      </c>
      <c r="AH568" s="128">
        <f t="shared" si="242"/>
        <v>0</v>
      </c>
      <c r="AI568" s="128">
        <f t="shared" si="243"/>
        <v>0</v>
      </c>
      <c r="AJ568" s="125" t="str">
        <f t="shared" si="229"/>
        <v/>
      </c>
      <c r="AK568" s="125" t="str">
        <f t="shared" si="230"/>
        <v/>
      </c>
      <c r="AL568" s="126" t="str">
        <f t="shared" si="231"/>
        <v/>
      </c>
      <c r="AM568" s="128">
        <f t="shared" si="224"/>
        <v>0</v>
      </c>
      <c r="AN568" s="129">
        <f t="shared" si="232"/>
        <v>8</v>
      </c>
      <c r="AO568" s="129">
        <f t="shared" si="225"/>
        <v>-19.875000000000043</v>
      </c>
      <c r="AP568" s="129">
        <f t="shared" si="233"/>
        <v>0</v>
      </c>
      <c r="AQ568" s="128">
        <f t="shared" si="222"/>
        <v>0</v>
      </c>
      <c r="AR568" s="128">
        <f t="shared" si="223"/>
        <v>0</v>
      </c>
      <c r="AS568" s="125">
        <f t="shared" si="244"/>
        <v>0</v>
      </c>
      <c r="AT568" s="143">
        <f t="shared" si="245"/>
        <v>-1</v>
      </c>
      <c r="AU568" s="137"/>
      <c r="AV568" s="102"/>
    </row>
    <row r="569" spans="1:48" ht="10.199999999999999" x14ac:dyDescent="0.2">
      <c r="A569" s="102"/>
      <c r="B569" s="133">
        <v>567</v>
      </c>
      <c r="C569" s="159"/>
      <c r="D569" s="82"/>
      <c r="E569" s="81"/>
      <c r="F569" s="82"/>
      <c r="G569" s="84"/>
      <c r="H569" s="84"/>
      <c r="I569" s="85"/>
      <c r="J569" s="85"/>
      <c r="K569" s="84"/>
      <c r="L569" s="86"/>
      <c r="M569" s="87"/>
      <c r="N569" s="135"/>
      <c r="O569" s="119"/>
      <c r="P569" s="120"/>
      <c r="Q569" s="121"/>
      <c r="R569" s="86"/>
      <c r="S569" s="86"/>
      <c r="T569" s="138">
        <f t="shared" si="226"/>
        <v>6.4099999999999966</v>
      </c>
      <c r="U569" s="122">
        <f t="shared" si="234"/>
        <v>0</v>
      </c>
      <c r="V569" s="123">
        <f t="shared" si="235"/>
        <v>0</v>
      </c>
      <c r="W569" s="122">
        <f t="shared" si="220"/>
        <v>0</v>
      </c>
      <c r="X569" s="124">
        <f t="shared" si="236"/>
        <v>6.4099999999999966</v>
      </c>
      <c r="Y569" s="124">
        <f t="shared" si="237"/>
        <v>-1.5899999999999967</v>
      </c>
      <c r="Z569" s="124">
        <f t="shared" si="238"/>
        <v>6.4099999999999966</v>
      </c>
      <c r="AA569" s="140">
        <f t="shared" si="239"/>
        <v>-1.5899999999999967</v>
      </c>
      <c r="AB569" s="142" t="str">
        <f>IF(G569&lt;&gt;"",VLOOKUP(WEEKDAY(C569,2),Служебный!G$4:H$10,2),"")</f>
        <v/>
      </c>
      <c r="AC569" s="125" t="str">
        <f t="shared" si="227"/>
        <v/>
      </c>
      <c r="AD569" s="126" t="str">
        <f t="shared" si="228"/>
        <v/>
      </c>
      <c r="AE569" s="127">
        <f t="shared" si="240"/>
        <v>0</v>
      </c>
      <c r="AF569" s="127">
        <f t="shared" si="241"/>
        <v>0</v>
      </c>
      <c r="AG569" s="127" t="str">
        <f t="shared" si="221"/>
        <v>интрадей</v>
      </c>
      <c r="AH569" s="128">
        <f t="shared" si="242"/>
        <v>0</v>
      </c>
      <c r="AI569" s="128">
        <f t="shared" si="243"/>
        <v>0</v>
      </c>
      <c r="AJ569" s="125" t="str">
        <f t="shared" si="229"/>
        <v/>
      </c>
      <c r="AK569" s="125" t="str">
        <f t="shared" si="230"/>
        <v/>
      </c>
      <c r="AL569" s="126" t="str">
        <f t="shared" si="231"/>
        <v/>
      </c>
      <c r="AM569" s="128">
        <f t="shared" si="224"/>
        <v>0</v>
      </c>
      <c r="AN569" s="129">
        <f t="shared" si="232"/>
        <v>8</v>
      </c>
      <c r="AO569" s="129">
        <f t="shared" si="225"/>
        <v>-19.875000000000043</v>
      </c>
      <c r="AP569" s="129">
        <f t="shared" si="233"/>
        <v>0</v>
      </c>
      <c r="AQ569" s="128">
        <f t="shared" si="222"/>
        <v>0</v>
      </c>
      <c r="AR569" s="128">
        <f t="shared" si="223"/>
        <v>0</v>
      </c>
      <c r="AS569" s="125">
        <f t="shared" si="244"/>
        <v>0</v>
      </c>
      <c r="AT569" s="143">
        <f t="shared" si="245"/>
        <v>-1</v>
      </c>
      <c r="AU569" s="137"/>
      <c r="AV569" s="102"/>
    </row>
    <row r="570" spans="1:48" ht="10.199999999999999" x14ac:dyDescent="0.2">
      <c r="A570" s="102"/>
      <c r="B570" s="133">
        <v>568</v>
      </c>
      <c r="C570" s="159"/>
      <c r="D570" s="82"/>
      <c r="E570" s="81"/>
      <c r="F570" s="82"/>
      <c r="G570" s="84"/>
      <c r="H570" s="84"/>
      <c r="I570" s="85"/>
      <c r="J570" s="85"/>
      <c r="K570" s="84"/>
      <c r="L570" s="86"/>
      <c r="M570" s="87"/>
      <c r="N570" s="135"/>
      <c r="O570" s="119"/>
      <c r="P570" s="120"/>
      <c r="Q570" s="121"/>
      <c r="R570" s="86"/>
      <c r="S570" s="86"/>
      <c r="T570" s="138">
        <f t="shared" si="226"/>
        <v>6.4099999999999966</v>
      </c>
      <c r="U570" s="122">
        <f t="shared" si="234"/>
        <v>0</v>
      </c>
      <c r="V570" s="123">
        <f t="shared" si="235"/>
        <v>0</v>
      </c>
      <c r="W570" s="122">
        <f t="shared" si="220"/>
        <v>0</v>
      </c>
      <c r="X570" s="124">
        <f t="shared" si="236"/>
        <v>6.4099999999999966</v>
      </c>
      <c r="Y570" s="124">
        <f t="shared" si="237"/>
        <v>-1.5899999999999967</v>
      </c>
      <c r="Z570" s="124">
        <f t="shared" si="238"/>
        <v>6.4099999999999966</v>
      </c>
      <c r="AA570" s="140">
        <f t="shared" si="239"/>
        <v>-1.5899999999999967</v>
      </c>
      <c r="AB570" s="142" t="str">
        <f>IF(G570&lt;&gt;"",VLOOKUP(WEEKDAY(C570,2),Служебный!G$4:H$10,2),"")</f>
        <v/>
      </c>
      <c r="AC570" s="125" t="str">
        <f t="shared" si="227"/>
        <v/>
      </c>
      <c r="AD570" s="126" t="str">
        <f t="shared" si="228"/>
        <v/>
      </c>
      <c r="AE570" s="127">
        <f t="shared" si="240"/>
        <v>0</v>
      </c>
      <c r="AF570" s="127">
        <f t="shared" si="241"/>
        <v>0</v>
      </c>
      <c r="AG570" s="127" t="str">
        <f t="shared" si="221"/>
        <v>интрадей</v>
      </c>
      <c r="AH570" s="128">
        <f t="shared" si="242"/>
        <v>0</v>
      </c>
      <c r="AI570" s="128">
        <f t="shared" si="243"/>
        <v>0</v>
      </c>
      <c r="AJ570" s="125" t="str">
        <f t="shared" si="229"/>
        <v/>
      </c>
      <c r="AK570" s="125" t="str">
        <f t="shared" si="230"/>
        <v/>
      </c>
      <c r="AL570" s="126" t="str">
        <f t="shared" si="231"/>
        <v/>
      </c>
      <c r="AM570" s="128">
        <f t="shared" si="224"/>
        <v>0</v>
      </c>
      <c r="AN570" s="129">
        <f t="shared" si="232"/>
        <v>8</v>
      </c>
      <c r="AO570" s="129">
        <f t="shared" si="225"/>
        <v>-19.875000000000043</v>
      </c>
      <c r="AP570" s="129">
        <f t="shared" si="233"/>
        <v>0</v>
      </c>
      <c r="AQ570" s="128">
        <f t="shared" si="222"/>
        <v>0</v>
      </c>
      <c r="AR570" s="128">
        <f t="shared" si="223"/>
        <v>0</v>
      </c>
      <c r="AS570" s="125">
        <f t="shared" si="244"/>
        <v>0</v>
      </c>
      <c r="AT570" s="143">
        <f t="shared" si="245"/>
        <v>-1</v>
      </c>
      <c r="AU570" s="137"/>
      <c r="AV570" s="102"/>
    </row>
    <row r="571" spans="1:48" ht="10.199999999999999" x14ac:dyDescent="0.2">
      <c r="A571" s="102"/>
      <c r="B571" s="133">
        <v>569</v>
      </c>
      <c r="C571" s="159"/>
      <c r="D571" s="82"/>
      <c r="E571" s="81"/>
      <c r="F571" s="82"/>
      <c r="G571" s="84"/>
      <c r="H571" s="84"/>
      <c r="I571" s="85"/>
      <c r="J571" s="85"/>
      <c r="K571" s="84"/>
      <c r="L571" s="86"/>
      <c r="M571" s="87"/>
      <c r="N571" s="135"/>
      <c r="O571" s="119"/>
      <c r="P571" s="120"/>
      <c r="Q571" s="121"/>
      <c r="R571" s="86"/>
      <c r="S571" s="86"/>
      <c r="T571" s="138">
        <f t="shared" si="226"/>
        <v>6.4099999999999966</v>
      </c>
      <c r="U571" s="122">
        <f t="shared" si="234"/>
        <v>0</v>
      </c>
      <c r="V571" s="123">
        <f t="shared" si="235"/>
        <v>0</v>
      </c>
      <c r="W571" s="122">
        <f t="shared" si="220"/>
        <v>0</v>
      </c>
      <c r="X571" s="124">
        <f t="shared" si="236"/>
        <v>6.4099999999999966</v>
      </c>
      <c r="Y571" s="124">
        <f t="shared" si="237"/>
        <v>-1.5899999999999967</v>
      </c>
      <c r="Z571" s="124">
        <f t="shared" si="238"/>
        <v>6.4099999999999966</v>
      </c>
      <c r="AA571" s="140">
        <f t="shared" si="239"/>
        <v>-1.5899999999999967</v>
      </c>
      <c r="AB571" s="142" t="str">
        <f>IF(G571&lt;&gt;"",VLOOKUP(WEEKDAY(C571,2),Служебный!G$4:H$10,2),"")</f>
        <v/>
      </c>
      <c r="AC571" s="125" t="str">
        <f t="shared" si="227"/>
        <v/>
      </c>
      <c r="AD571" s="126" t="str">
        <f t="shared" si="228"/>
        <v/>
      </c>
      <c r="AE571" s="127">
        <f t="shared" si="240"/>
        <v>0</v>
      </c>
      <c r="AF571" s="127">
        <f t="shared" si="241"/>
        <v>0</v>
      </c>
      <c r="AG571" s="127" t="str">
        <f t="shared" si="221"/>
        <v>интрадей</v>
      </c>
      <c r="AH571" s="128">
        <f t="shared" si="242"/>
        <v>0</v>
      </c>
      <c r="AI571" s="128">
        <f t="shared" si="243"/>
        <v>0</v>
      </c>
      <c r="AJ571" s="125" t="str">
        <f t="shared" si="229"/>
        <v/>
      </c>
      <c r="AK571" s="125" t="str">
        <f t="shared" si="230"/>
        <v/>
      </c>
      <c r="AL571" s="126" t="str">
        <f t="shared" si="231"/>
        <v/>
      </c>
      <c r="AM571" s="128">
        <f t="shared" si="224"/>
        <v>0</v>
      </c>
      <c r="AN571" s="129">
        <f t="shared" si="232"/>
        <v>8</v>
      </c>
      <c r="AO571" s="129">
        <f t="shared" si="225"/>
        <v>-19.875000000000043</v>
      </c>
      <c r="AP571" s="129">
        <f t="shared" si="233"/>
        <v>0</v>
      </c>
      <c r="AQ571" s="128">
        <f t="shared" si="222"/>
        <v>0</v>
      </c>
      <c r="AR571" s="128">
        <f t="shared" si="223"/>
        <v>0</v>
      </c>
      <c r="AS571" s="125">
        <f t="shared" si="244"/>
        <v>0</v>
      </c>
      <c r="AT571" s="143">
        <f t="shared" si="245"/>
        <v>-1</v>
      </c>
      <c r="AU571" s="137"/>
      <c r="AV571" s="102"/>
    </row>
    <row r="572" spans="1:48" ht="10.199999999999999" x14ac:dyDescent="0.2">
      <c r="A572" s="102"/>
      <c r="B572" s="133">
        <v>570</v>
      </c>
      <c r="C572" s="159"/>
      <c r="D572" s="82"/>
      <c r="E572" s="81"/>
      <c r="F572" s="82"/>
      <c r="G572" s="84"/>
      <c r="H572" s="84"/>
      <c r="I572" s="85"/>
      <c r="J572" s="85"/>
      <c r="K572" s="84"/>
      <c r="L572" s="86"/>
      <c r="M572" s="87"/>
      <c r="N572" s="135"/>
      <c r="O572" s="119"/>
      <c r="P572" s="120"/>
      <c r="Q572" s="121"/>
      <c r="R572" s="86"/>
      <c r="S572" s="86"/>
      <c r="T572" s="138">
        <f t="shared" si="226"/>
        <v>6.4099999999999966</v>
      </c>
      <c r="U572" s="122">
        <f t="shared" si="234"/>
        <v>0</v>
      </c>
      <c r="V572" s="123">
        <f t="shared" si="235"/>
        <v>0</v>
      </c>
      <c r="W572" s="122">
        <f t="shared" si="220"/>
        <v>0</v>
      </c>
      <c r="X572" s="124">
        <f t="shared" si="236"/>
        <v>6.4099999999999966</v>
      </c>
      <c r="Y572" s="124">
        <f t="shared" si="237"/>
        <v>-1.5899999999999967</v>
      </c>
      <c r="Z572" s="124">
        <f t="shared" si="238"/>
        <v>6.4099999999999966</v>
      </c>
      <c r="AA572" s="140">
        <f t="shared" si="239"/>
        <v>-1.5899999999999967</v>
      </c>
      <c r="AB572" s="142" t="str">
        <f>IF(G572&lt;&gt;"",VLOOKUP(WEEKDAY(C572,2),Служебный!G$4:H$10,2),"")</f>
        <v/>
      </c>
      <c r="AC572" s="125" t="str">
        <f t="shared" si="227"/>
        <v/>
      </c>
      <c r="AD572" s="126" t="str">
        <f t="shared" si="228"/>
        <v/>
      </c>
      <c r="AE572" s="127">
        <f t="shared" si="240"/>
        <v>0</v>
      </c>
      <c r="AF572" s="127">
        <f t="shared" si="241"/>
        <v>0</v>
      </c>
      <c r="AG572" s="127" t="str">
        <f t="shared" si="221"/>
        <v>интрадей</v>
      </c>
      <c r="AH572" s="128">
        <f t="shared" si="242"/>
        <v>0</v>
      </c>
      <c r="AI572" s="128">
        <f t="shared" si="243"/>
        <v>0</v>
      </c>
      <c r="AJ572" s="125" t="str">
        <f t="shared" si="229"/>
        <v/>
      </c>
      <c r="AK572" s="125" t="str">
        <f t="shared" si="230"/>
        <v/>
      </c>
      <c r="AL572" s="126" t="str">
        <f t="shared" si="231"/>
        <v/>
      </c>
      <c r="AM572" s="128">
        <f t="shared" si="224"/>
        <v>0</v>
      </c>
      <c r="AN572" s="129">
        <f t="shared" si="232"/>
        <v>8</v>
      </c>
      <c r="AO572" s="129">
        <f t="shared" si="225"/>
        <v>-19.875000000000043</v>
      </c>
      <c r="AP572" s="129">
        <f t="shared" si="233"/>
        <v>0</v>
      </c>
      <c r="AQ572" s="128">
        <f t="shared" si="222"/>
        <v>0</v>
      </c>
      <c r="AR572" s="128">
        <f t="shared" si="223"/>
        <v>0</v>
      </c>
      <c r="AS572" s="125">
        <f t="shared" si="244"/>
        <v>0</v>
      </c>
      <c r="AT572" s="143">
        <f t="shared" si="245"/>
        <v>-1</v>
      </c>
      <c r="AU572" s="137"/>
      <c r="AV572" s="102"/>
    </row>
    <row r="573" spans="1:48" ht="10.199999999999999" x14ac:dyDescent="0.2">
      <c r="A573" s="102"/>
      <c r="B573" s="133">
        <v>571</v>
      </c>
      <c r="C573" s="159"/>
      <c r="D573" s="82"/>
      <c r="E573" s="81"/>
      <c r="F573" s="82"/>
      <c r="G573" s="84"/>
      <c r="H573" s="84"/>
      <c r="I573" s="85"/>
      <c r="J573" s="85"/>
      <c r="K573" s="84"/>
      <c r="L573" s="86"/>
      <c r="M573" s="87"/>
      <c r="N573" s="135"/>
      <c r="O573" s="119"/>
      <c r="P573" s="120"/>
      <c r="Q573" s="121"/>
      <c r="R573" s="86"/>
      <c r="S573" s="86"/>
      <c r="T573" s="138">
        <f t="shared" si="226"/>
        <v>6.4099999999999966</v>
      </c>
      <c r="U573" s="122">
        <f t="shared" si="234"/>
        <v>0</v>
      </c>
      <c r="V573" s="123">
        <f t="shared" si="235"/>
        <v>0</v>
      </c>
      <c r="W573" s="122">
        <f t="shared" si="220"/>
        <v>0</v>
      </c>
      <c r="X573" s="124">
        <f t="shared" si="236"/>
        <v>6.4099999999999966</v>
      </c>
      <c r="Y573" s="124">
        <f t="shared" si="237"/>
        <v>-1.5899999999999967</v>
      </c>
      <c r="Z573" s="124">
        <f t="shared" si="238"/>
        <v>6.4099999999999966</v>
      </c>
      <c r="AA573" s="140">
        <f t="shared" si="239"/>
        <v>-1.5899999999999967</v>
      </c>
      <c r="AB573" s="142" t="str">
        <f>IF(G573&lt;&gt;"",VLOOKUP(WEEKDAY(C573,2),Служебный!G$4:H$10,2),"")</f>
        <v/>
      </c>
      <c r="AC573" s="125" t="str">
        <f t="shared" si="227"/>
        <v/>
      </c>
      <c r="AD573" s="126" t="str">
        <f t="shared" si="228"/>
        <v/>
      </c>
      <c r="AE573" s="127">
        <f t="shared" si="240"/>
        <v>0</v>
      </c>
      <c r="AF573" s="127">
        <f t="shared" si="241"/>
        <v>0</v>
      </c>
      <c r="AG573" s="127" t="str">
        <f t="shared" si="221"/>
        <v>интрадей</v>
      </c>
      <c r="AH573" s="128">
        <f t="shared" si="242"/>
        <v>0</v>
      </c>
      <c r="AI573" s="128">
        <f t="shared" si="243"/>
        <v>0</v>
      </c>
      <c r="AJ573" s="125" t="str">
        <f t="shared" si="229"/>
        <v/>
      </c>
      <c r="AK573" s="125" t="str">
        <f t="shared" si="230"/>
        <v/>
      </c>
      <c r="AL573" s="126" t="str">
        <f t="shared" si="231"/>
        <v/>
      </c>
      <c r="AM573" s="128">
        <f t="shared" si="224"/>
        <v>0</v>
      </c>
      <c r="AN573" s="129">
        <f t="shared" si="232"/>
        <v>8</v>
      </c>
      <c r="AO573" s="129">
        <f t="shared" si="225"/>
        <v>-19.875000000000043</v>
      </c>
      <c r="AP573" s="129">
        <f t="shared" si="233"/>
        <v>0</v>
      </c>
      <c r="AQ573" s="128">
        <f t="shared" si="222"/>
        <v>0</v>
      </c>
      <c r="AR573" s="128">
        <f t="shared" si="223"/>
        <v>0</v>
      </c>
      <c r="AS573" s="125">
        <f t="shared" si="244"/>
        <v>0</v>
      </c>
      <c r="AT573" s="143">
        <f t="shared" si="245"/>
        <v>-1</v>
      </c>
      <c r="AU573" s="137"/>
      <c r="AV573" s="102"/>
    </row>
    <row r="574" spans="1:48" ht="10.199999999999999" x14ac:dyDescent="0.2">
      <c r="A574" s="102"/>
      <c r="B574" s="133">
        <v>572</v>
      </c>
      <c r="C574" s="159"/>
      <c r="D574" s="82"/>
      <c r="E574" s="81"/>
      <c r="F574" s="82"/>
      <c r="G574" s="84"/>
      <c r="H574" s="84"/>
      <c r="I574" s="85"/>
      <c r="J574" s="85"/>
      <c r="K574" s="84"/>
      <c r="L574" s="86"/>
      <c r="M574" s="87"/>
      <c r="N574" s="135"/>
      <c r="O574" s="119"/>
      <c r="P574" s="120"/>
      <c r="Q574" s="121"/>
      <c r="R574" s="86"/>
      <c r="S574" s="86"/>
      <c r="T574" s="138">
        <f t="shared" si="226"/>
        <v>6.4099999999999966</v>
      </c>
      <c r="U574" s="122">
        <f t="shared" si="234"/>
        <v>0</v>
      </c>
      <c r="V574" s="123">
        <f t="shared" si="235"/>
        <v>0</v>
      </c>
      <c r="W574" s="122">
        <f t="shared" si="220"/>
        <v>0</v>
      </c>
      <c r="X574" s="124">
        <f t="shared" si="236"/>
        <v>6.4099999999999966</v>
      </c>
      <c r="Y574" s="124">
        <f t="shared" si="237"/>
        <v>-1.5899999999999967</v>
      </c>
      <c r="Z574" s="124">
        <f t="shared" si="238"/>
        <v>6.4099999999999966</v>
      </c>
      <c r="AA574" s="140">
        <f t="shared" si="239"/>
        <v>-1.5899999999999967</v>
      </c>
      <c r="AB574" s="142" t="str">
        <f>IF(G574&lt;&gt;"",VLOOKUP(WEEKDAY(C574,2),Служебный!G$4:H$10,2),"")</f>
        <v/>
      </c>
      <c r="AC574" s="125" t="str">
        <f t="shared" si="227"/>
        <v/>
      </c>
      <c r="AD574" s="126" t="str">
        <f t="shared" si="228"/>
        <v/>
      </c>
      <c r="AE574" s="127">
        <f t="shared" si="240"/>
        <v>0</v>
      </c>
      <c r="AF574" s="127">
        <f t="shared" si="241"/>
        <v>0</v>
      </c>
      <c r="AG574" s="127" t="str">
        <f t="shared" si="221"/>
        <v>интрадей</v>
      </c>
      <c r="AH574" s="128">
        <f t="shared" si="242"/>
        <v>0</v>
      </c>
      <c r="AI574" s="128">
        <f t="shared" si="243"/>
        <v>0</v>
      </c>
      <c r="AJ574" s="125" t="str">
        <f t="shared" si="229"/>
        <v/>
      </c>
      <c r="AK574" s="125" t="str">
        <f t="shared" si="230"/>
        <v/>
      </c>
      <c r="AL574" s="126" t="str">
        <f t="shared" si="231"/>
        <v/>
      </c>
      <c r="AM574" s="128">
        <f t="shared" si="224"/>
        <v>0</v>
      </c>
      <c r="AN574" s="129">
        <f t="shared" si="232"/>
        <v>8</v>
      </c>
      <c r="AO574" s="129">
        <f t="shared" si="225"/>
        <v>-19.875000000000043</v>
      </c>
      <c r="AP574" s="129">
        <f t="shared" si="233"/>
        <v>0</v>
      </c>
      <c r="AQ574" s="128">
        <f t="shared" si="222"/>
        <v>0</v>
      </c>
      <c r="AR574" s="128">
        <f t="shared" si="223"/>
        <v>0</v>
      </c>
      <c r="AS574" s="125">
        <f t="shared" si="244"/>
        <v>0</v>
      </c>
      <c r="AT574" s="143">
        <f t="shared" si="245"/>
        <v>-1</v>
      </c>
      <c r="AU574" s="137"/>
      <c r="AV574" s="102"/>
    </row>
    <row r="575" spans="1:48" ht="10.199999999999999" x14ac:dyDescent="0.2">
      <c r="A575" s="102"/>
      <c r="B575" s="133">
        <v>573</v>
      </c>
      <c r="C575" s="159"/>
      <c r="D575" s="82"/>
      <c r="E575" s="81"/>
      <c r="F575" s="82"/>
      <c r="G575" s="84"/>
      <c r="H575" s="84"/>
      <c r="I575" s="85"/>
      <c r="J575" s="85"/>
      <c r="K575" s="84"/>
      <c r="L575" s="86"/>
      <c r="M575" s="87"/>
      <c r="N575" s="135"/>
      <c r="O575" s="119"/>
      <c r="P575" s="120"/>
      <c r="Q575" s="121"/>
      <c r="R575" s="86"/>
      <c r="S575" s="86"/>
      <c r="T575" s="138">
        <f t="shared" si="226"/>
        <v>6.4099999999999966</v>
      </c>
      <c r="U575" s="122">
        <f t="shared" si="234"/>
        <v>0</v>
      </c>
      <c r="V575" s="123">
        <f t="shared" si="235"/>
        <v>0</v>
      </c>
      <c r="W575" s="122">
        <f t="shared" si="220"/>
        <v>0</v>
      </c>
      <c r="X575" s="124">
        <f t="shared" si="236"/>
        <v>6.4099999999999966</v>
      </c>
      <c r="Y575" s="124">
        <f t="shared" si="237"/>
        <v>-1.5899999999999967</v>
      </c>
      <c r="Z575" s="124">
        <f t="shared" si="238"/>
        <v>6.4099999999999966</v>
      </c>
      <c r="AA575" s="140">
        <f t="shared" si="239"/>
        <v>-1.5899999999999967</v>
      </c>
      <c r="AB575" s="142" t="str">
        <f>IF(G575&lt;&gt;"",VLOOKUP(WEEKDAY(C575,2),Служебный!G$4:H$10,2),"")</f>
        <v/>
      </c>
      <c r="AC575" s="125" t="str">
        <f t="shared" si="227"/>
        <v/>
      </c>
      <c r="AD575" s="126" t="str">
        <f t="shared" si="228"/>
        <v/>
      </c>
      <c r="AE575" s="127">
        <f t="shared" si="240"/>
        <v>0</v>
      </c>
      <c r="AF575" s="127">
        <f t="shared" si="241"/>
        <v>0</v>
      </c>
      <c r="AG575" s="127" t="str">
        <f t="shared" si="221"/>
        <v>интрадей</v>
      </c>
      <c r="AH575" s="128">
        <f t="shared" si="242"/>
        <v>0</v>
      </c>
      <c r="AI575" s="128">
        <f t="shared" si="243"/>
        <v>0</v>
      </c>
      <c r="AJ575" s="125" t="str">
        <f t="shared" si="229"/>
        <v/>
      </c>
      <c r="AK575" s="125" t="str">
        <f t="shared" si="230"/>
        <v/>
      </c>
      <c r="AL575" s="126" t="str">
        <f t="shared" si="231"/>
        <v/>
      </c>
      <c r="AM575" s="128">
        <f t="shared" si="224"/>
        <v>0</v>
      </c>
      <c r="AN575" s="129">
        <f t="shared" si="232"/>
        <v>8</v>
      </c>
      <c r="AO575" s="129">
        <f t="shared" si="225"/>
        <v>-19.875000000000043</v>
      </c>
      <c r="AP575" s="129">
        <f t="shared" si="233"/>
        <v>0</v>
      </c>
      <c r="AQ575" s="128">
        <f t="shared" si="222"/>
        <v>0</v>
      </c>
      <c r="AR575" s="128">
        <f t="shared" si="223"/>
        <v>0</v>
      </c>
      <c r="AS575" s="125">
        <f t="shared" si="244"/>
        <v>0</v>
      </c>
      <c r="AT575" s="143">
        <f t="shared" si="245"/>
        <v>-1</v>
      </c>
      <c r="AU575" s="137"/>
      <c r="AV575" s="102"/>
    </row>
    <row r="576" spans="1:48" ht="10.199999999999999" x14ac:dyDescent="0.2">
      <c r="A576" s="102"/>
      <c r="B576" s="133">
        <v>574</v>
      </c>
      <c r="C576" s="159"/>
      <c r="D576" s="82"/>
      <c r="E576" s="81"/>
      <c r="F576" s="82"/>
      <c r="G576" s="84"/>
      <c r="H576" s="84"/>
      <c r="I576" s="85"/>
      <c r="J576" s="85"/>
      <c r="K576" s="84"/>
      <c r="L576" s="86"/>
      <c r="M576" s="87"/>
      <c r="N576" s="135"/>
      <c r="O576" s="119"/>
      <c r="P576" s="120"/>
      <c r="Q576" s="121"/>
      <c r="R576" s="86"/>
      <c r="S576" s="86"/>
      <c r="T576" s="138">
        <f t="shared" si="226"/>
        <v>6.4099999999999966</v>
      </c>
      <c r="U576" s="122">
        <f t="shared" si="234"/>
        <v>0</v>
      </c>
      <c r="V576" s="123">
        <f t="shared" si="235"/>
        <v>0</v>
      </c>
      <c r="W576" s="122">
        <f t="shared" si="220"/>
        <v>0</v>
      </c>
      <c r="X576" s="124">
        <f t="shared" si="236"/>
        <v>6.4099999999999966</v>
      </c>
      <c r="Y576" s="124">
        <f t="shared" si="237"/>
        <v>-1.5899999999999967</v>
      </c>
      <c r="Z576" s="124">
        <f t="shared" si="238"/>
        <v>6.4099999999999966</v>
      </c>
      <c r="AA576" s="140">
        <f t="shared" si="239"/>
        <v>-1.5899999999999967</v>
      </c>
      <c r="AB576" s="142" t="str">
        <f>IF(G576&lt;&gt;"",VLOOKUP(WEEKDAY(C576,2),Служебный!G$4:H$10,2),"")</f>
        <v/>
      </c>
      <c r="AC576" s="125" t="str">
        <f t="shared" si="227"/>
        <v/>
      </c>
      <c r="AD576" s="126" t="str">
        <f t="shared" si="228"/>
        <v/>
      </c>
      <c r="AE576" s="127">
        <f t="shared" si="240"/>
        <v>0</v>
      </c>
      <c r="AF576" s="127">
        <f t="shared" si="241"/>
        <v>0</v>
      </c>
      <c r="AG576" s="127" t="str">
        <f t="shared" si="221"/>
        <v>интрадей</v>
      </c>
      <c r="AH576" s="128">
        <f t="shared" si="242"/>
        <v>0</v>
      </c>
      <c r="AI576" s="128">
        <f t="shared" si="243"/>
        <v>0</v>
      </c>
      <c r="AJ576" s="125" t="str">
        <f t="shared" si="229"/>
        <v/>
      </c>
      <c r="AK576" s="125" t="str">
        <f t="shared" si="230"/>
        <v/>
      </c>
      <c r="AL576" s="126" t="str">
        <f t="shared" si="231"/>
        <v/>
      </c>
      <c r="AM576" s="128">
        <f t="shared" si="224"/>
        <v>0</v>
      </c>
      <c r="AN576" s="129">
        <f t="shared" si="232"/>
        <v>8</v>
      </c>
      <c r="AO576" s="129">
        <f t="shared" si="225"/>
        <v>-19.875000000000043</v>
      </c>
      <c r="AP576" s="129">
        <f t="shared" si="233"/>
        <v>0</v>
      </c>
      <c r="AQ576" s="128">
        <f t="shared" si="222"/>
        <v>0</v>
      </c>
      <c r="AR576" s="128">
        <f t="shared" si="223"/>
        <v>0</v>
      </c>
      <c r="AS576" s="125">
        <f t="shared" si="244"/>
        <v>0</v>
      </c>
      <c r="AT576" s="143">
        <f t="shared" si="245"/>
        <v>-1</v>
      </c>
      <c r="AU576" s="137"/>
      <c r="AV576" s="102"/>
    </row>
    <row r="577" spans="1:48" ht="10.199999999999999" x14ac:dyDescent="0.2">
      <c r="A577" s="102"/>
      <c r="B577" s="133">
        <v>575</v>
      </c>
      <c r="C577" s="159"/>
      <c r="D577" s="82"/>
      <c r="E577" s="81"/>
      <c r="F577" s="82"/>
      <c r="G577" s="84"/>
      <c r="H577" s="84"/>
      <c r="I577" s="85"/>
      <c r="J577" s="85"/>
      <c r="K577" s="84"/>
      <c r="L577" s="86"/>
      <c r="M577" s="87"/>
      <c r="N577" s="135"/>
      <c r="O577" s="119"/>
      <c r="P577" s="120"/>
      <c r="Q577" s="121"/>
      <c r="R577" s="86"/>
      <c r="S577" s="86"/>
      <c r="T577" s="138">
        <f t="shared" si="226"/>
        <v>6.4099999999999966</v>
      </c>
      <c r="U577" s="122">
        <f t="shared" si="234"/>
        <v>0</v>
      </c>
      <c r="V577" s="123">
        <f t="shared" si="235"/>
        <v>0</v>
      </c>
      <c r="W577" s="122">
        <f t="shared" si="220"/>
        <v>0</v>
      </c>
      <c r="X577" s="124">
        <f t="shared" si="236"/>
        <v>6.4099999999999966</v>
      </c>
      <c r="Y577" s="124">
        <f t="shared" si="237"/>
        <v>-1.5899999999999967</v>
      </c>
      <c r="Z577" s="124">
        <f t="shared" si="238"/>
        <v>6.4099999999999966</v>
      </c>
      <c r="AA577" s="140">
        <f t="shared" si="239"/>
        <v>-1.5899999999999967</v>
      </c>
      <c r="AB577" s="142" t="str">
        <f>IF(G577&lt;&gt;"",VLOOKUP(WEEKDAY(C577,2),Служебный!G$4:H$10,2),"")</f>
        <v/>
      </c>
      <c r="AC577" s="125" t="str">
        <f t="shared" si="227"/>
        <v/>
      </c>
      <c r="AD577" s="126" t="str">
        <f t="shared" si="228"/>
        <v/>
      </c>
      <c r="AE577" s="127">
        <f t="shared" si="240"/>
        <v>0</v>
      </c>
      <c r="AF577" s="127">
        <f t="shared" si="241"/>
        <v>0</v>
      </c>
      <c r="AG577" s="127" t="str">
        <f t="shared" si="221"/>
        <v>интрадей</v>
      </c>
      <c r="AH577" s="128">
        <f t="shared" si="242"/>
        <v>0</v>
      </c>
      <c r="AI577" s="128">
        <f t="shared" si="243"/>
        <v>0</v>
      </c>
      <c r="AJ577" s="125" t="str">
        <f t="shared" si="229"/>
        <v/>
      </c>
      <c r="AK577" s="125" t="str">
        <f t="shared" si="230"/>
        <v/>
      </c>
      <c r="AL577" s="126" t="str">
        <f t="shared" si="231"/>
        <v/>
      </c>
      <c r="AM577" s="128">
        <f t="shared" si="224"/>
        <v>0</v>
      </c>
      <c r="AN577" s="129">
        <f t="shared" si="232"/>
        <v>8</v>
      </c>
      <c r="AO577" s="129">
        <f t="shared" si="225"/>
        <v>-19.875000000000043</v>
      </c>
      <c r="AP577" s="129">
        <f t="shared" si="233"/>
        <v>0</v>
      </c>
      <c r="AQ577" s="128">
        <f t="shared" si="222"/>
        <v>0</v>
      </c>
      <c r="AR577" s="128">
        <f t="shared" si="223"/>
        <v>0</v>
      </c>
      <c r="AS577" s="125">
        <f t="shared" si="244"/>
        <v>0</v>
      </c>
      <c r="AT577" s="143">
        <f t="shared" si="245"/>
        <v>-1</v>
      </c>
      <c r="AU577" s="137"/>
      <c r="AV577" s="102"/>
    </row>
    <row r="578" spans="1:48" ht="10.199999999999999" x14ac:dyDescent="0.2">
      <c r="A578" s="102"/>
      <c r="B578" s="133">
        <v>576</v>
      </c>
      <c r="C578" s="159"/>
      <c r="D578" s="82"/>
      <c r="E578" s="81"/>
      <c r="F578" s="82"/>
      <c r="G578" s="84"/>
      <c r="H578" s="84"/>
      <c r="I578" s="85"/>
      <c r="J578" s="85"/>
      <c r="K578" s="84"/>
      <c r="L578" s="86"/>
      <c r="M578" s="87"/>
      <c r="N578" s="135"/>
      <c r="O578" s="119"/>
      <c r="P578" s="120"/>
      <c r="Q578" s="121"/>
      <c r="R578" s="86"/>
      <c r="S578" s="86"/>
      <c r="T578" s="138">
        <f t="shared" si="226"/>
        <v>6.4099999999999966</v>
      </c>
      <c r="U578" s="122">
        <f t="shared" si="234"/>
        <v>0</v>
      </c>
      <c r="V578" s="123">
        <f t="shared" si="235"/>
        <v>0</v>
      </c>
      <c r="W578" s="122">
        <f t="shared" si="220"/>
        <v>0</v>
      </c>
      <c r="X578" s="124">
        <f t="shared" si="236"/>
        <v>6.4099999999999966</v>
      </c>
      <c r="Y578" s="124">
        <f t="shared" si="237"/>
        <v>-1.5899999999999967</v>
      </c>
      <c r="Z578" s="124">
        <f t="shared" si="238"/>
        <v>6.4099999999999966</v>
      </c>
      <c r="AA578" s="140">
        <f t="shared" si="239"/>
        <v>-1.5899999999999967</v>
      </c>
      <c r="AB578" s="142" t="str">
        <f>IF(G578&lt;&gt;"",VLOOKUP(WEEKDAY(C578,2),Служебный!G$4:H$10,2),"")</f>
        <v/>
      </c>
      <c r="AC578" s="125" t="str">
        <f t="shared" si="227"/>
        <v/>
      </c>
      <c r="AD578" s="126" t="str">
        <f t="shared" si="228"/>
        <v/>
      </c>
      <c r="AE578" s="127">
        <f t="shared" si="240"/>
        <v>0</v>
      </c>
      <c r="AF578" s="127">
        <f t="shared" si="241"/>
        <v>0</v>
      </c>
      <c r="AG578" s="127" t="str">
        <f t="shared" si="221"/>
        <v>интрадей</v>
      </c>
      <c r="AH578" s="128">
        <f t="shared" si="242"/>
        <v>0</v>
      </c>
      <c r="AI578" s="128">
        <f t="shared" si="243"/>
        <v>0</v>
      </c>
      <c r="AJ578" s="125" t="str">
        <f t="shared" si="229"/>
        <v/>
      </c>
      <c r="AK578" s="125" t="str">
        <f t="shared" si="230"/>
        <v/>
      </c>
      <c r="AL578" s="126" t="str">
        <f t="shared" si="231"/>
        <v/>
      </c>
      <c r="AM578" s="128">
        <f t="shared" si="224"/>
        <v>0</v>
      </c>
      <c r="AN578" s="129">
        <f t="shared" si="232"/>
        <v>8</v>
      </c>
      <c r="AO578" s="129">
        <f t="shared" si="225"/>
        <v>-19.875000000000043</v>
      </c>
      <c r="AP578" s="129">
        <f t="shared" si="233"/>
        <v>0</v>
      </c>
      <c r="AQ578" s="128">
        <f t="shared" si="222"/>
        <v>0</v>
      </c>
      <c r="AR578" s="128">
        <f t="shared" si="223"/>
        <v>0</v>
      </c>
      <c r="AS578" s="125">
        <f t="shared" si="244"/>
        <v>0</v>
      </c>
      <c r="AT578" s="143">
        <f t="shared" si="245"/>
        <v>-1</v>
      </c>
      <c r="AU578" s="137"/>
      <c r="AV578" s="102"/>
    </row>
    <row r="579" spans="1:48" ht="10.199999999999999" x14ac:dyDescent="0.2">
      <c r="A579" s="102"/>
      <c r="B579" s="133">
        <v>577</v>
      </c>
      <c r="C579" s="159"/>
      <c r="D579" s="82"/>
      <c r="E579" s="81"/>
      <c r="F579" s="82"/>
      <c r="G579" s="84"/>
      <c r="H579" s="84"/>
      <c r="I579" s="85"/>
      <c r="J579" s="85"/>
      <c r="K579" s="84"/>
      <c r="L579" s="86"/>
      <c r="M579" s="87"/>
      <c r="N579" s="135"/>
      <c r="O579" s="119"/>
      <c r="P579" s="120"/>
      <c r="Q579" s="121"/>
      <c r="R579" s="86"/>
      <c r="S579" s="86"/>
      <c r="T579" s="138">
        <f t="shared" si="226"/>
        <v>6.4099999999999966</v>
      </c>
      <c r="U579" s="122">
        <f t="shared" si="234"/>
        <v>0</v>
      </c>
      <c r="V579" s="123">
        <f t="shared" si="235"/>
        <v>0</v>
      </c>
      <c r="W579" s="122">
        <f t="shared" ref="W579:W642" si="246">V579+L579</f>
        <v>0</v>
      </c>
      <c r="X579" s="124">
        <f t="shared" si="236"/>
        <v>6.4099999999999966</v>
      </c>
      <c r="Y579" s="124">
        <f t="shared" si="237"/>
        <v>-1.5899999999999967</v>
      </c>
      <c r="Z579" s="124">
        <f t="shared" si="238"/>
        <v>6.4099999999999966</v>
      </c>
      <c r="AA579" s="140">
        <f t="shared" si="239"/>
        <v>-1.5899999999999967</v>
      </c>
      <c r="AB579" s="142" t="str">
        <f>IF(G579&lt;&gt;"",VLOOKUP(WEEKDAY(C579,2),Служебный!G$4:H$10,2),"")</f>
        <v/>
      </c>
      <c r="AC579" s="125" t="str">
        <f t="shared" si="227"/>
        <v/>
      </c>
      <c r="AD579" s="126" t="str">
        <f t="shared" si="228"/>
        <v/>
      </c>
      <c r="AE579" s="127">
        <f t="shared" si="240"/>
        <v>0</v>
      </c>
      <c r="AF579" s="127">
        <f t="shared" si="241"/>
        <v>0</v>
      </c>
      <c r="AG579" s="127" t="str">
        <f t="shared" ref="AG579:AG642" si="247">IFERROR(IF(FLOOR((AE579/86400),1)=0,"интрадей",(FLOOR((AE579/86400),1))-(FLOOR((AE579/86400),1))-NETWORKDAYS(E579,C579)),IF(FLOOR((AE579/86400),1)=0,"интрадей",(FLOOR((AE579/86400),1))))</f>
        <v>интрадей</v>
      </c>
      <c r="AH579" s="128">
        <f t="shared" si="242"/>
        <v>0</v>
      </c>
      <c r="AI579" s="128">
        <f t="shared" si="243"/>
        <v>0</v>
      </c>
      <c r="AJ579" s="125" t="str">
        <f t="shared" si="229"/>
        <v/>
      </c>
      <c r="AK579" s="125" t="str">
        <f t="shared" si="230"/>
        <v/>
      </c>
      <c r="AL579" s="126" t="str">
        <f t="shared" si="231"/>
        <v/>
      </c>
      <c r="AM579" s="128">
        <f t="shared" si="224"/>
        <v>0</v>
      </c>
      <c r="AN579" s="129">
        <f t="shared" si="232"/>
        <v>8</v>
      </c>
      <c r="AO579" s="129">
        <f t="shared" si="225"/>
        <v>-19.875000000000043</v>
      </c>
      <c r="AP579" s="129">
        <f t="shared" si="233"/>
        <v>0</v>
      </c>
      <c r="AQ579" s="128">
        <f t="shared" ref="AQ579:AQ642" si="248">IF(C579&lt;&gt;C578,Y579,0)</f>
        <v>0</v>
      </c>
      <c r="AR579" s="128">
        <f t="shared" ref="AR579:AR642" si="249">IF(C579&lt;&gt;C580,AA579,0)</f>
        <v>0</v>
      </c>
      <c r="AS579" s="125">
        <f t="shared" si="244"/>
        <v>0</v>
      </c>
      <c r="AT579" s="143">
        <f t="shared" si="245"/>
        <v>-1</v>
      </c>
      <c r="AU579" s="137"/>
      <c r="AV579" s="102"/>
    </row>
    <row r="580" spans="1:48" ht="10.199999999999999" x14ac:dyDescent="0.2">
      <c r="A580" s="102"/>
      <c r="B580" s="133">
        <v>578</v>
      </c>
      <c r="C580" s="159"/>
      <c r="D580" s="82"/>
      <c r="E580" s="81"/>
      <c r="F580" s="82"/>
      <c r="G580" s="84"/>
      <c r="H580" s="84"/>
      <c r="I580" s="85"/>
      <c r="J580" s="85"/>
      <c r="K580" s="84"/>
      <c r="L580" s="86"/>
      <c r="M580" s="87"/>
      <c r="N580" s="135"/>
      <c r="O580" s="119"/>
      <c r="P580" s="120"/>
      <c r="Q580" s="121"/>
      <c r="R580" s="86"/>
      <c r="S580" s="86"/>
      <c r="T580" s="138">
        <f t="shared" si="226"/>
        <v>6.4099999999999966</v>
      </c>
      <c r="U580" s="122">
        <f t="shared" si="234"/>
        <v>0</v>
      </c>
      <c r="V580" s="123">
        <f t="shared" si="235"/>
        <v>0</v>
      </c>
      <c r="W580" s="122">
        <f t="shared" si="246"/>
        <v>0</v>
      </c>
      <c r="X580" s="124">
        <f t="shared" si="236"/>
        <v>6.4099999999999966</v>
      </c>
      <c r="Y580" s="124">
        <f t="shared" si="237"/>
        <v>-1.5899999999999967</v>
      </c>
      <c r="Z580" s="124">
        <f t="shared" si="238"/>
        <v>6.4099999999999966</v>
      </c>
      <c r="AA580" s="140">
        <f t="shared" si="239"/>
        <v>-1.5899999999999967</v>
      </c>
      <c r="AB580" s="142" t="str">
        <f>IF(G580&lt;&gt;"",VLOOKUP(WEEKDAY(C580,2),Служебный!G$4:H$10,2),"")</f>
        <v/>
      </c>
      <c r="AC580" s="125" t="str">
        <f t="shared" si="227"/>
        <v/>
      </c>
      <c r="AD580" s="126" t="str">
        <f t="shared" si="228"/>
        <v/>
      </c>
      <c r="AE580" s="127">
        <f t="shared" si="240"/>
        <v>0</v>
      </c>
      <c r="AF580" s="127">
        <f t="shared" si="241"/>
        <v>0</v>
      </c>
      <c r="AG580" s="127" t="str">
        <f t="shared" si="247"/>
        <v>интрадей</v>
      </c>
      <c r="AH580" s="128">
        <f t="shared" si="242"/>
        <v>0</v>
      </c>
      <c r="AI580" s="128">
        <f t="shared" si="243"/>
        <v>0</v>
      </c>
      <c r="AJ580" s="125" t="str">
        <f t="shared" si="229"/>
        <v/>
      </c>
      <c r="AK580" s="125" t="str">
        <f t="shared" si="230"/>
        <v/>
      </c>
      <c r="AL580" s="126" t="str">
        <f t="shared" si="231"/>
        <v/>
      </c>
      <c r="AM580" s="128">
        <f t="shared" ref="AM580:AM643" si="250">IF(AR580&lt;&gt;0,T580,0)</f>
        <v>0</v>
      </c>
      <c r="AN580" s="129">
        <f t="shared" si="232"/>
        <v>8</v>
      </c>
      <c r="AO580" s="129">
        <f t="shared" ref="AO580:AO643" si="251">IFERROR(100*(T580-AN580)/AN580,"Заполните депозит")</f>
        <v>-19.875000000000043</v>
      </c>
      <c r="AP580" s="129">
        <f t="shared" si="233"/>
        <v>0</v>
      </c>
      <c r="AQ580" s="128">
        <f t="shared" si="248"/>
        <v>0</v>
      </c>
      <c r="AR580" s="128">
        <f t="shared" si="249"/>
        <v>0</v>
      </c>
      <c r="AS580" s="125">
        <f t="shared" si="244"/>
        <v>0</v>
      </c>
      <c r="AT580" s="143">
        <f t="shared" si="245"/>
        <v>-1</v>
      </c>
      <c r="AU580" s="137"/>
      <c r="AV580" s="102"/>
    </row>
    <row r="581" spans="1:48" ht="10.199999999999999" x14ac:dyDescent="0.2">
      <c r="A581" s="102"/>
      <c r="B581" s="133">
        <v>579</v>
      </c>
      <c r="C581" s="159"/>
      <c r="D581" s="82"/>
      <c r="E581" s="81"/>
      <c r="F581" s="82"/>
      <c r="G581" s="84"/>
      <c r="H581" s="84"/>
      <c r="I581" s="85"/>
      <c r="J581" s="85"/>
      <c r="K581" s="84"/>
      <c r="L581" s="86"/>
      <c r="M581" s="87"/>
      <c r="N581" s="135"/>
      <c r="O581" s="119"/>
      <c r="P581" s="120"/>
      <c r="Q581" s="121"/>
      <c r="R581" s="86"/>
      <c r="S581" s="86"/>
      <c r="T581" s="138">
        <f t="shared" ref="T581:T644" si="252">T580+S581+W581</f>
        <v>6.4099999999999966</v>
      </c>
      <c r="U581" s="122">
        <f t="shared" si="234"/>
        <v>0</v>
      </c>
      <c r="V581" s="123">
        <f t="shared" si="235"/>
        <v>0</v>
      </c>
      <c r="W581" s="122">
        <f t="shared" si="246"/>
        <v>0</v>
      </c>
      <c r="X581" s="124">
        <f t="shared" si="236"/>
        <v>6.4099999999999966</v>
      </c>
      <c r="Y581" s="124">
        <f t="shared" si="237"/>
        <v>-1.5899999999999967</v>
      </c>
      <c r="Z581" s="124">
        <f t="shared" si="238"/>
        <v>6.4099999999999966</v>
      </c>
      <c r="AA581" s="140">
        <f t="shared" si="239"/>
        <v>-1.5899999999999967</v>
      </c>
      <c r="AB581" s="142" t="str">
        <f>IF(G581&lt;&gt;"",VLOOKUP(WEEKDAY(C581,2),Служебный!G$4:H$10,2),"")</f>
        <v/>
      </c>
      <c r="AC581" s="125" t="str">
        <f t="shared" ref="AC581:AC644" si="253">IF(G580 &lt;&gt; "",TEXT((HOUR(D581)),0)&amp;"-"&amp;TEXT(HOUR(D581)+1,0),"")</f>
        <v/>
      </c>
      <c r="AD581" s="126" t="str">
        <f t="shared" ref="AD581:AD644" si="254">IF(G581&lt;&gt;"",FLOOR((IF(TEXT(D581,"mm") = "mm",TEXT(D581,"мм"),TEXT(D581,"mm"))),15)/15+1,"")</f>
        <v/>
      </c>
      <c r="AE581" s="127">
        <f t="shared" si="240"/>
        <v>0</v>
      </c>
      <c r="AF581" s="127">
        <f t="shared" si="241"/>
        <v>0</v>
      </c>
      <c r="AG581" s="127" t="str">
        <f t="shared" si="247"/>
        <v>интрадей</v>
      </c>
      <c r="AH581" s="128">
        <f t="shared" si="242"/>
        <v>0</v>
      </c>
      <c r="AI581" s="128">
        <f t="shared" si="243"/>
        <v>0</v>
      </c>
      <c r="AJ581" s="125" t="str">
        <f t="shared" ref="AJ581:AJ644" si="255">IF(G581&lt;&gt;"",YEAR(C581),"")</f>
        <v/>
      </c>
      <c r="AK581" s="125" t="str">
        <f t="shared" ref="AK581:AK644" si="256">IF(G581&lt;&gt;"",(IF(TEXT(C581,"MMMM") = "MMMM",TEXT(C581,"ММММ"),TEXT(C581,"MMMM"))),"")</f>
        <v/>
      </c>
      <c r="AL581" s="126" t="str">
        <f t="shared" ref="AL581:AL644" si="257">IF(G581&lt;&gt;"",CEILING((C581-DATE(YEAR(C581),1,1)+WEEKDAY(DATE(YEAR(C581),1,1),2))/7,1),"")</f>
        <v/>
      </c>
      <c r="AM581" s="128">
        <f t="shared" si="250"/>
        <v>0</v>
      </c>
      <c r="AN581" s="129">
        <f t="shared" ref="AN581:AN644" si="258">S581+AN580</f>
        <v>8</v>
      </c>
      <c r="AO581" s="129">
        <f t="shared" si="251"/>
        <v>-19.875000000000043</v>
      </c>
      <c r="AP581" s="129">
        <f t="shared" ref="AP581:AP644" si="259">IFERROR(100*(T581-T580-S581)/(T580+S581),"Заполните депозит")</f>
        <v>0</v>
      </c>
      <c r="AQ581" s="128">
        <f t="shared" si="248"/>
        <v>0</v>
      </c>
      <c r="AR581" s="128">
        <f t="shared" si="249"/>
        <v>0</v>
      </c>
      <c r="AS581" s="125">
        <f t="shared" si="244"/>
        <v>0</v>
      </c>
      <c r="AT581" s="143">
        <f t="shared" si="245"/>
        <v>-1</v>
      </c>
      <c r="AU581" s="137"/>
      <c r="AV581" s="102"/>
    </row>
    <row r="582" spans="1:48" ht="10.199999999999999" x14ac:dyDescent="0.2">
      <c r="A582" s="102"/>
      <c r="B582" s="133">
        <v>580</v>
      </c>
      <c r="C582" s="159"/>
      <c r="D582" s="82"/>
      <c r="E582" s="81"/>
      <c r="F582" s="82"/>
      <c r="G582" s="84"/>
      <c r="H582" s="84"/>
      <c r="I582" s="85"/>
      <c r="J582" s="85"/>
      <c r="K582" s="84"/>
      <c r="L582" s="86"/>
      <c r="M582" s="87"/>
      <c r="N582" s="135"/>
      <c r="O582" s="119"/>
      <c r="P582" s="120"/>
      <c r="Q582" s="121"/>
      <c r="R582" s="86"/>
      <c r="S582" s="86"/>
      <c r="T582" s="138">
        <f t="shared" si="252"/>
        <v>6.4099999999999966</v>
      </c>
      <c r="U582" s="122">
        <f t="shared" si="234"/>
        <v>0</v>
      </c>
      <c r="V582" s="123">
        <f t="shared" si="235"/>
        <v>0</v>
      </c>
      <c r="W582" s="122">
        <f t="shared" si="246"/>
        <v>0</v>
      </c>
      <c r="X582" s="124">
        <f t="shared" si="236"/>
        <v>6.4099999999999966</v>
      </c>
      <c r="Y582" s="124">
        <f t="shared" si="237"/>
        <v>-1.5899999999999967</v>
      </c>
      <c r="Z582" s="124">
        <f t="shared" si="238"/>
        <v>6.4099999999999966</v>
      </c>
      <c r="AA582" s="140">
        <f t="shared" si="239"/>
        <v>-1.5899999999999967</v>
      </c>
      <c r="AB582" s="142" t="str">
        <f>IF(G582&lt;&gt;"",VLOOKUP(WEEKDAY(C582,2),Служебный!G$4:H$10,2),"")</f>
        <v/>
      </c>
      <c r="AC582" s="125" t="str">
        <f t="shared" si="253"/>
        <v/>
      </c>
      <c r="AD582" s="126" t="str">
        <f t="shared" si="254"/>
        <v/>
      </c>
      <c r="AE582" s="127">
        <f t="shared" si="240"/>
        <v>0</v>
      </c>
      <c r="AF582" s="127">
        <f t="shared" si="241"/>
        <v>0</v>
      </c>
      <c r="AG582" s="127" t="str">
        <f t="shared" si="247"/>
        <v>интрадей</v>
      </c>
      <c r="AH582" s="128">
        <f t="shared" si="242"/>
        <v>0</v>
      </c>
      <c r="AI582" s="128">
        <f t="shared" si="243"/>
        <v>0</v>
      </c>
      <c r="AJ582" s="125" t="str">
        <f t="shared" si="255"/>
        <v/>
      </c>
      <c r="AK582" s="125" t="str">
        <f t="shared" si="256"/>
        <v/>
      </c>
      <c r="AL582" s="126" t="str">
        <f t="shared" si="257"/>
        <v/>
      </c>
      <c r="AM582" s="128">
        <f t="shared" si="250"/>
        <v>0</v>
      </c>
      <c r="AN582" s="129">
        <f t="shared" si="258"/>
        <v>8</v>
      </c>
      <c r="AO582" s="129">
        <f t="shared" si="251"/>
        <v>-19.875000000000043</v>
      </c>
      <c r="AP582" s="129">
        <f t="shared" si="259"/>
        <v>0</v>
      </c>
      <c r="AQ582" s="128">
        <f t="shared" si="248"/>
        <v>0</v>
      </c>
      <c r="AR582" s="128">
        <f t="shared" si="249"/>
        <v>0</v>
      </c>
      <c r="AS582" s="125">
        <f t="shared" si="244"/>
        <v>0</v>
      </c>
      <c r="AT582" s="143">
        <f t="shared" si="245"/>
        <v>-1</v>
      </c>
      <c r="AU582" s="137"/>
      <c r="AV582" s="102"/>
    </row>
    <row r="583" spans="1:48" ht="10.199999999999999" x14ac:dyDescent="0.2">
      <c r="A583" s="102"/>
      <c r="B583" s="133">
        <v>581</v>
      </c>
      <c r="C583" s="159"/>
      <c r="D583" s="82"/>
      <c r="E583" s="81"/>
      <c r="F583" s="82"/>
      <c r="G583" s="84"/>
      <c r="H583" s="84"/>
      <c r="I583" s="85"/>
      <c r="J583" s="85"/>
      <c r="K583" s="84"/>
      <c r="L583" s="86"/>
      <c r="M583" s="87"/>
      <c r="N583" s="135"/>
      <c r="O583" s="119"/>
      <c r="P583" s="120"/>
      <c r="Q583" s="121"/>
      <c r="R583" s="86"/>
      <c r="S583" s="86"/>
      <c r="T583" s="138">
        <f t="shared" si="252"/>
        <v>6.4099999999999966</v>
      </c>
      <c r="U583" s="122">
        <f t="shared" si="234"/>
        <v>0</v>
      </c>
      <c r="V583" s="123">
        <f t="shared" si="235"/>
        <v>0</v>
      </c>
      <c r="W583" s="122">
        <f t="shared" si="246"/>
        <v>0</v>
      </c>
      <c r="X583" s="124">
        <f t="shared" si="236"/>
        <v>6.4099999999999966</v>
      </c>
      <c r="Y583" s="124">
        <f t="shared" si="237"/>
        <v>-1.5899999999999967</v>
      </c>
      <c r="Z583" s="124">
        <f t="shared" si="238"/>
        <v>6.4099999999999966</v>
      </c>
      <c r="AA583" s="140">
        <f t="shared" si="239"/>
        <v>-1.5899999999999967</v>
      </c>
      <c r="AB583" s="142" t="str">
        <f>IF(G583&lt;&gt;"",VLOOKUP(WEEKDAY(C583,2),Служебный!G$4:H$10,2),"")</f>
        <v/>
      </c>
      <c r="AC583" s="125" t="str">
        <f t="shared" si="253"/>
        <v/>
      </c>
      <c r="AD583" s="126" t="str">
        <f t="shared" si="254"/>
        <v/>
      </c>
      <c r="AE583" s="127">
        <f t="shared" si="240"/>
        <v>0</v>
      </c>
      <c r="AF583" s="127">
        <f t="shared" si="241"/>
        <v>0</v>
      </c>
      <c r="AG583" s="127" t="str">
        <f t="shared" si="247"/>
        <v>интрадей</v>
      </c>
      <c r="AH583" s="128">
        <f t="shared" si="242"/>
        <v>0</v>
      </c>
      <c r="AI583" s="128">
        <f t="shared" si="243"/>
        <v>0</v>
      </c>
      <c r="AJ583" s="125" t="str">
        <f t="shared" si="255"/>
        <v/>
      </c>
      <c r="AK583" s="125" t="str">
        <f t="shared" si="256"/>
        <v/>
      </c>
      <c r="AL583" s="126" t="str">
        <f t="shared" si="257"/>
        <v/>
      </c>
      <c r="AM583" s="128">
        <f t="shared" si="250"/>
        <v>0</v>
      </c>
      <c r="AN583" s="129">
        <f t="shared" si="258"/>
        <v>8</v>
      </c>
      <c r="AO583" s="129">
        <f t="shared" si="251"/>
        <v>-19.875000000000043</v>
      </c>
      <c r="AP583" s="129">
        <f t="shared" si="259"/>
        <v>0</v>
      </c>
      <c r="AQ583" s="128">
        <f t="shared" si="248"/>
        <v>0</v>
      </c>
      <c r="AR583" s="128">
        <f t="shared" si="249"/>
        <v>0</v>
      </c>
      <c r="AS583" s="125">
        <f t="shared" si="244"/>
        <v>0</v>
      </c>
      <c r="AT583" s="143">
        <f t="shared" si="245"/>
        <v>-1</v>
      </c>
      <c r="AU583" s="137"/>
      <c r="AV583" s="102"/>
    </row>
    <row r="584" spans="1:48" ht="10.199999999999999" x14ac:dyDescent="0.2">
      <c r="A584" s="102"/>
      <c r="B584" s="133">
        <v>582</v>
      </c>
      <c r="C584" s="159"/>
      <c r="D584" s="82"/>
      <c r="E584" s="81"/>
      <c r="F584" s="82"/>
      <c r="G584" s="84"/>
      <c r="H584" s="84"/>
      <c r="I584" s="85"/>
      <c r="J584" s="85"/>
      <c r="K584" s="84"/>
      <c r="L584" s="86"/>
      <c r="M584" s="87"/>
      <c r="N584" s="135"/>
      <c r="O584" s="119"/>
      <c r="P584" s="120"/>
      <c r="Q584" s="121"/>
      <c r="R584" s="86"/>
      <c r="S584" s="86"/>
      <c r="T584" s="138">
        <f t="shared" si="252"/>
        <v>6.4099999999999966</v>
      </c>
      <c r="U584" s="122">
        <f t="shared" si="234"/>
        <v>0</v>
      </c>
      <c r="V584" s="123">
        <f t="shared" si="235"/>
        <v>0</v>
      </c>
      <c r="W584" s="122">
        <f t="shared" si="246"/>
        <v>0</v>
      </c>
      <c r="X584" s="124">
        <f t="shared" si="236"/>
        <v>6.4099999999999966</v>
      </c>
      <c r="Y584" s="124">
        <f t="shared" si="237"/>
        <v>-1.5899999999999967</v>
      </c>
      <c r="Z584" s="124">
        <f t="shared" si="238"/>
        <v>6.4099999999999966</v>
      </c>
      <c r="AA584" s="140">
        <f t="shared" si="239"/>
        <v>-1.5899999999999967</v>
      </c>
      <c r="AB584" s="142" t="str">
        <f>IF(G584&lt;&gt;"",VLOOKUP(WEEKDAY(C584,2),Служебный!G$4:H$10,2),"")</f>
        <v/>
      </c>
      <c r="AC584" s="125" t="str">
        <f t="shared" si="253"/>
        <v/>
      </c>
      <c r="AD584" s="126" t="str">
        <f t="shared" si="254"/>
        <v/>
      </c>
      <c r="AE584" s="127">
        <f t="shared" si="240"/>
        <v>0</v>
      </c>
      <c r="AF584" s="127">
        <f t="shared" si="241"/>
        <v>0</v>
      </c>
      <c r="AG584" s="127" t="str">
        <f t="shared" si="247"/>
        <v>интрадей</v>
      </c>
      <c r="AH584" s="128">
        <f t="shared" si="242"/>
        <v>0</v>
      </c>
      <c r="AI584" s="128">
        <f t="shared" si="243"/>
        <v>0</v>
      </c>
      <c r="AJ584" s="125" t="str">
        <f t="shared" si="255"/>
        <v/>
      </c>
      <c r="AK584" s="125" t="str">
        <f t="shared" si="256"/>
        <v/>
      </c>
      <c r="AL584" s="126" t="str">
        <f t="shared" si="257"/>
        <v/>
      </c>
      <c r="AM584" s="128">
        <f t="shared" si="250"/>
        <v>0</v>
      </c>
      <c r="AN584" s="129">
        <f t="shared" si="258"/>
        <v>8</v>
      </c>
      <c r="AO584" s="129">
        <f t="shared" si="251"/>
        <v>-19.875000000000043</v>
      </c>
      <c r="AP584" s="129">
        <f t="shared" si="259"/>
        <v>0</v>
      </c>
      <c r="AQ584" s="128">
        <f t="shared" si="248"/>
        <v>0</v>
      </c>
      <c r="AR584" s="128">
        <f t="shared" si="249"/>
        <v>0</v>
      </c>
      <c r="AS584" s="125">
        <f t="shared" si="244"/>
        <v>0</v>
      </c>
      <c r="AT584" s="143">
        <f t="shared" si="245"/>
        <v>-1</v>
      </c>
      <c r="AU584" s="137"/>
      <c r="AV584" s="102"/>
    </row>
    <row r="585" spans="1:48" ht="10.199999999999999" x14ac:dyDescent="0.2">
      <c r="A585" s="102"/>
      <c r="B585" s="133">
        <v>583</v>
      </c>
      <c r="C585" s="159"/>
      <c r="D585" s="82"/>
      <c r="E585" s="81"/>
      <c r="F585" s="82"/>
      <c r="G585" s="84"/>
      <c r="H585" s="84"/>
      <c r="I585" s="85"/>
      <c r="J585" s="85"/>
      <c r="K585" s="84"/>
      <c r="L585" s="86"/>
      <c r="M585" s="87"/>
      <c r="N585" s="135"/>
      <c r="O585" s="119"/>
      <c r="P585" s="120"/>
      <c r="Q585" s="121"/>
      <c r="R585" s="86"/>
      <c r="S585" s="86"/>
      <c r="T585" s="138">
        <f t="shared" si="252"/>
        <v>6.4099999999999966</v>
      </c>
      <c r="U585" s="122">
        <f t="shared" si="234"/>
        <v>0</v>
      </c>
      <c r="V585" s="123">
        <f t="shared" si="235"/>
        <v>0</v>
      </c>
      <c r="W585" s="122">
        <f t="shared" si="246"/>
        <v>0</v>
      </c>
      <c r="X585" s="124">
        <f t="shared" si="236"/>
        <v>6.4099999999999966</v>
      </c>
      <c r="Y585" s="124">
        <f t="shared" si="237"/>
        <v>-1.5899999999999967</v>
      </c>
      <c r="Z585" s="124">
        <f t="shared" si="238"/>
        <v>6.4099999999999966</v>
      </c>
      <c r="AA585" s="140">
        <f t="shared" si="239"/>
        <v>-1.5899999999999967</v>
      </c>
      <c r="AB585" s="142" t="str">
        <f>IF(G585&lt;&gt;"",VLOOKUP(WEEKDAY(C585,2),Служебный!G$4:H$10,2),"")</f>
        <v/>
      </c>
      <c r="AC585" s="125" t="str">
        <f t="shared" si="253"/>
        <v/>
      </c>
      <c r="AD585" s="126" t="str">
        <f t="shared" si="254"/>
        <v/>
      </c>
      <c r="AE585" s="127">
        <f t="shared" si="240"/>
        <v>0</v>
      </c>
      <c r="AF585" s="127">
        <f t="shared" si="241"/>
        <v>0</v>
      </c>
      <c r="AG585" s="127" t="str">
        <f t="shared" si="247"/>
        <v>интрадей</v>
      </c>
      <c r="AH585" s="128">
        <f t="shared" si="242"/>
        <v>0</v>
      </c>
      <c r="AI585" s="128">
        <f t="shared" si="243"/>
        <v>0</v>
      </c>
      <c r="AJ585" s="125" t="str">
        <f t="shared" si="255"/>
        <v/>
      </c>
      <c r="AK585" s="125" t="str">
        <f t="shared" si="256"/>
        <v/>
      </c>
      <c r="AL585" s="126" t="str">
        <f t="shared" si="257"/>
        <v/>
      </c>
      <c r="AM585" s="128">
        <f t="shared" si="250"/>
        <v>0</v>
      </c>
      <c r="AN585" s="129">
        <f t="shared" si="258"/>
        <v>8</v>
      </c>
      <c r="AO585" s="129">
        <f t="shared" si="251"/>
        <v>-19.875000000000043</v>
      </c>
      <c r="AP585" s="129">
        <f t="shared" si="259"/>
        <v>0</v>
      </c>
      <c r="AQ585" s="128">
        <f t="shared" si="248"/>
        <v>0</v>
      </c>
      <c r="AR585" s="128">
        <f t="shared" si="249"/>
        <v>0</v>
      </c>
      <c r="AS585" s="125">
        <f t="shared" si="244"/>
        <v>0</v>
      </c>
      <c r="AT585" s="143">
        <f t="shared" si="245"/>
        <v>-1</v>
      </c>
      <c r="AU585" s="137"/>
      <c r="AV585" s="102"/>
    </row>
    <row r="586" spans="1:48" ht="10.199999999999999" x14ac:dyDescent="0.2">
      <c r="A586" s="102"/>
      <c r="B586" s="133">
        <v>584</v>
      </c>
      <c r="C586" s="159"/>
      <c r="D586" s="82"/>
      <c r="E586" s="81"/>
      <c r="F586" s="82"/>
      <c r="G586" s="84"/>
      <c r="H586" s="84"/>
      <c r="I586" s="85"/>
      <c r="J586" s="85"/>
      <c r="K586" s="84"/>
      <c r="L586" s="86"/>
      <c r="M586" s="87"/>
      <c r="N586" s="135"/>
      <c r="O586" s="119"/>
      <c r="P586" s="120"/>
      <c r="Q586" s="121"/>
      <c r="R586" s="86"/>
      <c r="S586" s="86"/>
      <c r="T586" s="138">
        <f t="shared" si="252"/>
        <v>6.4099999999999966</v>
      </c>
      <c r="U586" s="122">
        <f t="shared" si="234"/>
        <v>0</v>
      </c>
      <c r="V586" s="123">
        <f t="shared" si="235"/>
        <v>0</v>
      </c>
      <c r="W586" s="122">
        <f t="shared" si="246"/>
        <v>0</v>
      </c>
      <c r="X586" s="124">
        <f t="shared" si="236"/>
        <v>6.4099999999999966</v>
      </c>
      <c r="Y586" s="124">
        <f t="shared" si="237"/>
        <v>-1.5899999999999967</v>
      </c>
      <c r="Z586" s="124">
        <f t="shared" si="238"/>
        <v>6.4099999999999966</v>
      </c>
      <c r="AA586" s="140">
        <f t="shared" si="239"/>
        <v>-1.5899999999999967</v>
      </c>
      <c r="AB586" s="142" t="str">
        <f>IF(G586&lt;&gt;"",VLOOKUP(WEEKDAY(C586,2),Служебный!G$4:H$10,2),"")</f>
        <v/>
      </c>
      <c r="AC586" s="125" t="str">
        <f t="shared" si="253"/>
        <v/>
      </c>
      <c r="AD586" s="126" t="str">
        <f t="shared" si="254"/>
        <v/>
      </c>
      <c r="AE586" s="127">
        <f t="shared" si="240"/>
        <v>0</v>
      </c>
      <c r="AF586" s="127">
        <f t="shared" si="241"/>
        <v>0</v>
      </c>
      <c r="AG586" s="127" t="str">
        <f t="shared" si="247"/>
        <v>интрадей</v>
      </c>
      <c r="AH586" s="128">
        <f t="shared" si="242"/>
        <v>0</v>
      </c>
      <c r="AI586" s="128">
        <f t="shared" si="243"/>
        <v>0</v>
      </c>
      <c r="AJ586" s="125" t="str">
        <f t="shared" si="255"/>
        <v/>
      </c>
      <c r="AK586" s="125" t="str">
        <f t="shared" si="256"/>
        <v/>
      </c>
      <c r="AL586" s="126" t="str">
        <f t="shared" si="257"/>
        <v/>
      </c>
      <c r="AM586" s="128">
        <f t="shared" si="250"/>
        <v>0</v>
      </c>
      <c r="AN586" s="129">
        <f t="shared" si="258"/>
        <v>8</v>
      </c>
      <c r="AO586" s="129">
        <f t="shared" si="251"/>
        <v>-19.875000000000043</v>
      </c>
      <c r="AP586" s="129">
        <f t="shared" si="259"/>
        <v>0</v>
      </c>
      <c r="AQ586" s="128">
        <f t="shared" si="248"/>
        <v>0</v>
      </c>
      <c r="AR586" s="128">
        <f t="shared" si="249"/>
        <v>0</v>
      </c>
      <c r="AS586" s="125">
        <f t="shared" si="244"/>
        <v>0</v>
      </c>
      <c r="AT586" s="143">
        <f t="shared" si="245"/>
        <v>-1</v>
      </c>
      <c r="AU586" s="137"/>
      <c r="AV586" s="102"/>
    </row>
    <row r="587" spans="1:48" ht="10.199999999999999" x14ac:dyDescent="0.2">
      <c r="A587" s="102"/>
      <c r="B587" s="133">
        <v>585</v>
      </c>
      <c r="C587" s="159"/>
      <c r="D587" s="82"/>
      <c r="E587" s="81"/>
      <c r="F587" s="82"/>
      <c r="G587" s="84"/>
      <c r="H587" s="84"/>
      <c r="I587" s="85"/>
      <c r="J587" s="85"/>
      <c r="K587" s="84"/>
      <c r="L587" s="86"/>
      <c r="M587" s="87"/>
      <c r="N587" s="135"/>
      <c r="O587" s="119"/>
      <c r="P587" s="120"/>
      <c r="Q587" s="121"/>
      <c r="R587" s="86"/>
      <c r="S587" s="86"/>
      <c r="T587" s="138">
        <f t="shared" si="252"/>
        <v>6.4099999999999966</v>
      </c>
      <c r="U587" s="122">
        <f t="shared" si="234"/>
        <v>0</v>
      </c>
      <c r="V587" s="123">
        <f t="shared" si="235"/>
        <v>0</v>
      </c>
      <c r="W587" s="122">
        <f t="shared" si="246"/>
        <v>0</v>
      </c>
      <c r="X587" s="124">
        <f t="shared" si="236"/>
        <v>6.4099999999999966</v>
      </c>
      <c r="Y587" s="124">
        <f t="shared" si="237"/>
        <v>-1.5899999999999967</v>
      </c>
      <c r="Z587" s="124">
        <f t="shared" si="238"/>
        <v>6.4099999999999966</v>
      </c>
      <c r="AA587" s="140">
        <f t="shared" si="239"/>
        <v>-1.5899999999999967</v>
      </c>
      <c r="AB587" s="142" t="str">
        <f>IF(G587&lt;&gt;"",VLOOKUP(WEEKDAY(C587,2),Служебный!G$4:H$10,2),"")</f>
        <v/>
      </c>
      <c r="AC587" s="125" t="str">
        <f t="shared" si="253"/>
        <v/>
      </c>
      <c r="AD587" s="126" t="str">
        <f t="shared" si="254"/>
        <v/>
      </c>
      <c r="AE587" s="127">
        <f t="shared" si="240"/>
        <v>0</v>
      </c>
      <c r="AF587" s="127">
        <f t="shared" si="241"/>
        <v>0</v>
      </c>
      <c r="AG587" s="127" t="str">
        <f t="shared" si="247"/>
        <v>интрадей</v>
      </c>
      <c r="AH587" s="128">
        <f t="shared" si="242"/>
        <v>0</v>
      </c>
      <c r="AI587" s="128">
        <f t="shared" si="243"/>
        <v>0</v>
      </c>
      <c r="AJ587" s="125" t="str">
        <f t="shared" si="255"/>
        <v/>
      </c>
      <c r="AK587" s="125" t="str">
        <f t="shared" si="256"/>
        <v/>
      </c>
      <c r="AL587" s="126" t="str">
        <f t="shared" si="257"/>
        <v/>
      </c>
      <c r="AM587" s="128">
        <f t="shared" si="250"/>
        <v>0</v>
      </c>
      <c r="AN587" s="129">
        <f t="shared" si="258"/>
        <v>8</v>
      </c>
      <c r="AO587" s="129">
        <f t="shared" si="251"/>
        <v>-19.875000000000043</v>
      </c>
      <c r="AP587" s="129">
        <f t="shared" si="259"/>
        <v>0</v>
      </c>
      <c r="AQ587" s="128">
        <f t="shared" si="248"/>
        <v>0</v>
      </c>
      <c r="AR587" s="128">
        <f t="shared" si="249"/>
        <v>0</v>
      </c>
      <c r="AS587" s="125">
        <f t="shared" si="244"/>
        <v>0</v>
      </c>
      <c r="AT587" s="143">
        <f t="shared" si="245"/>
        <v>-1</v>
      </c>
      <c r="AU587" s="137"/>
      <c r="AV587" s="102"/>
    </row>
    <row r="588" spans="1:48" ht="10.199999999999999" x14ac:dyDescent="0.2">
      <c r="A588" s="102"/>
      <c r="B588" s="133">
        <v>586</v>
      </c>
      <c r="C588" s="159"/>
      <c r="D588" s="82"/>
      <c r="E588" s="81"/>
      <c r="F588" s="82"/>
      <c r="G588" s="84"/>
      <c r="H588" s="84"/>
      <c r="I588" s="85"/>
      <c r="J588" s="85"/>
      <c r="K588" s="84"/>
      <c r="L588" s="86"/>
      <c r="M588" s="87"/>
      <c r="N588" s="135"/>
      <c r="O588" s="119"/>
      <c r="P588" s="120"/>
      <c r="Q588" s="121"/>
      <c r="R588" s="86"/>
      <c r="S588" s="86"/>
      <c r="T588" s="138">
        <f t="shared" si="252"/>
        <v>6.4099999999999966</v>
      </c>
      <c r="U588" s="122">
        <f t="shared" si="234"/>
        <v>0</v>
      </c>
      <c r="V588" s="123">
        <f t="shared" si="235"/>
        <v>0</v>
      </c>
      <c r="W588" s="122">
        <f t="shared" si="246"/>
        <v>0</v>
      </c>
      <c r="X588" s="124">
        <f t="shared" si="236"/>
        <v>6.4099999999999966</v>
      </c>
      <c r="Y588" s="124">
        <f t="shared" si="237"/>
        <v>-1.5899999999999967</v>
      </c>
      <c r="Z588" s="124">
        <f t="shared" si="238"/>
        <v>6.4099999999999966</v>
      </c>
      <c r="AA588" s="140">
        <f t="shared" si="239"/>
        <v>-1.5899999999999967</v>
      </c>
      <c r="AB588" s="142" t="str">
        <f>IF(G588&lt;&gt;"",VLOOKUP(WEEKDAY(C588,2),Служебный!G$4:H$10,2),"")</f>
        <v/>
      </c>
      <c r="AC588" s="125" t="str">
        <f t="shared" si="253"/>
        <v/>
      </c>
      <c r="AD588" s="126" t="str">
        <f t="shared" si="254"/>
        <v/>
      </c>
      <c r="AE588" s="127">
        <f t="shared" si="240"/>
        <v>0</v>
      </c>
      <c r="AF588" s="127">
        <f t="shared" si="241"/>
        <v>0</v>
      </c>
      <c r="AG588" s="127" t="str">
        <f t="shared" si="247"/>
        <v>интрадей</v>
      </c>
      <c r="AH588" s="128">
        <f t="shared" si="242"/>
        <v>0</v>
      </c>
      <c r="AI588" s="128">
        <f t="shared" si="243"/>
        <v>0</v>
      </c>
      <c r="AJ588" s="125" t="str">
        <f t="shared" si="255"/>
        <v/>
      </c>
      <c r="AK588" s="125" t="str">
        <f t="shared" si="256"/>
        <v/>
      </c>
      <c r="AL588" s="126" t="str">
        <f t="shared" si="257"/>
        <v/>
      </c>
      <c r="AM588" s="128">
        <f t="shared" si="250"/>
        <v>0</v>
      </c>
      <c r="AN588" s="129">
        <f t="shared" si="258"/>
        <v>8</v>
      </c>
      <c r="AO588" s="129">
        <f t="shared" si="251"/>
        <v>-19.875000000000043</v>
      </c>
      <c r="AP588" s="129">
        <f t="shared" si="259"/>
        <v>0</v>
      </c>
      <c r="AQ588" s="128">
        <f t="shared" si="248"/>
        <v>0</v>
      </c>
      <c r="AR588" s="128">
        <f t="shared" si="249"/>
        <v>0</v>
      </c>
      <c r="AS588" s="125">
        <f t="shared" si="244"/>
        <v>0</v>
      </c>
      <c r="AT588" s="143">
        <f t="shared" si="245"/>
        <v>-1</v>
      </c>
      <c r="AU588" s="137"/>
      <c r="AV588" s="102"/>
    </row>
    <row r="589" spans="1:48" ht="10.199999999999999" x14ac:dyDescent="0.2">
      <c r="A589" s="102"/>
      <c r="B589" s="133">
        <v>587</v>
      </c>
      <c r="C589" s="159"/>
      <c r="D589" s="82"/>
      <c r="E589" s="81"/>
      <c r="F589" s="82"/>
      <c r="G589" s="84"/>
      <c r="H589" s="84"/>
      <c r="I589" s="85"/>
      <c r="J589" s="85"/>
      <c r="K589" s="84"/>
      <c r="L589" s="86"/>
      <c r="M589" s="87"/>
      <c r="N589" s="135"/>
      <c r="O589" s="119"/>
      <c r="P589" s="120"/>
      <c r="Q589" s="121"/>
      <c r="R589" s="86"/>
      <c r="S589" s="86"/>
      <c r="T589" s="138">
        <f t="shared" si="252"/>
        <v>6.4099999999999966</v>
      </c>
      <c r="U589" s="122">
        <f t="shared" si="234"/>
        <v>0</v>
      </c>
      <c r="V589" s="123">
        <f t="shared" si="235"/>
        <v>0</v>
      </c>
      <c r="W589" s="122">
        <f t="shared" si="246"/>
        <v>0</v>
      </c>
      <c r="X589" s="124">
        <f t="shared" si="236"/>
        <v>6.4099999999999966</v>
      </c>
      <c r="Y589" s="124">
        <f t="shared" si="237"/>
        <v>-1.5899999999999967</v>
      </c>
      <c r="Z589" s="124">
        <f t="shared" si="238"/>
        <v>6.4099999999999966</v>
      </c>
      <c r="AA589" s="140">
        <f t="shared" si="239"/>
        <v>-1.5899999999999967</v>
      </c>
      <c r="AB589" s="142" t="str">
        <f>IF(G589&lt;&gt;"",VLOOKUP(WEEKDAY(C589,2),Служебный!G$4:H$10,2),"")</f>
        <v/>
      </c>
      <c r="AC589" s="125" t="str">
        <f t="shared" si="253"/>
        <v/>
      </c>
      <c r="AD589" s="126" t="str">
        <f t="shared" si="254"/>
        <v/>
      </c>
      <c r="AE589" s="127">
        <f t="shared" si="240"/>
        <v>0</v>
      </c>
      <c r="AF589" s="127">
        <f t="shared" si="241"/>
        <v>0</v>
      </c>
      <c r="AG589" s="127" t="str">
        <f t="shared" si="247"/>
        <v>интрадей</v>
      </c>
      <c r="AH589" s="128">
        <f t="shared" si="242"/>
        <v>0</v>
      </c>
      <c r="AI589" s="128">
        <f t="shared" si="243"/>
        <v>0</v>
      </c>
      <c r="AJ589" s="125" t="str">
        <f t="shared" si="255"/>
        <v/>
      </c>
      <c r="AK589" s="125" t="str">
        <f t="shared" si="256"/>
        <v/>
      </c>
      <c r="AL589" s="126" t="str">
        <f t="shared" si="257"/>
        <v/>
      </c>
      <c r="AM589" s="128">
        <f t="shared" si="250"/>
        <v>0</v>
      </c>
      <c r="AN589" s="129">
        <f t="shared" si="258"/>
        <v>8</v>
      </c>
      <c r="AO589" s="129">
        <f t="shared" si="251"/>
        <v>-19.875000000000043</v>
      </c>
      <c r="AP589" s="129">
        <f t="shared" si="259"/>
        <v>0</v>
      </c>
      <c r="AQ589" s="128">
        <f t="shared" si="248"/>
        <v>0</v>
      </c>
      <c r="AR589" s="128">
        <f t="shared" si="249"/>
        <v>0</v>
      </c>
      <c r="AS589" s="125">
        <f t="shared" si="244"/>
        <v>0</v>
      </c>
      <c r="AT589" s="143">
        <f t="shared" si="245"/>
        <v>-1</v>
      </c>
      <c r="AU589" s="137"/>
      <c r="AV589" s="102"/>
    </row>
    <row r="590" spans="1:48" ht="10.199999999999999" x14ac:dyDescent="0.2">
      <c r="A590" s="102"/>
      <c r="B590" s="133">
        <v>588</v>
      </c>
      <c r="C590" s="159"/>
      <c r="D590" s="82"/>
      <c r="E590" s="81"/>
      <c r="F590" s="82"/>
      <c r="G590" s="84"/>
      <c r="H590" s="84"/>
      <c r="I590" s="85"/>
      <c r="J590" s="85"/>
      <c r="K590" s="84"/>
      <c r="L590" s="86"/>
      <c r="M590" s="87"/>
      <c r="N590" s="135"/>
      <c r="O590" s="119"/>
      <c r="P590" s="120"/>
      <c r="Q590" s="121"/>
      <c r="R590" s="86"/>
      <c r="S590" s="86"/>
      <c r="T590" s="138">
        <f t="shared" si="252"/>
        <v>6.4099999999999966</v>
      </c>
      <c r="U590" s="122">
        <f t="shared" si="234"/>
        <v>0</v>
      </c>
      <c r="V590" s="123">
        <f t="shared" si="235"/>
        <v>0</v>
      </c>
      <c r="W590" s="122">
        <f t="shared" si="246"/>
        <v>0</v>
      </c>
      <c r="X590" s="124">
        <f t="shared" si="236"/>
        <v>6.4099999999999966</v>
      </c>
      <c r="Y590" s="124">
        <f t="shared" si="237"/>
        <v>-1.5899999999999967</v>
      </c>
      <c r="Z590" s="124">
        <f t="shared" si="238"/>
        <v>6.4099999999999966</v>
      </c>
      <c r="AA590" s="140">
        <f t="shared" si="239"/>
        <v>-1.5899999999999967</v>
      </c>
      <c r="AB590" s="142" t="str">
        <f>IF(G590&lt;&gt;"",VLOOKUP(WEEKDAY(C590,2),Служебный!G$4:H$10,2),"")</f>
        <v/>
      </c>
      <c r="AC590" s="125" t="str">
        <f t="shared" si="253"/>
        <v/>
      </c>
      <c r="AD590" s="126" t="str">
        <f t="shared" si="254"/>
        <v/>
      </c>
      <c r="AE590" s="127">
        <f t="shared" si="240"/>
        <v>0</v>
      </c>
      <c r="AF590" s="127">
        <f t="shared" si="241"/>
        <v>0</v>
      </c>
      <c r="AG590" s="127" t="str">
        <f t="shared" si="247"/>
        <v>интрадей</v>
      </c>
      <c r="AH590" s="128">
        <f t="shared" si="242"/>
        <v>0</v>
      </c>
      <c r="AI590" s="128">
        <f t="shared" si="243"/>
        <v>0</v>
      </c>
      <c r="AJ590" s="125" t="str">
        <f t="shared" si="255"/>
        <v/>
      </c>
      <c r="AK590" s="125" t="str">
        <f t="shared" si="256"/>
        <v/>
      </c>
      <c r="AL590" s="126" t="str">
        <f t="shared" si="257"/>
        <v/>
      </c>
      <c r="AM590" s="128">
        <f t="shared" si="250"/>
        <v>0</v>
      </c>
      <c r="AN590" s="129">
        <f t="shared" si="258"/>
        <v>8</v>
      </c>
      <c r="AO590" s="129">
        <f t="shared" si="251"/>
        <v>-19.875000000000043</v>
      </c>
      <c r="AP590" s="129">
        <f t="shared" si="259"/>
        <v>0</v>
      </c>
      <c r="AQ590" s="128">
        <f t="shared" si="248"/>
        <v>0</v>
      </c>
      <c r="AR590" s="128">
        <f t="shared" si="249"/>
        <v>0</v>
      </c>
      <c r="AS590" s="125">
        <f t="shared" si="244"/>
        <v>0</v>
      </c>
      <c r="AT590" s="143">
        <f t="shared" si="245"/>
        <v>-1</v>
      </c>
      <c r="AU590" s="137"/>
      <c r="AV590" s="102"/>
    </row>
    <row r="591" spans="1:48" ht="10.199999999999999" x14ac:dyDescent="0.2">
      <c r="A591" s="102"/>
      <c r="B591" s="133">
        <v>589</v>
      </c>
      <c r="C591" s="159"/>
      <c r="D591" s="82"/>
      <c r="E591" s="81"/>
      <c r="F591" s="82"/>
      <c r="G591" s="84"/>
      <c r="H591" s="84"/>
      <c r="I591" s="85"/>
      <c r="J591" s="85"/>
      <c r="K591" s="84"/>
      <c r="L591" s="86"/>
      <c r="M591" s="87"/>
      <c r="N591" s="135"/>
      <c r="O591" s="119"/>
      <c r="P591" s="120"/>
      <c r="Q591" s="121"/>
      <c r="R591" s="86"/>
      <c r="S591" s="86"/>
      <c r="T591" s="138">
        <f t="shared" si="252"/>
        <v>6.4099999999999966</v>
      </c>
      <c r="U591" s="122">
        <f t="shared" si="234"/>
        <v>0</v>
      </c>
      <c r="V591" s="123">
        <f t="shared" si="235"/>
        <v>0</v>
      </c>
      <c r="W591" s="122">
        <f t="shared" si="246"/>
        <v>0</v>
      </c>
      <c r="X591" s="124">
        <f t="shared" si="236"/>
        <v>6.4099999999999966</v>
      </c>
      <c r="Y591" s="124">
        <f t="shared" si="237"/>
        <v>-1.5899999999999967</v>
      </c>
      <c r="Z591" s="124">
        <f t="shared" si="238"/>
        <v>6.4099999999999966</v>
      </c>
      <c r="AA591" s="140">
        <f t="shared" si="239"/>
        <v>-1.5899999999999967</v>
      </c>
      <c r="AB591" s="142" t="str">
        <f>IF(G591&lt;&gt;"",VLOOKUP(WEEKDAY(C591,2),Служебный!G$4:H$10,2),"")</f>
        <v/>
      </c>
      <c r="AC591" s="125" t="str">
        <f t="shared" si="253"/>
        <v/>
      </c>
      <c r="AD591" s="126" t="str">
        <f t="shared" si="254"/>
        <v/>
      </c>
      <c r="AE591" s="127">
        <f t="shared" si="240"/>
        <v>0</v>
      </c>
      <c r="AF591" s="127">
        <f t="shared" si="241"/>
        <v>0</v>
      </c>
      <c r="AG591" s="127" t="str">
        <f t="shared" si="247"/>
        <v>интрадей</v>
      </c>
      <c r="AH591" s="128">
        <f t="shared" si="242"/>
        <v>0</v>
      </c>
      <c r="AI591" s="128">
        <f t="shared" si="243"/>
        <v>0</v>
      </c>
      <c r="AJ591" s="125" t="str">
        <f t="shared" si="255"/>
        <v/>
      </c>
      <c r="AK591" s="125" t="str">
        <f t="shared" si="256"/>
        <v/>
      </c>
      <c r="AL591" s="126" t="str">
        <f t="shared" si="257"/>
        <v/>
      </c>
      <c r="AM591" s="128">
        <f t="shared" si="250"/>
        <v>0</v>
      </c>
      <c r="AN591" s="129">
        <f t="shared" si="258"/>
        <v>8</v>
      </c>
      <c r="AO591" s="129">
        <f t="shared" si="251"/>
        <v>-19.875000000000043</v>
      </c>
      <c r="AP591" s="129">
        <f t="shared" si="259"/>
        <v>0</v>
      </c>
      <c r="AQ591" s="128">
        <f t="shared" si="248"/>
        <v>0</v>
      </c>
      <c r="AR591" s="128">
        <f t="shared" si="249"/>
        <v>0</v>
      </c>
      <c r="AS591" s="125">
        <f t="shared" si="244"/>
        <v>0</v>
      </c>
      <c r="AT591" s="143">
        <f t="shared" si="245"/>
        <v>-1</v>
      </c>
      <c r="AU591" s="137"/>
      <c r="AV591" s="102"/>
    </row>
    <row r="592" spans="1:48" ht="10.199999999999999" x14ac:dyDescent="0.2">
      <c r="A592" s="102"/>
      <c r="B592" s="133">
        <v>590</v>
      </c>
      <c r="C592" s="159"/>
      <c r="D592" s="82"/>
      <c r="E592" s="81"/>
      <c r="F592" s="82"/>
      <c r="G592" s="84"/>
      <c r="H592" s="84"/>
      <c r="I592" s="85"/>
      <c r="J592" s="85"/>
      <c r="K592" s="84"/>
      <c r="L592" s="86"/>
      <c r="M592" s="87"/>
      <c r="N592" s="135"/>
      <c r="O592" s="119"/>
      <c r="P592" s="120"/>
      <c r="Q592" s="121"/>
      <c r="R592" s="86"/>
      <c r="S592" s="86"/>
      <c r="T592" s="138">
        <f t="shared" si="252"/>
        <v>6.4099999999999966</v>
      </c>
      <c r="U592" s="122">
        <f t="shared" si="234"/>
        <v>0</v>
      </c>
      <c r="V592" s="123">
        <f t="shared" si="235"/>
        <v>0</v>
      </c>
      <c r="W592" s="122">
        <f t="shared" si="246"/>
        <v>0</v>
      </c>
      <c r="X592" s="124">
        <f t="shared" si="236"/>
        <v>6.4099999999999966</v>
      </c>
      <c r="Y592" s="124">
        <f t="shared" si="237"/>
        <v>-1.5899999999999967</v>
      </c>
      <c r="Z592" s="124">
        <f t="shared" si="238"/>
        <v>6.4099999999999966</v>
      </c>
      <c r="AA592" s="140">
        <f t="shared" si="239"/>
        <v>-1.5899999999999967</v>
      </c>
      <c r="AB592" s="142" t="str">
        <f>IF(G592&lt;&gt;"",VLOOKUP(WEEKDAY(C592,2),Служебный!G$4:H$10,2),"")</f>
        <v/>
      </c>
      <c r="AC592" s="125" t="str">
        <f t="shared" si="253"/>
        <v/>
      </c>
      <c r="AD592" s="126" t="str">
        <f t="shared" si="254"/>
        <v/>
      </c>
      <c r="AE592" s="127">
        <f t="shared" si="240"/>
        <v>0</v>
      </c>
      <c r="AF592" s="127">
        <f t="shared" si="241"/>
        <v>0</v>
      </c>
      <c r="AG592" s="127" t="str">
        <f t="shared" si="247"/>
        <v>интрадей</v>
      </c>
      <c r="AH592" s="128">
        <f t="shared" si="242"/>
        <v>0</v>
      </c>
      <c r="AI592" s="128">
        <f t="shared" si="243"/>
        <v>0</v>
      </c>
      <c r="AJ592" s="125" t="str">
        <f t="shared" si="255"/>
        <v/>
      </c>
      <c r="AK592" s="125" t="str">
        <f t="shared" si="256"/>
        <v/>
      </c>
      <c r="AL592" s="126" t="str">
        <f t="shared" si="257"/>
        <v/>
      </c>
      <c r="AM592" s="128">
        <f t="shared" si="250"/>
        <v>0</v>
      </c>
      <c r="AN592" s="129">
        <f t="shared" si="258"/>
        <v>8</v>
      </c>
      <c r="AO592" s="129">
        <f t="shared" si="251"/>
        <v>-19.875000000000043</v>
      </c>
      <c r="AP592" s="129">
        <f t="shared" si="259"/>
        <v>0</v>
      </c>
      <c r="AQ592" s="128">
        <f t="shared" si="248"/>
        <v>0</v>
      </c>
      <c r="AR592" s="128">
        <f t="shared" si="249"/>
        <v>0</v>
      </c>
      <c r="AS592" s="125">
        <f t="shared" si="244"/>
        <v>0</v>
      </c>
      <c r="AT592" s="143">
        <f t="shared" si="245"/>
        <v>-1</v>
      </c>
      <c r="AU592" s="137"/>
      <c r="AV592" s="102"/>
    </row>
    <row r="593" spans="1:48" ht="10.199999999999999" x14ac:dyDescent="0.2">
      <c r="A593" s="102"/>
      <c r="B593" s="133">
        <v>591</v>
      </c>
      <c r="C593" s="159"/>
      <c r="D593" s="82"/>
      <c r="E593" s="81"/>
      <c r="F593" s="82"/>
      <c r="G593" s="84"/>
      <c r="H593" s="84"/>
      <c r="I593" s="85"/>
      <c r="J593" s="85"/>
      <c r="K593" s="84"/>
      <c r="L593" s="86"/>
      <c r="M593" s="87"/>
      <c r="N593" s="135"/>
      <c r="O593" s="119"/>
      <c r="P593" s="120"/>
      <c r="Q593" s="121"/>
      <c r="R593" s="86"/>
      <c r="S593" s="86"/>
      <c r="T593" s="138">
        <f t="shared" si="252"/>
        <v>6.4099999999999966</v>
      </c>
      <c r="U593" s="122">
        <f t="shared" si="234"/>
        <v>0</v>
      </c>
      <c r="V593" s="123">
        <f t="shared" si="235"/>
        <v>0</v>
      </c>
      <c r="W593" s="122">
        <f t="shared" si="246"/>
        <v>0</v>
      </c>
      <c r="X593" s="124">
        <f t="shared" si="236"/>
        <v>6.4099999999999966</v>
      </c>
      <c r="Y593" s="124">
        <f t="shared" si="237"/>
        <v>-1.5899999999999967</v>
      </c>
      <c r="Z593" s="124">
        <f t="shared" si="238"/>
        <v>6.4099999999999966</v>
      </c>
      <c r="AA593" s="140">
        <f t="shared" si="239"/>
        <v>-1.5899999999999967</v>
      </c>
      <c r="AB593" s="142" t="str">
        <f>IF(G593&lt;&gt;"",VLOOKUP(WEEKDAY(C593,2),Служебный!G$4:H$10,2),"")</f>
        <v/>
      </c>
      <c r="AC593" s="125" t="str">
        <f t="shared" si="253"/>
        <v/>
      </c>
      <c r="AD593" s="126" t="str">
        <f t="shared" si="254"/>
        <v/>
      </c>
      <c r="AE593" s="127">
        <f t="shared" si="240"/>
        <v>0</v>
      </c>
      <c r="AF593" s="127">
        <f t="shared" si="241"/>
        <v>0</v>
      </c>
      <c r="AG593" s="127" t="str">
        <f t="shared" si="247"/>
        <v>интрадей</v>
      </c>
      <c r="AH593" s="128">
        <f t="shared" si="242"/>
        <v>0</v>
      </c>
      <c r="AI593" s="128">
        <f t="shared" si="243"/>
        <v>0</v>
      </c>
      <c r="AJ593" s="125" t="str">
        <f t="shared" si="255"/>
        <v/>
      </c>
      <c r="AK593" s="125" t="str">
        <f t="shared" si="256"/>
        <v/>
      </c>
      <c r="AL593" s="126" t="str">
        <f t="shared" si="257"/>
        <v/>
      </c>
      <c r="AM593" s="128">
        <f t="shared" si="250"/>
        <v>0</v>
      </c>
      <c r="AN593" s="129">
        <f t="shared" si="258"/>
        <v>8</v>
      </c>
      <c r="AO593" s="129">
        <f t="shared" si="251"/>
        <v>-19.875000000000043</v>
      </c>
      <c r="AP593" s="129">
        <f t="shared" si="259"/>
        <v>0</v>
      </c>
      <c r="AQ593" s="128">
        <f t="shared" si="248"/>
        <v>0</v>
      </c>
      <c r="AR593" s="128">
        <f t="shared" si="249"/>
        <v>0</v>
      </c>
      <c r="AS593" s="125">
        <f t="shared" si="244"/>
        <v>0</v>
      </c>
      <c r="AT593" s="143">
        <f t="shared" si="245"/>
        <v>-1</v>
      </c>
      <c r="AU593" s="137"/>
      <c r="AV593" s="102"/>
    </row>
    <row r="594" spans="1:48" ht="10.199999999999999" x14ac:dyDescent="0.2">
      <c r="A594" s="102"/>
      <c r="B594" s="133">
        <v>592</v>
      </c>
      <c r="C594" s="159"/>
      <c r="D594" s="82"/>
      <c r="E594" s="81"/>
      <c r="F594" s="82"/>
      <c r="G594" s="84"/>
      <c r="H594" s="84"/>
      <c r="I594" s="85"/>
      <c r="J594" s="85"/>
      <c r="K594" s="84"/>
      <c r="L594" s="86"/>
      <c r="M594" s="87"/>
      <c r="N594" s="135"/>
      <c r="O594" s="119"/>
      <c r="P594" s="120"/>
      <c r="Q594" s="121"/>
      <c r="R594" s="86"/>
      <c r="S594" s="86"/>
      <c r="T594" s="138">
        <f t="shared" si="252"/>
        <v>6.4099999999999966</v>
      </c>
      <c r="U594" s="122">
        <f t="shared" si="234"/>
        <v>0</v>
      </c>
      <c r="V594" s="123">
        <f t="shared" si="235"/>
        <v>0</v>
      </c>
      <c r="W594" s="122">
        <f t="shared" si="246"/>
        <v>0</v>
      </c>
      <c r="X594" s="124">
        <f t="shared" si="236"/>
        <v>6.4099999999999966</v>
      </c>
      <c r="Y594" s="124">
        <f t="shared" si="237"/>
        <v>-1.5899999999999967</v>
      </c>
      <c r="Z594" s="124">
        <f t="shared" si="238"/>
        <v>6.4099999999999966</v>
      </c>
      <c r="AA594" s="140">
        <f t="shared" si="239"/>
        <v>-1.5899999999999967</v>
      </c>
      <c r="AB594" s="142" t="str">
        <f>IF(G594&lt;&gt;"",VLOOKUP(WEEKDAY(C594,2),Служебный!G$4:H$10,2),"")</f>
        <v/>
      </c>
      <c r="AC594" s="125" t="str">
        <f t="shared" si="253"/>
        <v/>
      </c>
      <c r="AD594" s="126" t="str">
        <f t="shared" si="254"/>
        <v/>
      </c>
      <c r="AE594" s="127">
        <f t="shared" si="240"/>
        <v>0</v>
      </c>
      <c r="AF594" s="127">
        <f t="shared" si="241"/>
        <v>0</v>
      </c>
      <c r="AG594" s="127" t="str">
        <f t="shared" si="247"/>
        <v>интрадей</v>
      </c>
      <c r="AH594" s="128">
        <f t="shared" si="242"/>
        <v>0</v>
      </c>
      <c r="AI594" s="128">
        <f t="shared" si="243"/>
        <v>0</v>
      </c>
      <c r="AJ594" s="125" t="str">
        <f t="shared" si="255"/>
        <v/>
      </c>
      <c r="AK594" s="125" t="str">
        <f t="shared" si="256"/>
        <v/>
      </c>
      <c r="AL594" s="126" t="str">
        <f t="shared" si="257"/>
        <v/>
      </c>
      <c r="AM594" s="128">
        <f t="shared" si="250"/>
        <v>0</v>
      </c>
      <c r="AN594" s="129">
        <f t="shared" si="258"/>
        <v>8</v>
      </c>
      <c r="AO594" s="129">
        <f t="shared" si="251"/>
        <v>-19.875000000000043</v>
      </c>
      <c r="AP594" s="129">
        <f t="shared" si="259"/>
        <v>0</v>
      </c>
      <c r="AQ594" s="128">
        <f t="shared" si="248"/>
        <v>0</v>
      </c>
      <c r="AR594" s="128">
        <f t="shared" si="249"/>
        <v>0</v>
      </c>
      <c r="AS594" s="125">
        <f t="shared" si="244"/>
        <v>0</v>
      </c>
      <c r="AT594" s="143">
        <f t="shared" si="245"/>
        <v>-1</v>
      </c>
      <c r="AU594" s="137"/>
      <c r="AV594" s="102"/>
    </row>
    <row r="595" spans="1:48" ht="10.199999999999999" x14ac:dyDescent="0.2">
      <c r="A595" s="102"/>
      <c r="B595" s="133">
        <v>593</v>
      </c>
      <c r="C595" s="159"/>
      <c r="D595" s="82"/>
      <c r="E595" s="81"/>
      <c r="F595" s="82"/>
      <c r="G595" s="84"/>
      <c r="H595" s="84"/>
      <c r="I595" s="85"/>
      <c r="J595" s="85"/>
      <c r="K595" s="84"/>
      <c r="L595" s="86"/>
      <c r="M595" s="87"/>
      <c r="N595" s="135"/>
      <c r="O595" s="119"/>
      <c r="P595" s="120"/>
      <c r="Q595" s="121"/>
      <c r="R595" s="86"/>
      <c r="S595" s="86"/>
      <c r="T595" s="138">
        <f t="shared" si="252"/>
        <v>6.4099999999999966</v>
      </c>
      <c r="U595" s="122">
        <f t="shared" si="234"/>
        <v>0</v>
      </c>
      <c r="V595" s="123">
        <f t="shared" si="235"/>
        <v>0</v>
      </c>
      <c r="W595" s="122">
        <f t="shared" si="246"/>
        <v>0</v>
      </c>
      <c r="X595" s="124">
        <f t="shared" si="236"/>
        <v>6.4099999999999966</v>
      </c>
      <c r="Y595" s="124">
        <f t="shared" si="237"/>
        <v>-1.5899999999999967</v>
      </c>
      <c r="Z595" s="124">
        <f t="shared" si="238"/>
        <v>6.4099999999999966</v>
      </c>
      <c r="AA595" s="140">
        <f t="shared" si="239"/>
        <v>-1.5899999999999967</v>
      </c>
      <c r="AB595" s="142" t="str">
        <f>IF(G595&lt;&gt;"",VLOOKUP(WEEKDAY(C595,2),Служебный!G$4:H$10,2),"")</f>
        <v/>
      </c>
      <c r="AC595" s="125" t="str">
        <f t="shared" si="253"/>
        <v/>
      </c>
      <c r="AD595" s="126" t="str">
        <f t="shared" si="254"/>
        <v/>
      </c>
      <c r="AE595" s="127">
        <f t="shared" si="240"/>
        <v>0</v>
      </c>
      <c r="AF595" s="127">
        <f t="shared" si="241"/>
        <v>0</v>
      </c>
      <c r="AG595" s="127" t="str">
        <f t="shared" si="247"/>
        <v>интрадей</v>
      </c>
      <c r="AH595" s="128">
        <f t="shared" si="242"/>
        <v>0</v>
      </c>
      <c r="AI595" s="128">
        <f t="shared" si="243"/>
        <v>0</v>
      </c>
      <c r="AJ595" s="125" t="str">
        <f t="shared" si="255"/>
        <v/>
      </c>
      <c r="AK595" s="125" t="str">
        <f t="shared" si="256"/>
        <v/>
      </c>
      <c r="AL595" s="126" t="str">
        <f t="shared" si="257"/>
        <v/>
      </c>
      <c r="AM595" s="128">
        <f t="shared" si="250"/>
        <v>0</v>
      </c>
      <c r="AN595" s="129">
        <f t="shared" si="258"/>
        <v>8</v>
      </c>
      <c r="AO595" s="129">
        <f t="shared" si="251"/>
        <v>-19.875000000000043</v>
      </c>
      <c r="AP595" s="129">
        <f t="shared" si="259"/>
        <v>0</v>
      </c>
      <c r="AQ595" s="128">
        <f t="shared" si="248"/>
        <v>0</v>
      </c>
      <c r="AR595" s="128">
        <f t="shared" si="249"/>
        <v>0</v>
      </c>
      <c r="AS595" s="125">
        <f t="shared" si="244"/>
        <v>0</v>
      </c>
      <c r="AT595" s="143">
        <f t="shared" si="245"/>
        <v>-1</v>
      </c>
      <c r="AU595" s="137"/>
      <c r="AV595" s="102"/>
    </row>
    <row r="596" spans="1:48" ht="10.199999999999999" x14ac:dyDescent="0.2">
      <c r="A596" s="102"/>
      <c r="B596" s="133">
        <v>594</v>
      </c>
      <c r="C596" s="159"/>
      <c r="D596" s="82"/>
      <c r="E596" s="81"/>
      <c r="F596" s="82"/>
      <c r="G596" s="84"/>
      <c r="H596" s="84"/>
      <c r="I596" s="85"/>
      <c r="J596" s="85"/>
      <c r="K596" s="84"/>
      <c r="L596" s="86"/>
      <c r="M596" s="87"/>
      <c r="N596" s="135"/>
      <c r="O596" s="119"/>
      <c r="P596" s="120"/>
      <c r="Q596" s="121"/>
      <c r="R596" s="86"/>
      <c r="S596" s="86"/>
      <c r="T596" s="138">
        <f t="shared" si="252"/>
        <v>6.4099999999999966</v>
      </c>
      <c r="U596" s="122">
        <f t="shared" ref="U596:U659" si="260">L596</f>
        <v>0</v>
      </c>
      <c r="V596" s="123">
        <f t="shared" ref="V596:V659" si="261">M596</f>
        <v>0</v>
      </c>
      <c r="W596" s="122">
        <f t="shared" si="246"/>
        <v>0</v>
      </c>
      <c r="X596" s="124">
        <f t="shared" ref="X596:X659" si="262">X595+V595</f>
        <v>6.4099999999999966</v>
      </c>
      <c r="Y596" s="124">
        <f t="shared" ref="Y596:Y659" si="263">Y595+W595</f>
        <v>-1.5899999999999967</v>
      </c>
      <c r="Z596" s="124">
        <f t="shared" ref="Z596:Z659" si="264">X596+V596</f>
        <v>6.4099999999999966</v>
      </c>
      <c r="AA596" s="140">
        <f t="shared" ref="AA596:AA659" si="265">Y596+W596</f>
        <v>-1.5899999999999967</v>
      </c>
      <c r="AB596" s="142" t="str">
        <f>IF(G596&lt;&gt;"",VLOOKUP(WEEKDAY(C596,2),Служебный!G$4:H$10,2),"")</f>
        <v/>
      </c>
      <c r="AC596" s="125" t="str">
        <f t="shared" si="253"/>
        <v/>
      </c>
      <c r="AD596" s="126" t="str">
        <f t="shared" si="254"/>
        <v/>
      </c>
      <c r="AE596" s="127">
        <f t="shared" ref="AE596:AE659" si="266">ROUND(((E596+F596)-(C596+D596))*86400,0)</f>
        <v>0</v>
      </c>
      <c r="AF596" s="127">
        <f t="shared" ref="AF596:AF659" si="267">IF(FLOOR((AE596/60),15)&gt;400,"Среднесрок",FLOOR((AE596/60),15))</f>
        <v>0</v>
      </c>
      <c r="AG596" s="127" t="str">
        <f t="shared" si="247"/>
        <v>интрадей</v>
      </c>
      <c r="AH596" s="128">
        <f t="shared" ref="AH596:AH659" si="268">IF(W596&gt;0,W596,0)</f>
        <v>0</v>
      </c>
      <c r="AI596" s="128">
        <f t="shared" ref="AI596:AI659" si="269">IF(W596&lt;0,W596,0)</f>
        <v>0</v>
      </c>
      <c r="AJ596" s="125" t="str">
        <f t="shared" si="255"/>
        <v/>
      </c>
      <c r="AK596" s="125" t="str">
        <f t="shared" si="256"/>
        <v/>
      </c>
      <c r="AL596" s="126" t="str">
        <f t="shared" si="257"/>
        <v/>
      </c>
      <c r="AM596" s="128">
        <f t="shared" si="250"/>
        <v>0</v>
      </c>
      <c r="AN596" s="129">
        <f t="shared" si="258"/>
        <v>8</v>
      </c>
      <c r="AO596" s="129">
        <f t="shared" si="251"/>
        <v>-19.875000000000043</v>
      </c>
      <c r="AP596" s="129">
        <f t="shared" si="259"/>
        <v>0</v>
      </c>
      <c r="AQ596" s="128">
        <f t="shared" si="248"/>
        <v>0</v>
      </c>
      <c r="AR596" s="128">
        <f t="shared" si="249"/>
        <v>0</v>
      </c>
      <c r="AS596" s="125">
        <f t="shared" ref="AS596:AS659" si="270">CEILING(I596,5)</f>
        <v>0</v>
      </c>
      <c r="AT596" s="143">
        <f t="shared" ref="AT596:AT659" si="271">IF(AR596=0,AT595,IF(W596&lt;0,IF(AT595&lt;0,AT595-1,-1),IF(AT595&gt;0,AT595+1,1)))</f>
        <v>-1</v>
      </c>
      <c r="AU596" s="137"/>
      <c r="AV596" s="102"/>
    </row>
    <row r="597" spans="1:48" ht="10.199999999999999" x14ac:dyDescent="0.2">
      <c r="A597" s="102"/>
      <c r="B597" s="133">
        <v>595</v>
      </c>
      <c r="C597" s="159"/>
      <c r="D597" s="82"/>
      <c r="E597" s="81"/>
      <c r="F597" s="82"/>
      <c r="G597" s="84"/>
      <c r="H597" s="84"/>
      <c r="I597" s="85"/>
      <c r="J597" s="85"/>
      <c r="K597" s="84"/>
      <c r="L597" s="86"/>
      <c r="M597" s="87"/>
      <c r="N597" s="135"/>
      <c r="O597" s="119"/>
      <c r="P597" s="120"/>
      <c r="Q597" s="121"/>
      <c r="R597" s="86"/>
      <c r="S597" s="86"/>
      <c r="T597" s="138">
        <f t="shared" si="252"/>
        <v>6.4099999999999966</v>
      </c>
      <c r="U597" s="122">
        <f t="shared" si="260"/>
        <v>0</v>
      </c>
      <c r="V597" s="123">
        <f t="shared" si="261"/>
        <v>0</v>
      </c>
      <c r="W597" s="122">
        <f t="shared" si="246"/>
        <v>0</v>
      </c>
      <c r="X597" s="124">
        <f t="shared" si="262"/>
        <v>6.4099999999999966</v>
      </c>
      <c r="Y597" s="124">
        <f t="shared" si="263"/>
        <v>-1.5899999999999967</v>
      </c>
      <c r="Z597" s="124">
        <f t="shared" si="264"/>
        <v>6.4099999999999966</v>
      </c>
      <c r="AA597" s="140">
        <f t="shared" si="265"/>
        <v>-1.5899999999999967</v>
      </c>
      <c r="AB597" s="142" t="str">
        <f>IF(G597&lt;&gt;"",VLOOKUP(WEEKDAY(C597,2),Служебный!G$4:H$10,2),"")</f>
        <v/>
      </c>
      <c r="AC597" s="125" t="str">
        <f t="shared" si="253"/>
        <v/>
      </c>
      <c r="AD597" s="126" t="str">
        <f t="shared" si="254"/>
        <v/>
      </c>
      <c r="AE597" s="127">
        <f t="shared" si="266"/>
        <v>0</v>
      </c>
      <c r="AF597" s="127">
        <f t="shared" si="267"/>
        <v>0</v>
      </c>
      <c r="AG597" s="127" t="str">
        <f t="shared" si="247"/>
        <v>интрадей</v>
      </c>
      <c r="AH597" s="128">
        <f t="shared" si="268"/>
        <v>0</v>
      </c>
      <c r="AI597" s="128">
        <f t="shared" si="269"/>
        <v>0</v>
      </c>
      <c r="AJ597" s="125" t="str">
        <f t="shared" si="255"/>
        <v/>
      </c>
      <c r="AK597" s="125" t="str">
        <f t="shared" si="256"/>
        <v/>
      </c>
      <c r="AL597" s="126" t="str">
        <f t="shared" si="257"/>
        <v/>
      </c>
      <c r="AM597" s="128">
        <f t="shared" si="250"/>
        <v>0</v>
      </c>
      <c r="AN597" s="129">
        <f t="shared" si="258"/>
        <v>8</v>
      </c>
      <c r="AO597" s="129">
        <f t="shared" si="251"/>
        <v>-19.875000000000043</v>
      </c>
      <c r="AP597" s="129">
        <f t="shared" si="259"/>
        <v>0</v>
      </c>
      <c r="AQ597" s="128">
        <f t="shared" si="248"/>
        <v>0</v>
      </c>
      <c r="AR597" s="128">
        <f t="shared" si="249"/>
        <v>0</v>
      </c>
      <c r="AS597" s="125">
        <f t="shared" si="270"/>
        <v>0</v>
      </c>
      <c r="AT597" s="143">
        <f t="shared" si="271"/>
        <v>-1</v>
      </c>
      <c r="AU597" s="137"/>
      <c r="AV597" s="102"/>
    </row>
    <row r="598" spans="1:48" ht="10.199999999999999" x14ac:dyDescent="0.2">
      <c r="A598" s="102"/>
      <c r="B598" s="133">
        <v>596</v>
      </c>
      <c r="C598" s="159"/>
      <c r="D598" s="82"/>
      <c r="E598" s="81"/>
      <c r="F598" s="82"/>
      <c r="G598" s="84"/>
      <c r="H598" s="84"/>
      <c r="I598" s="85"/>
      <c r="J598" s="85"/>
      <c r="K598" s="84"/>
      <c r="L598" s="86"/>
      <c r="M598" s="87"/>
      <c r="N598" s="135"/>
      <c r="O598" s="119"/>
      <c r="P598" s="120"/>
      <c r="Q598" s="121"/>
      <c r="R598" s="86"/>
      <c r="S598" s="86"/>
      <c r="T598" s="138">
        <f t="shared" si="252"/>
        <v>6.4099999999999966</v>
      </c>
      <c r="U598" s="122">
        <f t="shared" si="260"/>
        <v>0</v>
      </c>
      <c r="V598" s="123">
        <f t="shared" si="261"/>
        <v>0</v>
      </c>
      <c r="W598" s="122">
        <f t="shared" si="246"/>
        <v>0</v>
      </c>
      <c r="X598" s="124">
        <f t="shared" si="262"/>
        <v>6.4099999999999966</v>
      </c>
      <c r="Y598" s="124">
        <f t="shared" si="263"/>
        <v>-1.5899999999999967</v>
      </c>
      <c r="Z598" s="124">
        <f t="shared" si="264"/>
        <v>6.4099999999999966</v>
      </c>
      <c r="AA598" s="140">
        <f t="shared" si="265"/>
        <v>-1.5899999999999967</v>
      </c>
      <c r="AB598" s="142" t="str">
        <f>IF(G598&lt;&gt;"",VLOOKUP(WEEKDAY(C598,2),Служебный!G$4:H$10,2),"")</f>
        <v/>
      </c>
      <c r="AC598" s="125" t="str">
        <f t="shared" si="253"/>
        <v/>
      </c>
      <c r="AD598" s="126" t="str">
        <f t="shared" si="254"/>
        <v/>
      </c>
      <c r="AE598" s="127">
        <f t="shared" si="266"/>
        <v>0</v>
      </c>
      <c r="AF598" s="127">
        <f t="shared" si="267"/>
        <v>0</v>
      </c>
      <c r="AG598" s="127" t="str">
        <f t="shared" si="247"/>
        <v>интрадей</v>
      </c>
      <c r="AH598" s="128">
        <f t="shared" si="268"/>
        <v>0</v>
      </c>
      <c r="AI598" s="128">
        <f t="shared" si="269"/>
        <v>0</v>
      </c>
      <c r="AJ598" s="125" t="str">
        <f t="shared" si="255"/>
        <v/>
      </c>
      <c r="AK598" s="125" t="str">
        <f t="shared" si="256"/>
        <v/>
      </c>
      <c r="AL598" s="126" t="str">
        <f t="shared" si="257"/>
        <v/>
      </c>
      <c r="AM598" s="128">
        <f t="shared" si="250"/>
        <v>0</v>
      </c>
      <c r="AN598" s="129">
        <f t="shared" si="258"/>
        <v>8</v>
      </c>
      <c r="AO598" s="129">
        <f t="shared" si="251"/>
        <v>-19.875000000000043</v>
      </c>
      <c r="AP598" s="129">
        <f t="shared" si="259"/>
        <v>0</v>
      </c>
      <c r="AQ598" s="128">
        <f t="shared" si="248"/>
        <v>0</v>
      </c>
      <c r="AR598" s="128">
        <f t="shared" si="249"/>
        <v>0</v>
      </c>
      <c r="AS598" s="125">
        <f t="shared" si="270"/>
        <v>0</v>
      </c>
      <c r="AT598" s="143">
        <f t="shared" si="271"/>
        <v>-1</v>
      </c>
      <c r="AU598" s="137"/>
      <c r="AV598" s="102"/>
    </row>
    <row r="599" spans="1:48" ht="10.199999999999999" x14ac:dyDescent="0.2">
      <c r="A599" s="102"/>
      <c r="B599" s="133">
        <v>597</v>
      </c>
      <c r="C599" s="159"/>
      <c r="D599" s="82"/>
      <c r="E599" s="81"/>
      <c r="F599" s="82"/>
      <c r="G599" s="84"/>
      <c r="H599" s="84"/>
      <c r="I599" s="85"/>
      <c r="J599" s="85"/>
      <c r="K599" s="84"/>
      <c r="L599" s="86"/>
      <c r="M599" s="87"/>
      <c r="N599" s="135"/>
      <c r="O599" s="119"/>
      <c r="P599" s="120"/>
      <c r="Q599" s="121"/>
      <c r="R599" s="86"/>
      <c r="S599" s="86"/>
      <c r="T599" s="138">
        <f t="shared" si="252"/>
        <v>6.4099999999999966</v>
      </c>
      <c r="U599" s="122">
        <f t="shared" si="260"/>
        <v>0</v>
      </c>
      <c r="V599" s="123">
        <f t="shared" si="261"/>
        <v>0</v>
      </c>
      <c r="W599" s="122">
        <f t="shared" si="246"/>
        <v>0</v>
      </c>
      <c r="X599" s="124">
        <f t="shared" si="262"/>
        <v>6.4099999999999966</v>
      </c>
      <c r="Y599" s="124">
        <f t="shared" si="263"/>
        <v>-1.5899999999999967</v>
      </c>
      <c r="Z599" s="124">
        <f t="shared" si="264"/>
        <v>6.4099999999999966</v>
      </c>
      <c r="AA599" s="140">
        <f t="shared" si="265"/>
        <v>-1.5899999999999967</v>
      </c>
      <c r="AB599" s="142" t="str">
        <f>IF(G599&lt;&gt;"",VLOOKUP(WEEKDAY(C599,2),Служебный!G$4:H$10,2),"")</f>
        <v/>
      </c>
      <c r="AC599" s="125" t="str">
        <f t="shared" si="253"/>
        <v/>
      </c>
      <c r="AD599" s="126" t="str">
        <f t="shared" si="254"/>
        <v/>
      </c>
      <c r="AE599" s="127">
        <f t="shared" si="266"/>
        <v>0</v>
      </c>
      <c r="AF599" s="127">
        <f t="shared" si="267"/>
        <v>0</v>
      </c>
      <c r="AG599" s="127" t="str">
        <f t="shared" si="247"/>
        <v>интрадей</v>
      </c>
      <c r="AH599" s="128">
        <f t="shared" si="268"/>
        <v>0</v>
      </c>
      <c r="AI599" s="128">
        <f t="shared" si="269"/>
        <v>0</v>
      </c>
      <c r="AJ599" s="125" t="str">
        <f t="shared" si="255"/>
        <v/>
      </c>
      <c r="AK599" s="125" t="str">
        <f t="shared" si="256"/>
        <v/>
      </c>
      <c r="AL599" s="126" t="str">
        <f t="shared" si="257"/>
        <v/>
      </c>
      <c r="AM599" s="128">
        <f t="shared" si="250"/>
        <v>0</v>
      </c>
      <c r="AN599" s="129">
        <f t="shared" si="258"/>
        <v>8</v>
      </c>
      <c r="AO599" s="129">
        <f t="shared" si="251"/>
        <v>-19.875000000000043</v>
      </c>
      <c r="AP599" s="129">
        <f t="shared" si="259"/>
        <v>0</v>
      </c>
      <c r="AQ599" s="128">
        <f t="shared" si="248"/>
        <v>0</v>
      </c>
      <c r="AR599" s="128">
        <f t="shared" si="249"/>
        <v>0</v>
      </c>
      <c r="AS599" s="125">
        <f t="shared" si="270"/>
        <v>0</v>
      </c>
      <c r="AT599" s="143">
        <f t="shared" si="271"/>
        <v>-1</v>
      </c>
      <c r="AU599" s="137"/>
      <c r="AV599" s="102"/>
    </row>
    <row r="600" spans="1:48" ht="10.199999999999999" x14ac:dyDescent="0.2">
      <c r="A600" s="102"/>
      <c r="B600" s="133">
        <v>598</v>
      </c>
      <c r="C600" s="159"/>
      <c r="D600" s="82"/>
      <c r="E600" s="81"/>
      <c r="F600" s="82"/>
      <c r="G600" s="84"/>
      <c r="H600" s="84"/>
      <c r="I600" s="85"/>
      <c r="J600" s="85"/>
      <c r="K600" s="84"/>
      <c r="L600" s="86"/>
      <c r="M600" s="87"/>
      <c r="N600" s="135"/>
      <c r="O600" s="119"/>
      <c r="P600" s="120"/>
      <c r="Q600" s="121"/>
      <c r="R600" s="86"/>
      <c r="S600" s="86"/>
      <c r="T600" s="138">
        <f t="shared" si="252"/>
        <v>6.4099999999999966</v>
      </c>
      <c r="U600" s="122">
        <f t="shared" si="260"/>
        <v>0</v>
      </c>
      <c r="V600" s="123">
        <f t="shared" si="261"/>
        <v>0</v>
      </c>
      <c r="W600" s="122">
        <f t="shared" si="246"/>
        <v>0</v>
      </c>
      <c r="X600" s="124">
        <f t="shared" si="262"/>
        <v>6.4099999999999966</v>
      </c>
      <c r="Y600" s="124">
        <f t="shared" si="263"/>
        <v>-1.5899999999999967</v>
      </c>
      <c r="Z600" s="124">
        <f t="shared" si="264"/>
        <v>6.4099999999999966</v>
      </c>
      <c r="AA600" s="140">
        <f t="shared" si="265"/>
        <v>-1.5899999999999967</v>
      </c>
      <c r="AB600" s="142" t="str">
        <f>IF(G600&lt;&gt;"",VLOOKUP(WEEKDAY(C600,2),Служебный!G$4:H$10,2),"")</f>
        <v/>
      </c>
      <c r="AC600" s="125" t="str">
        <f t="shared" si="253"/>
        <v/>
      </c>
      <c r="AD600" s="126" t="str">
        <f t="shared" si="254"/>
        <v/>
      </c>
      <c r="AE600" s="127">
        <f t="shared" si="266"/>
        <v>0</v>
      </c>
      <c r="AF600" s="127">
        <f t="shared" si="267"/>
        <v>0</v>
      </c>
      <c r="AG600" s="127" t="str">
        <f t="shared" si="247"/>
        <v>интрадей</v>
      </c>
      <c r="AH600" s="128">
        <f t="shared" si="268"/>
        <v>0</v>
      </c>
      <c r="AI600" s="128">
        <f t="shared" si="269"/>
        <v>0</v>
      </c>
      <c r="AJ600" s="125" t="str">
        <f t="shared" si="255"/>
        <v/>
      </c>
      <c r="AK600" s="125" t="str">
        <f t="shared" si="256"/>
        <v/>
      </c>
      <c r="AL600" s="126" t="str">
        <f t="shared" si="257"/>
        <v/>
      </c>
      <c r="AM600" s="128">
        <f t="shared" si="250"/>
        <v>0</v>
      </c>
      <c r="AN600" s="129">
        <f t="shared" si="258"/>
        <v>8</v>
      </c>
      <c r="AO600" s="129">
        <f t="shared" si="251"/>
        <v>-19.875000000000043</v>
      </c>
      <c r="AP600" s="129">
        <f t="shared" si="259"/>
        <v>0</v>
      </c>
      <c r="AQ600" s="128">
        <f t="shared" si="248"/>
        <v>0</v>
      </c>
      <c r="AR600" s="128">
        <f t="shared" si="249"/>
        <v>0</v>
      </c>
      <c r="AS600" s="125">
        <f t="shared" si="270"/>
        <v>0</v>
      </c>
      <c r="AT600" s="143">
        <f t="shared" si="271"/>
        <v>-1</v>
      </c>
      <c r="AU600" s="137"/>
      <c r="AV600" s="102"/>
    </row>
    <row r="601" spans="1:48" ht="10.199999999999999" x14ac:dyDescent="0.2">
      <c r="A601" s="102"/>
      <c r="B601" s="133">
        <v>599</v>
      </c>
      <c r="C601" s="159"/>
      <c r="D601" s="82"/>
      <c r="E601" s="81"/>
      <c r="F601" s="82"/>
      <c r="G601" s="84"/>
      <c r="H601" s="84"/>
      <c r="I601" s="85"/>
      <c r="J601" s="85"/>
      <c r="K601" s="84"/>
      <c r="L601" s="86"/>
      <c r="M601" s="87"/>
      <c r="N601" s="135"/>
      <c r="O601" s="119"/>
      <c r="P601" s="120"/>
      <c r="Q601" s="121"/>
      <c r="R601" s="86"/>
      <c r="S601" s="86"/>
      <c r="T601" s="138">
        <f t="shared" si="252"/>
        <v>6.4099999999999966</v>
      </c>
      <c r="U601" s="122">
        <f t="shared" si="260"/>
        <v>0</v>
      </c>
      <c r="V601" s="123">
        <f t="shared" si="261"/>
        <v>0</v>
      </c>
      <c r="W601" s="122">
        <f t="shared" si="246"/>
        <v>0</v>
      </c>
      <c r="X601" s="124">
        <f t="shared" si="262"/>
        <v>6.4099999999999966</v>
      </c>
      <c r="Y601" s="124">
        <f t="shared" si="263"/>
        <v>-1.5899999999999967</v>
      </c>
      <c r="Z601" s="124">
        <f t="shared" si="264"/>
        <v>6.4099999999999966</v>
      </c>
      <c r="AA601" s="140">
        <f t="shared" si="265"/>
        <v>-1.5899999999999967</v>
      </c>
      <c r="AB601" s="142" t="str">
        <f>IF(G601&lt;&gt;"",VLOOKUP(WEEKDAY(C601,2),Служебный!G$4:H$10,2),"")</f>
        <v/>
      </c>
      <c r="AC601" s="125" t="str">
        <f t="shared" si="253"/>
        <v/>
      </c>
      <c r="AD601" s="126" t="str">
        <f t="shared" si="254"/>
        <v/>
      </c>
      <c r="AE601" s="127">
        <f t="shared" si="266"/>
        <v>0</v>
      </c>
      <c r="AF601" s="127">
        <f t="shared" si="267"/>
        <v>0</v>
      </c>
      <c r="AG601" s="127" t="str">
        <f t="shared" si="247"/>
        <v>интрадей</v>
      </c>
      <c r="AH601" s="128">
        <f t="shared" si="268"/>
        <v>0</v>
      </c>
      <c r="AI601" s="128">
        <f t="shared" si="269"/>
        <v>0</v>
      </c>
      <c r="AJ601" s="125" t="str">
        <f t="shared" si="255"/>
        <v/>
      </c>
      <c r="AK601" s="125" t="str">
        <f t="shared" si="256"/>
        <v/>
      </c>
      <c r="AL601" s="126" t="str">
        <f t="shared" si="257"/>
        <v/>
      </c>
      <c r="AM601" s="128">
        <f t="shared" si="250"/>
        <v>0</v>
      </c>
      <c r="AN601" s="129">
        <f t="shared" si="258"/>
        <v>8</v>
      </c>
      <c r="AO601" s="129">
        <f t="shared" si="251"/>
        <v>-19.875000000000043</v>
      </c>
      <c r="AP601" s="129">
        <f t="shared" si="259"/>
        <v>0</v>
      </c>
      <c r="AQ601" s="128">
        <f t="shared" si="248"/>
        <v>0</v>
      </c>
      <c r="AR601" s="128">
        <f t="shared" si="249"/>
        <v>0</v>
      </c>
      <c r="AS601" s="125">
        <f t="shared" si="270"/>
        <v>0</v>
      </c>
      <c r="AT601" s="143">
        <f t="shared" si="271"/>
        <v>-1</v>
      </c>
      <c r="AU601" s="137"/>
      <c r="AV601" s="102"/>
    </row>
    <row r="602" spans="1:48" ht="10.199999999999999" x14ac:dyDescent="0.2">
      <c r="A602" s="102"/>
      <c r="B602" s="133">
        <v>600</v>
      </c>
      <c r="C602" s="159"/>
      <c r="D602" s="82"/>
      <c r="E602" s="81"/>
      <c r="F602" s="82"/>
      <c r="G602" s="84"/>
      <c r="H602" s="84"/>
      <c r="I602" s="85"/>
      <c r="J602" s="85"/>
      <c r="K602" s="84"/>
      <c r="L602" s="86"/>
      <c r="M602" s="87"/>
      <c r="N602" s="135"/>
      <c r="O602" s="119"/>
      <c r="P602" s="120"/>
      <c r="Q602" s="121"/>
      <c r="R602" s="86"/>
      <c r="S602" s="86"/>
      <c r="T602" s="138">
        <f t="shared" si="252"/>
        <v>6.4099999999999966</v>
      </c>
      <c r="U602" s="122">
        <f t="shared" si="260"/>
        <v>0</v>
      </c>
      <c r="V602" s="123">
        <f t="shared" si="261"/>
        <v>0</v>
      </c>
      <c r="W602" s="122">
        <f t="shared" si="246"/>
        <v>0</v>
      </c>
      <c r="X602" s="124">
        <f t="shared" si="262"/>
        <v>6.4099999999999966</v>
      </c>
      <c r="Y602" s="124">
        <f t="shared" si="263"/>
        <v>-1.5899999999999967</v>
      </c>
      <c r="Z602" s="124">
        <f t="shared" si="264"/>
        <v>6.4099999999999966</v>
      </c>
      <c r="AA602" s="140">
        <f t="shared" si="265"/>
        <v>-1.5899999999999967</v>
      </c>
      <c r="AB602" s="142" t="str">
        <f>IF(G602&lt;&gt;"",VLOOKUP(WEEKDAY(C602,2),Служебный!G$4:H$10,2),"")</f>
        <v/>
      </c>
      <c r="AC602" s="125" t="str">
        <f t="shared" si="253"/>
        <v/>
      </c>
      <c r="AD602" s="126" t="str">
        <f t="shared" si="254"/>
        <v/>
      </c>
      <c r="AE602" s="127">
        <f t="shared" si="266"/>
        <v>0</v>
      </c>
      <c r="AF602" s="127">
        <f t="shared" si="267"/>
        <v>0</v>
      </c>
      <c r="AG602" s="127" t="str">
        <f t="shared" si="247"/>
        <v>интрадей</v>
      </c>
      <c r="AH602" s="128">
        <f t="shared" si="268"/>
        <v>0</v>
      </c>
      <c r="AI602" s="128">
        <f t="shared" si="269"/>
        <v>0</v>
      </c>
      <c r="AJ602" s="125" t="str">
        <f t="shared" si="255"/>
        <v/>
      </c>
      <c r="AK602" s="125" t="str">
        <f t="shared" si="256"/>
        <v/>
      </c>
      <c r="AL602" s="126" t="str">
        <f t="shared" si="257"/>
        <v/>
      </c>
      <c r="AM602" s="128">
        <f t="shared" si="250"/>
        <v>0</v>
      </c>
      <c r="AN602" s="129">
        <f t="shared" si="258"/>
        <v>8</v>
      </c>
      <c r="AO602" s="129">
        <f t="shared" si="251"/>
        <v>-19.875000000000043</v>
      </c>
      <c r="AP602" s="129">
        <f t="shared" si="259"/>
        <v>0</v>
      </c>
      <c r="AQ602" s="128">
        <f t="shared" si="248"/>
        <v>0</v>
      </c>
      <c r="AR602" s="128">
        <f t="shared" si="249"/>
        <v>0</v>
      </c>
      <c r="AS602" s="125">
        <f t="shared" si="270"/>
        <v>0</v>
      </c>
      <c r="AT602" s="143">
        <f t="shared" si="271"/>
        <v>-1</v>
      </c>
      <c r="AU602" s="137"/>
      <c r="AV602" s="102"/>
    </row>
    <row r="603" spans="1:48" ht="10.199999999999999" x14ac:dyDescent="0.2">
      <c r="A603" s="102"/>
      <c r="B603" s="133">
        <v>601</v>
      </c>
      <c r="C603" s="159"/>
      <c r="D603" s="82"/>
      <c r="E603" s="81"/>
      <c r="F603" s="82"/>
      <c r="G603" s="84"/>
      <c r="H603" s="84"/>
      <c r="I603" s="85"/>
      <c r="J603" s="85"/>
      <c r="K603" s="84"/>
      <c r="L603" s="86"/>
      <c r="M603" s="87"/>
      <c r="N603" s="135"/>
      <c r="O603" s="119"/>
      <c r="P603" s="120"/>
      <c r="Q603" s="121"/>
      <c r="R603" s="86"/>
      <c r="S603" s="86"/>
      <c r="T603" s="138">
        <f t="shared" si="252"/>
        <v>6.4099999999999966</v>
      </c>
      <c r="U603" s="122">
        <f t="shared" si="260"/>
        <v>0</v>
      </c>
      <c r="V603" s="123">
        <f t="shared" si="261"/>
        <v>0</v>
      </c>
      <c r="W603" s="122">
        <f t="shared" si="246"/>
        <v>0</v>
      </c>
      <c r="X603" s="124">
        <f t="shared" si="262"/>
        <v>6.4099999999999966</v>
      </c>
      <c r="Y603" s="124">
        <f t="shared" si="263"/>
        <v>-1.5899999999999967</v>
      </c>
      <c r="Z603" s="124">
        <f t="shared" si="264"/>
        <v>6.4099999999999966</v>
      </c>
      <c r="AA603" s="140">
        <f t="shared" si="265"/>
        <v>-1.5899999999999967</v>
      </c>
      <c r="AB603" s="142" t="str">
        <f>IF(G603&lt;&gt;"",VLOOKUP(WEEKDAY(C603,2),Служебный!G$4:H$10,2),"")</f>
        <v/>
      </c>
      <c r="AC603" s="125" t="str">
        <f t="shared" si="253"/>
        <v/>
      </c>
      <c r="AD603" s="126" t="str">
        <f t="shared" si="254"/>
        <v/>
      </c>
      <c r="AE603" s="127">
        <f t="shared" si="266"/>
        <v>0</v>
      </c>
      <c r="AF603" s="127">
        <f t="shared" si="267"/>
        <v>0</v>
      </c>
      <c r="AG603" s="127" t="str">
        <f t="shared" si="247"/>
        <v>интрадей</v>
      </c>
      <c r="AH603" s="128">
        <f t="shared" si="268"/>
        <v>0</v>
      </c>
      <c r="AI603" s="128">
        <f t="shared" si="269"/>
        <v>0</v>
      </c>
      <c r="AJ603" s="125" t="str">
        <f t="shared" si="255"/>
        <v/>
      </c>
      <c r="AK603" s="125" t="str">
        <f t="shared" si="256"/>
        <v/>
      </c>
      <c r="AL603" s="126" t="str">
        <f t="shared" si="257"/>
        <v/>
      </c>
      <c r="AM603" s="128">
        <f t="shared" si="250"/>
        <v>0</v>
      </c>
      <c r="AN603" s="129">
        <f t="shared" si="258"/>
        <v>8</v>
      </c>
      <c r="AO603" s="129">
        <f t="shared" si="251"/>
        <v>-19.875000000000043</v>
      </c>
      <c r="AP603" s="129">
        <f t="shared" si="259"/>
        <v>0</v>
      </c>
      <c r="AQ603" s="128">
        <f t="shared" si="248"/>
        <v>0</v>
      </c>
      <c r="AR603" s="128">
        <f t="shared" si="249"/>
        <v>0</v>
      </c>
      <c r="AS603" s="125">
        <f t="shared" si="270"/>
        <v>0</v>
      </c>
      <c r="AT603" s="143">
        <f t="shared" si="271"/>
        <v>-1</v>
      </c>
      <c r="AU603" s="137"/>
      <c r="AV603" s="102"/>
    </row>
    <row r="604" spans="1:48" ht="10.199999999999999" x14ac:dyDescent="0.2">
      <c r="A604" s="102"/>
      <c r="B604" s="133">
        <v>602</v>
      </c>
      <c r="C604" s="159"/>
      <c r="D604" s="82"/>
      <c r="E604" s="81"/>
      <c r="F604" s="82"/>
      <c r="G604" s="84"/>
      <c r="H604" s="84"/>
      <c r="I604" s="85"/>
      <c r="J604" s="85"/>
      <c r="K604" s="84"/>
      <c r="L604" s="86"/>
      <c r="M604" s="87"/>
      <c r="N604" s="135"/>
      <c r="O604" s="119"/>
      <c r="P604" s="120"/>
      <c r="Q604" s="121"/>
      <c r="R604" s="86"/>
      <c r="S604" s="86"/>
      <c r="T604" s="138">
        <f t="shared" si="252"/>
        <v>6.4099999999999966</v>
      </c>
      <c r="U604" s="122">
        <f t="shared" si="260"/>
        <v>0</v>
      </c>
      <c r="V604" s="123">
        <f t="shared" si="261"/>
        <v>0</v>
      </c>
      <c r="W604" s="122">
        <f t="shared" si="246"/>
        <v>0</v>
      </c>
      <c r="X604" s="124">
        <f t="shared" si="262"/>
        <v>6.4099999999999966</v>
      </c>
      <c r="Y604" s="124">
        <f t="shared" si="263"/>
        <v>-1.5899999999999967</v>
      </c>
      <c r="Z604" s="124">
        <f t="shared" si="264"/>
        <v>6.4099999999999966</v>
      </c>
      <c r="AA604" s="140">
        <f t="shared" si="265"/>
        <v>-1.5899999999999967</v>
      </c>
      <c r="AB604" s="142" t="str">
        <f>IF(G604&lt;&gt;"",VLOOKUP(WEEKDAY(C604,2),Служебный!G$4:H$10,2),"")</f>
        <v/>
      </c>
      <c r="AC604" s="125" t="str">
        <f t="shared" si="253"/>
        <v/>
      </c>
      <c r="AD604" s="126" t="str">
        <f t="shared" si="254"/>
        <v/>
      </c>
      <c r="AE604" s="127">
        <f t="shared" si="266"/>
        <v>0</v>
      </c>
      <c r="AF604" s="127">
        <f t="shared" si="267"/>
        <v>0</v>
      </c>
      <c r="AG604" s="127" t="str">
        <f t="shared" si="247"/>
        <v>интрадей</v>
      </c>
      <c r="AH604" s="128">
        <f t="shared" si="268"/>
        <v>0</v>
      </c>
      <c r="AI604" s="128">
        <f t="shared" si="269"/>
        <v>0</v>
      </c>
      <c r="AJ604" s="125" t="str">
        <f t="shared" si="255"/>
        <v/>
      </c>
      <c r="AK604" s="125" t="str">
        <f t="shared" si="256"/>
        <v/>
      </c>
      <c r="AL604" s="126" t="str">
        <f t="shared" si="257"/>
        <v/>
      </c>
      <c r="AM604" s="128">
        <f t="shared" si="250"/>
        <v>0</v>
      </c>
      <c r="AN604" s="129">
        <f t="shared" si="258"/>
        <v>8</v>
      </c>
      <c r="AO604" s="129">
        <f t="shared" si="251"/>
        <v>-19.875000000000043</v>
      </c>
      <c r="AP604" s="129">
        <f t="shared" si="259"/>
        <v>0</v>
      </c>
      <c r="AQ604" s="128">
        <f t="shared" si="248"/>
        <v>0</v>
      </c>
      <c r="AR604" s="128">
        <f t="shared" si="249"/>
        <v>0</v>
      </c>
      <c r="AS604" s="125">
        <f t="shared" si="270"/>
        <v>0</v>
      </c>
      <c r="AT604" s="143">
        <f t="shared" si="271"/>
        <v>-1</v>
      </c>
      <c r="AU604" s="137"/>
      <c r="AV604" s="102"/>
    </row>
    <row r="605" spans="1:48" ht="10.199999999999999" x14ac:dyDescent="0.2">
      <c r="A605" s="102"/>
      <c r="B605" s="133">
        <v>603</v>
      </c>
      <c r="C605" s="159"/>
      <c r="D605" s="82"/>
      <c r="E605" s="81"/>
      <c r="F605" s="82"/>
      <c r="G605" s="84"/>
      <c r="H605" s="84"/>
      <c r="I605" s="85"/>
      <c r="J605" s="85"/>
      <c r="K605" s="84"/>
      <c r="L605" s="86"/>
      <c r="M605" s="87"/>
      <c r="N605" s="135"/>
      <c r="O605" s="119"/>
      <c r="P605" s="120"/>
      <c r="Q605" s="121"/>
      <c r="R605" s="86"/>
      <c r="S605" s="86"/>
      <c r="T605" s="138">
        <f t="shared" si="252"/>
        <v>6.4099999999999966</v>
      </c>
      <c r="U605" s="122">
        <f t="shared" si="260"/>
        <v>0</v>
      </c>
      <c r="V605" s="123">
        <f t="shared" si="261"/>
        <v>0</v>
      </c>
      <c r="W605" s="122">
        <f t="shared" si="246"/>
        <v>0</v>
      </c>
      <c r="X605" s="124">
        <f t="shared" si="262"/>
        <v>6.4099999999999966</v>
      </c>
      <c r="Y605" s="124">
        <f t="shared" si="263"/>
        <v>-1.5899999999999967</v>
      </c>
      <c r="Z605" s="124">
        <f t="shared" si="264"/>
        <v>6.4099999999999966</v>
      </c>
      <c r="AA605" s="140">
        <f t="shared" si="265"/>
        <v>-1.5899999999999967</v>
      </c>
      <c r="AB605" s="142" t="str">
        <f>IF(G605&lt;&gt;"",VLOOKUP(WEEKDAY(C605,2),Служебный!G$4:H$10,2),"")</f>
        <v/>
      </c>
      <c r="AC605" s="125" t="str">
        <f t="shared" si="253"/>
        <v/>
      </c>
      <c r="AD605" s="126" t="str">
        <f t="shared" si="254"/>
        <v/>
      </c>
      <c r="AE605" s="127">
        <f t="shared" si="266"/>
        <v>0</v>
      </c>
      <c r="AF605" s="127">
        <f t="shared" si="267"/>
        <v>0</v>
      </c>
      <c r="AG605" s="127" t="str">
        <f t="shared" si="247"/>
        <v>интрадей</v>
      </c>
      <c r="AH605" s="128">
        <f t="shared" si="268"/>
        <v>0</v>
      </c>
      <c r="AI605" s="128">
        <f t="shared" si="269"/>
        <v>0</v>
      </c>
      <c r="AJ605" s="125" t="str">
        <f t="shared" si="255"/>
        <v/>
      </c>
      <c r="AK605" s="125" t="str">
        <f t="shared" si="256"/>
        <v/>
      </c>
      <c r="AL605" s="126" t="str">
        <f t="shared" si="257"/>
        <v/>
      </c>
      <c r="AM605" s="128">
        <f t="shared" si="250"/>
        <v>0</v>
      </c>
      <c r="AN605" s="129">
        <f t="shared" si="258"/>
        <v>8</v>
      </c>
      <c r="AO605" s="129">
        <f t="shared" si="251"/>
        <v>-19.875000000000043</v>
      </c>
      <c r="AP605" s="129">
        <f t="shared" si="259"/>
        <v>0</v>
      </c>
      <c r="AQ605" s="128">
        <f t="shared" si="248"/>
        <v>0</v>
      </c>
      <c r="AR605" s="128">
        <f t="shared" si="249"/>
        <v>0</v>
      </c>
      <c r="AS605" s="125">
        <f t="shared" si="270"/>
        <v>0</v>
      </c>
      <c r="AT605" s="143">
        <f t="shared" si="271"/>
        <v>-1</v>
      </c>
      <c r="AU605" s="137"/>
      <c r="AV605" s="102"/>
    </row>
    <row r="606" spans="1:48" ht="10.199999999999999" x14ac:dyDescent="0.2">
      <c r="A606" s="102"/>
      <c r="B606" s="133">
        <v>604</v>
      </c>
      <c r="C606" s="159"/>
      <c r="D606" s="82"/>
      <c r="E606" s="81"/>
      <c r="F606" s="82"/>
      <c r="G606" s="84"/>
      <c r="H606" s="84"/>
      <c r="I606" s="85"/>
      <c r="J606" s="85"/>
      <c r="K606" s="84"/>
      <c r="L606" s="86"/>
      <c r="M606" s="87"/>
      <c r="N606" s="135"/>
      <c r="O606" s="119"/>
      <c r="P606" s="120"/>
      <c r="Q606" s="121"/>
      <c r="R606" s="86"/>
      <c r="S606" s="86"/>
      <c r="T606" s="138">
        <f t="shared" si="252"/>
        <v>6.4099999999999966</v>
      </c>
      <c r="U606" s="122">
        <f t="shared" si="260"/>
        <v>0</v>
      </c>
      <c r="V606" s="123">
        <f t="shared" si="261"/>
        <v>0</v>
      </c>
      <c r="W606" s="122">
        <f t="shared" si="246"/>
        <v>0</v>
      </c>
      <c r="X606" s="124">
        <f t="shared" si="262"/>
        <v>6.4099999999999966</v>
      </c>
      <c r="Y606" s="124">
        <f t="shared" si="263"/>
        <v>-1.5899999999999967</v>
      </c>
      <c r="Z606" s="124">
        <f t="shared" si="264"/>
        <v>6.4099999999999966</v>
      </c>
      <c r="AA606" s="140">
        <f t="shared" si="265"/>
        <v>-1.5899999999999967</v>
      </c>
      <c r="AB606" s="142" t="str">
        <f>IF(G606&lt;&gt;"",VLOOKUP(WEEKDAY(C606,2),Служебный!G$4:H$10,2),"")</f>
        <v/>
      </c>
      <c r="AC606" s="125" t="str">
        <f t="shared" si="253"/>
        <v/>
      </c>
      <c r="AD606" s="126" t="str">
        <f t="shared" si="254"/>
        <v/>
      </c>
      <c r="AE606" s="127">
        <f t="shared" si="266"/>
        <v>0</v>
      </c>
      <c r="AF606" s="127">
        <f t="shared" si="267"/>
        <v>0</v>
      </c>
      <c r="AG606" s="127" t="str">
        <f t="shared" si="247"/>
        <v>интрадей</v>
      </c>
      <c r="AH606" s="128">
        <f t="shared" si="268"/>
        <v>0</v>
      </c>
      <c r="AI606" s="128">
        <f t="shared" si="269"/>
        <v>0</v>
      </c>
      <c r="AJ606" s="125" t="str">
        <f t="shared" si="255"/>
        <v/>
      </c>
      <c r="AK606" s="125" t="str">
        <f t="shared" si="256"/>
        <v/>
      </c>
      <c r="AL606" s="126" t="str">
        <f t="shared" si="257"/>
        <v/>
      </c>
      <c r="AM606" s="128">
        <f t="shared" si="250"/>
        <v>0</v>
      </c>
      <c r="AN606" s="129">
        <f t="shared" si="258"/>
        <v>8</v>
      </c>
      <c r="AO606" s="129">
        <f t="shared" si="251"/>
        <v>-19.875000000000043</v>
      </c>
      <c r="AP606" s="129">
        <f t="shared" si="259"/>
        <v>0</v>
      </c>
      <c r="AQ606" s="128">
        <f t="shared" si="248"/>
        <v>0</v>
      </c>
      <c r="AR606" s="128">
        <f t="shared" si="249"/>
        <v>0</v>
      </c>
      <c r="AS606" s="125">
        <f t="shared" si="270"/>
        <v>0</v>
      </c>
      <c r="AT606" s="143">
        <f t="shared" si="271"/>
        <v>-1</v>
      </c>
      <c r="AU606" s="137"/>
      <c r="AV606" s="102"/>
    </row>
    <row r="607" spans="1:48" ht="10.199999999999999" x14ac:dyDescent="0.2">
      <c r="A607" s="102"/>
      <c r="B607" s="133">
        <v>605</v>
      </c>
      <c r="C607" s="159"/>
      <c r="D607" s="82"/>
      <c r="E607" s="81"/>
      <c r="F607" s="82"/>
      <c r="G607" s="84"/>
      <c r="H607" s="84"/>
      <c r="I607" s="85"/>
      <c r="J607" s="85"/>
      <c r="K607" s="84"/>
      <c r="L607" s="86"/>
      <c r="M607" s="87"/>
      <c r="N607" s="135"/>
      <c r="O607" s="119"/>
      <c r="P607" s="120"/>
      <c r="Q607" s="121"/>
      <c r="R607" s="86"/>
      <c r="S607" s="86"/>
      <c r="T607" s="138">
        <f t="shared" si="252"/>
        <v>6.4099999999999966</v>
      </c>
      <c r="U607" s="122">
        <f t="shared" si="260"/>
        <v>0</v>
      </c>
      <c r="V607" s="123">
        <f t="shared" si="261"/>
        <v>0</v>
      </c>
      <c r="W607" s="122">
        <f t="shared" si="246"/>
        <v>0</v>
      </c>
      <c r="X607" s="124">
        <f t="shared" si="262"/>
        <v>6.4099999999999966</v>
      </c>
      <c r="Y607" s="124">
        <f t="shared" si="263"/>
        <v>-1.5899999999999967</v>
      </c>
      <c r="Z607" s="124">
        <f t="shared" si="264"/>
        <v>6.4099999999999966</v>
      </c>
      <c r="AA607" s="140">
        <f t="shared" si="265"/>
        <v>-1.5899999999999967</v>
      </c>
      <c r="AB607" s="142" t="str">
        <f>IF(G607&lt;&gt;"",VLOOKUP(WEEKDAY(C607,2),Служебный!G$4:H$10,2),"")</f>
        <v/>
      </c>
      <c r="AC607" s="125" t="str">
        <f t="shared" si="253"/>
        <v/>
      </c>
      <c r="AD607" s="126" t="str">
        <f t="shared" si="254"/>
        <v/>
      </c>
      <c r="AE607" s="127">
        <f t="shared" si="266"/>
        <v>0</v>
      </c>
      <c r="AF607" s="127">
        <f t="shared" si="267"/>
        <v>0</v>
      </c>
      <c r="AG607" s="127" t="str">
        <f t="shared" si="247"/>
        <v>интрадей</v>
      </c>
      <c r="AH607" s="128">
        <f t="shared" si="268"/>
        <v>0</v>
      </c>
      <c r="AI607" s="128">
        <f t="shared" si="269"/>
        <v>0</v>
      </c>
      <c r="AJ607" s="125" t="str">
        <f t="shared" si="255"/>
        <v/>
      </c>
      <c r="AK607" s="125" t="str">
        <f t="shared" si="256"/>
        <v/>
      </c>
      <c r="AL607" s="126" t="str">
        <f t="shared" si="257"/>
        <v/>
      </c>
      <c r="AM607" s="128">
        <f t="shared" si="250"/>
        <v>0</v>
      </c>
      <c r="AN607" s="129">
        <f t="shared" si="258"/>
        <v>8</v>
      </c>
      <c r="AO607" s="129">
        <f t="shared" si="251"/>
        <v>-19.875000000000043</v>
      </c>
      <c r="AP607" s="129">
        <f t="shared" si="259"/>
        <v>0</v>
      </c>
      <c r="AQ607" s="128">
        <f t="shared" si="248"/>
        <v>0</v>
      </c>
      <c r="AR607" s="128">
        <f t="shared" si="249"/>
        <v>0</v>
      </c>
      <c r="AS607" s="125">
        <f t="shared" si="270"/>
        <v>0</v>
      </c>
      <c r="AT607" s="143">
        <f t="shared" si="271"/>
        <v>-1</v>
      </c>
      <c r="AU607" s="137"/>
      <c r="AV607" s="102"/>
    </row>
    <row r="608" spans="1:48" ht="10.199999999999999" x14ac:dyDescent="0.2">
      <c r="A608" s="102"/>
      <c r="B608" s="133">
        <v>606</v>
      </c>
      <c r="C608" s="159"/>
      <c r="D608" s="82"/>
      <c r="E608" s="81"/>
      <c r="F608" s="82"/>
      <c r="G608" s="84"/>
      <c r="H608" s="84"/>
      <c r="I608" s="85"/>
      <c r="J608" s="85"/>
      <c r="K608" s="84"/>
      <c r="L608" s="86"/>
      <c r="M608" s="87"/>
      <c r="N608" s="135"/>
      <c r="O608" s="119"/>
      <c r="P608" s="120"/>
      <c r="Q608" s="121"/>
      <c r="R608" s="86"/>
      <c r="S608" s="86"/>
      <c r="T608" s="138">
        <f t="shared" si="252"/>
        <v>6.4099999999999966</v>
      </c>
      <c r="U608" s="122">
        <f t="shared" si="260"/>
        <v>0</v>
      </c>
      <c r="V608" s="123">
        <f t="shared" si="261"/>
        <v>0</v>
      </c>
      <c r="W608" s="122">
        <f t="shared" si="246"/>
        <v>0</v>
      </c>
      <c r="X608" s="124">
        <f t="shared" si="262"/>
        <v>6.4099999999999966</v>
      </c>
      <c r="Y608" s="124">
        <f t="shared" si="263"/>
        <v>-1.5899999999999967</v>
      </c>
      <c r="Z608" s="124">
        <f t="shared" si="264"/>
        <v>6.4099999999999966</v>
      </c>
      <c r="AA608" s="140">
        <f t="shared" si="265"/>
        <v>-1.5899999999999967</v>
      </c>
      <c r="AB608" s="142" t="str">
        <f>IF(G608&lt;&gt;"",VLOOKUP(WEEKDAY(C608,2),Служебный!G$4:H$10,2),"")</f>
        <v/>
      </c>
      <c r="AC608" s="125" t="str">
        <f t="shared" si="253"/>
        <v/>
      </c>
      <c r="AD608" s="126" t="str">
        <f t="shared" si="254"/>
        <v/>
      </c>
      <c r="AE608" s="127">
        <f t="shared" si="266"/>
        <v>0</v>
      </c>
      <c r="AF608" s="127">
        <f t="shared" si="267"/>
        <v>0</v>
      </c>
      <c r="AG608" s="127" t="str">
        <f t="shared" si="247"/>
        <v>интрадей</v>
      </c>
      <c r="AH608" s="128">
        <f t="shared" si="268"/>
        <v>0</v>
      </c>
      <c r="AI608" s="128">
        <f t="shared" si="269"/>
        <v>0</v>
      </c>
      <c r="AJ608" s="125" t="str">
        <f t="shared" si="255"/>
        <v/>
      </c>
      <c r="AK608" s="125" t="str">
        <f t="shared" si="256"/>
        <v/>
      </c>
      <c r="AL608" s="126" t="str">
        <f t="shared" si="257"/>
        <v/>
      </c>
      <c r="AM608" s="128">
        <f t="shared" si="250"/>
        <v>0</v>
      </c>
      <c r="AN608" s="129">
        <f t="shared" si="258"/>
        <v>8</v>
      </c>
      <c r="AO608" s="129">
        <f t="shared" si="251"/>
        <v>-19.875000000000043</v>
      </c>
      <c r="AP608" s="129">
        <f t="shared" si="259"/>
        <v>0</v>
      </c>
      <c r="AQ608" s="128">
        <f t="shared" si="248"/>
        <v>0</v>
      </c>
      <c r="AR608" s="128">
        <f t="shared" si="249"/>
        <v>0</v>
      </c>
      <c r="AS608" s="125">
        <f t="shared" si="270"/>
        <v>0</v>
      </c>
      <c r="AT608" s="143">
        <f t="shared" si="271"/>
        <v>-1</v>
      </c>
      <c r="AU608" s="137"/>
      <c r="AV608" s="102"/>
    </row>
    <row r="609" spans="1:48" ht="10.199999999999999" x14ac:dyDescent="0.2">
      <c r="A609" s="102"/>
      <c r="B609" s="133">
        <v>607</v>
      </c>
      <c r="C609" s="159"/>
      <c r="D609" s="82"/>
      <c r="E609" s="81"/>
      <c r="F609" s="82"/>
      <c r="G609" s="84"/>
      <c r="H609" s="84"/>
      <c r="I609" s="85"/>
      <c r="J609" s="85"/>
      <c r="K609" s="84"/>
      <c r="L609" s="86"/>
      <c r="M609" s="87"/>
      <c r="N609" s="135"/>
      <c r="O609" s="119"/>
      <c r="P609" s="120"/>
      <c r="Q609" s="121"/>
      <c r="R609" s="86"/>
      <c r="S609" s="86"/>
      <c r="T609" s="138">
        <f t="shared" si="252"/>
        <v>6.4099999999999966</v>
      </c>
      <c r="U609" s="122">
        <f t="shared" si="260"/>
        <v>0</v>
      </c>
      <c r="V609" s="123">
        <f t="shared" si="261"/>
        <v>0</v>
      </c>
      <c r="W609" s="122">
        <f t="shared" si="246"/>
        <v>0</v>
      </c>
      <c r="X609" s="124">
        <f t="shared" si="262"/>
        <v>6.4099999999999966</v>
      </c>
      <c r="Y609" s="124">
        <f t="shared" si="263"/>
        <v>-1.5899999999999967</v>
      </c>
      <c r="Z609" s="124">
        <f t="shared" si="264"/>
        <v>6.4099999999999966</v>
      </c>
      <c r="AA609" s="140">
        <f t="shared" si="265"/>
        <v>-1.5899999999999967</v>
      </c>
      <c r="AB609" s="142" t="str">
        <f>IF(G609&lt;&gt;"",VLOOKUP(WEEKDAY(C609,2),Служебный!G$4:H$10,2),"")</f>
        <v/>
      </c>
      <c r="AC609" s="125" t="str">
        <f t="shared" si="253"/>
        <v/>
      </c>
      <c r="AD609" s="126" t="str">
        <f t="shared" si="254"/>
        <v/>
      </c>
      <c r="AE609" s="127">
        <f t="shared" si="266"/>
        <v>0</v>
      </c>
      <c r="AF609" s="127">
        <f t="shared" si="267"/>
        <v>0</v>
      </c>
      <c r="AG609" s="127" t="str">
        <f t="shared" si="247"/>
        <v>интрадей</v>
      </c>
      <c r="AH609" s="128">
        <f t="shared" si="268"/>
        <v>0</v>
      </c>
      <c r="AI609" s="128">
        <f t="shared" si="269"/>
        <v>0</v>
      </c>
      <c r="AJ609" s="125" t="str">
        <f t="shared" si="255"/>
        <v/>
      </c>
      <c r="AK609" s="125" t="str">
        <f t="shared" si="256"/>
        <v/>
      </c>
      <c r="AL609" s="126" t="str">
        <f t="shared" si="257"/>
        <v/>
      </c>
      <c r="AM609" s="128">
        <f t="shared" si="250"/>
        <v>0</v>
      </c>
      <c r="AN609" s="129">
        <f t="shared" si="258"/>
        <v>8</v>
      </c>
      <c r="AO609" s="129">
        <f t="shared" si="251"/>
        <v>-19.875000000000043</v>
      </c>
      <c r="AP609" s="129">
        <f t="shared" si="259"/>
        <v>0</v>
      </c>
      <c r="AQ609" s="128">
        <f t="shared" si="248"/>
        <v>0</v>
      </c>
      <c r="AR609" s="128">
        <f t="shared" si="249"/>
        <v>0</v>
      </c>
      <c r="AS609" s="125">
        <f t="shared" si="270"/>
        <v>0</v>
      </c>
      <c r="AT609" s="143">
        <f t="shared" si="271"/>
        <v>-1</v>
      </c>
      <c r="AU609" s="137"/>
      <c r="AV609" s="102"/>
    </row>
    <row r="610" spans="1:48" ht="10.199999999999999" x14ac:dyDescent="0.2">
      <c r="A610" s="102"/>
      <c r="B610" s="133">
        <v>608</v>
      </c>
      <c r="C610" s="159"/>
      <c r="D610" s="82"/>
      <c r="E610" s="81"/>
      <c r="F610" s="82"/>
      <c r="G610" s="84"/>
      <c r="H610" s="84"/>
      <c r="I610" s="85"/>
      <c r="J610" s="85"/>
      <c r="K610" s="84"/>
      <c r="L610" s="86"/>
      <c r="M610" s="87"/>
      <c r="N610" s="135"/>
      <c r="O610" s="119"/>
      <c r="P610" s="120"/>
      <c r="Q610" s="121"/>
      <c r="R610" s="86"/>
      <c r="S610" s="86"/>
      <c r="T610" s="138">
        <f t="shared" si="252"/>
        <v>6.4099999999999966</v>
      </c>
      <c r="U610" s="122">
        <f t="shared" si="260"/>
        <v>0</v>
      </c>
      <c r="V610" s="123">
        <f t="shared" si="261"/>
        <v>0</v>
      </c>
      <c r="W610" s="122">
        <f t="shared" si="246"/>
        <v>0</v>
      </c>
      <c r="X610" s="124">
        <f t="shared" si="262"/>
        <v>6.4099999999999966</v>
      </c>
      <c r="Y610" s="124">
        <f t="shared" si="263"/>
        <v>-1.5899999999999967</v>
      </c>
      <c r="Z610" s="124">
        <f t="shared" si="264"/>
        <v>6.4099999999999966</v>
      </c>
      <c r="AA610" s="140">
        <f t="shared" si="265"/>
        <v>-1.5899999999999967</v>
      </c>
      <c r="AB610" s="142" t="str">
        <f>IF(G610&lt;&gt;"",VLOOKUP(WEEKDAY(C610,2),Служебный!G$4:H$10,2),"")</f>
        <v/>
      </c>
      <c r="AC610" s="125" t="str">
        <f t="shared" si="253"/>
        <v/>
      </c>
      <c r="AD610" s="126" t="str">
        <f t="shared" si="254"/>
        <v/>
      </c>
      <c r="AE610" s="127">
        <f t="shared" si="266"/>
        <v>0</v>
      </c>
      <c r="AF610" s="127">
        <f t="shared" si="267"/>
        <v>0</v>
      </c>
      <c r="AG610" s="127" t="str">
        <f t="shared" si="247"/>
        <v>интрадей</v>
      </c>
      <c r="AH610" s="128">
        <f t="shared" si="268"/>
        <v>0</v>
      </c>
      <c r="AI610" s="128">
        <f t="shared" si="269"/>
        <v>0</v>
      </c>
      <c r="AJ610" s="125" t="str">
        <f t="shared" si="255"/>
        <v/>
      </c>
      <c r="AK610" s="125" t="str">
        <f t="shared" si="256"/>
        <v/>
      </c>
      <c r="AL610" s="126" t="str">
        <f t="shared" si="257"/>
        <v/>
      </c>
      <c r="AM610" s="128">
        <f t="shared" si="250"/>
        <v>0</v>
      </c>
      <c r="AN610" s="129">
        <f t="shared" si="258"/>
        <v>8</v>
      </c>
      <c r="AO610" s="129">
        <f t="shared" si="251"/>
        <v>-19.875000000000043</v>
      </c>
      <c r="AP610" s="129">
        <f t="shared" si="259"/>
        <v>0</v>
      </c>
      <c r="AQ610" s="128">
        <f t="shared" si="248"/>
        <v>0</v>
      </c>
      <c r="AR610" s="128">
        <f t="shared" si="249"/>
        <v>0</v>
      </c>
      <c r="AS610" s="125">
        <f t="shared" si="270"/>
        <v>0</v>
      </c>
      <c r="AT610" s="143">
        <f t="shared" si="271"/>
        <v>-1</v>
      </c>
      <c r="AU610" s="137"/>
      <c r="AV610" s="102"/>
    </row>
    <row r="611" spans="1:48" ht="10.199999999999999" x14ac:dyDescent="0.2">
      <c r="A611" s="102"/>
      <c r="B611" s="133">
        <v>609</v>
      </c>
      <c r="C611" s="159"/>
      <c r="D611" s="82"/>
      <c r="E611" s="81"/>
      <c r="F611" s="82"/>
      <c r="G611" s="84"/>
      <c r="H611" s="84"/>
      <c r="I611" s="85"/>
      <c r="J611" s="85"/>
      <c r="K611" s="84"/>
      <c r="L611" s="86"/>
      <c r="M611" s="87"/>
      <c r="N611" s="135"/>
      <c r="O611" s="119"/>
      <c r="P611" s="120"/>
      <c r="Q611" s="121"/>
      <c r="R611" s="86"/>
      <c r="S611" s="86"/>
      <c r="T611" s="138">
        <f t="shared" si="252"/>
        <v>6.4099999999999966</v>
      </c>
      <c r="U611" s="122">
        <f t="shared" si="260"/>
        <v>0</v>
      </c>
      <c r="V611" s="123">
        <f t="shared" si="261"/>
        <v>0</v>
      </c>
      <c r="W611" s="122">
        <f t="shared" si="246"/>
        <v>0</v>
      </c>
      <c r="X611" s="124">
        <f t="shared" si="262"/>
        <v>6.4099999999999966</v>
      </c>
      <c r="Y611" s="124">
        <f t="shared" si="263"/>
        <v>-1.5899999999999967</v>
      </c>
      <c r="Z611" s="124">
        <f t="shared" si="264"/>
        <v>6.4099999999999966</v>
      </c>
      <c r="AA611" s="140">
        <f t="shared" si="265"/>
        <v>-1.5899999999999967</v>
      </c>
      <c r="AB611" s="142" t="str">
        <f>IF(G611&lt;&gt;"",VLOOKUP(WEEKDAY(C611,2),Служебный!G$4:H$10,2),"")</f>
        <v/>
      </c>
      <c r="AC611" s="125" t="str">
        <f t="shared" si="253"/>
        <v/>
      </c>
      <c r="AD611" s="126" t="str">
        <f t="shared" si="254"/>
        <v/>
      </c>
      <c r="AE611" s="127">
        <f t="shared" si="266"/>
        <v>0</v>
      </c>
      <c r="AF611" s="127">
        <f t="shared" si="267"/>
        <v>0</v>
      </c>
      <c r="AG611" s="127" t="str">
        <f t="shared" si="247"/>
        <v>интрадей</v>
      </c>
      <c r="AH611" s="128">
        <f t="shared" si="268"/>
        <v>0</v>
      </c>
      <c r="AI611" s="128">
        <f t="shared" si="269"/>
        <v>0</v>
      </c>
      <c r="AJ611" s="125" t="str">
        <f t="shared" si="255"/>
        <v/>
      </c>
      <c r="AK611" s="125" t="str">
        <f t="shared" si="256"/>
        <v/>
      </c>
      <c r="AL611" s="126" t="str">
        <f t="shared" si="257"/>
        <v/>
      </c>
      <c r="AM611" s="128">
        <f t="shared" si="250"/>
        <v>0</v>
      </c>
      <c r="AN611" s="129">
        <f t="shared" si="258"/>
        <v>8</v>
      </c>
      <c r="AO611" s="129">
        <f t="shared" si="251"/>
        <v>-19.875000000000043</v>
      </c>
      <c r="AP611" s="129">
        <f t="shared" si="259"/>
        <v>0</v>
      </c>
      <c r="AQ611" s="128">
        <f t="shared" si="248"/>
        <v>0</v>
      </c>
      <c r="AR611" s="128">
        <f t="shared" si="249"/>
        <v>0</v>
      </c>
      <c r="AS611" s="125">
        <f t="shared" si="270"/>
        <v>0</v>
      </c>
      <c r="AT611" s="143">
        <f t="shared" si="271"/>
        <v>-1</v>
      </c>
      <c r="AU611" s="137"/>
      <c r="AV611" s="102"/>
    </row>
    <row r="612" spans="1:48" ht="10.199999999999999" x14ac:dyDescent="0.2">
      <c r="A612" s="102"/>
      <c r="B612" s="133">
        <v>610</v>
      </c>
      <c r="C612" s="159"/>
      <c r="D612" s="82"/>
      <c r="E612" s="81"/>
      <c r="F612" s="82"/>
      <c r="G612" s="84"/>
      <c r="H612" s="84"/>
      <c r="I612" s="85"/>
      <c r="J612" s="85"/>
      <c r="K612" s="84"/>
      <c r="L612" s="86"/>
      <c r="M612" s="87"/>
      <c r="N612" s="135"/>
      <c r="O612" s="119"/>
      <c r="P612" s="120"/>
      <c r="Q612" s="121"/>
      <c r="R612" s="86"/>
      <c r="S612" s="86"/>
      <c r="T612" s="138">
        <f t="shared" si="252"/>
        <v>6.4099999999999966</v>
      </c>
      <c r="U612" s="122">
        <f t="shared" si="260"/>
        <v>0</v>
      </c>
      <c r="V612" s="123">
        <f t="shared" si="261"/>
        <v>0</v>
      </c>
      <c r="W612" s="122">
        <f t="shared" si="246"/>
        <v>0</v>
      </c>
      <c r="X612" s="124">
        <f t="shared" si="262"/>
        <v>6.4099999999999966</v>
      </c>
      <c r="Y612" s="124">
        <f t="shared" si="263"/>
        <v>-1.5899999999999967</v>
      </c>
      <c r="Z612" s="124">
        <f t="shared" si="264"/>
        <v>6.4099999999999966</v>
      </c>
      <c r="AA612" s="140">
        <f t="shared" si="265"/>
        <v>-1.5899999999999967</v>
      </c>
      <c r="AB612" s="142" t="str">
        <f>IF(G612&lt;&gt;"",VLOOKUP(WEEKDAY(C612,2),Служебный!G$4:H$10,2),"")</f>
        <v/>
      </c>
      <c r="AC612" s="125" t="str">
        <f t="shared" si="253"/>
        <v/>
      </c>
      <c r="AD612" s="126" t="str">
        <f t="shared" si="254"/>
        <v/>
      </c>
      <c r="AE612" s="127">
        <f t="shared" si="266"/>
        <v>0</v>
      </c>
      <c r="AF612" s="127">
        <f t="shared" si="267"/>
        <v>0</v>
      </c>
      <c r="AG612" s="127" t="str">
        <f t="shared" si="247"/>
        <v>интрадей</v>
      </c>
      <c r="AH612" s="128">
        <f t="shared" si="268"/>
        <v>0</v>
      </c>
      <c r="AI612" s="128">
        <f t="shared" si="269"/>
        <v>0</v>
      </c>
      <c r="AJ612" s="125" t="str">
        <f t="shared" si="255"/>
        <v/>
      </c>
      <c r="AK612" s="125" t="str">
        <f t="shared" si="256"/>
        <v/>
      </c>
      <c r="AL612" s="126" t="str">
        <f t="shared" si="257"/>
        <v/>
      </c>
      <c r="AM612" s="128">
        <f t="shared" si="250"/>
        <v>0</v>
      </c>
      <c r="AN612" s="129">
        <f t="shared" si="258"/>
        <v>8</v>
      </c>
      <c r="AO612" s="129">
        <f t="shared" si="251"/>
        <v>-19.875000000000043</v>
      </c>
      <c r="AP612" s="129">
        <f t="shared" si="259"/>
        <v>0</v>
      </c>
      <c r="AQ612" s="128">
        <f t="shared" si="248"/>
        <v>0</v>
      </c>
      <c r="AR612" s="128">
        <f t="shared" si="249"/>
        <v>0</v>
      </c>
      <c r="AS612" s="125">
        <f t="shared" si="270"/>
        <v>0</v>
      </c>
      <c r="AT612" s="143">
        <f t="shared" si="271"/>
        <v>-1</v>
      </c>
      <c r="AU612" s="137"/>
      <c r="AV612" s="102"/>
    </row>
    <row r="613" spans="1:48" ht="10.199999999999999" x14ac:dyDescent="0.2">
      <c r="A613" s="102"/>
      <c r="B613" s="133">
        <v>611</v>
      </c>
      <c r="C613" s="159"/>
      <c r="D613" s="82"/>
      <c r="E613" s="81"/>
      <c r="F613" s="82"/>
      <c r="G613" s="84"/>
      <c r="H613" s="84"/>
      <c r="I613" s="85"/>
      <c r="J613" s="85"/>
      <c r="K613" s="84"/>
      <c r="L613" s="86"/>
      <c r="M613" s="87"/>
      <c r="N613" s="135"/>
      <c r="O613" s="119"/>
      <c r="P613" s="120"/>
      <c r="Q613" s="121"/>
      <c r="R613" s="86"/>
      <c r="S613" s="86"/>
      <c r="T613" s="138">
        <f t="shared" si="252"/>
        <v>6.4099999999999966</v>
      </c>
      <c r="U613" s="122">
        <f t="shared" si="260"/>
        <v>0</v>
      </c>
      <c r="V613" s="123">
        <f t="shared" si="261"/>
        <v>0</v>
      </c>
      <c r="W613" s="122">
        <f t="shared" si="246"/>
        <v>0</v>
      </c>
      <c r="X613" s="124">
        <f t="shared" si="262"/>
        <v>6.4099999999999966</v>
      </c>
      <c r="Y613" s="124">
        <f t="shared" si="263"/>
        <v>-1.5899999999999967</v>
      </c>
      <c r="Z613" s="124">
        <f t="shared" si="264"/>
        <v>6.4099999999999966</v>
      </c>
      <c r="AA613" s="140">
        <f t="shared" si="265"/>
        <v>-1.5899999999999967</v>
      </c>
      <c r="AB613" s="142" t="str">
        <f>IF(G613&lt;&gt;"",VLOOKUP(WEEKDAY(C613,2),Служебный!G$4:H$10,2),"")</f>
        <v/>
      </c>
      <c r="AC613" s="125" t="str">
        <f t="shared" si="253"/>
        <v/>
      </c>
      <c r="AD613" s="126" t="str">
        <f t="shared" si="254"/>
        <v/>
      </c>
      <c r="AE613" s="127">
        <f t="shared" si="266"/>
        <v>0</v>
      </c>
      <c r="AF613" s="127">
        <f t="shared" si="267"/>
        <v>0</v>
      </c>
      <c r="AG613" s="127" t="str">
        <f t="shared" si="247"/>
        <v>интрадей</v>
      </c>
      <c r="AH613" s="128">
        <f t="shared" si="268"/>
        <v>0</v>
      </c>
      <c r="AI613" s="128">
        <f t="shared" si="269"/>
        <v>0</v>
      </c>
      <c r="AJ613" s="125" t="str">
        <f t="shared" si="255"/>
        <v/>
      </c>
      <c r="AK613" s="125" t="str">
        <f t="shared" si="256"/>
        <v/>
      </c>
      <c r="AL613" s="126" t="str">
        <f t="shared" si="257"/>
        <v/>
      </c>
      <c r="AM613" s="128">
        <f t="shared" si="250"/>
        <v>0</v>
      </c>
      <c r="AN613" s="129">
        <f t="shared" si="258"/>
        <v>8</v>
      </c>
      <c r="AO613" s="129">
        <f t="shared" si="251"/>
        <v>-19.875000000000043</v>
      </c>
      <c r="AP613" s="129">
        <f t="shared" si="259"/>
        <v>0</v>
      </c>
      <c r="AQ613" s="128">
        <f t="shared" si="248"/>
        <v>0</v>
      </c>
      <c r="AR613" s="128">
        <f t="shared" si="249"/>
        <v>0</v>
      </c>
      <c r="AS613" s="125">
        <f t="shared" si="270"/>
        <v>0</v>
      </c>
      <c r="AT613" s="143">
        <f t="shared" si="271"/>
        <v>-1</v>
      </c>
      <c r="AU613" s="137"/>
      <c r="AV613" s="102"/>
    </row>
    <row r="614" spans="1:48" ht="10.199999999999999" x14ac:dyDescent="0.2">
      <c r="A614" s="102"/>
      <c r="B614" s="133">
        <v>612</v>
      </c>
      <c r="C614" s="159"/>
      <c r="D614" s="82"/>
      <c r="E614" s="81"/>
      <c r="F614" s="82"/>
      <c r="G614" s="84"/>
      <c r="H614" s="84"/>
      <c r="I614" s="85"/>
      <c r="J614" s="85"/>
      <c r="K614" s="84"/>
      <c r="L614" s="86"/>
      <c r="M614" s="87"/>
      <c r="N614" s="135"/>
      <c r="O614" s="119"/>
      <c r="P614" s="120"/>
      <c r="Q614" s="121"/>
      <c r="R614" s="86"/>
      <c r="S614" s="86"/>
      <c r="T614" s="138">
        <f t="shared" si="252"/>
        <v>6.4099999999999966</v>
      </c>
      <c r="U614" s="122">
        <f t="shared" si="260"/>
        <v>0</v>
      </c>
      <c r="V614" s="123">
        <f t="shared" si="261"/>
        <v>0</v>
      </c>
      <c r="W614" s="122">
        <f t="shared" si="246"/>
        <v>0</v>
      </c>
      <c r="X614" s="124">
        <f t="shared" si="262"/>
        <v>6.4099999999999966</v>
      </c>
      <c r="Y614" s="124">
        <f t="shared" si="263"/>
        <v>-1.5899999999999967</v>
      </c>
      <c r="Z614" s="124">
        <f t="shared" si="264"/>
        <v>6.4099999999999966</v>
      </c>
      <c r="AA614" s="140">
        <f t="shared" si="265"/>
        <v>-1.5899999999999967</v>
      </c>
      <c r="AB614" s="142" t="str">
        <f>IF(G614&lt;&gt;"",VLOOKUP(WEEKDAY(C614,2),Служебный!G$4:H$10,2),"")</f>
        <v/>
      </c>
      <c r="AC614" s="125" t="str">
        <f t="shared" si="253"/>
        <v/>
      </c>
      <c r="AD614" s="126" t="str">
        <f t="shared" si="254"/>
        <v/>
      </c>
      <c r="AE614" s="127">
        <f t="shared" si="266"/>
        <v>0</v>
      </c>
      <c r="AF614" s="127">
        <f t="shared" si="267"/>
        <v>0</v>
      </c>
      <c r="AG614" s="127" t="str">
        <f t="shared" si="247"/>
        <v>интрадей</v>
      </c>
      <c r="AH614" s="128">
        <f t="shared" si="268"/>
        <v>0</v>
      </c>
      <c r="AI614" s="128">
        <f t="shared" si="269"/>
        <v>0</v>
      </c>
      <c r="AJ614" s="125" t="str">
        <f t="shared" si="255"/>
        <v/>
      </c>
      <c r="AK614" s="125" t="str">
        <f t="shared" si="256"/>
        <v/>
      </c>
      <c r="AL614" s="126" t="str">
        <f t="shared" si="257"/>
        <v/>
      </c>
      <c r="AM614" s="128">
        <f t="shared" si="250"/>
        <v>0</v>
      </c>
      <c r="AN614" s="129">
        <f t="shared" si="258"/>
        <v>8</v>
      </c>
      <c r="AO614" s="129">
        <f t="shared" si="251"/>
        <v>-19.875000000000043</v>
      </c>
      <c r="AP614" s="129">
        <f t="shared" si="259"/>
        <v>0</v>
      </c>
      <c r="AQ614" s="128">
        <f t="shared" si="248"/>
        <v>0</v>
      </c>
      <c r="AR614" s="128">
        <f t="shared" si="249"/>
        <v>0</v>
      </c>
      <c r="AS614" s="125">
        <f t="shared" si="270"/>
        <v>0</v>
      </c>
      <c r="AT614" s="143">
        <f t="shared" si="271"/>
        <v>-1</v>
      </c>
      <c r="AU614" s="137"/>
      <c r="AV614" s="102"/>
    </row>
    <row r="615" spans="1:48" ht="10.199999999999999" x14ac:dyDescent="0.2">
      <c r="A615" s="102"/>
      <c r="B615" s="133">
        <v>613</v>
      </c>
      <c r="C615" s="159"/>
      <c r="D615" s="82"/>
      <c r="E615" s="81"/>
      <c r="F615" s="82"/>
      <c r="G615" s="84"/>
      <c r="H615" s="84"/>
      <c r="I615" s="85"/>
      <c r="J615" s="85"/>
      <c r="K615" s="84"/>
      <c r="L615" s="86"/>
      <c r="M615" s="87"/>
      <c r="N615" s="135"/>
      <c r="O615" s="119"/>
      <c r="P615" s="120"/>
      <c r="Q615" s="121"/>
      <c r="R615" s="86"/>
      <c r="S615" s="86"/>
      <c r="T615" s="138">
        <f t="shared" si="252"/>
        <v>6.4099999999999966</v>
      </c>
      <c r="U615" s="122">
        <f t="shared" si="260"/>
        <v>0</v>
      </c>
      <c r="V615" s="123">
        <f t="shared" si="261"/>
        <v>0</v>
      </c>
      <c r="W615" s="122">
        <f t="shared" si="246"/>
        <v>0</v>
      </c>
      <c r="X615" s="124">
        <f t="shared" si="262"/>
        <v>6.4099999999999966</v>
      </c>
      <c r="Y615" s="124">
        <f t="shared" si="263"/>
        <v>-1.5899999999999967</v>
      </c>
      <c r="Z615" s="124">
        <f t="shared" si="264"/>
        <v>6.4099999999999966</v>
      </c>
      <c r="AA615" s="140">
        <f t="shared" si="265"/>
        <v>-1.5899999999999967</v>
      </c>
      <c r="AB615" s="142" t="str">
        <f>IF(G615&lt;&gt;"",VLOOKUP(WEEKDAY(C615,2),Служебный!G$4:H$10,2),"")</f>
        <v/>
      </c>
      <c r="AC615" s="125" t="str">
        <f t="shared" si="253"/>
        <v/>
      </c>
      <c r="AD615" s="126" t="str">
        <f t="shared" si="254"/>
        <v/>
      </c>
      <c r="AE615" s="127">
        <f t="shared" si="266"/>
        <v>0</v>
      </c>
      <c r="AF615" s="127">
        <f t="shared" si="267"/>
        <v>0</v>
      </c>
      <c r="AG615" s="127" t="str">
        <f t="shared" si="247"/>
        <v>интрадей</v>
      </c>
      <c r="AH615" s="128">
        <f t="shared" si="268"/>
        <v>0</v>
      </c>
      <c r="AI615" s="128">
        <f t="shared" si="269"/>
        <v>0</v>
      </c>
      <c r="AJ615" s="125" t="str">
        <f t="shared" si="255"/>
        <v/>
      </c>
      <c r="AK615" s="125" t="str">
        <f t="shared" si="256"/>
        <v/>
      </c>
      <c r="AL615" s="126" t="str">
        <f t="shared" si="257"/>
        <v/>
      </c>
      <c r="AM615" s="128">
        <f t="shared" si="250"/>
        <v>0</v>
      </c>
      <c r="AN615" s="129">
        <f t="shared" si="258"/>
        <v>8</v>
      </c>
      <c r="AO615" s="129">
        <f t="shared" si="251"/>
        <v>-19.875000000000043</v>
      </c>
      <c r="AP615" s="129">
        <f t="shared" si="259"/>
        <v>0</v>
      </c>
      <c r="AQ615" s="128">
        <f t="shared" si="248"/>
        <v>0</v>
      </c>
      <c r="AR615" s="128">
        <f t="shared" si="249"/>
        <v>0</v>
      </c>
      <c r="AS615" s="125">
        <f t="shared" si="270"/>
        <v>0</v>
      </c>
      <c r="AT615" s="143">
        <f t="shared" si="271"/>
        <v>-1</v>
      </c>
      <c r="AU615" s="137"/>
      <c r="AV615" s="102"/>
    </row>
    <row r="616" spans="1:48" ht="10.199999999999999" x14ac:dyDescent="0.2">
      <c r="A616" s="102"/>
      <c r="B616" s="133">
        <v>614</v>
      </c>
      <c r="C616" s="159"/>
      <c r="D616" s="82"/>
      <c r="E616" s="81"/>
      <c r="F616" s="82"/>
      <c r="G616" s="84"/>
      <c r="H616" s="84"/>
      <c r="I616" s="85"/>
      <c r="J616" s="85"/>
      <c r="K616" s="84"/>
      <c r="L616" s="86"/>
      <c r="M616" s="87"/>
      <c r="N616" s="135"/>
      <c r="O616" s="119"/>
      <c r="P616" s="120"/>
      <c r="Q616" s="121"/>
      <c r="R616" s="86"/>
      <c r="S616" s="86"/>
      <c r="T616" s="138">
        <f t="shared" si="252"/>
        <v>6.4099999999999966</v>
      </c>
      <c r="U616" s="122">
        <f t="shared" si="260"/>
        <v>0</v>
      </c>
      <c r="V616" s="123">
        <f t="shared" si="261"/>
        <v>0</v>
      </c>
      <c r="W616" s="122">
        <f t="shared" si="246"/>
        <v>0</v>
      </c>
      <c r="X616" s="124">
        <f t="shared" si="262"/>
        <v>6.4099999999999966</v>
      </c>
      <c r="Y616" s="124">
        <f t="shared" si="263"/>
        <v>-1.5899999999999967</v>
      </c>
      <c r="Z616" s="124">
        <f t="shared" si="264"/>
        <v>6.4099999999999966</v>
      </c>
      <c r="AA616" s="140">
        <f t="shared" si="265"/>
        <v>-1.5899999999999967</v>
      </c>
      <c r="AB616" s="142" t="str">
        <f>IF(G616&lt;&gt;"",VLOOKUP(WEEKDAY(C616,2),Служебный!G$4:H$10,2),"")</f>
        <v/>
      </c>
      <c r="AC616" s="125" t="str">
        <f t="shared" si="253"/>
        <v/>
      </c>
      <c r="AD616" s="126" t="str">
        <f t="shared" si="254"/>
        <v/>
      </c>
      <c r="AE616" s="127">
        <f t="shared" si="266"/>
        <v>0</v>
      </c>
      <c r="AF616" s="127">
        <f t="shared" si="267"/>
        <v>0</v>
      </c>
      <c r="AG616" s="127" t="str">
        <f t="shared" si="247"/>
        <v>интрадей</v>
      </c>
      <c r="AH616" s="128">
        <f t="shared" si="268"/>
        <v>0</v>
      </c>
      <c r="AI616" s="128">
        <f t="shared" si="269"/>
        <v>0</v>
      </c>
      <c r="AJ616" s="125" t="str">
        <f t="shared" si="255"/>
        <v/>
      </c>
      <c r="AK616" s="125" t="str">
        <f t="shared" si="256"/>
        <v/>
      </c>
      <c r="AL616" s="126" t="str">
        <f t="shared" si="257"/>
        <v/>
      </c>
      <c r="AM616" s="128">
        <f t="shared" si="250"/>
        <v>0</v>
      </c>
      <c r="AN616" s="129">
        <f t="shared" si="258"/>
        <v>8</v>
      </c>
      <c r="AO616" s="129">
        <f t="shared" si="251"/>
        <v>-19.875000000000043</v>
      </c>
      <c r="AP616" s="129">
        <f t="shared" si="259"/>
        <v>0</v>
      </c>
      <c r="AQ616" s="128">
        <f t="shared" si="248"/>
        <v>0</v>
      </c>
      <c r="AR616" s="128">
        <f t="shared" si="249"/>
        <v>0</v>
      </c>
      <c r="AS616" s="125">
        <f t="shared" si="270"/>
        <v>0</v>
      </c>
      <c r="AT616" s="143">
        <f t="shared" si="271"/>
        <v>-1</v>
      </c>
      <c r="AU616" s="137"/>
      <c r="AV616" s="102"/>
    </row>
    <row r="617" spans="1:48" ht="10.199999999999999" x14ac:dyDescent="0.2">
      <c r="A617" s="102"/>
      <c r="B617" s="133">
        <v>615</v>
      </c>
      <c r="C617" s="159"/>
      <c r="D617" s="82"/>
      <c r="E617" s="81"/>
      <c r="F617" s="82"/>
      <c r="G617" s="84"/>
      <c r="H617" s="84"/>
      <c r="I617" s="85"/>
      <c r="J617" s="85"/>
      <c r="K617" s="84"/>
      <c r="L617" s="86"/>
      <c r="M617" s="87"/>
      <c r="N617" s="135"/>
      <c r="O617" s="119"/>
      <c r="P617" s="120"/>
      <c r="Q617" s="121"/>
      <c r="R617" s="86"/>
      <c r="S617" s="86"/>
      <c r="T617" s="138">
        <f t="shared" si="252"/>
        <v>6.4099999999999966</v>
      </c>
      <c r="U617" s="122">
        <f t="shared" si="260"/>
        <v>0</v>
      </c>
      <c r="V617" s="123">
        <f t="shared" si="261"/>
        <v>0</v>
      </c>
      <c r="W617" s="122">
        <f t="shared" si="246"/>
        <v>0</v>
      </c>
      <c r="X617" s="124">
        <f t="shared" si="262"/>
        <v>6.4099999999999966</v>
      </c>
      <c r="Y617" s="124">
        <f t="shared" si="263"/>
        <v>-1.5899999999999967</v>
      </c>
      <c r="Z617" s="124">
        <f t="shared" si="264"/>
        <v>6.4099999999999966</v>
      </c>
      <c r="AA617" s="140">
        <f t="shared" si="265"/>
        <v>-1.5899999999999967</v>
      </c>
      <c r="AB617" s="142" t="str">
        <f>IF(G617&lt;&gt;"",VLOOKUP(WEEKDAY(C617,2),Служебный!G$4:H$10,2),"")</f>
        <v/>
      </c>
      <c r="AC617" s="125" t="str">
        <f t="shared" si="253"/>
        <v/>
      </c>
      <c r="AD617" s="126" t="str">
        <f t="shared" si="254"/>
        <v/>
      </c>
      <c r="AE617" s="127">
        <f t="shared" si="266"/>
        <v>0</v>
      </c>
      <c r="AF617" s="127">
        <f t="shared" si="267"/>
        <v>0</v>
      </c>
      <c r="AG617" s="127" t="str">
        <f t="shared" si="247"/>
        <v>интрадей</v>
      </c>
      <c r="AH617" s="128">
        <f t="shared" si="268"/>
        <v>0</v>
      </c>
      <c r="AI617" s="128">
        <f t="shared" si="269"/>
        <v>0</v>
      </c>
      <c r="AJ617" s="125" t="str">
        <f t="shared" si="255"/>
        <v/>
      </c>
      <c r="AK617" s="125" t="str">
        <f t="shared" si="256"/>
        <v/>
      </c>
      <c r="AL617" s="126" t="str">
        <f t="shared" si="257"/>
        <v/>
      </c>
      <c r="AM617" s="128">
        <f t="shared" si="250"/>
        <v>0</v>
      </c>
      <c r="AN617" s="129">
        <f t="shared" si="258"/>
        <v>8</v>
      </c>
      <c r="AO617" s="129">
        <f t="shared" si="251"/>
        <v>-19.875000000000043</v>
      </c>
      <c r="AP617" s="129">
        <f t="shared" si="259"/>
        <v>0</v>
      </c>
      <c r="AQ617" s="128">
        <f t="shared" si="248"/>
        <v>0</v>
      </c>
      <c r="AR617" s="128">
        <f t="shared" si="249"/>
        <v>0</v>
      </c>
      <c r="AS617" s="125">
        <f t="shared" si="270"/>
        <v>0</v>
      </c>
      <c r="AT617" s="143">
        <f t="shared" si="271"/>
        <v>-1</v>
      </c>
      <c r="AU617" s="137"/>
      <c r="AV617" s="102"/>
    </row>
    <row r="618" spans="1:48" ht="10.199999999999999" x14ac:dyDescent="0.2">
      <c r="A618" s="102"/>
      <c r="B618" s="133">
        <v>616</v>
      </c>
      <c r="C618" s="159"/>
      <c r="D618" s="82"/>
      <c r="E618" s="81"/>
      <c r="F618" s="82"/>
      <c r="G618" s="84"/>
      <c r="H618" s="84"/>
      <c r="I618" s="85"/>
      <c r="J618" s="85"/>
      <c r="K618" s="84"/>
      <c r="L618" s="86"/>
      <c r="M618" s="87"/>
      <c r="N618" s="135"/>
      <c r="O618" s="119"/>
      <c r="P618" s="120"/>
      <c r="Q618" s="121"/>
      <c r="R618" s="86"/>
      <c r="S618" s="86"/>
      <c r="T618" s="138">
        <f t="shared" si="252"/>
        <v>6.4099999999999966</v>
      </c>
      <c r="U618" s="122">
        <f t="shared" si="260"/>
        <v>0</v>
      </c>
      <c r="V618" s="123">
        <f t="shared" si="261"/>
        <v>0</v>
      </c>
      <c r="W618" s="122">
        <f t="shared" si="246"/>
        <v>0</v>
      </c>
      <c r="X618" s="124">
        <f t="shared" si="262"/>
        <v>6.4099999999999966</v>
      </c>
      <c r="Y618" s="124">
        <f t="shared" si="263"/>
        <v>-1.5899999999999967</v>
      </c>
      <c r="Z618" s="124">
        <f t="shared" si="264"/>
        <v>6.4099999999999966</v>
      </c>
      <c r="AA618" s="140">
        <f t="shared" si="265"/>
        <v>-1.5899999999999967</v>
      </c>
      <c r="AB618" s="142" t="str">
        <f>IF(G618&lt;&gt;"",VLOOKUP(WEEKDAY(C618,2),Служебный!G$4:H$10,2),"")</f>
        <v/>
      </c>
      <c r="AC618" s="125" t="str">
        <f t="shared" si="253"/>
        <v/>
      </c>
      <c r="AD618" s="126" t="str">
        <f t="shared" si="254"/>
        <v/>
      </c>
      <c r="AE618" s="127">
        <f t="shared" si="266"/>
        <v>0</v>
      </c>
      <c r="AF618" s="127">
        <f t="shared" si="267"/>
        <v>0</v>
      </c>
      <c r="AG618" s="127" t="str">
        <f t="shared" si="247"/>
        <v>интрадей</v>
      </c>
      <c r="AH618" s="128">
        <f t="shared" si="268"/>
        <v>0</v>
      </c>
      <c r="AI618" s="128">
        <f t="shared" si="269"/>
        <v>0</v>
      </c>
      <c r="AJ618" s="125" t="str">
        <f t="shared" si="255"/>
        <v/>
      </c>
      <c r="AK618" s="125" t="str">
        <f t="shared" si="256"/>
        <v/>
      </c>
      <c r="AL618" s="126" t="str">
        <f t="shared" si="257"/>
        <v/>
      </c>
      <c r="AM618" s="128">
        <f t="shared" si="250"/>
        <v>0</v>
      </c>
      <c r="AN618" s="129">
        <f t="shared" si="258"/>
        <v>8</v>
      </c>
      <c r="AO618" s="129">
        <f t="shared" si="251"/>
        <v>-19.875000000000043</v>
      </c>
      <c r="AP618" s="129">
        <f t="shared" si="259"/>
        <v>0</v>
      </c>
      <c r="AQ618" s="128">
        <f t="shared" si="248"/>
        <v>0</v>
      </c>
      <c r="AR618" s="128">
        <f t="shared" si="249"/>
        <v>0</v>
      </c>
      <c r="AS618" s="125">
        <f t="shared" si="270"/>
        <v>0</v>
      </c>
      <c r="AT618" s="143">
        <f t="shared" si="271"/>
        <v>-1</v>
      </c>
      <c r="AU618" s="137"/>
      <c r="AV618" s="102"/>
    </row>
    <row r="619" spans="1:48" ht="10.199999999999999" x14ac:dyDescent="0.2">
      <c r="A619" s="102"/>
      <c r="B619" s="133">
        <v>617</v>
      </c>
      <c r="C619" s="159"/>
      <c r="D619" s="82"/>
      <c r="E619" s="81"/>
      <c r="F619" s="82"/>
      <c r="G619" s="84"/>
      <c r="H619" s="84"/>
      <c r="I619" s="85"/>
      <c r="J619" s="85"/>
      <c r="K619" s="84"/>
      <c r="L619" s="86"/>
      <c r="M619" s="87"/>
      <c r="N619" s="135"/>
      <c r="O619" s="119"/>
      <c r="P619" s="120"/>
      <c r="Q619" s="121"/>
      <c r="R619" s="86"/>
      <c r="S619" s="86"/>
      <c r="T619" s="138">
        <f t="shared" si="252"/>
        <v>6.4099999999999966</v>
      </c>
      <c r="U619" s="122">
        <f t="shared" si="260"/>
        <v>0</v>
      </c>
      <c r="V619" s="123">
        <f t="shared" si="261"/>
        <v>0</v>
      </c>
      <c r="W619" s="122">
        <f t="shared" si="246"/>
        <v>0</v>
      </c>
      <c r="X619" s="124">
        <f t="shared" si="262"/>
        <v>6.4099999999999966</v>
      </c>
      <c r="Y619" s="124">
        <f t="shared" si="263"/>
        <v>-1.5899999999999967</v>
      </c>
      <c r="Z619" s="124">
        <f t="shared" si="264"/>
        <v>6.4099999999999966</v>
      </c>
      <c r="AA619" s="140">
        <f t="shared" si="265"/>
        <v>-1.5899999999999967</v>
      </c>
      <c r="AB619" s="142" t="str">
        <f>IF(G619&lt;&gt;"",VLOOKUP(WEEKDAY(C619,2),Служебный!G$4:H$10,2),"")</f>
        <v/>
      </c>
      <c r="AC619" s="125" t="str">
        <f t="shared" si="253"/>
        <v/>
      </c>
      <c r="AD619" s="126" t="str">
        <f t="shared" si="254"/>
        <v/>
      </c>
      <c r="AE619" s="127">
        <f t="shared" si="266"/>
        <v>0</v>
      </c>
      <c r="AF619" s="127">
        <f t="shared" si="267"/>
        <v>0</v>
      </c>
      <c r="AG619" s="127" t="str">
        <f t="shared" si="247"/>
        <v>интрадей</v>
      </c>
      <c r="AH619" s="128">
        <f t="shared" si="268"/>
        <v>0</v>
      </c>
      <c r="AI619" s="128">
        <f t="shared" si="269"/>
        <v>0</v>
      </c>
      <c r="AJ619" s="125" t="str">
        <f t="shared" si="255"/>
        <v/>
      </c>
      <c r="AK619" s="125" t="str">
        <f t="shared" si="256"/>
        <v/>
      </c>
      <c r="AL619" s="126" t="str">
        <f t="shared" si="257"/>
        <v/>
      </c>
      <c r="AM619" s="128">
        <f t="shared" si="250"/>
        <v>0</v>
      </c>
      <c r="AN619" s="129">
        <f t="shared" si="258"/>
        <v>8</v>
      </c>
      <c r="AO619" s="129">
        <f t="shared" si="251"/>
        <v>-19.875000000000043</v>
      </c>
      <c r="AP619" s="129">
        <f t="shared" si="259"/>
        <v>0</v>
      </c>
      <c r="AQ619" s="128">
        <f t="shared" si="248"/>
        <v>0</v>
      </c>
      <c r="AR619" s="128">
        <f t="shared" si="249"/>
        <v>0</v>
      </c>
      <c r="AS619" s="125">
        <f t="shared" si="270"/>
        <v>0</v>
      </c>
      <c r="AT619" s="143">
        <f t="shared" si="271"/>
        <v>-1</v>
      </c>
      <c r="AU619" s="137"/>
      <c r="AV619" s="102"/>
    </row>
    <row r="620" spans="1:48" ht="10.199999999999999" x14ac:dyDescent="0.2">
      <c r="A620" s="102"/>
      <c r="B620" s="133">
        <v>618</v>
      </c>
      <c r="C620" s="159"/>
      <c r="D620" s="82"/>
      <c r="E620" s="81"/>
      <c r="F620" s="82"/>
      <c r="G620" s="84"/>
      <c r="H620" s="84"/>
      <c r="I620" s="85"/>
      <c r="J620" s="85"/>
      <c r="K620" s="84"/>
      <c r="L620" s="86"/>
      <c r="M620" s="87"/>
      <c r="N620" s="135"/>
      <c r="O620" s="119"/>
      <c r="P620" s="120"/>
      <c r="Q620" s="121"/>
      <c r="R620" s="86"/>
      <c r="S620" s="86"/>
      <c r="T620" s="138">
        <f t="shared" si="252"/>
        <v>6.4099999999999966</v>
      </c>
      <c r="U620" s="122">
        <f t="shared" si="260"/>
        <v>0</v>
      </c>
      <c r="V620" s="123">
        <f t="shared" si="261"/>
        <v>0</v>
      </c>
      <c r="W620" s="122">
        <f t="shared" si="246"/>
        <v>0</v>
      </c>
      <c r="X620" s="124">
        <f t="shared" si="262"/>
        <v>6.4099999999999966</v>
      </c>
      <c r="Y620" s="124">
        <f t="shared" si="263"/>
        <v>-1.5899999999999967</v>
      </c>
      <c r="Z620" s="124">
        <f t="shared" si="264"/>
        <v>6.4099999999999966</v>
      </c>
      <c r="AA620" s="140">
        <f t="shared" si="265"/>
        <v>-1.5899999999999967</v>
      </c>
      <c r="AB620" s="142" t="str">
        <f>IF(G620&lt;&gt;"",VLOOKUP(WEEKDAY(C620,2),Служебный!G$4:H$10,2),"")</f>
        <v/>
      </c>
      <c r="AC620" s="125" t="str">
        <f t="shared" si="253"/>
        <v/>
      </c>
      <c r="AD620" s="126" t="str">
        <f t="shared" si="254"/>
        <v/>
      </c>
      <c r="AE620" s="127">
        <f t="shared" si="266"/>
        <v>0</v>
      </c>
      <c r="AF620" s="127">
        <f t="shared" si="267"/>
        <v>0</v>
      </c>
      <c r="AG620" s="127" t="str">
        <f t="shared" si="247"/>
        <v>интрадей</v>
      </c>
      <c r="AH620" s="128">
        <f t="shared" si="268"/>
        <v>0</v>
      </c>
      <c r="AI620" s="128">
        <f t="shared" si="269"/>
        <v>0</v>
      </c>
      <c r="AJ620" s="125" t="str">
        <f t="shared" si="255"/>
        <v/>
      </c>
      <c r="AK620" s="125" t="str">
        <f t="shared" si="256"/>
        <v/>
      </c>
      <c r="AL620" s="126" t="str">
        <f t="shared" si="257"/>
        <v/>
      </c>
      <c r="AM620" s="128">
        <f t="shared" si="250"/>
        <v>0</v>
      </c>
      <c r="AN620" s="129">
        <f t="shared" si="258"/>
        <v>8</v>
      </c>
      <c r="AO620" s="129">
        <f t="shared" si="251"/>
        <v>-19.875000000000043</v>
      </c>
      <c r="AP620" s="129">
        <f t="shared" si="259"/>
        <v>0</v>
      </c>
      <c r="AQ620" s="128">
        <f t="shared" si="248"/>
        <v>0</v>
      </c>
      <c r="AR620" s="128">
        <f t="shared" si="249"/>
        <v>0</v>
      </c>
      <c r="AS620" s="125">
        <f t="shared" si="270"/>
        <v>0</v>
      </c>
      <c r="AT620" s="143">
        <f t="shared" si="271"/>
        <v>-1</v>
      </c>
      <c r="AU620" s="137"/>
      <c r="AV620" s="102"/>
    </row>
    <row r="621" spans="1:48" ht="10.199999999999999" x14ac:dyDescent="0.2">
      <c r="A621" s="102"/>
      <c r="B621" s="133">
        <v>619</v>
      </c>
      <c r="C621" s="159"/>
      <c r="D621" s="82"/>
      <c r="E621" s="81"/>
      <c r="F621" s="82"/>
      <c r="G621" s="84"/>
      <c r="H621" s="84"/>
      <c r="I621" s="85"/>
      <c r="J621" s="85"/>
      <c r="K621" s="84"/>
      <c r="L621" s="86"/>
      <c r="M621" s="87"/>
      <c r="N621" s="135"/>
      <c r="O621" s="119"/>
      <c r="P621" s="120"/>
      <c r="Q621" s="121"/>
      <c r="R621" s="86"/>
      <c r="S621" s="86"/>
      <c r="T621" s="138">
        <f t="shared" si="252"/>
        <v>6.4099999999999966</v>
      </c>
      <c r="U621" s="122">
        <f t="shared" si="260"/>
        <v>0</v>
      </c>
      <c r="V621" s="123">
        <f t="shared" si="261"/>
        <v>0</v>
      </c>
      <c r="W621" s="122">
        <f t="shared" si="246"/>
        <v>0</v>
      </c>
      <c r="X621" s="124">
        <f t="shared" si="262"/>
        <v>6.4099999999999966</v>
      </c>
      <c r="Y621" s="124">
        <f t="shared" si="263"/>
        <v>-1.5899999999999967</v>
      </c>
      <c r="Z621" s="124">
        <f t="shared" si="264"/>
        <v>6.4099999999999966</v>
      </c>
      <c r="AA621" s="140">
        <f t="shared" si="265"/>
        <v>-1.5899999999999967</v>
      </c>
      <c r="AB621" s="142" t="str">
        <f>IF(G621&lt;&gt;"",VLOOKUP(WEEKDAY(C621,2),Служебный!G$4:H$10,2),"")</f>
        <v/>
      </c>
      <c r="AC621" s="125" t="str">
        <f t="shared" si="253"/>
        <v/>
      </c>
      <c r="AD621" s="126" t="str">
        <f t="shared" si="254"/>
        <v/>
      </c>
      <c r="AE621" s="127">
        <f t="shared" si="266"/>
        <v>0</v>
      </c>
      <c r="AF621" s="127">
        <f t="shared" si="267"/>
        <v>0</v>
      </c>
      <c r="AG621" s="127" t="str">
        <f t="shared" si="247"/>
        <v>интрадей</v>
      </c>
      <c r="AH621" s="128">
        <f t="shared" si="268"/>
        <v>0</v>
      </c>
      <c r="AI621" s="128">
        <f t="shared" si="269"/>
        <v>0</v>
      </c>
      <c r="AJ621" s="125" t="str">
        <f t="shared" si="255"/>
        <v/>
      </c>
      <c r="AK621" s="125" t="str">
        <f t="shared" si="256"/>
        <v/>
      </c>
      <c r="AL621" s="126" t="str">
        <f t="shared" si="257"/>
        <v/>
      </c>
      <c r="AM621" s="128">
        <f t="shared" si="250"/>
        <v>0</v>
      </c>
      <c r="AN621" s="129">
        <f t="shared" si="258"/>
        <v>8</v>
      </c>
      <c r="AO621" s="129">
        <f t="shared" si="251"/>
        <v>-19.875000000000043</v>
      </c>
      <c r="AP621" s="129">
        <f t="shared" si="259"/>
        <v>0</v>
      </c>
      <c r="AQ621" s="128">
        <f t="shared" si="248"/>
        <v>0</v>
      </c>
      <c r="AR621" s="128">
        <f t="shared" si="249"/>
        <v>0</v>
      </c>
      <c r="AS621" s="125">
        <f t="shared" si="270"/>
        <v>0</v>
      </c>
      <c r="AT621" s="143">
        <f t="shared" si="271"/>
        <v>-1</v>
      </c>
      <c r="AU621" s="137"/>
      <c r="AV621" s="102"/>
    </row>
    <row r="622" spans="1:48" ht="10.199999999999999" x14ac:dyDescent="0.2">
      <c r="A622" s="102"/>
      <c r="B622" s="133">
        <v>620</v>
      </c>
      <c r="C622" s="159"/>
      <c r="D622" s="82"/>
      <c r="E622" s="81"/>
      <c r="F622" s="82"/>
      <c r="G622" s="84"/>
      <c r="H622" s="84"/>
      <c r="I622" s="85"/>
      <c r="J622" s="85"/>
      <c r="K622" s="84"/>
      <c r="L622" s="86"/>
      <c r="M622" s="87"/>
      <c r="N622" s="135"/>
      <c r="O622" s="119"/>
      <c r="P622" s="120"/>
      <c r="Q622" s="121"/>
      <c r="R622" s="86"/>
      <c r="S622" s="86"/>
      <c r="T622" s="138">
        <f t="shared" si="252"/>
        <v>6.4099999999999966</v>
      </c>
      <c r="U622" s="122">
        <f t="shared" si="260"/>
        <v>0</v>
      </c>
      <c r="V622" s="123">
        <f t="shared" si="261"/>
        <v>0</v>
      </c>
      <c r="W622" s="122">
        <f t="shared" si="246"/>
        <v>0</v>
      </c>
      <c r="X622" s="124">
        <f t="shared" si="262"/>
        <v>6.4099999999999966</v>
      </c>
      <c r="Y622" s="124">
        <f t="shared" si="263"/>
        <v>-1.5899999999999967</v>
      </c>
      <c r="Z622" s="124">
        <f t="shared" si="264"/>
        <v>6.4099999999999966</v>
      </c>
      <c r="AA622" s="140">
        <f t="shared" si="265"/>
        <v>-1.5899999999999967</v>
      </c>
      <c r="AB622" s="142" t="str">
        <f>IF(G622&lt;&gt;"",VLOOKUP(WEEKDAY(C622,2),Служебный!G$4:H$10,2),"")</f>
        <v/>
      </c>
      <c r="AC622" s="125" t="str">
        <f t="shared" si="253"/>
        <v/>
      </c>
      <c r="AD622" s="126" t="str">
        <f t="shared" si="254"/>
        <v/>
      </c>
      <c r="AE622" s="127">
        <f t="shared" si="266"/>
        <v>0</v>
      </c>
      <c r="AF622" s="127">
        <f t="shared" si="267"/>
        <v>0</v>
      </c>
      <c r="AG622" s="127" t="str">
        <f t="shared" si="247"/>
        <v>интрадей</v>
      </c>
      <c r="AH622" s="128">
        <f t="shared" si="268"/>
        <v>0</v>
      </c>
      <c r="AI622" s="128">
        <f t="shared" si="269"/>
        <v>0</v>
      </c>
      <c r="AJ622" s="125" t="str">
        <f t="shared" si="255"/>
        <v/>
      </c>
      <c r="AK622" s="125" t="str">
        <f t="shared" si="256"/>
        <v/>
      </c>
      <c r="AL622" s="126" t="str">
        <f t="shared" si="257"/>
        <v/>
      </c>
      <c r="AM622" s="128">
        <f t="shared" si="250"/>
        <v>0</v>
      </c>
      <c r="AN622" s="129">
        <f t="shared" si="258"/>
        <v>8</v>
      </c>
      <c r="AO622" s="129">
        <f t="shared" si="251"/>
        <v>-19.875000000000043</v>
      </c>
      <c r="AP622" s="129">
        <f t="shared" si="259"/>
        <v>0</v>
      </c>
      <c r="AQ622" s="128">
        <f t="shared" si="248"/>
        <v>0</v>
      </c>
      <c r="AR622" s="128">
        <f t="shared" si="249"/>
        <v>0</v>
      </c>
      <c r="AS622" s="125">
        <f t="shared" si="270"/>
        <v>0</v>
      </c>
      <c r="AT622" s="143">
        <f t="shared" si="271"/>
        <v>-1</v>
      </c>
      <c r="AU622" s="137"/>
      <c r="AV622" s="102"/>
    </row>
    <row r="623" spans="1:48" ht="10.199999999999999" x14ac:dyDescent="0.2">
      <c r="A623" s="102"/>
      <c r="B623" s="133">
        <v>621</v>
      </c>
      <c r="C623" s="159"/>
      <c r="D623" s="82"/>
      <c r="E623" s="81"/>
      <c r="F623" s="82"/>
      <c r="G623" s="84"/>
      <c r="H623" s="84"/>
      <c r="I623" s="85"/>
      <c r="J623" s="85"/>
      <c r="K623" s="84"/>
      <c r="L623" s="86"/>
      <c r="M623" s="87"/>
      <c r="N623" s="135"/>
      <c r="O623" s="119"/>
      <c r="P623" s="120"/>
      <c r="Q623" s="121"/>
      <c r="R623" s="86"/>
      <c r="S623" s="86"/>
      <c r="T623" s="138">
        <f t="shared" si="252"/>
        <v>6.4099999999999966</v>
      </c>
      <c r="U623" s="122">
        <f t="shared" si="260"/>
        <v>0</v>
      </c>
      <c r="V623" s="123">
        <f t="shared" si="261"/>
        <v>0</v>
      </c>
      <c r="W623" s="122">
        <f t="shared" si="246"/>
        <v>0</v>
      </c>
      <c r="X623" s="124">
        <f t="shared" si="262"/>
        <v>6.4099999999999966</v>
      </c>
      <c r="Y623" s="124">
        <f t="shared" si="263"/>
        <v>-1.5899999999999967</v>
      </c>
      <c r="Z623" s="124">
        <f t="shared" si="264"/>
        <v>6.4099999999999966</v>
      </c>
      <c r="AA623" s="140">
        <f t="shared" si="265"/>
        <v>-1.5899999999999967</v>
      </c>
      <c r="AB623" s="142" t="str">
        <f>IF(G623&lt;&gt;"",VLOOKUP(WEEKDAY(C623,2),Служебный!G$4:H$10,2),"")</f>
        <v/>
      </c>
      <c r="AC623" s="125" t="str">
        <f t="shared" si="253"/>
        <v/>
      </c>
      <c r="AD623" s="126" t="str">
        <f t="shared" si="254"/>
        <v/>
      </c>
      <c r="AE623" s="127">
        <f t="shared" si="266"/>
        <v>0</v>
      </c>
      <c r="AF623" s="127">
        <f t="shared" si="267"/>
        <v>0</v>
      </c>
      <c r="AG623" s="127" t="str">
        <f t="shared" si="247"/>
        <v>интрадей</v>
      </c>
      <c r="AH623" s="128">
        <f t="shared" si="268"/>
        <v>0</v>
      </c>
      <c r="AI623" s="128">
        <f t="shared" si="269"/>
        <v>0</v>
      </c>
      <c r="AJ623" s="125" t="str">
        <f t="shared" si="255"/>
        <v/>
      </c>
      <c r="AK623" s="125" t="str">
        <f t="shared" si="256"/>
        <v/>
      </c>
      <c r="AL623" s="126" t="str">
        <f t="shared" si="257"/>
        <v/>
      </c>
      <c r="AM623" s="128">
        <f t="shared" si="250"/>
        <v>0</v>
      </c>
      <c r="AN623" s="129">
        <f t="shared" si="258"/>
        <v>8</v>
      </c>
      <c r="AO623" s="129">
        <f t="shared" si="251"/>
        <v>-19.875000000000043</v>
      </c>
      <c r="AP623" s="129">
        <f t="shared" si="259"/>
        <v>0</v>
      </c>
      <c r="AQ623" s="128">
        <f t="shared" si="248"/>
        <v>0</v>
      </c>
      <c r="AR623" s="128">
        <f t="shared" si="249"/>
        <v>0</v>
      </c>
      <c r="AS623" s="125">
        <f t="shared" si="270"/>
        <v>0</v>
      </c>
      <c r="AT623" s="143">
        <f t="shared" si="271"/>
        <v>-1</v>
      </c>
      <c r="AU623" s="137"/>
      <c r="AV623" s="102"/>
    </row>
    <row r="624" spans="1:48" ht="10.199999999999999" x14ac:dyDescent="0.2">
      <c r="A624" s="102"/>
      <c r="B624" s="133">
        <v>622</v>
      </c>
      <c r="C624" s="159"/>
      <c r="D624" s="82"/>
      <c r="E624" s="81"/>
      <c r="F624" s="82"/>
      <c r="G624" s="84"/>
      <c r="H624" s="84"/>
      <c r="I624" s="85"/>
      <c r="J624" s="85"/>
      <c r="K624" s="84"/>
      <c r="L624" s="86"/>
      <c r="M624" s="87"/>
      <c r="N624" s="135"/>
      <c r="O624" s="119"/>
      <c r="P624" s="120"/>
      <c r="Q624" s="121"/>
      <c r="R624" s="86"/>
      <c r="S624" s="86"/>
      <c r="T624" s="138">
        <f t="shared" si="252"/>
        <v>6.4099999999999966</v>
      </c>
      <c r="U624" s="122">
        <f t="shared" si="260"/>
        <v>0</v>
      </c>
      <c r="V624" s="123">
        <f t="shared" si="261"/>
        <v>0</v>
      </c>
      <c r="W624" s="122">
        <f t="shared" si="246"/>
        <v>0</v>
      </c>
      <c r="X624" s="124">
        <f t="shared" si="262"/>
        <v>6.4099999999999966</v>
      </c>
      <c r="Y624" s="124">
        <f t="shared" si="263"/>
        <v>-1.5899999999999967</v>
      </c>
      <c r="Z624" s="124">
        <f t="shared" si="264"/>
        <v>6.4099999999999966</v>
      </c>
      <c r="AA624" s="140">
        <f t="shared" si="265"/>
        <v>-1.5899999999999967</v>
      </c>
      <c r="AB624" s="142" t="str">
        <f>IF(G624&lt;&gt;"",VLOOKUP(WEEKDAY(C624,2),Служебный!G$4:H$10,2),"")</f>
        <v/>
      </c>
      <c r="AC624" s="125" t="str">
        <f t="shared" si="253"/>
        <v/>
      </c>
      <c r="AD624" s="126" t="str">
        <f t="shared" si="254"/>
        <v/>
      </c>
      <c r="AE624" s="127">
        <f t="shared" si="266"/>
        <v>0</v>
      </c>
      <c r="AF624" s="127">
        <f t="shared" si="267"/>
        <v>0</v>
      </c>
      <c r="AG624" s="127" t="str">
        <f t="shared" si="247"/>
        <v>интрадей</v>
      </c>
      <c r="AH624" s="128">
        <f t="shared" si="268"/>
        <v>0</v>
      </c>
      <c r="AI624" s="128">
        <f t="shared" si="269"/>
        <v>0</v>
      </c>
      <c r="AJ624" s="125" t="str">
        <f t="shared" si="255"/>
        <v/>
      </c>
      <c r="AK624" s="125" t="str">
        <f t="shared" si="256"/>
        <v/>
      </c>
      <c r="AL624" s="126" t="str">
        <f t="shared" si="257"/>
        <v/>
      </c>
      <c r="AM624" s="128">
        <f t="shared" si="250"/>
        <v>0</v>
      </c>
      <c r="AN624" s="129">
        <f t="shared" si="258"/>
        <v>8</v>
      </c>
      <c r="AO624" s="129">
        <f t="shared" si="251"/>
        <v>-19.875000000000043</v>
      </c>
      <c r="AP624" s="129">
        <f t="shared" si="259"/>
        <v>0</v>
      </c>
      <c r="AQ624" s="128">
        <f t="shared" si="248"/>
        <v>0</v>
      </c>
      <c r="AR624" s="128">
        <f t="shared" si="249"/>
        <v>0</v>
      </c>
      <c r="AS624" s="125">
        <f t="shared" si="270"/>
        <v>0</v>
      </c>
      <c r="AT624" s="143">
        <f t="shared" si="271"/>
        <v>-1</v>
      </c>
      <c r="AU624" s="137"/>
      <c r="AV624" s="102"/>
    </row>
    <row r="625" spans="1:48" ht="10.199999999999999" x14ac:dyDescent="0.2">
      <c r="A625" s="102"/>
      <c r="B625" s="133">
        <v>623</v>
      </c>
      <c r="C625" s="159"/>
      <c r="D625" s="82"/>
      <c r="E625" s="81"/>
      <c r="F625" s="82"/>
      <c r="G625" s="84"/>
      <c r="H625" s="84"/>
      <c r="I625" s="85"/>
      <c r="J625" s="85"/>
      <c r="K625" s="84"/>
      <c r="L625" s="86"/>
      <c r="M625" s="87"/>
      <c r="N625" s="135"/>
      <c r="O625" s="119"/>
      <c r="P625" s="120"/>
      <c r="Q625" s="121"/>
      <c r="R625" s="86"/>
      <c r="S625" s="86"/>
      <c r="T625" s="138">
        <f t="shared" si="252"/>
        <v>6.4099999999999966</v>
      </c>
      <c r="U625" s="122">
        <f t="shared" si="260"/>
        <v>0</v>
      </c>
      <c r="V625" s="123">
        <f t="shared" si="261"/>
        <v>0</v>
      </c>
      <c r="W625" s="122">
        <f t="shared" si="246"/>
        <v>0</v>
      </c>
      <c r="X625" s="124">
        <f t="shared" si="262"/>
        <v>6.4099999999999966</v>
      </c>
      <c r="Y625" s="124">
        <f t="shared" si="263"/>
        <v>-1.5899999999999967</v>
      </c>
      <c r="Z625" s="124">
        <f t="shared" si="264"/>
        <v>6.4099999999999966</v>
      </c>
      <c r="AA625" s="140">
        <f t="shared" si="265"/>
        <v>-1.5899999999999967</v>
      </c>
      <c r="AB625" s="142" t="str">
        <f>IF(G625&lt;&gt;"",VLOOKUP(WEEKDAY(C625,2),Служебный!G$4:H$10,2),"")</f>
        <v/>
      </c>
      <c r="AC625" s="125" t="str">
        <f t="shared" si="253"/>
        <v/>
      </c>
      <c r="AD625" s="126" t="str">
        <f t="shared" si="254"/>
        <v/>
      </c>
      <c r="AE625" s="127">
        <f t="shared" si="266"/>
        <v>0</v>
      </c>
      <c r="AF625" s="127">
        <f t="shared" si="267"/>
        <v>0</v>
      </c>
      <c r="AG625" s="127" t="str">
        <f t="shared" si="247"/>
        <v>интрадей</v>
      </c>
      <c r="AH625" s="128">
        <f t="shared" si="268"/>
        <v>0</v>
      </c>
      <c r="AI625" s="128">
        <f t="shared" si="269"/>
        <v>0</v>
      </c>
      <c r="AJ625" s="125" t="str">
        <f t="shared" si="255"/>
        <v/>
      </c>
      <c r="AK625" s="125" t="str">
        <f t="shared" si="256"/>
        <v/>
      </c>
      <c r="AL625" s="126" t="str">
        <f t="shared" si="257"/>
        <v/>
      </c>
      <c r="AM625" s="128">
        <f t="shared" si="250"/>
        <v>0</v>
      </c>
      <c r="AN625" s="129">
        <f t="shared" si="258"/>
        <v>8</v>
      </c>
      <c r="AO625" s="129">
        <f t="shared" si="251"/>
        <v>-19.875000000000043</v>
      </c>
      <c r="AP625" s="129">
        <f t="shared" si="259"/>
        <v>0</v>
      </c>
      <c r="AQ625" s="128">
        <f t="shared" si="248"/>
        <v>0</v>
      </c>
      <c r="AR625" s="128">
        <f t="shared" si="249"/>
        <v>0</v>
      </c>
      <c r="AS625" s="125">
        <f t="shared" si="270"/>
        <v>0</v>
      </c>
      <c r="AT625" s="143">
        <f t="shared" si="271"/>
        <v>-1</v>
      </c>
      <c r="AU625" s="137"/>
      <c r="AV625" s="102"/>
    </row>
    <row r="626" spans="1:48" ht="10.199999999999999" x14ac:dyDescent="0.2">
      <c r="A626" s="102"/>
      <c r="B626" s="133">
        <v>624</v>
      </c>
      <c r="C626" s="159"/>
      <c r="D626" s="82"/>
      <c r="E626" s="81"/>
      <c r="F626" s="82"/>
      <c r="G626" s="84"/>
      <c r="H626" s="84"/>
      <c r="I626" s="85"/>
      <c r="J626" s="85"/>
      <c r="K626" s="84"/>
      <c r="L626" s="86"/>
      <c r="M626" s="87"/>
      <c r="N626" s="135"/>
      <c r="O626" s="119"/>
      <c r="P626" s="120"/>
      <c r="Q626" s="121"/>
      <c r="R626" s="86"/>
      <c r="S626" s="86"/>
      <c r="T626" s="138">
        <f t="shared" si="252"/>
        <v>6.4099999999999966</v>
      </c>
      <c r="U626" s="122">
        <f t="shared" si="260"/>
        <v>0</v>
      </c>
      <c r="V626" s="123">
        <f t="shared" si="261"/>
        <v>0</v>
      </c>
      <c r="W626" s="122">
        <f t="shared" si="246"/>
        <v>0</v>
      </c>
      <c r="X626" s="124">
        <f t="shared" si="262"/>
        <v>6.4099999999999966</v>
      </c>
      <c r="Y626" s="124">
        <f t="shared" si="263"/>
        <v>-1.5899999999999967</v>
      </c>
      <c r="Z626" s="124">
        <f t="shared" si="264"/>
        <v>6.4099999999999966</v>
      </c>
      <c r="AA626" s="140">
        <f t="shared" si="265"/>
        <v>-1.5899999999999967</v>
      </c>
      <c r="AB626" s="142" t="str">
        <f>IF(G626&lt;&gt;"",VLOOKUP(WEEKDAY(C626,2),Служебный!G$4:H$10,2),"")</f>
        <v/>
      </c>
      <c r="AC626" s="125" t="str">
        <f t="shared" si="253"/>
        <v/>
      </c>
      <c r="AD626" s="126" t="str">
        <f t="shared" si="254"/>
        <v/>
      </c>
      <c r="AE626" s="127">
        <f t="shared" si="266"/>
        <v>0</v>
      </c>
      <c r="AF626" s="127">
        <f t="shared" si="267"/>
        <v>0</v>
      </c>
      <c r="AG626" s="127" t="str">
        <f t="shared" si="247"/>
        <v>интрадей</v>
      </c>
      <c r="AH626" s="128">
        <f t="shared" si="268"/>
        <v>0</v>
      </c>
      <c r="AI626" s="128">
        <f t="shared" si="269"/>
        <v>0</v>
      </c>
      <c r="AJ626" s="125" t="str">
        <f t="shared" si="255"/>
        <v/>
      </c>
      <c r="AK626" s="125" t="str">
        <f t="shared" si="256"/>
        <v/>
      </c>
      <c r="AL626" s="126" t="str">
        <f t="shared" si="257"/>
        <v/>
      </c>
      <c r="AM626" s="128">
        <f t="shared" si="250"/>
        <v>0</v>
      </c>
      <c r="AN626" s="129">
        <f t="shared" si="258"/>
        <v>8</v>
      </c>
      <c r="AO626" s="129">
        <f t="shared" si="251"/>
        <v>-19.875000000000043</v>
      </c>
      <c r="AP626" s="129">
        <f t="shared" si="259"/>
        <v>0</v>
      </c>
      <c r="AQ626" s="128">
        <f t="shared" si="248"/>
        <v>0</v>
      </c>
      <c r="AR626" s="128">
        <f t="shared" si="249"/>
        <v>0</v>
      </c>
      <c r="AS626" s="125">
        <f t="shared" si="270"/>
        <v>0</v>
      </c>
      <c r="AT626" s="143">
        <f t="shared" si="271"/>
        <v>-1</v>
      </c>
      <c r="AU626" s="137"/>
      <c r="AV626" s="102"/>
    </row>
    <row r="627" spans="1:48" ht="10.199999999999999" x14ac:dyDescent="0.2">
      <c r="A627" s="102"/>
      <c r="B627" s="133">
        <v>625</v>
      </c>
      <c r="C627" s="159"/>
      <c r="D627" s="82"/>
      <c r="E627" s="81"/>
      <c r="F627" s="82"/>
      <c r="G627" s="84"/>
      <c r="H627" s="84"/>
      <c r="I627" s="85"/>
      <c r="J627" s="85"/>
      <c r="K627" s="84"/>
      <c r="L627" s="86"/>
      <c r="M627" s="87"/>
      <c r="N627" s="135"/>
      <c r="O627" s="119"/>
      <c r="P627" s="120"/>
      <c r="Q627" s="121"/>
      <c r="R627" s="86"/>
      <c r="S627" s="86"/>
      <c r="T627" s="138">
        <f t="shared" si="252"/>
        <v>6.4099999999999966</v>
      </c>
      <c r="U627" s="122">
        <f t="shared" si="260"/>
        <v>0</v>
      </c>
      <c r="V627" s="123">
        <f t="shared" si="261"/>
        <v>0</v>
      </c>
      <c r="W627" s="122">
        <f t="shared" si="246"/>
        <v>0</v>
      </c>
      <c r="X627" s="124">
        <f t="shared" si="262"/>
        <v>6.4099999999999966</v>
      </c>
      <c r="Y627" s="124">
        <f t="shared" si="263"/>
        <v>-1.5899999999999967</v>
      </c>
      <c r="Z627" s="124">
        <f t="shared" si="264"/>
        <v>6.4099999999999966</v>
      </c>
      <c r="AA627" s="140">
        <f t="shared" si="265"/>
        <v>-1.5899999999999967</v>
      </c>
      <c r="AB627" s="142" t="str">
        <f>IF(G627&lt;&gt;"",VLOOKUP(WEEKDAY(C627,2),Служебный!G$4:H$10,2),"")</f>
        <v/>
      </c>
      <c r="AC627" s="125" t="str">
        <f t="shared" si="253"/>
        <v/>
      </c>
      <c r="AD627" s="126" t="str">
        <f t="shared" si="254"/>
        <v/>
      </c>
      <c r="AE627" s="127">
        <f t="shared" si="266"/>
        <v>0</v>
      </c>
      <c r="AF627" s="127">
        <f t="shared" si="267"/>
        <v>0</v>
      </c>
      <c r="AG627" s="127" t="str">
        <f t="shared" si="247"/>
        <v>интрадей</v>
      </c>
      <c r="AH627" s="128">
        <f t="shared" si="268"/>
        <v>0</v>
      </c>
      <c r="AI627" s="128">
        <f t="shared" si="269"/>
        <v>0</v>
      </c>
      <c r="AJ627" s="125" t="str">
        <f t="shared" si="255"/>
        <v/>
      </c>
      <c r="AK627" s="125" t="str">
        <f t="shared" si="256"/>
        <v/>
      </c>
      <c r="AL627" s="126" t="str">
        <f t="shared" si="257"/>
        <v/>
      </c>
      <c r="AM627" s="128">
        <f t="shared" si="250"/>
        <v>0</v>
      </c>
      <c r="AN627" s="129">
        <f t="shared" si="258"/>
        <v>8</v>
      </c>
      <c r="AO627" s="129">
        <f t="shared" si="251"/>
        <v>-19.875000000000043</v>
      </c>
      <c r="AP627" s="129">
        <f t="shared" si="259"/>
        <v>0</v>
      </c>
      <c r="AQ627" s="128">
        <f t="shared" si="248"/>
        <v>0</v>
      </c>
      <c r="AR627" s="128">
        <f t="shared" si="249"/>
        <v>0</v>
      </c>
      <c r="AS627" s="125">
        <f t="shared" si="270"/>
        <v>0</v>
      </c>
      <c r="AT627" s="143">
        <f t="shared" si="271"/>
        <v>-1</v>
      </c>
      <c r="AU627" s="137"/>
      <c r="AV627" s="102"/>
    </row>
    <row r="628" spans="1:48" ht="10.199999999999999" x14ac:dyDescent="0.2">
      <c r="A628" s="102"/>
      <c r="B628" s="133">
        <v>626</v>
      </c>
      <c r="C628" s="159"/>
      <c r="D628" s="82"/>
      <c r="E628" s="81"/>
      <c r="F628" s="82"/>
      <c r="G628" s="84"/>
      <c r="H628" s="84"/>
      <c r="I628" s="85"/>
      <c r="J628" s="85"/>
      <c r="K628" s="84"/>
      <c r="L628" s="86"/>
      <c r="M628" s="87"/>
      <c r="N628" s="135"/>
      <c r="O628" s="119"/>
      <c r="P628" s="120"/>
      <c r="Q628" s="121"/>
      <c r="R628" s="86"/>
      <c r="S628" s="86"/>
      <c r="T628" s="138">
        <f t="shared" si="252"/>
        <v>6.4099999999999966</v>
      </c>
      <c r="U628" s="122">
        <f t="shared" si="260"/>
        <v>0</v>
      </c>
      <c r="V628" s="123">
        <f t="shared" si="261"/>
        <v>0</v>
      </c>
      <c r="W628" s="122">
        <f t="shared" si="246"/>
        <v>0</v>
      </c>
      <c r="X628" s="124">
        <f t="shared" si="262"/>
        <v>6.4099999999999966</v>
      </c>
      <c r="Y628" s="124">
        <f t="shared" si="263"/>
        <v>-1.5899999999999967</v>
      </c>
      <c r="Z628" s="124">
        <f t="shared" si="264"/>
        <v>6.4099999999999966</v>
      </c>
      <c r="AA628" s="140">
        <f t="shared" si="265"/>
        <v>-1.5899999999999967</v>
      </c>
      <c r="AB628" s="142" t="str">
        <f>IF(G628&lt;&gt;"",VLOOKUP(WEEKDAY(C628,2),Служебный!G$4:H$10,2),"")</f>
        <v/>
      </c>
      <c r="AC628" s="125" t="str">
        <f t="shared" si="253"/>
        <v/>
      </c>
      <c r="AD628" s="126" t="str">
        <f t="shared" si="254"/>
        <v/>
      </c>
      <c r="AE628" s="127">
        <f t="shared" si="266"/>
        <v>0</v>
      </c>
      <c r="AF628" s="127">
        <f t="shared" si="267"/>
        <v>0</v>
      </c>
      <c r="AG628" s="127" t="str">
        <f t="shared" si="247"/>
        <v>интрадей</v>
      </c>
      <c r="AH628" s="128">
        <f t="shared" si="268"/>
        <v>0</v>
      </c>
      <c r="AI628" s="128">
        <f t="shared" si="269"/>
        <v>0</v>
      </c>
      <c r="AJ628" s="125" t="str">
        <f t="shared" si="255"/>
        <v/>
      </c>
      <c r="AK628" s="125" t="str">
        <f t="shared" si="256"/>
        <v/>
      </c>
      <c r="AL628" s="126" t="str">
        <f t="shared" si="257"/>
        <v/>
      </c>
      <c r="AM628" s="128">
        <f t="shared" si="250"/>
        <v>0</v>
      </c>
      <c r="AN628" s="129">
        <f t="shared" si="258"/>
        <v>8</v>
      </c>
      <c r="AO628" s="129">
        <f t="shared" si="251"/>
        <v>-19.875000000000043</v>
      </c>
      <c r="AP628" s="129">
        <f t="shared" si="259"/>
        <v>0</v>
      </c>
      <c r="AQ628" s="128">
        <f t="shared" si="248"/>
        <v>0</v>
      </c>
      <c r="AR628" s="128">
        <f t="shared" si="249"/>
        <v>0</v>
      </c>
      <c r="AS628" s="125">
        <f t="shared" si="270"/>
        <v>0</v>
      </c>
      <c r="AT628" s="143">
        <f t="shared" si="271"/>
        <v>-1</v>
      </c>
      <c r="AU628" s="137"/>
      <c r="AV628" s="102"/>
    </row>
    <row r="629" spans="1:48" ht="10.199999999999999" x14ac:dyDescent="0.2">
      <c r="A629" s="102"/>
      <c r="B629" s="133">
        <v>627</v>
      </c>
      <c r="C629" s="159"/>
      <c r="D629" s="82"/>
      <c r="E629" s="81"/>
      <c r="F629" s="82"/>
      <c r="G629" s="84"/>
      <c r="H629" s="84"/>
      <c r="I629" s="85"/>
      <c r="J629" s="85"/>
      <c r="K629" s="84"/>
      <c r="L629" s="86"/>
      <c r="M629" s="87"/>
      <c r="N629" s="135"/>
      <c r="O629" s="119"/>
      <c r="P629" s="120"/>
      <c r="Q629" s="121"/>
      <c r="R629" s="86"/>
      <c r="S629" s="86"/>
      <c r="T629" s="138">
        <f t="shared" si="252"/>
        <v>6.4099999999999966</v>
      </c>
      <c r="U629" s="122">
        <f t="shared" si="260"/>
        <v>0</v>
      </c>
      <c r="V629" s="123">
        <f t="shared" si="261"/>
        <v>0</v>
      </c>
      <c r="W629" s="122">
        <f t="shared" si="246"/>
        <v>0</v>
      </c>
      <c r="X629" s="124">
        <f t="shared" si="262"/>
        <v>6.4099999999999966</v>
      </c>
      <c r="Y629" s="124">
        <f t="shared" si="263"/>
        <v>-1.5899999999999967</v>
      </c>
      <c r="Z629" s="124">
        <f t="shared" si="264"/>
        <v>6.4099999999999966</v>
      </c>
      <c r="AA629" s="140">
        <f t="shared" si="265"/>
        <v>-1.5899999999999967</v>
      </c>
      <c r="AB629" s="142" t="str">
        <f>IF(G629&lt;&gt;"",VLOOKUP(WEEKDAY(C629,2),Служебный!G$4:H$10,2),"")</f>
        <v/>
      </c>
      <c r="AC629" s="125" t="str">
        <f t="shared" si="253"/>
        <v/>
      </c>
      <c r="AD629" s="126" t="str">
        <f t="shared" si="254"/>
        <v/>
      </c>
      <c r="AE629" s="127">
        <f t="shared" si="266"/>
        <v>0</v>
      </c>
      <c r="AF629" s="127">
        <f t="shared" si="267"/>
        <v>0</v>
      </c>
      <c r="AG629" s="127" t="str">
        <f t="shared" si="247"/>
        <v>интрадей</v>
      </c>
      <c r="AH629" s="128">
        <f t="shared" si="268"/>
        <v>0</v>
      </c>
      <c r="AI629" s="128">
        <f t="shared" si="269"/>
        <v>0</v>
      </c>
      <c r="AJ629" s="125" t="str">
        <f t="shared" si="255"/>
        <v/>
      </c>
      <c r="AK629" s="125" t="str">
        <f t="shared" si="256"/>
        <v/>
      </c>
      <c r="AL629" s="126" t="str">
        <f t="shared" si="257"/>
        <v/>
      </c>
      <c r="AM629" s="128">
        <f t="shared" si="250"/>
        <v>0</v>
      </c>
      <c r="AN629" s="129">
        <f t="shared" si="258"/>
        <v>8</v>
      </c>
      <c r="AO629" s="129">
        <f t="shared" si="251"/>
        <v>-19.875000000000043</v>
      </c>
      <c r="AP629" s="129">
        <f t="shared" si="259"/>
        <v>0</v>
      </c>
      <c r="AQ629" s="128">
        <f t="shared" si="248"/>
        <v>0</v>
      </c>
      <c r="AR629" s="128">
        <f t="shared" si="249"/>
        <v>0</v>
      </c>
      <c r="AS629" s="125">
        <f t="shared" si="270"/>
        <v>0</v>
      </c>
      <c r="AT629" s="143">
        <f t="shared" si="271"/>
        <v>-1</v>
      </c>
      <c r="AU629" s="137"/>
      <c r="AV629" s="102"/>
    </row>
    <row r="630" spans="1:48" ht="10.199999999999999" x14ac:dyDescent="0.2">
      <c r="A630" s="102"/>
      <c r="B630" s="133">
        <v>628</v>
      </c>
      <c r="C630" s="159"/>
      <c r="D630" s="82"/>
      <c r="E630" s="81"/>
      <c r="F630" s="82"/>
      <c r="G630" s="84"/>
      <c r="H630" s="84"/>
      <c r="I630" s="85"/>
      <c r="J630" s="85"/>
      <c r="K630" s="84"/>
      <c r="L630" s="86"/>
      <c r="M630" s="87"/>
      <c r="N630" s="135"/>
      <c r="O630" s="119"/>
      <c r="P630" s="120"/>
      <c r="Q630" s="121"/>
      <c r="R630" s="86"/>
      <c r="S630" s="86"/>
      <c r="T630" s="138">
        <f t="shared" si="252"/>
        <v>6.4099999999999966</v>
      </c>
      <c r="U630" s="122">
        <f t="shared" si="260"/>
        <v>0</v>
      </c>
      <c r="V630" s="123">
        <f t="shared" si="261"/>
        <v>0</v>
      </c>
      <c r="W630" s="122">
        <f t="shared" si="246"/>
        <v>0</v>
      </c>
      <c r="X630" s="124">
        <f t="shared" si="262"/>
        <v>6.4099999999999966</v>
      </c>
      <c r="Y630" s="124">
        <f t="shared" si="263"/>
        <v>-1.5899999999999967</v>
      </c>
      <c r="Z630" s="124">
        <f t="shared" si="264"/>
        <v>6.4099999999999966</v>
      </c>
      <c r="AA630" s="140">
        <f t="shared" si="265"/>
        <v>-1.5899999999999967</v>
      </c>
      <c r="AB630" s="142" t="str">
        <f>IF(G630&lt;&gt;"",VLOOKUP(WEEKDAY(C630,2),Служебный!G$4:H$10,2),"")</f>
        <v/>
      </c>
      <c r="AC630" s="125" t="str">
        <f t="shared" si="253"/>
        <v/>
      </c>
      <c r="AD630" s="126" t="str">
        <f t="shared" si="254"/>
        <v/>
      </c>
      <c r="AE630" s="127">
        <f t="shared" si="266"/>
        <v>0</v>
      </c>
      <c r="AF630" s="127">
        <f t="shared" si="267"/>
        <v>0</v>
      </c>
      <c r="AG630" s="127" t="str">
        <f t="shared" si="247"/>
        <v>интрадей</v>
      </c>
      <c r="AH630" s="128">
        <f t="shared" si="268"/>
        <v>0</v>
      </c>
      <c r="AI630" s="128">
        <f t="shared" si="269"/>
        <v>0</v>
      </c>
      <c r="AJ630" s="125" t="str">
        <f t="shared" si="255"/>
        <v/>
      </c>
      <c r="AK630" s="125" t="str">
        <f t="shared" si="256"/>
        <v/>
      </c>
      <c r="AL630" s="126" t="str">
        <f t="shared" si="257"/>
        <v/>
      </c>
      <c r="AM630" s="128">
        <f t="shared" si="250"/>
        <v>0</v>
      </c>
      <c r="AN630" s="129">
        <f t="shared" si="258"/>
        <v>8</v>
      </c>
      <c r="AO630" s="129">
        <f t="shared" si="251"/>
        <v>-19.875000000000043</v>
      </c>
      <c r="AP630" s="129">
        <f t="shared" si="259"/>
        <v>0</v>
      </c>
      <c r="AQ630" s="128">
        <f t="shared" si="248"/>
        <v>0</v>
      </c>
      <c r="AR630" s="128">
        <f t="shared" si="249"/>
        <v>0</v>
      </c>
      <c r="AS630" s="125">
        <f t="shared" si="270"/>
        <v>0</v>
      </c>
      <c r="AT630" s="143">
        <f t="shared" si="271"/>
        <v>-1</v>
      </c>
      <c r="AU630" s="137"/>
      <c r="AV630" s="102"/>
    </row>
    <row r="631" spans="1:48" ht="10.199999999999999" x14ac:dyDescent="0.2">
      <c r="A631" s="102"/>
      <c r="B631" s="133">
        <v>629</v>
      </c>
      <c r="C631" s="159"/>
      <c r="D631" s="82"/>
      <c r="E631" s="81"/>
      <c r="F631" s="82"/>
      <c r="G631" s="84"/>
      <c r="H631" s="84"/>
      <c r="I631" s="85"/>
      <c r="J631" s="85"/>
      <c r="K631" s="84"/>
      <c r="L631" s="86"/>
      <c r="M631" s="87"/>
      <c r="N631" s="135"/>
      <c r="O631" s="119"/>
      <c r="P631" s="120"/>
      <c r="Q631" s="121"/>
      <c r="R631" s="86"/>
      <c r="S631" s="86"/>
      <c r="T631" s="138">
        <f t="shared" si="252"/>
        <v>6.4099999999999966</v>
      </c>
      <c r="U631" s="122">
        <f t="shared" si="260"/>
        <v>0</v>
      </c>
      <c r="V631" s="123">
        <f t="shared" si="261"/>
        <v>0</v>
      </c>
      <c r="W631" s="122">
        <f t="shared" si="246"/>
        <v>0</v>
      </c>
      <c r="X631" s="124">
        <f t="shared" si="262"/>
        <v>6.4099999999999966</v>
      </c>
      <c r="Y631" s="124">
        <f t="shared" si="263"/>
        <v>-1.5899999999999967</v>
      </c>
      <c r="Z631" s="124">
        <f t="shared" si="264"/>
        <v>6.4099999999999966</v>
      </c>
      <c r="AA631" s="140">
        <f t="shared" si="265"/>
        <v>-1.5899999999999967</v>
      </c>
      <c r="AB631" s="142" t="str">
        <f>IF(G631&lt;&gt;"",VLOOKUP(WEEKDAY(C631,2),Служебный!G$4:H$10,2),"")</f>
        <v/>
      </c>
      <c r="AC631" s="125" t="str">
        <f t="shared" si="253"/>
        <v/>
      </c>
      <c r="AD631" s="126" t="str">
        <f t="shared" si="254"/>
        <v/>
      </c>
      <c r="AE631" s="127">
        <f t="shared" si="266"/>
        <v>0</v>
      </c>
      <c r="AF631" s="127">
        <f t="shared" si="267"/>
        <v>0</v>
      </c>
      <c r="AG631" s="127" t="str">
        <f t="shared" si="247"/>
        <v>интрадей</v>
      </c>
      <c r="AH631" s="128">
        <f t="shared" si="268"/>
        <v>0</v>
      </c>
      <c r="AI631" s="128">
        <f t="shared" si="269"/>
        <v>0</v>
      </c>
      <c r="AJ631" s="125" t="str">
        <f t="shared" si="255"/>
        <v/>
      </c>
      <c r="AK631" s="125" t="str">
        <f t="shared" si="256"/>
        <v/>
      </c>
      <c r="AL631" s="126" t="str">
        <f t="shared" si="257"/>
        <v/>
      </c>
      <c r="AM631" s="128">
        <f t="shared" si="250"/>
        <v>0</v>
      </c>
      <c r="AN631" s="129">
        <f t="shared" si="258"/>
        <v>8</v>
      </c>
      <c r="AO631" s="129">
        <f t="shared" si="251"/>
        <v>-19.875000000000043</v>
      </c>
      <c r="AP631" s="129">
        <f t="shared" si="259"/>
        <v>0</v>
      </c>
      <c r="AQ631" s="128">
        <f t="shared" si="248"/>
        <v>0</v>
      </c>
      <c r="AR631" s="128">
        <f t="shared" si="249"/>
        <v>0</v>
      </c>
      <c r="AS631" s="125">
        <f t="shared" si="270"/>
        <v>0</v>
      </c>
      <c r="AT631" s="143">
        <f t="shared" si="271"/>
        <v>-1</v>
      </c>
      <c r="AU631" s="137"/>
      <c r="AV631" s="102"/>
    </row>
    <row r="632" spans="1:48" ht="10.199999999999999" x14ac:dyDescent="0.2">
      <c r="A632" s="102"/>
      <c r="B632" s="133">
        <v>630</v>
      </c>
      <c r="C632" s="159"/>
      <c r="D632" s="82"/>
      <c r="E632" s="81"/>
      <c r="F632" s="82"/>
      <c r="G632" s="84"/>
      <c r="H632" s="84"/>
      <c r="I632" s="85"/>
      <c r="J632" s="85"/>
      <c r="K632" s="84"/>
      <c r="L632" s="86"/>
      <c r="M632" s="87"/>
      <c r="N632" s="135"/>
      <c r="O632" s="119"/>
      <c r="P632" s="120"/>
      <c r="Q632" s="121"/>
      <c r="R632" s="86"/>
      <c r="S632" s="86"/>
      <c r="T632" s="138">
        <f t="shared" si="252"/>
        <v>6.4099999999999966</v>
      </c>
      <c r="U632" s="122">
        <f t="shared" si="260"/>
        <v>0</v>
      </c>
      <c r="V632" s="123">
        <f t="shared" si="261"/>
        <v>0</v>
      </c>
      <c r="W632" s="122">
        <f t="shared" si="246"/>
        <v>0</v>
      </c>
      <c r="X632" s="124">
        <f t="shared" si="262"/>
        <v>6.4099999999999966</v>
      </c>
      <c r="Y632" s="124">
        <f t="shared" si="263"/>
        <v>-1.5899999999999967</v>
      </c>
      <c r="Z632" s="124">
        <f t="shared" si="264"/>
        <v>6.4099999999999966</v>
      </c>
      <c r="AA632" s="140">
        <f t="shared" si="265"/>
        <v>-1.5899999999999967</v>
      </c>
      <c r="AB632" s="142" t="str">
        <f>IF(G632&lt;&gt;"",VLOOKUP(WEEKDAY(C632,2),Служебный!G$4:H$10,2),"")</f>
        <v/>
      </c>
      <c r="AC632" s="125" t="str">
        <f t="shared" si="253"/>
        <v/>
      </c>
      <c r="AD632" s="126" t="str">
        <f t="shared" si="254"/>
        <v/>
      </c>
      <c r="AE632" s="127">
        <f t="shared" si="266"/>
        <v>0</v>
      </c>
      <c r="AF632" s="127">
        <f t="shared" si="267"/>
        <v>0</v>
      </c>
      <c r="AG632" s="127" t="str">
        <f t="shared" si="247"/>
        <v>интрадей</v>
      </c>
      <c r="AH632" s="128">
        <f t="shared" si="268"/>
        <v>0</v>
      </c>
      <c r="AI632" s="128">
        <f t="shared" si="269"/>
        <v>0</v>
      </c>
      <c r="AJ632" s="125" t="str">
        <f t="shared" si="255"/>
        <v/>
      </c>
      <c r="AK632" s="125" t="str">
        <f t="shared" si="256"/>
        <v/>
      </c>
      <c r="AL632" s="126" t="str">
        <f t="shared" si="257"/>
        <v/>
      </c>
      <c r="AM632" s="128">
        <f t="shared" si="250"/>
        <v>0</v>
      </c>
      <c r="AN632" s="129">
        <f t="shared" si="258"/>
        <v>8</v>
      </c>
      <c r="AO632" s="129">
        <f t="shared" si="251"/>
        <v>-19.875000000000043</v>
      </c>
      <c r="AP632" s="129">
        <f t="shared" si="259"/>
        <v>0</v>
      </c>
      <c r="AQ632" s="128">
        <f t="shared" si="248"/>
        <v>0</v>
      </c>
      <c r="AR632" s="128">
        <f t="shared" si="249"/>
        <v>0</v>
      </c>
      <c r="AS632" s="125">
        <f t="shared" si="270"/>
        <v>0</v>
      </c>
      <c r="AT632" s="143">
        <f t="shared" si="271"/>
        <v>-1</v>
      </c>
      <c r="AU632" s="137"/>
      <c r="AV632" s="102"/>
    </row>
    <row r="633" spans="1:48" ht="10.199999999999999" x14ac:dyDescent="0.2">
      <c r="A633" s="102"/>
      <c r="B633" s="133">
        <v>631</v>
      </c>
      <c r="C633" s="159"/>
      <c r="D633" s="82"/>
      <c r="E633" s="81"/>
      <c r="F633" s="82"/>
      <c r="G633" s="84"/>
      <c r="H633" s="84"/>
      <c r="I633" s="85"/>
      <c r="J633" s="85"/>
      <c r="K633" s="84"/>
      <c r="L633" s="86"/>
      <c r="M633" s="87"/>
      <c r="N633" s="135"/>
      <c r="O633" s="119"/>
      <c r="P633" s="120"/>
      <c r="Q633" s="121"/>
      <c r="R633" s="86"/>
      <c r="S633" s="86"/>
      <c r="T633" s="138">
        <f t="shared" si="252"/>
        <v>6.4099999999999966</v>
      </c>
      <c r="U633" s="122">
        <f t="shared" si="260"/>
        <v>0</v>
      </c>
      <c r="V633" s="123">
        <f t="shared" si="261"/>
        <v>0</v>
      </c>
      <c r="W633" s="122">
        <f t="shared" si="246"/>
        <v>0</v>
      </c>
      <c r="X633" s="124">
        <f t="shared" si="262"/>
        <v>6.4099999999999966</v>
      </c>
      <c r="Y633" s="124">
        <f t="shared" si="263"/>
        <v>-1.5899999999999967</v>
      </c>
      <c r="Z633" s="124">
        <f t="shared" si="264"/>
        <v>6.4099999999999966</v>
      </c>
      <c r="AA633" s="140">
        <f t="shared" si="265"/>
        <v>-1.5899999999999967</v>
      </c>
      <c r="AB633" s="142" t="str">
        <f>IF(G633&lt;&gt;"",VLOOKUP(WEEKDAY(C633,2),Служебный!G$4:H$10,2),"")</f>
        <v/>
      </c>
      <c r="AC633" s="125" t="str">
        <f t="shared" si="253"/>
        <v/>
      </c>
      <c r="AD633" s="126" t="str">
        <f t="shared" si="254"/>
        <v/>
      </c>
      <c r="AE633" s="127">
        <f t="shared" si="266"/>
        <v>0</v>
      </c>
      <c r="AF633" s="127">
        <f t="shared" si="267"/>
        <v>0</v>
      </c>
      <c r="AG633" s="127" t="str">
        <f t="shared" si="247"/>
        <v>интрадей</v>
      </c>
      <c r="AH633" s="128">
        <f t="shared" si="268"/>
        <v>0</v>
      </c>
      <c r="AI633" s="128">
        <f t="shared" si="269"/>
        <v>0</v>
      </c>
      <c r="AJ633" s="125" t="str">
        <f t="shared" si="255"/>
        <v/>
      </c>
      <c r="AK633" s="125" t="str">
        <f t="shared" si="256"/>
        <v/>
      </c>
      <c r="AL633" s="126" t="str">
        <f t="shared" si="257"/>
        <v/>
      </c>
      <c r="AM633" s="128">
        <f t="shared" si="250"/>
        <v>0</v>
      </c>
      <c r="AN633" s="129">
        <f t="shared" si="258"/>
        <v>8</v>
      </c>
      <c r="AO633" s="129">
        <f t="shared" si="251"/>
        <v>-19.875000000000043</v>
      </c>
      <c r="AP633" s="129">
        <f t="shared" si="259"/>
        <v>0</v>
      </c>
      <c r="AQ633" s="128">
        <f t="shared" si="248"/>
        <v>0</v>
      </c>
      <c r="AR633" s="128">
        <f t="shared" si="249"/>
        <v>0</v>
      </c>
      <c r="AS633" s="125">
        <f t="shared" si="270"/>
        <v>0</v>
      </c>
      <c r="AT633" s="143">
        <f t="shared" si="271"/>
        <v>-1</v>
      </c>
      <c r="AU633" s="137"/>
      <c r="AV633" s="102"/>
    </row>
    <row r="634" spans="1:48" ht="10.199999999999999" x14ac:dyDescent="0.2">
      <c r="A634" s="102"/>
      <c r="B634" s="133">
        <v>632</v>
      </c>
      <c r="C634" s="159"/>
      <c r="D634" s="82"/>
      <c r="E634" s="81"/>
      <c r="F634" s="82"/>
      <c r="G634" s="84"/>
      <c r="H634" s="84"/>
      <c r="I634" s="85"/>
      <c r="J634" s="85"/>
      <c r="K634" s="84"/>
      <c r="L634" s="86"/>
      <c r="M634" s="87"/>
      <c r="N634" s="135"/>
      <c r="O634" s="119"/>
      <c r="P634" s="120"/>
      <c r="Q634" s="121"/>
      <c r="R634" s="86"/>
      <c r="S634" s="86"/>
      <c r="T634" s="138">
        <f t="shared" si="252"/>
        <v>6.4099999999999966</v>
      </c>
      <c r="U634" s="122">
        <f t="shared" si="260"/>
        <v>0</v>
      </c>
      <c r="V634" s="123">
        <f t="shared" si="261"/>
        <v>0</v>
      </c>
      <c r="W634" s="122">
        <f t="shared" si="246"/>
        <v>0</v>
      </c>
      <c r="X634" s="124">
        <f t="shared" si="262"/>
        <v>6.4099999999999966</v>
      </c>
      <c r="Y634" s="124">
        <f t="shared" si="263"/>
        <v>-1.5899999999999967</v>
      </c>
      <c r="Z634" s="124">
        <f t="shared" si="264"/>
        <v>6.4099999999999966</v>
      </c>
      <c r="AA634" s="140">
        <f t="shared" si="265"/>
        <v>-1.5899999999999967</v>
      </c>
      <c r="AB634" s="142" t="str">
        <f>IF(G634&lt;&gt;"",VLOOKUP(WEEKDAY(C634,2),Служебный!G$4:H$10,2),"")</f>
        <v/>
      </c>
      <c r="AC634" s="125" t="str">
        <f t="shared" si="253"/>
        <v/>
      </c>
      <c r="AD634" s="126" t="str">
        <f t="shared" si="254"/>
        <v/>
      </c>
      <c r="AE634" s="127">
        <f t="shared" si="266"/>
        <v>0</v>
      </c>
      <c r="AF634" s="127">
        <f t="shared" si="267"/>
        <v>0</v>
      </c>
      <c r="AG634" s="127" t="str">
        <f t="shared" si="247"/>
        <v>интрадей</v>
      </c>
      <c r="AH634" s="128">
        <f t="shared" si="268"/>
        <v>0</v>
      </c>
      <c r="AI634" s="128">
        <f t="shared" si="269"/>
        <v>0</v>
      </c>
      <c r="AJ634" s="125" t="str">
        <f t="shared" si="255"/>
        <v/>
      </c>
      <c r="AK634" s="125" t="str">
        <f t="shared" si="256"/>
        <v/>
      </c>
      <c r="AL634" s="126" t="str">
        <f t="shared" si="257"/>
        <v/>
      </c>
      <c r="AM634" s="128">
        <f t="shared" si="250"/>
        <v>0</v>
      </c>
      <c r="AN634" s="129">
        <f t="shared" si="258"/>
        <v>8</v>
      </c>
      <c r="AO634" s="129">
        <f t="shared" si="251"/>
        <v>-19.875000000000043</v>
      </c>
      <c r="AP634" s="129">
        <f t="shared" si="259"/>
        <v>0</v>
      </c>
      <c r="AQ634" s="128">
        <f t="shared" si="248"/>
        <v>0</v>
      </c>
      <c r="AR634" s="128">
        <f t="shared" si="249"/>
        <v>0</v>
      </c>
      <c r="AS634" s="125">
        <f t="shared" si="270"/>
        <v>0</v>
      </c>
      <c r="AT634" s="143">
        <f t="shared" si="271"/>
        <v>-1</v>
      </c>
      <c r="AU634" s="137"/>
      <c r="AV634" s="102"/>
    </row>
    <row r="635" spans="1:48" ht="10.199999999999999" x14ac:dyDescent="0.2">
      <c r="A635" s="102"/>
      <c r="B635" s="133">
        <v>633</v>
      </c>
      <c r="C635" s="159"/>
      <c r="D635" s="82"/>
      <c r="E635" s="81"/>
      <c r="F635" s="82"/>
      <c r="G635" s="84"/>
      <c r="H635" s="84"/>
      <c r="I635" s="85"/>
      <c r="J635" s="85"/>
      <c r="K635" s="84"/>
      <c r="L635" s="86"/>
      <c r="M635" s="87"/>
      <c r="N635" s="135"/>
      <c r="O635" s="119"/>
      <c r="P635" s="120"/>
      <c r="Q635" s="121"/>
      <c r="R635" s="86"/>
      <c r="S635" s="86"/>
      <c r="T635" s="138">
        <f t="shared" si="252"/>
        <v>6.4099999999999966</v>
      </c>
      <c r="U635" s="122">
        <f t="shared" si="260"/>
        <v>0</v>
      </c>
      <c r="V635" s="123">
        <f t="shared" si="261"/>
        <v>0</v>
      </c>
      <c r="W635" s="122">
        <f t="shared" si="246"/>
        <v>0</v>
      </c>
      <c r="X635" s="124">
        <f t="shared" si="262"/>
        <v>6.4099999999999966</v>
      </c>
      <c r="Y635" s="124">
        <f t="shared" si="263"/>
        <v>-1.5899999999999967</v>
      </c>
      <c r="Z635" s="124">
        <f t="shared" si="264"/>
        <v>6.4099999999999966</v>
      </c>
      <c r="AA635" s="140">
        <f t="shared" si="265"/>
        <v>-1.5899999999999967</v>
      </c>
      <c r="AB635" s="142" t="str">
        <f>IF(G635&lt;&gt;"",VLOOKUP(WEEKDAY(C635,2),Служебный!G$4:H$10,2),"")</f>
        <v/>
      </c>
      <c r="AC635" s="125" t="str">
        <f t="shared" si="253"/>
        <v/>
      </c>
      <c r="AD635" s="126" t="str">
        <f t="shared" si="254"/>
        <v/>
      </c>
      <c r="AE635" s="127">
        <f t="shared" si="266"/>
        <v>0</v>
      </c>
      <c r="AF635" s="127">
        <f t="shared" si="267"/>
        <v>0</v>
      </c>
      <c r="AG635" s="127" t="str">
        <f t="shared" si="247"/>
        <v>интрадей</v>
      </c>
      <c r="AH635" s="128">
        <f t="shared" si="268"/>
        <v>0</v>
      </c>
      <c r="AI635" s="128">
        <f t="shared" si="269"/>
        <v>0</v>
      </c>
      <c r="AJ635" s="125" t="str">
        <f t="shared" si="255"/>
        <v/>
      </c>
      <c r="AK635" s="125" t="str">
        <f t="shared" si="256"/>
        <v/>
      </c>
      <c r="AL635" s="126" t="str">
        <f t="shared" si="257"/>
        <v/>
      </c>
      <c r="AM635" s="128">
        <f t="shared" si="250"/>
        <v>0</v>
      </c>
      <c r="AN635" s="129">
        <f t="shared" si="258"/>
        <v>8</v>
      </c>
      <c r="AO635" s="129">
        <f t="shared" si="251"/>
        <v>-19.875000000000043</v>
      </c>
      <c r="AP635" s="129">
        <f t="shared" si="259"/>
        <v>0</v>
      </c>
      <c r="AQ635" s="128">
        <f t="shared" si="248"/>
        <v>0</v>
      </c>
      <c r="AR635" s="128">
        <f t="shared" si="249"/>
        <v>0</v>
      </c>
      <c r="AS635" s="125">
        <f t="shared" si="270"/>
        <v>0</v>
      </c>
      <c r="AT635" s="143">
        <f t="shared" si="271"/>
        <v>-1</v>
      </c>
      <c r="AU635" s="137"/>
      <c r="AV635" s="102"/>
    </row>
    <row r="636" spans="1:48" ht="10.199999999999999" x14ac:dyDescent="0.2">
      <c r="A636" s="102"/>
      <c r="B636" s="133">
        <v>634</v>
      </c>
      <c r="C636" s="159"/>
      <c r="D636" s="82"/>
      <c r="E636" s="81"/>
      <c r="F636" s="82"/>
      <c r="G636" s="84"/>
      <c r="H636" s="84"/>
      <c r="I636" s="85"/>
      <c r="J636" s="85"/>
      <c r="K636" s="84"/>
      <c r="L636" s="86"/>
      <c r="M636" s="87"/>
      <c r="N636" s="135"/>
      <c r="O636" s="119"/>
      <c r="P636" s="120"/>
      <c r="Q636" s="121"/>
      <c r="R636" s="86"/>
      <c r="S636" s="86"/>
      <c r="T636" s="138">
        <f t="shared" si="252"/>
        <v>6.4099999999999966</v>
      </c>
      <c r="U636" s="122">
        <f t="shared" si="260"/>
        <v>0</v>
      </c>
      <c r="V636" s="123">
        <f t="shared" si="261"/>
        <v>0</v>
      </c>
      <c r="W636" s="122">
        <f t="shared" si="246"/>
        <v>0</v>
      </c>
      <c r="X636" s="124">
        <f t="shared" si="262"/>
        <v>6.4099999999999966</v>
      </c>
      <c r="Y636" s="124">
        <f t="shared" si="263"/>
        <v>-1.5899999999999967</v>
      </c>
      <c r="Z636" s="124">
        <f t="shared" si="264"/>
        <v>6.4099999999999966</v>
      </c>
      <c r="AA636" s="140">
        <f t="shared" si="265"/>
        <v>-1.5899999999999967</v>
      </c>
      <c r="AB636" s="142" t="str">
        <f>IF(G636&lt;&gt;"",VLOOKUP(WEEKDAY(C636,2),Служебный!G$4:H$10,2),"")</f>
        <v/>
      </c>
      <c r="AC636" s="125" t="str">
        <f t="shared" si="253"/>
        <v/>
      </c>
      <c r="AD636" s="126" t="str">
        <f t="shared" si="254"/>
        <v/>
      </c>
      <c r="AE636" s="127">
        <f t="shared" si="266"/>
        <v>0</v>
      </c>
      <c r="AF636" s="127">
        <f t="shared" si="267"/>
        <v>0</v>
      </c>
      <c r="AG636" s="127" t="str">
        <f t="shared" si="247"/>
        <v>интрадей</v>
      </c>
      <c r="AH636" s="128">
        <f t="shared" si="268"/>
        <v>0</v>
      </c>
      <c r="AI636" s="128">
        <f t="shared" si="269"/>
        <v>0</v>
      </c>
      <c r="AJ636" s="125" t="str">
        <f t="shared" si="255"/>
        <v/>
      </c>
      <c r="AK636" s="125" t="str">
        <f t="shared" si="256"/>
        <v/>
      </c>
      <c r="AL636" s="126" t="str">
        <f t="shared" si="257"/>
        <v/>
      </c>
      <c r="AM636" s="128">
        <f t="shared" si="250"/>
        <v>0</v>
      </c>
      <c r="AN636" s="129">
        <f t="shared" si="258"/>
        <v>8</v>
      </c>
      <c r="AO636" s="129">
        <f t="shared" si="251"/>
        <v>-19.875000000000043</v>
      </c>
      <c r="AP636" s="129">
        <f t="shared" si="259"/>
        <v>0</v>
      </c>
      <c r="AQ636" s="128">
        <f t="shared" si="248"/>
        <v>0</v>
      </c>
      <c r="AR636" s="128">
        <f t="shared" si="249"/>
        <v>0</v>
      </c>
      <c r="AS636" s="125">
        <f t="shared" si="270"/>
        <v>0</v>
      </c>
      <c r="AT636" s="143">
        <f t="shared" si="271"/>
        <v>-1</v>
      </c>
      <c r="AU636" s="137"/>
      <c r="AV636" s="102"/>
    </row>
    <row r="637" spans="1:48" ht="10.199999999999999" x14ac:dyDescent="0.2">
      <c r="A637" s="102"/>
      <c r="B637" s="133">
        <v>635</v>
      </c>
      <c r="C637" s="159"/>
      <c r="D637" s="82"/>
      <c r="E637" s="81"/>
      <c r="F637" s="82"/>
      <c r="G637" s="84"/>
      <c r="H637" s="84"/>
      <c r="I637" s="85"/>
      <c r="J637" s="85"/>
      <c r="K637" s="84"/>
      <c r="L637" s="86"/>
      <c r="M637" s="87"/>
      <c r="N637" s="135"/>
      <c r="O637" s="119"/>
      <c r="P637" s="120"/>
      <c r="Q637" s="121"/>
      <c r="R637" s="86"/>
      <c r="S637" s="86"/>
      <c r="T637" s="138">
        <f t="shared" si="252"/>
        <v>6.4099999999999966</v>
      </c>
      <c r="U637" s="122">
        <f t="shared" si="260"/>
        <v>0</v>
      </c>
      <c r="V637" s="123">
        <f t="shared" si="261"/>
        <v>0</v>
      </c>
      <c r="W637" s="122">
        <f t="shared" si="246"/>
        <v>0</v>
      </c>
      <c r="X637" s="124">
        <f t="shared" si="262"/>
        <v>6.4099999999999966</v>
      </c>
      <c r="Y637" s="124">
        <f t="shared" si="263"/>
        <v>-1.5899999999999967</v>
      </c>
      <c r="Z637" s="124">
        <f t="shared" si="264"/>
        <v>6.4099999999999966</v>
      </c>
      <c r="AA637" s="140">
        <f t="shared" si="265"/>
        <v>-1.5899999999999967</v>
      </c>
      <c r="AB637" s="142" t="str">
        <f>IF(G637&lt;&gt;"",VLOOKUP(WEEKDAY(C637,2),Служебный!G$4:H$10,2),"")</f>
        <v/>
      </c>
      <c r="AC637" s="125" t="str">
        <f t="shared" si="253"/>
        <v/>
      </c>
      <c r="AD637" s="126" t="str">
        <f t="shared" si="254"/>
        <v/>
      </c>
      <c r="AE637" s="127">
        <f t="shared" si="266"/>
        <v>0</v>
      </c>
      <c r="AF637" s="127">
        <f t="shared" si="267"/>
        <v>0</v>
      </c>
      <c r="AG637" s="127" t="str">
        <f t="shared" si="247"/>
        <v>интрадей</v>
      </c>
      <c r="AH637" s="128">
        <f t="shared" si="268"/>
        <v>0</v>
      </c>
      <c r="AI637" s="128">
        <f t="shared" si="269"/>
        <v>0</v>
      </c>
      <c r="AJ637" s="125" t="str">
        <f t="shared" si="255"/>
        <v/>
      </c>
      <c r="AK637" s="125" t="str">
        <f t="shared" si="256"/>
        <v/>
      </c>
      <c r="AL637" s="126" t="str">
        <f t="shared" si="257"/>
        <v/>
      </c>
      <c r="AM637" s="128">
        <f t="shared" si="250"/>
        <v>0</v>
      </c>
      <c r="AN637" s="129">
        <f t="shared" si="258"/>
        <v>8</v>
      </c>
      <c r="AO637" s="129">
        <f t="shared" si="251"/>
        <v>-19.875000000000043</v>
      </c>
      <c r="AP637" s="129">
        <f t="shared" si="259"/>
        <v>0</v>
      </c>
      <c r="AQ637" s="128">
        <f t="shared" si="248"/>
        <v>0</v>
      </c>
      <c r="AR637" s="128">
        <f t="shared" si="249"/>
        <v>0</v>
      </c>
      <c r="AS637" s="125">
        <f t="shared" si="270"/>
        <v>0</v>
      </c>
      <c r="AT637" s="143">
        <f t="shared" si="271"/>
        <v>-1</v>
      </c>
      <c r="AU637" s="137"/>
      <c r="AV637" s="102"/>
    </row>
    <row r="638" spans="1:48" ht="10.199999999999999" x14ac:dyDescent="0.2">
      <c r="A638" s="102"/>
      <c r="B638" s="133">
        <v>636</v>
      </c>
      <c r="C638" s="159"/>
      <c r="D638" s="82"/>
      <c r="E638" s="81"/>
      <c r="F638" s="82"/>
      <c r="G638" s="84"/>
      <c r="H638" s="84"/>
      <c r="I638" s="85"/>
      <c r="J638" s="85"/>
      <c r="K638" s="84"/>
      <c r="L638" s="86"/>
      <c r="M638" s="87"/>
      <c r="N638" s="135"/>
      <c r="O638" s="119"/>
      <c r="P638" s="120"/>
      <c r="Q638" s="121"/>
      <c r="R638" s="86"/>
      <c r="S638" s="86"/>
      <c r="T638" s="138">
        <f t="shared" si="252"/>
        <v>6.4099999999999966</v>
      </c>
      <c r="U638" s="122">
        <f t="shared" si="260"/>
        <v>0</v>
      </c>
      <c r="V638" s="123">
        <f t="shared" si="261"/>
        <v>0</v>
      </c>
      <c r="W638" s="122">
        <f t="shared" si="246"/>
        <v>0</v>
      </c>
      <c r="X638" s="124">
        <f t="shared" si="262"/>
        <v>6.4099999999999966</v>
      </c>
      <c r="Y638" s="124">
        <f t="shared" si="263"/>
        <v>-1.5899999999999967</v>
      </c>
      <c r="Z638" s="124">
        <f t="shared" si="264"/>
        <v>6.4099999999999966</v>
      </c>
      <c r="AA638" s="140">
        <f t="shared" si="265"/>
        <v>-1.5899999999999967</v>
      </c>
      <c r="AB638" s="142" t="str">
        <f>IF(G638&lt;&gt;"",VLOOKUP(WEEKDAY(C638,2),Служебный!G$4:H$10,2),"")</f>
        <v/>
      </c>
      <c r="AC638" s="125" t="str">
        <f t="shared" si="253"/>
        <v/>
      </c>
      <c r="AD638" s="126" t="str">
        <f t="shared" si="254"/>
        <v/>
      </c>
      <c r="AE638" s="127">
        <f t="shared" si="266"/>
        <v>0</v>
      </c>
      <c r="AF638" s="127">
        <f t="shared" si="267"/>
        <v>0</v>
      </c>
      <c r="AG638" s="127" t="str">
        <f t="shared" si="247"/>
        <v>интрадей</v>
      </c>
      <c r="AH638" s="128">
        <f t="shared" si="268"/>
        <v>0</v>
      </c>
      <c r="AI638" s="128">
        <f t="shared" si="269"/>
        <v>0</v>
      </c>
      <c r="AJ638" s="125" t="str">
        <f t="shared" si="255"/>
        <v/>
      </c>
      <c r="AK638" s="125" t="str">
        <f t="shared" si="256"/>
        <v/>
      </c>
      <c r="AL638" s="126" t="str">
        <f t="shared" si="257"/>
        <v/>
      </c>
      <c r="AM638" s="128">
        <f t="shared" si="250"/>
        <v>0</v>
      </c>
      <c r="AN638" s="129">
        <f t="shared" si="258"/>
        <v>8</v>
      </c>
      <c r="AO638" s="129">
        <f t="shared" si="251"/>
        <v>-19.875000000000043</v>
      </c>
      <c r="AP638" s="129">
        <f t="shared" si="259"/>
        <v>0</v>
      </c>
      <c r="AQ638" s="128">
        <f t="shared" si="248"/>
        <v>0</v>
      </c>
      <c r="AR638" s="128">
        <f t="shared" si="249"/>
        <v>0</v>
      </c>
      <c r="AS638" s="125">
        <f t="shared" si="270"/>
        <v>0</v>
      </c>
      <c r="AT638" s="143">
        <f t="shared" si="271"/>
        <v>-1</v>
      </c>
      <c r="AU638" s="137"/>
      <c r="AV638" s="102"/>
    </row>
    <row r="639" spans="1:48" ht="10.199999999999999" x14ac:dyDescent="0.2">
      <c r="A639" s="102"/>
      <c r="B639" s="133">
        <v>637</v>
      </c>
      <c r="C639" s="159"/>
      <c r="D639" s="82"/>
      <c r="E639" s="81"/>
      <c r="F639" s="82"/>
      <c r="G639" s="84"/>
      <c r="H639" s="84"/>
      <c r="I639" s="85"/>
      <c r="J639" s="85"/>
      <c r="K639" s="84"/>
      <c r="L639" s="86"/>
      <c r="M639" s="87"/>
      <c r="N639" s="135"/>
      <c r="O639" s="119"/>
      <c r="P639" s="120"/>
      <c r="Q639" s="121"/>
      <c r="R639" s="86"/>
      <c r="S639" s="86"/>
      <c r="T639" s="138">
        <f t="shared" si="252"/>
        <v>6.4099999999999966</v>
      </c>
      <c r="U639" s="122">
        <f t="shared" si="260"/>
        <v>0</v>
      </c>
      <c r="V639" s="123">
        <f t="shared" si="261"/>
        <v>0</v>
      </c>
      <c r="W639" s="122">
        <f t="shared" si="246"/>
        <v>0</v>
      </c>
      <c r="X639" s="124">
        <f t="shared" si="262"/>
        <v>6.4099999999999966</v>
      </c>
      <c r="Y639" s="124">
        <f t="shared" si="263"/>
        <v>-1.5899999999999967</v>
      </c>
      <c r="Z639" s="124">
        <f t="shared" si="264"/>
        <v>6.4099999999999966</v>
      </c>
      <c r="AA639" s="140">
        <f t="shared" si="265"/>
        <v>-1.5899999999999967</v>
      </c>
      <c r="AB639" s="142" t="str">
        <f>IF(G639&lt;&gt;"",VLOOKUP(WEEKDAY(C639,2),Служебный!G$4:H$10,2),"")</f>
        <v/>
      </c>
      <c r="AC639" s="125" t="str">
        <f t="shared" si="253"/>
        <v/>
      </c>
      <c r="AD639" s="126" t="str">
        <f t="shared" si="254"/>
        <v/>
      </c>
      <c r="AE639" s="127">
        <f t="shared" si="266"/>
        <v>0</v>
      </c>
      <c r="AF639" s="127">
        <f t="shared" si="267"/>
        <v>0</v>
      </c>
      <c r="AG639" s="127" t="str">
        <f t="shared" si="247"/>
        <v>интрадей</v>
      </c>
      <c r="AH639" s="128">
        <f t="shared" si="268"/>
        <v>0</v>
      </c>
      <c r="AI639" s="128">
        <f t="shared" si="269"/>
        <v>0</v>
      </c>
      <c r="AJ639" s="125" t="str">
        <f t="shared" si="255"/>
        <v/>
      </c>
      <c r="AK639" s="125" t="str">
        <f t="shared" si="256"/>
        <v/>
      </c>
      <c r="AL639" s="126" t="str">
        <f t="shared" si="257"/>
        <v/>
      </c>
      <c r="AM639" s="128">
        <f t="shared" si="250"/>
        <v>0</v>
      </c>
      <c r="AN639" s="129">
        <f t="shared" si="258"/>
        <v>8</v>
      </c>
      <c r="AO639" s="129">
        <f t="shared" si="251"/>
        <v>-19.875000000000043</v>
      </c>
      <c r="AP639" s="129">
        <f t="shared" si="259"/>
        <v>0</v>
      </c>
      <c r="AQ639" s="128">
        <f t="shared" si="248"/>
        <v>0</v>
      </c>
      <c r="AR639" s="128">
        <f t="shared" si="249"/>
        <v>0</v>
      </c>
      <c r="AS639" s="125">
        <f t="shared" si="270"/>
        <v>0</v>
      </c>
      <c r="AT639" s="143">
        <f t="shared" si="271"/>
        <v>-1</v>
      </c>
      <c r="AU639" s="137"/>
      <c r="AV639" s="102"/>
    </row>
    <row r="640" spans="1:48" ht="10.199999999999999" x14ac:dyDescent="0.2">
      <c r="A640" s="102"/>
      <c r="B640" s="133">
        <v>638</v>
      </c>
      <c r="C640" s="159"/>
      <c r="D640" s="82"/>
      <c r="E640" s="81"/>
      <c r="F640" s="82"/>
      <c r="G640" s="84"/>
      <c r="H640" s="84"/>
      <c r="I640" s="85"/>
      <c r="J640" s="85"/>
      <c r="K640" s="84"/>
      <c r="L640" s="86"/>
      <c r="M640" s="87"/>
      <c r="N640" s="135"/>
      <c r="O640" s="119"/>
      <c r="P640" s="120"/>
      <c r="Q640" s="121"/>
      <c r="R640" s="86"/>
      <c r="S640" s="86"/>
      <c r="T640" s="138">
        <f t="shared" si="252"/>
        <v>6.4099999999999966</v>
      </c>
      <c r="U640" s="122">
        <f t="shared" si="260"/>
        <v>0</v>
      </c>
      <c r="V640" s="123">
        <f t="shared" si="261"/>
        <v>0</v>
      </c>
      <c r="W640" s="122">
        <f t="shared" si="246"/>
        <v>0</v>
      </c>
      <c r="X640" s="124">
        <f t="shared" si="262"/>
        <v>6.4099999999999966</v>
      </c>
      <c r="Y640" s="124">
        <f t="shared" si="263"/>
        <v>-1.5899999999999967</v>
      </c>
      <c r="Z640" s="124">
        <f t="shared" si="264"/>
        <v>6.4099999999999966</v>
      </c>
      <c r="AA640" s="140">
        <f t="shared" si="265"/>
        <v>-1.5899999999999967</v>
      </c>
      <c r="AB640" s="142" t="str">
        <f>IF(G640&lt;&gt;"",VLOOKUP(WEEKDAY(C640,2),Служебный!G$4:H$10,2),"")</f>
        <v/>
      </c>
      <c r="AC640" s="125" t="str">
        <f t="shared" si="253"/>
        <v/>
      </c>
      <c r="AD640" s="126" t="str">
        <f t="shared" si="254"/>
        <v/>
      </c>
      <c r="AE640" s="127">
        <f t="shared" si="266"/>
        <v>0</v>
      </c>
      <c r="AF640" s="127">
        <f t="shared" si="267"/>
        <v>0</v>
      </c>
      <c r="AG640" s="127" t="str">
        <f t="shared" si="247"/>
        <v>интрадей</v>
      </c>
      <c r="AH640" s="128">
        <f t="shared" si="268"/>
        <v>0</v>
      </c>
      <c r="AI640" s="128">
        <f t="shared" si="269"/>
        <v>0</v>
      </c>
      <c r="AJ640" s="125" t="str">
        <f t="shared" si="255"/>
        <v/>
      </c>
      <c r="AK640" s="125" t="str">
        <f t="shared" si="256"/>
        <v/>
      </c>
      <c r="AL640" s="126" t="str">
        <f t="shared" si="257"/>
        <v/>
      </c>
      <c r="AM640" s="128">
        <f t="shared" si="250"/>
        <v>0</v>
      </c>
      <c r="AN640" s="129">
        <f t="shared" si="258"/>
        <v>8</v>
      </c>
      <c r="AO640" s="129">
        <f t="shared" si="251"/>
        <v>-19.875000000000043</v>
      </c>
      <c r="AP640" s="129">
        <f t="shared" si="259"/>
        <v>0</v>
      </c>
      <c r="AQ640" s="128">
        <f t="shared" si="248"/>
        <v>0</v>
      </c>
      <c r="AR640" s="128">
        <f t="shared" si="249"/>
        <v>0</v>
      </c>
      <c r="AS640" s="125">
        <f t="shared" si="270"/>
        <v>0</v>
      </c>
      <c r="AT640" s="143">
        <f t="shared" si="271"/>
        <v>-1</v>
      </c>
      <c r="AU640" s="137"/>
      <c r="AV640" s="102"/>
    </row>
    <row r="641" spans="1:48" ht="10.199999999999999" x14ac:dyDescent="0.2">
      <c r="A641" s="102"/>
      <c r="B641" s="133">
        <v>639</v>
      </c>
      <c r="C641" s="159"/>
      <c r="D641" s="82"/>
      <c r="E641" s="81"/>
      <c r="F641" s="82"/>
      <c r="G641" s="84"/>
      <c r="H641" s="84"/>
      <c r="I641" s="85"/>
      <c r="J641" s="85"/>
      <c r="K641" s="84"/>
      <c r="L641" s="86"/>
      <c r="M641" s="87"/>
      <c r="N641" s="135"/>
      <c r="O641" s="119"/>
      <c r="P641" s="120"/>
      <c r="Q641" s="121"/>
      <c r="R641" s="86"/>
      <c r="S641" s="86"/>
      <c r="T641" s="138">
        <f t="shared" si="252"/>
        <v>6.4099999999999966</v>
      </c>
      <c r="U641" s="122">
        <f t="shared" si="260"/>
        <v>0</v>
      </c>
      <c r="V641" s="123">
        <f t="shared" si="261"/>
        <v>0</v>
      </c>
      <c r="W641" s="122">
        <f t="shared" si="246"/>
        <v>0</v>
      </c>
      <c r="X641" s="124">
        <f t="shared" si="262"/>
        <v>6.4099999999999966</v>
      </c>
      <c r="Y641" s="124">
        <f t="shared" si="263"/>
        <v>-1.5899999999999967</v>
      </c>
      <c r="Z641" s="124">
        <f t="shared" si="264"/>
        <v>6.4099999999999966</v>
      </c>
      <c r="AA641" s="140">
        <f t="shared" si="265"/>
        <v>-1.5899999999999967</v>
      </c>
      <c r="AB641" s="142" t="str">
        <f>IF(G641&lt;&gt;"",VLOOKUP(WEEKDAY(C641,2),Служебный!G$4:H$10,2),"")</f>
        <v/>
      </c>
      <c r="AC641" s="125" t="str">
        <f t="shared" si="253"/>
        <v/>
      </c>
      <c r="AD641" s="126" t="str">
        <f t="shared" si="254"/>
        <v/>
      </c>
      <c r="AE641" s="127">
        <f t="shared" si="266"/>
        <v>0</v>
      </c>
      <c r="AF641" s="127">
        <f t="shared" si="267"/>
        <v>0</v>
      </c>
      <c r="AG641" s="127" t="str">
        <f t="shared" si="247"/>
        <v>интрадей</v>
      </c>
      <c r="AH641" s="128">
        <f t="shared" si="268"/>
        <v>0</v>
      </c>
      <c r="AI641" s="128">
        <f t="shared" si="269"/>
        <v>0</v>
      </c>
      <c r="AJ641" s="125" t="str">
        <f t="shared" si="255"/>
        <v/>
      </c>
      <c r="AK641" s="125" t="str">
        <f t="shared" si="256"/>
        <v/>
      </c>
      <c r="AL641" s="126" t="str">
        <f t="shared" si="257"/>
        <v/>
      </c>
      <c r="AM641" s="128">
        <f t="shared" si="250"/>
        <v>0</v>
      </c>
      <c r="AN641" s="129">
        <f t="shared" si="258"/>
        <v>8</v>
      </c>
      <c r="AO641" s="129">
        <f t="shared" si="251"/>
        <v>-19.875000000000043</v>
      </c>
      <c r="AP641" s="129">
        <f t="shared" si="259"/>
        <v>0</v>
      </c>
      <c r="AQ641" s="128">
        <f t="shared" si="248"/>
        <v>0</v>
      </c>
      <c r="AR641" s="128">
        <f t="shared" si="249"/>
        <v>0</v>
      </c>
      <c r="AS641" s="125">
        <f t="shared" si="270"/>
        <v>0</v>
      </c>
      <c r="AT641" s="143">
        <f t="shared" si="271"/>
        <v>-1</v>
      </c>
      <c r="AU641" s="137"/>
      <c r="AV641" s="102"/>
    </row>
    <row r="642" spans="1:48" ht="10.199999999999999" x14ac:dyDescent="0.2">
      <c r="A642" s="102"/>
      <c r="B642" s="133">
        <v>640</v>
      </c>
      <c r="C642" s="159"/>
      <c r="D642" s="82"/>
      <c r="E642" s="81"/>
      <c r="F642" s="82"/>
      <c r="G642" s="84"/>
      <c r="H642" s="84"/>
      <c r="I642" s="85"/>
      <c r="J642" s="85"/>
      <c r="K642" s="84"/>
      <c r="L642" s="86"/>
      <c r="M642" s="87"/>
      <c r="N642" s="135"/>
      <c r="O642" s="119"/>
      <c r="P642" s="120"/>
      <c r="Q642" s="121"/>
      <c r="R642" s="86"/>
      <c r="S642" s="86"/>
      <c r="T642" s="138">
        <f t="shared" si="252"/>
        <v>6.4099999999999966</v>
      </c>
      <c r="U642" s="122">
        <f t="shared" si="260"/>
        <v>0</v>
      </c>
      <c r="V642" s="123">
        <f t="shared" si="261"/>
        <v>0</v>
      </c>
      <c r="W642" s="122">
        <f t="shared" si="246"/>
        <v>0</v>
      </c>
      <c r="X642" s="124">
        <f t="shared" si="262"/>
        <v>6.4099999999999966</v>
      </c>
      <c r="Y642" s="124">
        <f t="shared" si="263"/>
        <v>-1.5899999999999967</v>
      </c>
      <c r="Z642" s="124">
        <f t="shared" si="264"/>
        <v>6.4099999999999966</v>
      </c>
      <c r="AA642" s="140">
        <f t="shared" si="265"/>
        <v>-1.5899999999999967</v>
      </c>
      <c r="AB642" s="142" t="str">
        <f>IF(G642&lt;&gt;"",VLOOKUP(WEEKDAY(C642,2),Служебный!G$4:H$10,2),"")</f>
        <v/>
      </c>
      <c r="AC642" s="125" t="str">
        <f t="shared" si="253"/>
        <v/>
      </c>
      <c r="AD642" s="126" t="str">
        <f t="shared" si="254"/>
        <v/>
      </c>
      <c r="AE642" s="127">
        <f t="shared" si="266"/>
        <v>0</v>
      </c>
      <c r="AF642" s="127">
        <f t="shared" si="267"/>
        <v>0</v>
      </c>
      <c r="AG642" s="127" t="str">
        <f t="shared" si="247"/>
        <v>интрадей</v>
      </c>
      <c r="AH642" s="128">
        <f t="shared" si="268"/>
        <v>0</v>
      </c>
      <c r="AI642" s="128">
        <f t="shared" si="269"/>
        <v>0</v>
      </c>
      <c r="AJ642" s="125" t="str">
        <f t="shared" si="255"/>
        <v/>
      </c>
      <c r="AK642" s="125" t="str">
        <f t="shared" si="256"/>
        <v/>
      </c>
      <c r="AL642" s="126" t="str">
        <f t="shared" si="257"/>
        <v/>
      </c>
      <c r="AM642" s="128">
        <f t="shared" si="250"/>
        <v>0</v>
      </c>
      <c r="AN642" s="129">
        <f t="shared" si="258"/>
        <v>8</v>
      </c>
      <c r="AO642" s="129">
        <f t="shared" si="251"/>
        <v>-19.875000000000043</v>
      </c>
      <c r="AP642" s="129">
        <f t="shared" si="259"/>
        <v>0</v>
      </c>
      <c r="AQ642" s="128">
        <f t="shared" si="248"/>
        <v>0</v>
      </c>
      <c r="AR642" s="128">
        <f t="shared" si="249"/>
        <v>0</v>
      </c>
      <c r="AS642" s="125">
        <f t="shared" si="270"/>
        <v>0</v>
      </c>
      <c r="AT642" s="143">
        <f t="shared" si="271"/>
        <v>-1</v>
      </c>
      <c r="AU642" s="137"/>
      <c r="AV642" s="102"/>
    </row>
    <row r="643" spans="1:48" ht="10.199999999999999" x14ac:dyDescent="0.2">
      <c r="A643" s="102"/>
      <c r="B643" s="133">
        <v>641</v>
      </c>
      <c r="C643" s="159"/>
      <c r="D643" s="82"/>
      <c r="E643" s="81"/>
      <c r="F643" s="82"/>
      <c r="G643" s="84"/>
      <c r="H643" s="84"/>
      <c r="I643" s="85"/>
      <c r="J643" s="85"/>
      <c r="K643" s="84"/>
      <c r="L643" s="86"/>
      <c r="M643" s="87"/>
      <c r="N643" s="135"/>
      <c r="O643" s="119"/>
      <c r="P643" s="120"/>
      <c r="Q643" s="121"/>
      <c r="R643" s="86"/>
      <c r="S643" s="86"/>
      <c r="T643" s="138">
        <f t="shared" si="252"/>
        <v>6.4099999999999966</v>
      </c>
      <c r="U643" s="122">
        <f t="shared" si="260"/>
        <v>0</v>
      </c>
      <c r="V643" s="123">
        <f t="shared" si="261"/>
        <v>0</v>
      </c>
      <c r="W643" s="122">
        <f t="shared" ref="W643:W706" si="272">V643+L643</f>
        <v>0</v>
      </c>
      <c r="X643" s="124">
        <f t="shared" si="262"/>
        <v>6.4099999999999966</v>
      </c>
      <c r="Y643" s="124">
        <f t="shared" si="263"/>
        <v>-1.5899999999999967</v>
      </c>
      <c r="Z643" s="124">
        <f t="shared" si="264"/>
        <v>6.4099999999999966</v>
      </c>
      <c r="AA643" s="140">
        <f t="shared" si="265"/>
        <v>-1.5899999999999967</v>
      </c>
      <c r="AB643" s="142" t="str">
        <f>IF(G643&lt;&gt;"",VLOOKUP(WEEKDAY(C643,2),Служебный!G$4:H$10,2),"")</f>
        <v/>
      </c>
      <c r="AC643" s="125" t="str">
        <f t="shared" si="253"/>
        <v/>
      </c>
      <c r="AD643" s="126" t="str">
        <f t="shared" si="254"/>
        <v/>
      </c>
      <c r="AE643" s="127">
        <f t="shared" si="266"/>
        <v>0</v>
      </c>
      <c r="AF643" s="127">
        <f t="shared" si="267"/>
        <v>0</v>
      </c>
      <c r="AG643" s="127" t="str">
        <f t="shared" ref="AG643:AG706" si="273">IFERROR(IF(FLOOR((AE643/86400),1)=0,"интрадей",(FLOOR((AE643/86400),1))-(FLOOR((AE643/86400),1))-NETWORKDAYS(E643,C643)),IF(FLOOR((AE643/86400),1)=0,"интрадей",(FLOOR((AE643/86400),1))))</f>
        <v>интрадей</v>
      </c>
      <c r="AH643" s="128">
        <f t="shared" si="268"/>
        <v>0</v>
      </c>
      <c r="AI643" s="128">
        <f t="shared" si="269"/>
        <v>0</v>
      </c>
      <c r="AJ643" s="125" t="str">
        <f t="shared" si="255"/>
        <v/>
      </c>
      <c r="AK643" s="125" t="str">
        <f t="shared" si="256"/>
        <v/>
      </c>
      <c r="AL643" s="126" t="str">
        <f t="shared" si="257"/>
        <v/>
      </c>
      <c r="AM643" s="128">
        <f t="shared" si="250"/>
        <v>0</v>
      </c>
      <c r="AN643" s="129">
        <f t="shared" si="258"/>
        <v>8</v>
      </c>
      <c r="AO643" s="129">
        <f t="shared" si="251"/>
        <v>-19.875000000000043</v>
      </c>
      <c r="AP643" s="129">
        <f t="shared" si="259"/>
        <v>0</v>
      </c>
      <c r="AQ643" s="128">
        <f t="shared" ref="AQ643:AQ706" si="274">IF(C643&lt;&gt;C642,Y643,0)</f>
        <v>0</v>
      </c>
      <c r="AR643" s="128">
        <f t="shared" ref="AR643:AR706" si="275">IF(C643&lt;&gt;C644,AA643,0)</f>
        <v>0</v>
      </c>
      <c r="AS643" s="125">
        <f t="shared" si="270"/>
        <v>0</v>
      </c>
      <c r="AT643" s="143">
        <f t="shared" si="271"/>
        <v>-1</v>
      </c>
      <c r="AU643" s="137"/>
      <c r="AV643" s="102"/>
    </row>
    <row r="644" spans="1:48" ht="10.199999999999999" x14ac:dyDescent="0.2">
      <c r="A644" s="102"/>
      <c r="B644" s="133">
        <v>642</v>
      </c>
      <c r="C644" s="159"/>
      <c r="D644" s="82"/>
      <c r="E644" s="81"/>
      <c r="F644" s="82"/>
      <c r="G644" s="84"/>
      <c r="H644" s="84"/>
      <c r="I644" s="85"/>
      <c r="J644" s="85"/>
      <c r="K644" s="84"/>
      <c r="L644" s="86"/>
      <c r="M644" s="87"/>
      <c r="N644" s="135"/>
      <c r="O644" s="119"/>
      <c r="P644" s="120"/>
      <c r="Q644" s="121"/>
      <c r="R644" s="86"/>
      <c r="S644" s="86"/>
      <c r="T644" s="138">
        <f t="shared" si="252"/>
        <v>6.4099999999999966</v>
      </c>
      <c r="U644" s="122">
        <f t="shared" si="260"/>
        <v>0</v>
      </c>
      <c r="V644" s="123">
        <f t="shared" si="261"/>
        <v>0</v>
      </c>
      <c r="W644" s="122">
        <f t="shared" si="272"/>
        <v>0</v>
      </c>
      <c r="X644" s="124">
        <f t="shared" si="262"/>
        <v>6.4099999999999966</v>
      </c>
      <c r="Y644" s="124">
        <f t="shared" si="263"/>
        <v>-1.5899999999999967</v>
      </c>
      <c r="Z644" s="124">
        <f t="shared" si="264"/>
        <v>6.4099999999999966</v>
      </c>
      <c r="AA644" s="140">
        <f t="shared" si="265"/>
        <v>-1.5899999999999967</v>
      </c>
      <c r="AB644" s="142" t="str">
        <f>IF(G644&lt;&gt;"",VLOOKUP(WEEKDAY(C644,2),Служебный!G$4:H$10,2),"")</f>
        <v/>
      </c>
      <c r="AC644" s="125" t="str">
        <f t="shared" si="253"/>
        <v/>
      </c>
      <c r="AD644" s="126" t="str">
        <f t="shared" si="254"/>
        <v/>
      </c>
      <c r="AE644" s="127">
        <f t="shared" si="266"/>
        <v>0</v>
      </c>
      <c r="AF644" s="127">
        <f t="shared" si="267"/>
        <v>0</v>
      </c>
      <c r="AG644" s="127" t="str">
        <f t="shared" si="273"/>
        <v>интрадей</v>
      </c>
      <c r="AH644" s="128">
        <f t="shared" si="268"/>
        <v>0</v>
      </c>
      <c r="AI644" s="128">
        <f t="shared" si="269"/>
        <v>0</v>
      </c>
      <c r="AJ644" s="125" t="str">
        <f t="shared" si="255"/>
        <v/>
      </c>
      <c r="AK644" s="125" t="str">
        <f t="shared" si="256"/>
        <v/>
      </c>
      <c r="AL644" s="126" t="str">
        <f t="shared" si="257"/>
        <v/>
      </c>
      <c r="AM644" s="128">
        <f t="shared" ref="AM644:AM707" si="276">IF(AR644&lt;&gt;0,T644,0)</f>
        <v>0</v>
      </c>
      <c r="AN644" s="129">
        <f t="shared" si="258"/>
        <v>8</v>
      </c>
      <c r="AO644" s="129">
        <f t="shared" ref="AO644:AO707" si="277">IFERROR(100*(T644-AN644)/AN644,"Заполните депозит")</f>
        <v>-19.875000000000043</v>
      </c>
      <c r="AP644" s="129">
        <f t="shared" si="259"/>
        <v>0</v>
      </c>
      <c r="AQ644" s="128">
        <f t="shared" si="274"/>
        <v>0</v>
      </c>
      <c r="AR644" s="128">
        <f t="shared" si="275"/>
        <v>0</v>
      </c>
      <c r="AS644" s="125">
        <f t="shared" si="270"/>
        <v>0</v>
      </c>
      <c r="AT644" s="143">
        <f t="shared" si="271"/>
        <v>-1</v>
      </c>
      <c r="AU644" s="137"/>
      <c r="AV644" s="102"/>
    </row>
    <row r="645" spans="1:48" ht="10.199999999999999" x14ac:dyDescent="0.2">
      <c r="A645" s="102"/>
      <c r="B645" s="133">
        <v>643</v>
      </c>
      <c r="C645" s="159"/>
      <c r="D645" s="82"/>
      <c r="E645" s="81"/>
      <c r="F645" s="82"/>
      <c r="G645" s="84"/>
      <c r="H645" s="84"/>
      <c r="I645" s="85"/>
      <c r="J645" s="85"/>
      <c r="K645" s="84"/>
      <c r="L645" s="86"/>
      <c r="M645" s="87"/>
      <c r="N645" s="135"/>
      <c r="O645" s="119"/>
      <c r="P645" s="120"/>
      <c r="Q645" s="121"/>
      <c r="R645" s="86"/>
      <c r="S645" s="86"/>
      <c r="T645" s="138">
        <f t="shared" ref="T645:T708" si="278">T644+S645+W645</f>
        <v>6.4099999999999966</v>
      </c>
      <c r="U645" s="122">
        <f t="shared" si="260"/>
        <v>0</v>
      </c>
      <c r="V645" s="123">
        <f t="shared" si="261"/>
        <v>0</v>
      </c>
      <c r="W645" s="122">
        <f t="shared" si="272"/>
        <v>0</v>
      </c>
      <c r="X645" s="124">
        <f t="shared" si="262"/>
        <v>6.4099999999999966</v>
      </c>
      <c r="Y645" s="124">
        <f t="shared" si="263"/>
        <v>-1.5899999999999967</v>
      </c>
      <c r="Z645" s="124">
        <f t="shared" si="264"/>
        <v>6.4099999999999966</v>
      </c>
      <c r="AA645" s="140">
        <f t="shared" si="265"/>
        <v>-1.5899999999999967</v>
      </c>
      <c r="AB645" s="142" t="str">
        <f>IF(G645&lt;&gt;"",VLOOKUP(WEEKDAY(C645,2),Служебный!G$4:H$10,2),"")</f>
        <v/>
      </c>
      <c r="AC645" s="125" t="str">
        <f t="shared" ref="AC645:AC708" si="279">IF(G644 &lt;&gt; "",TEXT((HOUR(D645)),0)&amp;"-"&amp;TEXT(HOUR(D645)+1,0),"")</f>
        <v/>
      </c>
      <c r="AD645" s="126" t="str">
        <f t="shared" ref="AD645:AD708" si="280">IF(G645&lt;&gt;"",FLOOR((IF(TEXT(D645,"mm") = "mm",TEXT(D645,"мм"),TEXT(D645,"mm"))),15)/15+1,"")</f>
        <v/>
      </c>
      <c r="AE645" s="127">
        <f t="shared" si="266"/>
        <v>0</v>
      </c>
      <c r="AF645" s="127">
        <f t="shared" si="267"/>
        <v>0</v>
      </c>
      <c r="AG645" s="127" t="str">
        <f t="shared" si="273"/>
        <v>интрадей</v>
      </c>
      <c r="AH645" s="128">
        <f t="shared" si="268"/>
        <v>0</v>
      </c>
      <c r="AI645" s="128">
        <f t="shared" si="269"/>
        <v>0</v>
      </c>
      <c r="AJ645" s="125" t="str">
        <f t="shared" ref="AJ645:AJ708" si="281">IF(G645&lt;&gt;"",YEAR(C645),"")</f>
        <v/>
      </c>
      <c r="AK645" s="125" t="str">
        <f t="shared" ref="AK645:AK708" si="282">IF(G645&lt;&gt;"",(IF(TEXT(C645,"MMMM") = "MMMM",TEXT(C645,"ММММ"),TEXT(C645,"MMMM"))),"")</f>
        <v/>
      </c>
      <c r="AL645" s="126" t="str">
        <f t="shared" ref="AL645:AL708" si="283">IF(G645&lt;&gt;"",CEILING((C645-DATE(YEAR(C645),1,1)+WEEKDAY(DATE(YEAR(C645),1,1),2))/7,1),"")</f>
        <v/>
      </c>
      <c r="AM645" s="128">
        <f t="shared" si="276"/>
        <v>0</v>
      </c>
      <c r="AN645" s="129">
        <f t="shared" ref="AN645:AN708" si="284">S645+AN644</f>
        <v>8</v>
      </c>
      <c r="AO645" s="129">
        <f t="shared" si="277"/>
        <v>-19.875000000000043</v>
      </c>
      <c r="AP645" s="129">
        <f t="shared" ref="AP645:AP708" si="285">IFERROR(100*(T645-T644-S645)/(T644+S645),"Заполните депозит")</f>
        <v>0</v>
      </c>
      <c r="AQ645" s="128">
        <f t="shared" si="274"/>
        <v>0</v>
      </c>
      <c r="AR645" s="128">
        <f t="shared" si="275"/>
        <v>0</v>
      </c>
      <c r="AS645" s="125">
        <f t="shared" si="270"/>
        <v>0</v>
      </c>
      <c r="AT645" s="143">
        <f t="shared" si="271"/>
        <v>-1</v>
      </c>
      <c r="AU645" s="137"/>
      <c r="AV645" s="102"/>
    </row>
    <row r="646" spans="1:48" ht="10.199999999999999" x14ac:dyDescent="0.2">
      <c r="A646" s="102"/>
      <c r="B646" s="133">
        <v>644</v>
      </c>
      <c r="C646" s="159"/>
      <c r="D646" s="82"/>
      <c r="E646" s="81"/>
      <c r="F646" s="82"/>
      <c r="G646" s="84"/>
      <c r="H646" s="84"/>
      <c r="I646" s="85"/>
      <c r="J646" s="85"/>
      <c r="K646" s="84"/>
      <c r="L646" s="86"/>
      <c r="M646" s="87"/>
      <c r="N646" s="135"/>
      <c r="O646" s="119"/>
      <c r="P646" s="120"/>
      <c r="Q646" s="121"/>
      <c r="R646" s="86"/>
      <c r="S646" s="86"/>
      <c r="T646" s="138">
        <f t="shared" si="278"/>
        <v>6.4099999999999966</v>
      </c>
      <c r="U646" s="122">
        <f t="shared" si="260"/>
        <v>0</v>
      </c>
      <c r="V646" s="123">
        <f t="shared" si="261"/>
        <v>0</v>
      </c>
      <c r="W646" s="122">
        <f t="shared" si="272"/>
        <v>0</v>
      </c>
      <c r="X646" s="124">
        <f t="shared" si="262"/>
        <v>6.4099999999999966</v>
      </c>
      <c r="Y646" s="124">
        <f t="shared" si="263"/>
        <v>-1.5899999999999967</v>
      </c>
      <c r="Z646" s="124">
        <f t="shared" si="264"/>
        <v>6.4099999999999966</v>
      </c>
      <c r="AA646" s="140">
        <f t="shared" si="265"/>
        <v>-1.5899999999999967</v>
      </c>
      <c r="AB646" s="142" t="str">
        <f>IF(G646&lt;&gt;"",VLOOKUP(WEEKDAY(C646,2),Служебный!G$4:H$10,2),"")</f>
        <v/>
      </c>
      <c r="AC646" s="125" t="str">
        <f t="shared" si="279"/>
        <v/>
      </c>
      <c r="AD646" s="126" t="str">
        <f t="shared" si="280"/>
        <v/>
      </c>
      <c r="AE646" s="127">
        <f t="shared" si="266"/>
        <v>0</v>
      </c>
      <c r="AF646" s="127">
        <f t="shared" si="267"/>
        <v>0</v>
      </c>
      <c r="AG646" s="127" t="str">
        <f t="shared" si="273"/>
        <v>интрадей</v>
      </c>
      <c r="AH646" s="128">
        <f t="shared" si="268"/>
        <v>0</v>
      </c>
      <c r="AI646" s="128">
        <f t="shared" si="269"/>
        <v>0</v>
      </c>
      <c r="AJ646" s="125" t="str">
        <f t="shared" si="281"/>
        <v/>
      </c>
      <c r="AK646" s="125" t="str">
        <f t="shared" si="282"/>
        <v/>
      </c>
      <c r="AL646" s="126" t="str">
        <f t="shared" si="283"/>
        <v/>
      </c>
      <c r="AM646" s="128">
        <f t="shared" si="276"/>
        <v>0</v>
      </c>
      <c r="AN646" s="129">
        <f t="shared" si="284"/>
        <v>8</v>
      </c>
      <c r="AO646" s="129">
        <f t="shared" si="277"/>
        <v>-19.875000000000043</v>
      </c>
      <c r="AP646" s="129">
        <f t="shared" si="285"/>
        <v>0</v>
      </c>
      <c r="AQ646" s="128">
        <f t="shared" si="274"/>
        <v>0</v>
      </c>
      <c r="AR646" s="128">
        <f t="shared" si="275"/>
        <v>0</v>
      </c>
      <c r="AS646" s="125">
        <f t="shared" si="270"/>
        <v>0</v>
      </c>
      <c r="AT646" s="143">
        <f t="shared" si="271"/>
        <v>-1</v>
      </c>
      <c r="AU646" s="137"/>
      <c r="AV646" s="102"/>
    </row>
    <row r="647" spans="1:48" ht="10.199999999999999" x14ac:dyDescent="0.2">
      <c r="A647" s="102"/>
      <c r="B647" s="133">
        <v>645</v>
      </c>
      <c r="C647" s="159"/>
      <c r="D647" s="82"/>
      <c r="E647" s="81"/>
      <c r="F647" s="82"/>
      <c r="G647" s="84"/>
      <c r="H647" s="84"/>
      <c r="I647" s="85"/>
      <c r="J647" s="85"/>
      <c r="K647" s="84"/>
      <c r="L647" s="86"/>
      <c r="M647" s="87"/>
      <c r="N647" s="135"/>
      <c r="O647" s="119"/>
      <c r="P647" s="120"/>
      <c r="Q647" s="121"/>
      <c r="R647" s="86"/>
      <c r="S647" s="86"/>
      <c r="T647" s="138">
        <f t="shared" si="278"/>
        <v>6.4099999999999966</v>
      </c>
      <c r="U647" s="122">
        <f t="shared" si="260"/>
        <v>0</v>
      </c>
      <c r="V647" s="123">
        <f t="shared" si="261"/>
        <v>0</v>
      </c>
      <c r="W647" s="122">
        <f t="shared" si="272"/>
        <v>0</v>
      </c>
      <c r="X647" s="124">
        <f t="shared" si="262"/>
        <v>6.4099999999999966</v>
      </c>
      <c r="Y647" s="124">
        <f t="shared" si="263"/>
        <v>-1.5899999999999967</v>
      </c>
      <c r="Z647" s="124">
        <f t="shared" si="264"/>
        <v>6.4099999999999966</v>
      </c>
      <c r="AA647" s="140">
        <f t="shared" si="265"/>
        <v>-1.5899999999999967</v>
      </c>
      <c r="AB647" s="142" t="str">
        <f>IF(G647&lt;&gt;"",VLOOKUP(WEEKDAY(C647,2),Служебный!G$4:H$10,2),"")</f>
        <v/>
      </c>
      <c r="AC647" s="125" t="str">
        <f t="shared" si="279"/>
        <v/>
      </c>
      <c r="AD647" s="126" t="str">
        <f t="shared" si="280"/>
        <v/>
      </c>
      <c r="AE647" s="127">
        <f t="shared" si="266"/>
        <v>0</v>
      </c>
      <c r="AF647" s="127">
        <f t="shared" si="267"/>
        <v>0</v>
      </c>
      <c r="AG647" s="127" t="str">
        <f t="shared" si="273"/>
        <v>интрадей</v>
      </c>
      <c r="AH647" s="128">
        <f t="shared" si="268"/>
        <v>0</v>
      </c>
      <c r="AI647" s="128">
        <f t="shared" si="269"/>
        <v>0</v>
      </c>
      <c r="AJ647" s="125" t="str">
        <f t="shared" si="281"/>
        <v/>
      </c>
      <c r="AK647" s="125" t="str">
        <f t="shared" si="282"/>
        <v/>
      </c>
      <c r="AL647" s="126" t="str">
        <f t="shared" si="283"/>
        <v/>
      </c>
      <c r="AM647" s="128">
        <f t="shared" si="276"/>
        <v>0</v>
      </c>
      <c r="AN647" s="129">
        <f t="shared" si="284"/>
        <v>8</v>
      </c>
      <c r="AO647" s="129">
        <f t="shared" si="277"/>
        <v>-19.875000000000043</v>
      </c>
      <c r="AP647" s="129">
        <f t="shared" si="285"/>
        <v>0</v>
      </c>
      <c r="AQ647" s="128">
        <f t="shared" si="274"/>
        <v>0</v>
      </c>
      <c r="AR647" s="128">
        <f t="shared" si="275"/>
        <v>0</v>
      </c>
      <c r="AS647" s="125">
        <f t="shared" si="270"/>
        <v>0</v>
      </c>
      <c r="AT647" s="143">
        <f t="shared" si="271"/>
        <v>-1</v>
      </c>
      <c r="AU647" s="137"/>
      <c r="AV647" s="102"/>
    </row>
    <row r="648" spans="1:48" ht="10.199999999999999" x14ac:dyDescent="0.2">
      <c r="A648" s="102"/>
      <c r="B648" s="133">
        <v>646</v>
      </c>
      <c r="C648" s="159"/>
      <c r="D648" s="82"/>
      <c r="E648" s="81"/>
      <c r="F648" s="82"/>
      <c r="G648" s="84"/>
      <c r="H648" s="84"/>
      <c r="I648" s="85"/>
      <c r="J648" s="85"/>
      <c r="K648" s="84"/>
      <c r="L648" s="86"/>
      <c r="M648" s="87"/>
      <c r="N648" s="135"/>
      <c r="O648" s="119"/>
      <c r="P648" s="120"/>
      <c r="Q648" s="121"/>
      <c r="R648" s="86"/>
      <c r="S648" s="86"/>
      <c r="T648" s="138">
        <f t="shared" si="278"/>
        <v>6.4099999999999966</v>
      </c>
      <c r="U648" s="122">
        <f t="shared" si="260"/>
        <v>0</v>
      </c>
      <c r="V648" s="123">
        <f t="shared" si="261"/>
        <v>0</v>
      </c>
      <c r="W648" s="122">
        <f t="shared" si="272"/>
        <v>0</v>
      </c>
      <c r="X648" s="124">
        <f t="shared" si="262"/>
        <v>6.4099999999999966</v>
      </c>
      <c r="Y648" s="124">
        <f t="shared" si="263"/>
        <v>-1.5899999999999967</v>
      </c>
      <c r="Z648" s="124">
        <f t="shared" si="264"/>
        <v>6.4099999999999966</v>
      </c>
      <c r="AA648" s="140">
        <f t="shared" si="265"/>
        <v>-1.5899999999999967</v>
      </c>
      <c r="AB648" s="142" t="str">
        <f>IF(G648&lt;&gt;"",VLOOKUP(WEEKDAY(C648,2),Служебный!G$4:H$10,2),"")</f>
        <v/>
      </c>
      <c r="AC648" s="125" t="str">
        <f t="shared" si="279"/>
        <v/>
      </c>
      <c r="AD648" s="126" t="str">
        <f t="shared" si="280"/>
        <v/>
      </c>
      <c r="AE648" s="127">
        <f t="shared" si="266"/>
        <v>0</v>
      </c>
      <c r="AF648" s="127">
        <f t="shared" si="267"/>
        <v>0</v>
      </c>
      <c r="AG648" s="127" t="str">
        <f t="shared" si="273"/>
        <v>интрадей</v>
      </c>
      <c r="AH648" s="128">
        <f t="shared" si="268"/>
        <v>0</v>
      </c>
      <c r="AI648" s="128">
        <f t="shared" si="269"/>
        <v>0</v>
      </c>
      <c r="AJ648" s="125" t="str">
        <f t="shared" si="281"/>
        <v/>
      </c>
      <c r="AK648" s="125" t="str">
        <f t="shared" si="282"/>
        <v/>
      </c>
      <c r="AL648" s="126" t="str">
        <f t="shared" si="283"/>
        <v/>
      </c>
      <c r="AM648" s="128">
        <f t="shared" si="276"/>
        <v>0</v>
      </c>
      <c r="AN648" s="129">
        <f t="shared" si="284"/>
        <v>8</v>
      </c>
      <c r="AO648" s="129">
        <f t="shared" si="277"/>
        <v>-19.875000000000043</v>
      </c>
      <c r="AP648" s="129">
        <f t="shared" si="285"/>
        <v>0</v>
      </c>
      <c r="AQ648" s="128">
        <f t="shared" si="274"/>
        <v>0</v>
      </c>
      <c r="AR648" s="128">
        <f t="shared" si="275"/>
        <v>0</v>
      </c>
      <c r="AS648" s="125">
        <f t="shared" si="270"/>
        <v>0</v>
      </c>
      <c r="AT648" s="143">
        <f t="shared" si="271"/>
        <v>-1</v>
      </c>
      <c r="AU648" s="137"/>
      <c r="AV648" s="102"/>
    </row>
    <row r="649" spans="1:48" ht="10.199999999999999" x14ac:dyDescent="0.2">
      <c r="A649" s="102"/>
      <c r="B649" s="133">
        <v>647</v>
      </c>
      <c r="C649" s="159"/>
      <c r="D649" s="82"/>
      <c r="E649" s="81"/>
      <c r="F649" s="82"/>
      <c r="G649" s="84"/>
      <c r="H649" s="84"/>
      <c r="I649" s="85"/>
      <c r="J649" s="85"/>
      <c r="K649" s="84"/>
      <c r="L649" s="86"/>
      <c r="M649" s="87"/>
      <c r="N649" s="135"/>
      <c r="O649" s="119"/>
      <c r="P649" s="120"/>
      <c r="Q649" s="121"/>
      <c r="R649" s="86"/>
      <c r="S649" s="86"/>
      <c r="T649" s="138">
        <f t="shared" si="278"/>
        <v>6.4099999999999966</v>
      </c>
      <c r="U649" s="122">
        <f t="shared" si="260"/>
        <v>0</v>
      </c>
      <c r="V649" s="123">
        <f t="shared" si="261"/>
        <v>0</v>
      </c>
      <c r="W649" s="122">
        <f t="shared" si="272"/>
        <v>0</v>
      </c>
      <c r="X649" s="124">
        <f t="shared" si="262"/>
        <v>6.4099999999999966</v>
      </c>
      <c r="Y649" s="124">
        <f t="shared" si="263"/>
        <v>-1.5899999999999967</v>
      </c>
      <c r="Z649" s="124">
        <f t="shared" si="264"/>
        <v>6.4099999999999966</v>
      </c>
      <c r="AA649" s="140">
        <f t="shared" si="265"/>
        <v>-1.5899999999999967</v>
      </c>
      <c r="AB649" s="142" t="str">
        <f>IF(G649&lt;&gt;"",VLOOKUP(WEEKDAY(C649,2),Служебный!G$4:H$10,2),"")</f>
        <v/>
      </c>
      <c r="AC649" s="125" t="str">
        <f t="shared" si="279"/>
        <v/>
      </c>
      <c r="AD649" s="126" t="str">
        <f t="shared" si="280"/>
        <v/>
      </c>
      <c r="AE649" s="127">
        <f t="shared" si="266"/>
        <v>0</v>
      </c>
      <c r="AF649" s="127">
        <f t="shared" si="267"/>
        <v>0</v>
      </c>
      <c r="AG649" s="127" t="str">
        <f t="shared" si="273"/>
        <v>интрадей</v>
      </c>
      <c r="AH649" s="128">
        <f t="shared" si="268"/>
        <v>0</v>
      </c>
      <c r="AI649" s="128">
        <f t="shared" si="269"/>
        <v>0</v>
      </c>
      <c r="AJ649" s="125" t="str">
        <f t="shared" si="281"/>
        <v/>
      </c>
      <c r="AK649" s="125" t="str">
        <f t="shared" si="282"/>
        <v/>
      </c>
      <c r="AL649" s="126" t="str">
        <f t="shared" si="283"/>
        <v/>
      </c>
      <c r="AM649" s="128">
        <f t="shared" si="276"/>
        <v>0</v>
      </c>
      <c r="AN649" s="129">
        <f t="shared" si="284"/>
        <v>8</v>
      </c>
      <c r="AO649" s="129">
        <f t="shared" si="277"/>
        <v>-19.875000000000043</v>
      </c>
      <c r="AP649" s="129">
        <f t="shared" si="285"/>
        <v>0</v>
      </c>
      <c r="AQ649" s="128">
        <f t="shared" si="274"/>
        <v>0</v>
      </c>
      <c r="AR649" s="128">
        <f t="shared" si="275"/>
        <v>0</v>
      </c>
      <c r="AS649" s="125">
        <f t="shared" si="270"/>
        <v>0</v>
      </c>
      <c r="AT649" s="143">
        <f t="shared" si="271"/>
        <v>-1</v>
      </c>
      <c r="AU649" s="137"/>
      <c r="AV649" s="102"/>
    </row>
    <row r="650" spans="1:48" ht="10.199999999999999" x14ac:dyDescent="0.2">
      <c r="A650" s="102"/>
      <c r="B650" s="133">
        <v>648</v>
      </c>
      <c r="C650" s="159"/>
      <c r="D650" s="82"/>
      <c r="E650" s="81"/>
      <c r="F650" s="82"/>
      <c r="G650" s="84"/>
      <c r="H650" s="84"/>
      <c r="I650" s="85"/>
      <c r="J650" s="85"/>
      <c r="K650" s="84"/>
      <c r="L650" s="86"/>
      <c r="M650" s="87"/>
      <c r="N650" s="135"/>
      <c r="O650" s="119"/>
      <c r="P650" s="120"/>
      <c r="Q650" s="121"/>
      <c r="R650" s="86"/>
      <c r="S650" s="86"/>
      <c r="T650" s="138">
        <f t="shared" si="278"/>
        <v>6.4099999999999966</v>
      </c>
      <c r="U650" s="122">
        <f t="shared" si="260"/>
        <v>0</v>
      </c>
      <c r="V650" s="123">
        <f t="shared" si="261"/>
        <v>0</v>
      </c>
      <c r="W650" s="122">
        <f t="shared" si="272"/>
        <v>0</v>
      </c>
      <c r="X650" s="124">
        <f t="shared" si="262"/>
        <v>6.4099999999999966</v>
      </c>
      <c r="Y650" s="124">
        <f t="shared" si="263"/>
        <v>-1.5899999999999967</v>
      </c>
      <c r="Z650" s="124">
        <f t="shared" si="264"/>
        <v>6.4099999999999966</v>
      </c>
      <c r="AA650" s="140">
        <f t="shared" si="265"/>
        <v>-1.5899999999999967</v>
      </c>
      <c r="AB650" s="142" t="str">
        <f>IF(G650&lt;&gt;"",VLOOKUP(WEEKDAY(C650,2),Служебный!G$4:H$10,2),"")</f>
        <v/>
      </c>
      <c r="AC650" s="125" t="str">
        <f t="shared" si="279"/>
        <v/>
      </c>
      <c r="AD650" s="126" t="str">
        <f t="shared" si="280"/>
        <v/>
      </c>
      <c r="AE650" s="127">
        <f t="shared" si="266"/>
        <v>0</v>
      </c>
      <c r="AF650" s="127">
        <f t="shared" si="267"/>
        <v>0</v>
      </c>
      <c r="AG650" s="127" t="str">
        <f t="shared" si="273"/>
        <v>интрадей</v>
      </c>
      <c r="AH650" s="128">
        <f t="shared" si="268"/>
        <v>0</v>
      </c>
      <c r="AI650" s="128">
        <f t="shared" si="269"/>
        <v>0</v>
      </c>
      <c r="AJ650" s="125" t="str">
        <f t="shared" si="281"/>
        <v/>
      </c>
      <c r="AK650" s="125" t="str">
        <f t="shared" si="282"/>
        <v/>
      </c>
      <c r="AL650" s="126" t="str">
        <f t="shared" si="283"/>
        <v/>
      </c>
      <c r="AM650" s="128">
        <f t="shared" si="276"/>
        <v>0</v>
      </c>
      <c r="AN650" s="129">
        <f t="shared" si="284"/>
        <v>8</v>
      </c>
      <c r="AO650" s="129">
        <f t="shared" si="277"/>
        <v>-19.875000000000043</v>
      </c>
      <c r="AP650" s="129">
        <f t="shared" si="285"/>
        <v>0</v>
      </c>
      <c r="AQ650" s="128">
        <f t="shared" si="274"/>
        <v>0</v>
      </c>
      <c r="AR650" s="128">
        <f t="shared" si="275"/>
        <v>0</v>
      </c>
      <c r="AS650" s="125">
        <f t="shared" si="270"/>
        <v>0</v>
      </c>
      <c r="AT650" s="143">
        <f t="shared" si="271"/>
        <v>-1</v>
      </c>
      <c r="AU650" s="137"/>
      <c r="AV650" s="102"/>
    </row>
    <row r="651" spans="1:48" ht="10.199999999999999" x14ac:dyDescent="0.2">
      <c r="A651" s="102"/>
      <c r="B651" s="133">
        <v>649</v>
      </c>
      <c r="C651" s="159"/>
      <c r="D651" s="82"/>
      <c r="E651" s="81"/>
      <c r="F651" s="82"/>
      <c r="G651" s="84"/>
      <c r="H651" s="84"/>
      <c r="I651" s="85"/>
      <c r="J651" s="85"/>
      <c r="K651" s="84"/>
      <c r="L651" s="86"/>
      <c r="M651" s="87"/>
      <c r="N651" s="135"/>
      <c r="O651" s="119"/>
      <c r="P651" s="120"/>
      <c r="Q651" s="121"/>
      <c r="R651" s="86"/>
      <c r="S651" s="86"/>
      <c r="T651" s="138">
        <f t="shared" si="278"/>
        <v>6.4099999999999966</v>
      </c>
      <c r="U651" s="122">
        <f t="shared" si="260"/>
        <v>0</v>
      </c>
      <c r="V651" s="123">
        <f t="shared" si="261"/>
        <v>0</v>
      </c>
      <c r="W651" s="122">
        <f t="shared" si="272"/>
        <v>0</v>
      </c>
      <c r="X651" s="124">
        <f t="shared" si="262"/>
        <v>6.4099999999999966</v>
      </c>
      <c r="Y651" s="124">
        <f t="shared" si="263"/>
        <v>-1.5899999999999967</v>
      </c>
      <c r="Z651" s="124">
        <f t="shared" si="264"/>
        <v>6.4099999999999966</v>
      </c>
      <c r="AA651" s="140">
        <f t="shared" si="265"/>
        <v>-1.5899999999999967</v>
      </c>
      <c r="AB651" s="142" t="str">
        <f>IF(G651&lt;&gt;"",VLOOKUP(WEEKDAY(C651,2),Служебный!G$4:H$10,2),"")</f>
        <v/>
      </c>
      <c r="AC651" s="125" t="str">
        <f t="shared" si="279"/>
        <v/>
      </c>
      <c r="AD651" s="126" t="str">
        <f t="shared" si="280"/>
        <v/>
      </c>
      <c r="AE651" s="127">
        <f t="shared" si="266"/>
        <v>0</v>
      </c>
      <c r="AF651" s="127">
        <f t="shared" si="267"/>
        <v>0</v>
      </c>
      <c r="AG651" s="127" t="str">
        <f t="shared" si="273"/>
        <v>интрадей</v>
      </c>
      <c r="AH651" s="128">
        <f t="shared" si="268"/>
        <v>0</v>
      </c>
      <c r="AI651" s="128">
        <f t="shared" si="269"/>
        <v>0</v>
      </c>
      <c r="AJ651" s="125" t="str">
        <f t="shared" si="281"/>
        <v/>
      </c>
      <c r="AK651" s="125" t="str">
        <f t="shared" si="282"/>
        <v/>
      </c>
      <c r="AL651" s="126" t="str">
        <f t="shared" si="283"/>
        <v/>
      </c>
      <c r="AM651" s="128">
        <f t="shared" si="276"/>
        <v>0</v>
      </c>
      <c r="AN651" s="129">
        <f t="shared" si="284"/>
        <v>8</v>
      </c>
      <c r="AO651" s="129">
        <f t="shared" si="277"/>
        <v>-19.875000000000043</v>
      </c>
      <c r="AP651" s="129">
        <f t="shared" si="285"/>
        <v>0</v>
      </c>
      <c r="AQ651" s="128">
        <f t="shared" si="274"/>
        <v>0</v>
      </c>
      <c r="AR651" s="128">
        <f t="shared" si="275"/>
        <v>0</v>
      </c>
      <c r="AS651" s="125">
        <f t="shared" si="270"/>
        <v>0</v>
      </c>
      <c r="AT651" s="143">
        <f t="shared" si="271"/>
        <v>-1</v>
      </c>
      <c r="AU651" s="137"/>
      <c r="AV651" s="102"/>
    </row>
    <row r="652" spans="1:48" ht="10.199999999999999" x14ac:dyDescent="0.2">
      <c r="A652" s="102"/>
      <c r="B652" s="133">
        <v>650</v>
      </c>
      <c r="C652" s="159"/>
      <c r="D652" s="82"/>
      <c r="E652" s="81"/>
      <c r="F652" s="82"/>
      <c r="G652" s="84"/>
      <c r="H652" s="84"/>
      <c r="I652" s="85"/>
      <c r="J652" s="85"/>
      <c r="K652" s="84"/>
      <c r="L652" s="86"/>
      <c r="M652" s="87"/>
      <c r="N652" s="135"/>
      <c r="O652" s="119"/>
      <c r="P652" s="120"/>
      <c r="Q652" s="121"/>
      <c r="R652" s="86"/>
      <c r="S652" s="86"/>
      <c r="T652" s="138">
        <f t="shared" si="278"/>
        <v>6.4099999999999966</v>
      </c>
      <c r="U652" s="122">
        <f t="shared" si="260"/>
        <v>0</v>
      </c>
      <c r="V652" s="123">
        <f t="shared" si="261"/>
        <v>0</v>
      </c>
      <c r="W652" s="122">
        <f t="shared" si="272"/>
        <v>0</v>
      </c>
      <c r="X652" s="124">
        <f t="shared" si="262"/>
        <v>6.4099999999999966</v>
      </c>
      <c r="Y652" s="124">
        <f t="shared" si="263"/>
        <v>-1.5899999999999967</v>
      </c>
      <c r="Z652" s="124">
        <f t="shared" si="264"/>
        <v>6.4099999999999966</v>
      </c>
      <c r="AA652" s="140">
        <f t="shared" si="265"/>
        <v>-1.5899999999999967</v>
      </c>
      <c r="AB652" s="142" t="str">
        <f>IF(G652&lt;&gt;"",VLOOKUP(WEEKDAY(C652,2),Служебный!G$4:H$10,2),"")</f>
        <v/>
      </c>
      <c r="AC652" s="125" t="str">
        <f t="shared" si="279"/>
        <v/>
      </c>
      <c r="AD652" s="126" t="str">
        <f t="shared" si="280"/>
        <v/>
      </c>
      <c r="AE652" s="127">
        <f t="shared" si="266"/>
        <v>0</v>
      </c>
      <c r="AF652" s="127">
        <f t="shared" si="267"/>
        <v>0</v>
      </c>
      <c r="AG652" s="127" t="str">
        <f t="shared" si="273"/>
        <v>интрадей</v>
      </c>
      <c r="AH652" s="128">
        <f t="shared" si="268"/>
        <v>0</v>
      </c>
      <c r="AI652" s="128">
        <f t="shared" si="269"/>
        <v>0</v>
      </c>
      <c r="AJ652" s="125" t="str">
        <f t="shared" si="281"/>
        <v/>
      </c>
      <c r="AK652" s="125" t="str">
        <f t="shared" si="282"/>
        <v/>
      </c>
      <c r="AL652" s="126" t="str">
        <f t="shared" si="283"/>
        <v/>
      </c>
      <c r="AM652" s="128">
        <f t="shared" si="276"/>
        <v>0</v>
      </c>
      <c r="AN652" s="129">
        <f t="shared" si="284"/>
        <v>8</v>
      </c>
      <c r="AO652" s="129">
        <f t="shared" si="277"/>
        <v>-19.875000000000043</v>
      </c>
      <c r="AP652" s="129">
        <f t="shared" si="285"/>
        <v>0</v>
      </c>
      <c r="AQ652" s="128">
        <f t="shared" si="274"/>
        <v>0</v>
      </c>
      <c r="AR652" s="128">
        <f t="shared" si="275"/>
        <v>0</v>
      </c>
      <c r="AS652" s="125">
        <f t="shared" si="270"/>
        <v>0</v>
      </c>
      <c r="AT652" s="143">
        <f t="shared" si="271"/>
        <v>-1</v>
      </c>
      <c r="AU652" s="137"/>
      <c r="AV652" s="102"/>
    </row>
    <row r="653" spans="1:48" ht="10.199999999999999" x14ac:dyDescent="0.2">
      <c r="A653" s="102"/>
      <c r="B653" s="133">
        <v>651</v>
      </c>
      <c r="C653" s="159"/>
      <c r="D653" s="82"/>
      <c r="E653" s="81"/>
      <c r="F653" s="82"/>
      <c r="G653" s="84"/>
      <c r="H653" s="84"/>
      <c r="I653" s="85"/>
      <c r="J653" s="85"/>
      <c r="K653" s="84"/>
      <c r="L653" s="86"/>
      <c r="M653" s="87"/>
      <c r="N653" s="135"/>
      <c r="O653" s="119"/>
      <c r="P653" s="120"/>
      <c r="Q653" s="121"/>
      <c r="R653" s="86"/>
      <c r="S653" s="86"/>
      <c r="T653" s="138">
        <f t="shared" si="278"/>
        <v>6.4099999999999966</v>
      </c>
      <c r="U653" s="122">
        <f t="shared" si="260"/>
        <v>0</v>
      </c>
      <c r="V653" s="123">
        <f t="shared" si="261"/>
        <v>0</v>
      </c>
      <c r="W653" s="122">
        <f t="shared" si="272"/>
        <v>0</v>
      </c>
      <c r="X653" s="124">
        <f t="shared" si="262"/>
        <v>6.4099999999999966</v>
      </c>
      <c r="Y653" s="124">
        <f t="shared" si="263"/>
        <v>-1.5899999999999967</v>
      </c>
      <c r="Z653" s="124">
        <f t="shared" si="264"/>
        <v>6.4099999999999966</v>
      </c>
      <c r="AA653" s="140">
        <f t="shared" si="265"/>
        <v>-1.5899999999999967</v>
      </c>
      <c r="AB653" s="142" t="str">
        <f>IF(G653&lt;&gt;"",VLOOKUP(WEEKDAY(C653,2),Служебный!G$4:H$10,2),"")</f>
        <v/>
      </c>
      <c r="AC653" s="125" t="str">
        <f t="shared" si="279"/>
        <v/>
      </c>
      <c r="AD653" s="126" t="str">
        <f t="shared" si="280"/>
        <v/>
      </c>
      <c r="AE653" s="127">
        <f t="shared" si="266"/>
        <v>0</v>
      </c>
      <c r="AF653" s="127">
        <f t="shared" si="267"/>
        <v>0</v>
      </c>
      <c r="AG653" s="127" t="str">
        <f t="shared" si="273"/>
        <v>интрадей</v>
      </c>
      <c r="AH653" s="128">
        <f t="shared" si="268"/>
        <v>0</v>
      </c>
      <c r="AI653" s="128">
        <f t="shared" si="269"/>
        <v>0</v>
      </c>
      <c r="AJ653" s="125" t="str">
        <f t="shared" si="281"/>
        <v/>
      </c>
      <c r="AK653" s="125" t="str">
        <f t="shared" si="282"/>
        <v/>
      </c>
      <c r="AL653" s="126" t="str">
        <f t="shared" si="283"/>
        <v/>
      </c>
      <c r="AM653" s="128">
        <f t="shared" si="276"/>
        <v>0</v>
      </c>
      <c r="AN653" s="129">
        <f t="shared" si="284"/>
        <v>8</v>
      </c>
      <c r="AO653" s="129">
        <f t="shared" si="277"/>
        <v>-19.875000000000043</v>
      </c>
      <c r="AP653" s="129">
        <f t="shared" si="285"/>
        <v>0</v>
      </c>
      <c r="AQ653" s="128">
        <f t="shared" si="274"/>
        <v>0</v>
      </c>
      <c r="AR653" s="128">
        <f t="shared" si="275"/>
        <v>0</v>
      </c>
      <c r="AS653" s="125">
        <f t="shared" si="270"/>
        <v>0</v>
      </c>
      <c r="AT653" s="143">
        <f t="shared" si="271"/>
        <v>-1</v>
      </c>
      <c r="AU653" s="137"/>
      <c r="AV653" s="102"/>
    </row>
    <row r="654" spans="1:48" ht="10.199999999999999" x14ac:dyDescent="0.2">
      <c r="A654" s="102"/>
      <c r="B654" s="133">
        <v>652</v>
      </c>
      <c r="C654" s="159"/>
      <c r="D654" s="82"/>
      <c r="E654" s="81"/>
      <c r="F654" s="82"/>
      <c r="G654" s="84"/>
      <c r="H654" s="84"/>
      <c r="I654" s="85"/>
      <c r="J654" s="85"/>
      <c r="K654" s="84"/>
      <c r="L654" s="86"/>
      <c r="M654" s="87"/>
      <c r="N654" s="135"/>
      <c r="O654" s="119"/>
      <c r="P654" s="120"/>
      <c r="Q654" s="121"/>
      <c r="R654" s="86"/>
      <c r="S654" s="86"/>
      <c r="T654" s="138">
        <f t="shared" si="278"/>
        <v>6.4099999999999966</v>
      </c>
      <c r="U654" s="122">
        <f t="shared" si="260"/>
        <v>0</v>
      </c>
      <c r="V654" s="123">
        <f t="shared" si="261"/>
        <v>0</v>
      </c>
      <c r="W654" s="122">
        <f t="shared" si="272"/>
        <v>0</v>
      </c>
      <c r="X654" s="124">
        <f t="shared" si="262"/>
        <v>6.4099999999999966</v>
      </c>
      <c r="Y654" s="124">
        <f t="shared" si="263"/>
        <v>-1.5899999999999967</v>
      </c>
      <c r="Z654" s="124">
        <f t="shared" si="264"/>
        <v>6.4099999999999966</v>
      </c>
      <c r="AA654" s="140">
        <f t="shared" si="265"/>
        <v>-1.5899999999999967</v>
      </c>
      <c r="AB654" s="142" t="str">
        <f>IF(G654&lt;&gt;"",VLOOKUP(WEEKDAY(C654,2),Служебный!G$4:H$10,2),"")</f>
        <v/>
      </c>
      <c r="AC654" s="125" t="str">
        <f t="shared" si="279"/>
        <v/>
      </c>
      <c r="AD654" s="126" t="str">
        <f t="shared" si="280"/>
        <v/>
      </c>
      <c r="AE654" s="127">
        <f t="shared" si="266"/>
        <v>0</v>
      </c>
      <c r="AF654" s="127">
        <f t="shared" si="267"/>
        <v>0</v>
      </c>
      <c r="AG654" s="127" t="str">
        <f t="shared" si="273"/>
        <v>интрадей</v>
      </c>
      <c r="AH654" s="128">
        <f t="shared" si="268"/>
        <v>0</v>
      </c>
      <c r="AI654" s="128">
        <f t="shared" si="269"/>
        <v>0</v>
      </c>
      <c r="AJ654" s="125" t="str">
        <f t="shared" si="281"/>
        <v/>
      </c>
      <c r="AK654" s="125" t="str">
        <f t="shared" si="282"/>
        <v/>
      </c>
      <c r="AL654" s="126" t="str">
        <f t="shared" si="283"/>
        <v/>
      </c>
      <c r="AM654" s="128">
        <f t="shared" si="276"/>
        <v>0</v>
      </c>
      <c r="AN654" s="129">
        <f t="shared" si="284"/>
        <v>8</v>
      </c>
      <c r="AO654" s="129">
        <f t="shared" si="277"/>
        <v>-19.875000000000043</v>
      </c>
      <c r="AP654" s="129">
        <f t="shared" si="285"/>
        <v>0</v>
      </c>
      <c r="AQ654" s="128">
        <f t="shared" si="274"/>
        <v>0</v>
      </c>
      <c r="AR654" s="128">
        <f t="shared" si="275"/>
        <v>0</v>
      </c>
      <c r="AS654" s="125">
        <f t="shared" si="270"/>
        <v>0</v>
      </c>
      <c r="AT654" s="143">
        <f t="shared" si="271"/>
        <v>-1</v>
      </c>
      <c r="AU654" s="137"/>
      <c r="AV654" s="102"/>
    </row>
    <row r="655" spans="1:48" ht="10.199999999999999" x14ac:dyDescent="0.2">
      <c r="A655" s="102"/>
      <c r="B655" s="133">
        <v>653</v>
      </c>
      <c r="C655" s="159"/>
      <c r="D655" s="82"/>
      <c r="E655" s="81"/>
      <c r="F655" s="82"/>
      <c r="G655" s="84"/>
      <c r="H655" s="84"/>
      <c r="I655" s="85"/>
      <c r="J655" s="85"/>
      <c r="K655" s="84"/>
      <c r="L655" s="86"/>
      <c r="M655" s="87"/>
      <c r="N655" s="135"/>
      <c r="O655" s="119"/>
      <c r="P655" s="120"/>
      <c r="Q655" s="121"/>
      <c r="R655" s="86"/>
      <c r="S655" s="86"/>
      <c r="T655" s="138">
        <f t="shared" si="278"/>
        <v>6.4099999999999966</v>
      </c>
      <c r="U655" s="122">
        <f t="shared" si="260"/>
        <v>0</v>
      </c>
      <c r="V655" s="123">
        <f t="shared" si="261"/>
        <v>0</v>
      </c>
      <c r="W655" s="122">
        <f t="shared" si="272"/>
        <v>0</v>
      </c>
      <c r="X655" s="124">
        <f t="shared" si="262"/>
        <v>6.4099999999999966</v>
      </c>
      <c r="Y655" s="124">
        <f t="shared" si="263"/>
        <v>-1.5899999999999967</v>
      </c>
      <c r="Z655" s="124">
        <f t="shared" si="264"/>
        <v>6.4099999999999966</v>
      </c>
      <c r="AA655" s="140">
        <f t="shared" si="265"/>
        <v>-1.5899999999999967</v>
      </c>
      <c r="AB655" s="142" t="str">
        <f>IF(G655&lt;&gt;"",VLOOKUP(WEEKDAY(C655,2),Служебный!G$4:H$10,2),"")</f>
        <v/>
      </c>
      <c r="AC655" s="125" t="str">
        <f t="shared" si="279"/>
        <v/>
      </c>
      <c r="AD655" s="126" t="str">
        <f t="shared" si="280"/>
        <v/>
      </c>
      <c r="AE655" s="127">
        <f t="shared" si="266"/>
        <v>0</v>
      </c>
      <c r="AF655" s="127">
        <f t="shared" si="267"/>
        <v>0</v>
      </c>
      <c r="AG655" s="127" t="str">
        <f t="shared" si="273"/>
        <v>интрадей</v>
      </c>
      <c r="AH655" s="128">
        <f t="shared" si="268"/>
        <v>0</v>
      </c>
      <c r="AI655" s="128">
        <f t="shared" si="269"/>
        <v>0</v>
      </c>
      <c r="AJ655" s="125" t="str">
        <f t="shared" si="281"/>
        <v/>
      </c>
      <c r="AK655" s="125" t="str">
        <f t="shared" si="282"/>
        <v/>
      </c>
      <c r="AL655" s="126" t="str">
        <f t="shared" si="283"/>
        <v/>
      </c>
      <c r="AM655" s="128">
        <f t="shared" si="276"/>
        <v>0</v>
      </c>
      <c r="AN655" s="129">
        <f t="shared" si="284"/>
        <v>8</v>
      </c>
      <c r="AO655" s="129">
        <f t="shared" si="277"/>
        <v>-19.875000000000043</v>
      </c>
      <c r="AP655" s="129">
        <f t="shared" si="285"/>
        <v>0</v>
      </c>
      <c r="AQ655" s="128">
        <f t="shared" si="274"/>
        <v>0</v>
      </c>
      <c r="AR655" s="128">
        <f t="shared" si="275"/>
        <v>0</v>
      </c>
      <c r="AS655" s="125">
        <f t="shared" si="270"/>
        <v>0</v>
      </c>
      <c r="AT655" s="143">
        <f t="shared" si="271"/>
        <v>-1</v>
      </c>
      <c r="AU655" s="137"/>
      <c r="AV655" s="102"/>
    </row>
    <row r="656" spans="1:48" ht="10.199999999999999" x14ac:dyDescent="0.2">
      <c r="A656" s="102"/>
      <c r="B656" s="133">
        <v>654</v>
      </c>
      <c r="C656" s="159"/>
      <c r="D656" s="82"/>
      <c r="E656" s="81"/>
      <c r="F656" s="82"/>
      <c r="G656" s="84"/>
      <c r="H656" s="84"/>
      <c r="I656" s="85"/>
      <c r="J656" s="85"/>
      <c r="K656" s="84"/>
      <c r="L656" s="86"/>
      <c r="M656" s="87"/>
      <c r="N656" s="135"/>
      <c r="O656" s="119"/>
      <c r="P656" s="120"/>
      <c r="Q656" s="121"/>
      <c r="R656" s="86"/>
      <c r="S656" s="86"/>
      <c r="T656" s="138">
        <f t="shared" si="278"/>
        <v>6.4099999999999966</v>
      </c>
      <c r="U656" s="122">
        <f t="shared" si="260"/>
        <v>0</v>
      </c>
      <c r="V656" s="123">
        <f t="shared" si="261"/>
        <v>0</v>
      </c>
      <c r="W656" s="122">
        <f t="shared" si="272"/>
        <v>0</v>
      </c>
      <c r="X656" s="124">
        <f t="shared" si="262"/>
        <v>6.4099999999999966</v>
      </c>
      <c r="Y656" s="124">
        <f t="shared" si="263"/>
        <v>-1.5899999999999967</v>
      </c>
      <c r="Z656" s="124">
        <f t="shared" si="264"/>
        <v>6.4099999999999966</v>
      </c>
      <c r="AA656" s="140">
        <f t="shared" si="265"/>
        <v>-1.5899999999999967</v>
      </c>
      <c r="AB656" s="142" t="str">
        <f>IF(G656&lt;&gt;"",VLOOKUP(WEEKDAY(C656,2),Служебный!G$4:H$10,2),"")</f>
        <v/>
      </c>
      <c r="AC656" s="125" t="str">
        <f t="shared" si="279"/>
        <v/>
      </c>
      <c r="AD656" s="126" t="str">
        <f t="shared" si="280"/>
        <v/>
      </c>
      <c r="AE656" s="127">
        <f t="shared" si="266"/>
        <v>0</v>
      </c>
      <c r="AF656" s="127">
        <f t="shared" si="267"/>
        <v>0</v>
      </c>
      <c r="AG656" s="127" t="str">
        <f t="shared" si="273"/>
        <v>интрадей</v>
      </c>
      <c r="AH656" s="128">
        <f t="shared" si="268"/>
        <v>0</v>
      </c>
      <c r="AI656" s="128">
        <f t="shared" si="269"/>
        <v>0</v>
      </c>
      <c r="AJ656" s="125" t="str">
        <f t="shared" si="281"/>
        <v/>
      </c>
      <c r="AK656" s="125" t="str">
        <f t="shared" si="282"/>
        <v/>
      </c>
      <c r="AL656" s="126" t="str">
        <f t="shared" si="283"/>
        <v/>
      </c>
      <c r="AM656" s="128">
        <f t="shared" si="276"/>
        <v>0</v>
      </c>
      <c r="AN656" s="129">
        <f t="shared" si="284"/>
        <v>8</v>
      </c>
      <c r="AO656" s="129">
        <f t="shared" si="277"/>
        <v>-19.875000000000043</v>
      </c>
      <c r="AP656" s="129">
        <f t="shared" si="285"/>
        <v>0</v>
      </c>
      <c r="AQ656" s="128">
        <f t="shared" si="274"/>
        <v>0</v>
      </c>
      <c r="AR656" s="128">
        <f t="shared" si="275"/>
        <v>0</v>
      </c>
      <c r="AS656" s="125">
        <f t="shared" si="270"/>
        <v>0</v>
      </c>
      <c r="AT656" s="143">
        <f t="shared" si="271"/>
        <v>-1</v>
      </c>
      <c r="AU656" s="137"/>
      <c r="AV656" s="102"/>
    </row>
    <row r="657" spans="1:48" ht="10.199999999999999" x14ac:dyDescent="0.2">
      <c r="A657" s="102"/>
      <c r="B657" s="133">
        <v>655</v>
      </c>
      <c r="C657" s="159"/>
      <c r="D657" s="82"/>
      <c r="E657" s="81"/>
      <c r="F657" s="82"/>
      <c r="G657" s="84"/>
      <c r="H657" s="84"/>
      <c r="I657" s="85"/>
      <c r="J657" s="85"/>
      <c r="K657" s="84"/>
      <c r="L657" s="86"/>
      <c r="M657" s="87"/>
      <c r="N657" s="135"/>
      <c r="O657" s="119"/>
      <c r="P657" s="120"/>
      <c r="Q657" s="121"/>
      <c r="R657" s="86"/>
      <c r="S657" s="86"/>
      <c r="T657" s="138">
        <f t="shared" si="278"/>
        <v>6.4099999999999966</v>
      </c>
      <c r="U657" s="122">
        <f t="shared" si="260"/>
        <v>0</v>
      </c>
      <c r="V657" s="123">
        <f t="shared" si="261"/>
        <v>0</v>
      </c>
      <c r="W657" s="122">
        <f t="shared" si="272"/>
        <v>0</v>
      </c>
      <c r="X657" s="124">
        <f t="shared" si="262"/>
        <v>6.4099999999999966</v>
      </c>
      <c r="Y657" s="124">
        <f t="shared" si="263"/>
        <v>-1.5899999999999967</v>
      </c>
      <c r="Z657" s="124">
        <f t="shared" si="264"/>
        <v>6.4099999999999966</v>
      </c>
      <c r="AA657" s="140">
        <f t="shared" si="265"/>
        <v>-1.5899999999999967</v>
      </c>
      <c r="AB657" s="142" t="str">
        <f>IF(G657&lt;&gt;"",VLOOKUP(WEEKDAY(C657,2),Служебный!G$4:H$10,2),"")</f>
        <v/>
      </c>
      <c r="AC657" s="125" t="str">
        <f t="shared" si="279"/>
        <v/>
      </c>
      <c r="AD657" s="126" t="str">
        <f t="shared" si="280"/>
        <v/>
      </c>
      <c r="AE657" s="127">
        <f t="shared" si="266"/>
        <v>0</v>
      </c>
      <c r="AF657" s="127">
        <f t="shared" si="267"/>
        <v>0</v>
      </c>
      <c r="AG657" s="127" t="str">
        <f t="shared" si="273"/>
        <v>интрадей</v>
      </c>
      <c r="AH657" s="128">
        <f t="shared" si="268"/>
        <v>0</v>
      </c>
      <c r="AI657" s="128">
        <f t="shared" si="269"/>
        <v>0</v>
      </c>
      <c r="AJ657" s="125" t="str">
        <f t="shared" si="281"/>
        <v/>
      </c>
      <c r="AK657" s="125" t="str">
        <f t="shared" si="282"/>
        <v/>
      </c>
      <c r="AL657" s="126" t="str">
        <f t="shared" si="283"/>
        <v/>
      </c>
      <c r="AM657" s="128">
        <f t="shared" si="276"/>
        <v>0</v>
      </c>
      <c r="AN657" s="129">
        <f t="shared" si="284"/>
        <v>8</v>
      </c>
      <c r="AO657" s="129">
        <f t="shared" si="277"/>
        <v>-19.875000000000043</v>
      </c>
      <c r="AP657" s="129">
        <f t="shared" si="285"/>
        <v>0</v>
      </c>
      <c r="AQ657" s="128">
        <f t="shared" si="274"/>
        <v>0</v>
      </c>
      <c r="AR657" s="128">
        <f t="shared" si="275"/>
        <v>0</v>
      </c>
      <c r="AS657" s="125">
        <f t="shared" si="270"/>
        <v>0</v>
      </c>
      <c r="AT657" s="143">
        <f t="shared" si="271"/>
        <v>-1</v>
      </c>
      <c r="AU657" s="137"/>
      <c r="AV657" s="102"/>
    </row>
    <row r="658" spans="1:48" ht="10.199999999999999" x14ac:dyDescent="0.2">
      <c r="A658" s="102"/>
      <c r="B658" s="133">
        <v>656</v>
      </c>
      <c r="C658" s="159"/>
      <c r="D658" s="82"/>
      <c r="E658" s="81"/>
      <c r="F658" s="82"/>
      <c r="G658" s="84"/>
      <c r="H658" s="84"/>
      <c r="I658" s="85"/>
      <c r="J658" s="85"/>
      <c r="K658" s="84"/>
      <c r="L658" s="86"/>
      <c r="M658" s="87"/>
      <c r="N658" s="135"/>
      <c r="O658" s="119"/>
      <c r="P658" s="120"/>
      <c r="Q658" s="121"/>
      <c r="R658" s="86"/>
      <c r="S658" s="86"/>
      <c r="T658" s="138">
        <f t="shared" si="278"/>
        <v>6.4099999999999966</v>
      </c>
      <c r="U658" s="122">
        <f t="shared" si="260"/>
        <v>0</v>
      </c>
      <c r="V658" s="123">
        <f t="shared" si="261"/>
        <v>0</v>
      </c>
      <c r="W658" s="122">
        <f t="shared" si="272"/>
        <v>0</v>
      </c>
      <c r="X658" s="124">
        <f t="shared" si="262"/>
        <v>6.4099999999999966</v>
      </c>
      <c r="Y658" s="124">
        <f t="shared" si="263"/>
        <v>-1.5899999999999967</v>
      </c>
      <c r="Z658" s="124">
        <f t="shared" si="264"/>
        <v>6.4099999999999966</v>
      </c>
      <c r="AA658" s="140">
        <f t="shared" si="265"/>
        <v>-1.5899999999999967</v>
      </c>
      <c r="AB658" s="142" t="str">
        <f>IF(G658&lt;&gt;"",VLOOKUP(WEEKDAY(C658,2),Служебный!G$4:H$10,2),"")</f>
        <v/>
      </c>
      <c r="AC658" s="125" t="str">
        <f t="shared" si="279"/>
        <v/>
      </c>
      <c r="AD658" s="126" t="str">
        <f t="shared" si="280"/>
        <v/>
      </c>
      <c r="AE658" s="127">
        <f t="shared" si="266"/>
        <v>0</v>
      </c>
      <c r="AF658" s="127">
        <f t="shared" si="267"/>
        <v>0</v>
      </c>
      <c r="AG658" s="127" t="str">
        <f t="shared" si="273"/>
        <v>интрадей</v>
      </c>
      <c r="AH658" s="128">
        <f t="shared" si="268"/>
        <v>0</v>
      </c>
      <c r="AI658" s="128">
        <f t="shared" si="269"/>
        <v>0</v>
      </c>
      <c r="AJ658" s="125" t="str">
        <f t="shared" si="281"/>
        <v/>
      </c>
      <c r="AK658" s="125" t="str">
        <f t="shared" si="282"/>
        <v/>
      </c>
      <c r="AL658" s="126" t="str">
        <f t="shared" si="283"/>
        <v/>
      </c>
      <c r="AM658" s="128">
        <f t="shared" si="276"/>
        <v>0</v>
      </c>
      <c r="AN658" s="129">
        <f t="shared" si="284"/>
        <v>8</v>
      </c>
      <c r="AO658" s="129">
        <f t="shared" si="277"/>
        <v>-19.875000000000043</v>
      </c>
      <c r="AP658" s="129">
        <f t="shared" si="285"/>
        <v>0</v>
      </c>
      <c r="AQ658" s="128">
        <f t="shared" si="274"/>
        <v>0</v>
      </c>
      <c r="AR658" s="128">
        <f t="shared" si="275"/>
        <v>0</v>
      </c>
      <c r="AS658" s="125">
        <f t="shared" si="270"/>
        <v>0</v>
      </c>
      <c r="AT658" s="143">
        <f t="shared" si="271"/>
        <v>-1</v>
      </c>
      <c r="AU658" s="137"/>
      <c r="AV658" s="102"/>
    </row>
    <row r="659" spans="1:48" ht="10.199999999999999" x14ac:dyDescent="0.2">
      <c r="A659" s="102"/>
      <c r="B659" s="133">
        <v>657</v>
      </c>
      <c r="C659" s="159"/>
      <c r="D659" s="82"/>
      <c r="E659" s="81"/>
      <c r="F659" s="82"/>
      <c r="G659" s="84"/>
      <c r="H659" s="84"/>
      <c r="I659" s="85"/>
      <c r="J659" s="85"/>
      <c r="K659" s="84"/>
      <c r="L659" s="86"/>
      <c r="M659" s="87"/>
      <c r="N659" s="135"/>
      <c r="O659" s="119"/>
      <c r="P659" s="120"/>
      <c r="Q659" s="121"/>
      <c r="R659" s="86"/>
      <c r="S659" s="86"/>
      <c r="T659" s="138">
        <f t="shared" si="278"/>
        <v>6.4099999999999966</v>
      </c>
      <c r="U659" s="122">
        <f t="shared" si="260"/>
        <v>0</v>
      </c>
      <c r="V659" s="123">
        <f t="shared" si="261"/>
        <v>0</v>
      </c>
      <c r="W659" s="122">
        <f t="shared" si="272"/>
        <v>0</v>
      </c>
      <c r="X659" s="124">
        <f t="shared" si="262"/>
        <v>6.4099999999999966</v>
      </c>
      <c r="Y659" s="124">
        <f t="shared" si="263"/>
        <v>-1.5899999999999967</v>
      </c>
      <c r="Z659" s="124">
        <f t="shared" si="264"/>
        <v>6.4099999999999966</v>
      </c>
      <c r="AA659" s="140">
        <f t="shared" si="265"/>
        <v>-1.5899999999999967</v>
      </c>
      <c r="AB659" s="142" t="str">
        <f>IF(G659&lt;&gt;"",VLOOKUP(WEEKDAY(C659,2),Служебный!G$4:H$10,2),"")</f>
        <v/>
      </c>
      <c r="AC659" s="125" t="str">
        <f t="shared" si="279"/>
        <v/>
      </c>
      <c r="AD659" s="126" t="str">
        <f t="shared" si="280"/>
        <v/>
      </c>
      <c r="AE659" s="127">
        <f t="shared" si="266"/>
        <v>0</v>
      </c>
      <c r="AF659" s="127">
        <f t="shared" si="267"/>
        <v>0</v>
      </c>
      <c r="AG659" s="127" t="str">
        <f t="shared" si="273"/>
        <v>интрадей</v>
      </c>
      <c r="AH659" s="128">
        <f t="shared" si="268"/>
        <v>0</v>
      </c>
      <c r="AI659" s="128">
        <f t="shared" si="269"/>
        <v>0</v>
      </c>
      <c r="AJ659" s="125" t="str">
        <f t="shared" si="281"/>
        <v/>
      </c>
      <c r="AK659" s="125" t="str">
        <f t="shared" si="282"/>
        <v/>
      </c>
      <c r="AL659" s="126" t="str">
        <f t="shared" si="283"/>
        <v/>
      </c>
      <c r="AM659" s="128">
        <f t="shared" si="276"/>
        <v>0</v>
      </c>
      <c r="AN659" s="129">
        <f t="shared" si="284"/>
        <v>8</v>
      </c>
      <c r="AO659" s="129">
        <f t="shared" si="277"/>
        <v>-19.875000000000043</v>
      </c>
      <c r="AP659" s="129">
        <f t="shared" si="285"/>
        <v>0</v>
      </c>
      <c r="AQ659" s="128">
        <f t="shared" si="274"/>
        <v>0</v>
      </c>
      <c r="AR659" s="128">
        <f t="shared" si="275"/>
        <v>0</v>
      </c>
      <c r="AS659" s="125">
        <f t="shared" si="270"/>
        <v>0</v>
      </c>
      <c r="AT659" s="143">
        <f t="shared" si="271"/>
        <v>-1</v>
      </c>
      <c r="AU659" s="137"/>
      <c r="AV659" s="102"/>
    </row>
    <row r="660" spans="1:48" ht="10.199999999999999" x14ac:dyDescent="0.2">
      <c r="A660" s="102"/>
      <c r="B660" s="133">
        <v>658</v>
      </c>
      <c r="C660" s="159"/>
      <c r="D660" s="82"/>
      <c r="E660" s="81"/>
      <c r="F660" s="82"/>
      <c r="G660" s="84"/>
      <c r="H660" s="84"/>
      <c r="I660" s="85"/>
      <c r="J660" s="85"/>
      <c r="K660" s="84"/>
      <c r="L660" s="86"/>
      <c r="M660" s="87"/>
      <c r="N660" s="135"/>
      <c r="O660" s="119"/>
      <c r="P660" s="120"/>
      <c r="Q660" s="121"/>
      <c r="R660" s="86"/>
      <c r="S660" s="86"/>
      <c r="T660" s="138">
        <f t="shared" si="278"/>
        <v>6.4099999999999966</v>
      </c>
      <c r="U660" s="122">
        <f t="shared" ref="U660:U723" si="286">L660</f>
        <v>0</v>
      </c>
      <c r="V660" s="123">
        <f t="shared" ref="V660:V723" si="287">M660</f>
        <v>0</v>
      </c>
      <c r="W660" s="122">
        <f t="shared" si="272"/>
        <v>0</v>
      </c>
      <c r="X660" s="124">
        <f t="shared" ref="X660:X723" si="288">X659+V659</f>
        <v>6.4099999999999966</v>
      </c>
      <c r="Y660" s="124">
        <f t="shared" ref="Y660:Y723" si="289">Y659+W659</f>
        <v>-1.5899999999999967</v>
      </c>
      <c r="Z660" s="124">
        <f t="shared" ref="Z660:Z723" si="290">X660+V660</f>
        <v>6.4099999999999966</v>
      </c>
      <c r="AA660" s="140">
        <f t="shared" ref="AA660:AA723" si="291">Y660+W660</f>
        <v>-1.5899999999999967</v>
      </c>
      <c r="AB660" s="142" t="str">
        <f>IF(G660&lt;&gt;"",VLOOKUP(WEEKDAY(C660,2),Служебный!G$4:H$10,2),"")</f>
        <v/>
      </c>
      <c r="AC660" s="125" t="str">
        <f t="shared" si="279"/>
        <v/>
      </c>
      <c r="AD660" s="126" t="str">
        <f t="shared" si="280"/>
        <v/>
      </c>
      <c r="AE660" s="127">
        <f t="shared" ref="AE660:AE723" si="292">ROUND(((E660+F660)-(C660+D660))*86400,0)</f>
        <v>0</v>
      </c>
      <c r="AF660" s="127">
        <f t="shared" ref="AF660:AF723" si="293">IF(FLOOR((AE660/60),15)&gt;400,"Среднесрок",FLOOR((AE660/60),15))</f>
        <v>0</v>
      </c>
      <c r="AG660" s="127" t="str">
        <f t="shared" si="273"/>
        <v>интрадей</v>
      </c>
      <c r="AH660" s="128">
        <f t="shared" ref="AH660:AH723" si="294">IF(W660&gt;0,W660,0)</f>
        <v>0</v>
      </c>
      <c r="AI660" s="128">
        <f t="shared" ref="AI660:AI723" si="295">IF(W660&lt;0,W660,0)</f>
        <v>0</v>
      </c>
      <c r="AJ660" s="125" t="str">
        <f t="shared" si="281"/>
        <v/>
      </c>
      <c r="AK660" s="125" t="str">
        <f t="shared" si="282"/>
        <v/>
      </c>
      <c r="AL660" s="126" t="str">
        <f t="shared" si="283"/>
        <v/>
      </c>
      <c r="AM660" s="128">
        <f t="shared" si="276"/>
        <v>0</v>
      </c>
      <c r="AN660" s="129">
        <f t="shared" si="284"/>
        <v>8</v>
      </c>
      <c r="AO660" s="129">
        <f t="shared" si="277"/>
        <v>-19.875000000000043</v>
      </c>
      <c r="AP660" s="129">
        <f t="shared" si="285"/>
        <v>0</v>
      </c>
      <c r="AQ660" s="128">
        <f t="shared" si="274"/>
        <v>0</v>
      </c>
      <c r="AR660" s="128">
        <f t="shared" si="275"/>
        <v>0</v>
      </c>
      <c r="AS660" s="125">
        <f t="shared" ref="AS660:AS723" si="296">CEILING(I660,5)</f>
        <v>0</v>
      </c>
      <c r="AT660" s="143">
        <f t="shared" ref="AT660:AT723" si="297">IF(AR660=0,AT659,IF(W660&lt;0,IF(AT659&lt;0,AT659-1,-1),IF(AT659&gt;0,AT659+1,1)))</f>
        <v>-1</v>
      </c>
      <c r="AU660" s="137"/>
      <c r="AV660" s="102"/>
    </row>
    <row r="661" spans="1:48" ht="10.199999999999999" x14ac:dyDescent="0.2">
      <c r="A661" s="102"/>
      <c r="B661" s="133">
        <v>659</v>
      </c>
      <c r="C661" s="159"/>
      <c r="D661" s="82"/>
      <c r="E661" s="81"/>
      <c r="F661" s="82"/>
      <c r="G661" s="84"/>
      <c r="H661" s="84"/>
      <c r="I661" s="85"/>
      <c r="J661" s="85"/>
      <c r="K661" s="84"/>
      <c r="L661" s="86"/>
      <c r="M661" s="87"/>
      <c r="N661" s="135"/>
      <c r="O661" s="119"/>
      <c r="P661" s="120"/>
      <c r="Q661" s="121"/>
      <c r="R661" s="86"/>
      <c r="S661" s="86"/>
      <c r="T661" s="138">
        <f t="shared" si="278"/>
        <v>6.4099999999999966</v>
      </c>
      <c r="U661" s="122">
        <f t="shared" si="286"/>
        <v>0</v>
      </c>
      <c r="V661" s="123">
        <f t="shared" si="287"/>
        <v>0</v>
      </c>
      <c r="W661" s="122">
        <f t="shared" si="272"/>
        <v>0</v>
      </c>
      <c r="X661" s="124">
        <f t="shared" si="288"/>
        <v>6.4099999999999966</v>
      </c>
      <c r="Y661" s="124">
        <f t="shared" si="289"/>
        <v>-1.5899999999999967</v>
      </c>
      <c r="Z661" s="124">
        <f t="shared" si="290"/>
        <v>6.4099999999999966</v>
      </c>
      <c r="AA661" s="140">
        <f t="shared" si="291"/>
        <v>-1.5899999999999967</v>
      </c>
      <c r="AB661" s="142" t="str">
        <f>IF(G661&lt;&gt;"",VLOOKUP(WEEKDAY(C661,2),Служебный!G$4:H$10,2),"")</f>
        <v/>
      </c>
      <c r="AC661" s="125" t="str">
        <f t="shared" si="279"/>
        <v/>
      </c>
      <c r="AD661" s="126" t="str">
        <f t="shared" si="280"/>
        <v/>
      </c>
      <c r="AE661" s="127">
        <f t="shared" si="292"/>
        <v>0</v>
      </c>
      <c r="AF661" s="127">
        <f t="shared" si="293"/>
        <v>0</v>
      </c>
      <c r="AG661" s="127" t="str">
        <f t="shared" si="273"/>
        <v>интрадей</v>
      </c>
      <c r="AH661" s="128">
        <f t="shared" si="294"/>
        <v>0</v>
      </c>
      <c r="AI661" s="128">
        <f t="shared" si="295"/>
        <v>0</v>
      </c>
      <c r="AJ661" s="125" t="str">
        <f t="shared" si="281"/>
        <v/>
      </c>
      <c r="AK661" s="125" t="str">
        <f t="shared" si="282"/>
        <v/>
      </c>
      <c r="AL661" s="126" t="str">
        <f t="shared" si="283"/>
        <v/>
      </c>
      <c r="AM661" s="128">
        <f t="shared" si="276"/>
        <v>0</v>
      </c>
      <c r="AN661" s="129">
        <f t="shared" si="284"/>
        <v>8</v>
      </c>
      <c r="AO661" s="129">
        <f t="shared" si="277"/>
        <v>-19.875000000000043</v>
      </c>
      <c r="AP661" s="129">
        <f t="shared" si="285"/>
        <v>0</v>
      </c>
      <c r="AQ661" s="128">
        <f t="shared" si="274"/>
        <v>0</v>
      </c>
      <c r="AR661" s="128">
        <f t="shared" si="275"/>
        <v>0</v>
      </c>
      <c r="AS661" s="125">
        <f t="shared" si="296"/>
        <v>0</v>
      </c>
      <c r="AT661" s="143">
        <f t="shared" si="297"/>
        <v>-1</v>
      </c>
      <c r="AU661" s="137"/>
      <c r="AV661" s="102"/>
    </row>
    <row r="662" spans="1:48" ht="10.199999999999999" x14ac:dyDescent="0.2">
      <c r="A662" s="102"/>
      <c r="B662" s="133">
        <v>660</v>
      </c>
      <c r="C662" s="159"/>
      <c r="D662" s="82"/>
      <c r="E662" s="81"/>
      <c r="F662" s="82"/>
      <c r="G662" s="84"/>
      <c r="H662" s="84"/>
      <c r="I662" s="85"/>
      <c r="J662" s="85"/>
      <c r="K662" s="84"/>
      <c r="L662" s="86"/>
      <c r="M662" s="87"/>
      <c r="N662" s="135"/>
      <c r="O662" s="119"/>
      <c r="P662" s="120"/>
      <c r="Q662" s="121"/>
      <c r="R662" s="86"/>
      <c r="S662" s="86"/>
      <c r="T662" s="138">
        <f t="shared" si="278"/>
        <v>6.4099999999999966</v>
      </c>
      <c r="U662" s="122">
        <f t="shared" si="286"/>
        <v>0</v>
      </c>
      <c r="V662" s="123">
        <f t="shared" si="287"/>
        <v>0</v>
      </c>
      <c r="W662" s="122">
        <f t="shared" si="272"/>
        <v>0</v>
      </c>
      <c r="X662" s="124">
        <f t="shared" si="288"/>
        <v>6.4099999999999966</v>
      </c>
      <c r="Y662" s="124">
        <f t="shared" si="289"/>
        <v>-1.5899999999999967</v>
      </c>
      <c r="Z662" s="124">
        <f t="shared" si="290"/>
        <v>6.4099999999999966</v>
      </c>
      <c r="AA662" s="140">
        <f t="shared" si="291"/>
        <v>-1.5899999999999967</v>
      </c>
      <c r="AB662" s="142" t="str">
        <f>IF(G662&lt;&gt;"",VLOOKUP(WEEKDAY(C662,2),Служебный!G$4:H$10,2),"")</f>
        <v/>
      </c>
      <c r="AC662" s="125" t="str">
        <f t="shared" si="279"/>
        <v/>
      </c>
      <c r="AD662" s="126" t="str">
        <f t="shared" si="280"/>
        <v/>
      </c>
      <c r="AE662" s="127">
        <f t="shared" si="292"/>
        <v>0</v>
      </c>
      <c r="AF662" s="127">
        <f t="shared" si="293"/>
        <v>0</v>
      </c>
      <c r="AG662" s="127" t="str">
        <f t="shared" si="273"/>
        <v>интрадей</v>
      </c>
      <c r="AH662" s="128">
        <f t="shared" si="294"/>
        <v>0</v>
      </c>
      <c r="AI662" s="128">
        <f t="shared" si="295"/>
        <v>0</v>
      </c>
      <c r="AJ662" s="125" t="str">
        <f t="shared" si="281"/>
        <v/>
      </c>
      <c r="AK662" s="125" t="str">
        <f t="shared" si="282"/>
        <v/>
      </c>
      <c r="AL662" s="126" t="str">
        <f t="shared" si="283"/>
        <v/>
      </c>
      <c r="AM662" s="128">
        <f t="shared" si="276"/>
        <v>0</v>
      </c>
      <c r="AN662" s="129">
        <f t="shared" si="284"/>
        <v>8</v>
      </c>
      <c r="AO662" s="129">
        <f t="shared" si="277"/>
        <v>-19.875000000000043</v>
      </c>
      <c r="AP662" s="129">
        <f t="shared" si="285"/>
        <v>0</v>
      </c>
      <c r="AQ662" s="128">
        <f t="shared" si="274"/>
        <v>0</v>
      </c>
      <c r="AR662" s="128">
        <f t="shared" si="275"/>
        <v>0</v>
      </c>
      <c r="AS662" s="125">
        <f t="shared" si="296"/>
        <v>0</v>
      </c>
      <c r="AT662" s="143">
        <f t="shared" si="297"/>
        <v>-1</v>
      </c>
      <c r="AU662" s="137"/>
      <c r="AV662" s="102"/>
    </row>
    <row r="663" spans="1:48" ht="10.199999999999999" x14ac:dyDescent="0.2">
      <c r="A663" s="102"/>
      <c r="B663" s="133">
        <v>661</v>
      </c>
      <c r="C663" s="159"/>
      <c r="D663" s="82"/>
      <c r="E663" s="81"/>
      <c r="F663" s="82"/>
      <c r="G663" s="84"/>
      <c r="H663" s="84"/>
      <c r="I663" s="85"/>
      <c r="J663" s="85"/>
      <c r="K663" s="84"/>
      <c r="L663" s="86"/>
      <c r="M663" s="87"/>
      <c r="N663" s="135"/>
      <c r="O663" s="119"/>
      <c r="P663" s="120"/>
      <c r="Q663" s="121"/>
      <c r="R663" s="86"/>
      <c r="S663" s="86"/>
      <c r="T663" s="138">
        <f t="shared" si="278"/>
        <v>6.4099999999999966</v>
      </c>
      <c r="U663" s="122">
        <f t="shared" si="286"/>
        <v>0</v>
      </c>
      <c r="V663" s="123">
        <f t="shared" si="287"/>
        <v>0</v>
      </c>
      <c r="W663" s="122">
        <f t="shared" si="272"/>
        <v>0</v>
      </c>
      <c r="X663" s="124">
        <f t="shared" si="288"/>
        <v>6.4099999999999966</v>
      </c>
      <c r="Y663" s="124">
        <f t="shared" si="289"/>
        <v>-1.5899999999999967</v>
      </c>
      <c r="Z663" s="124">
        <f t="shared" si="290"/>
        <v>6.4099999999999966</v>
      </c>
      <c r="AA663" s="140">
        <f t="shared" si="291"/>
        <v>-1.5899999999999967</v>
      </c>
      <c r="AB663" s="142" t="str">
        <f>IF(G663&lt;&gt;"",VLOOKUP(WEEKDAY(C663,2),Служебный!G$4:H$10,2),"")</f>
        <v/>
      </c>
      <c r="AC663" s="125" t="str">
        <f t="shared" si="279"/>
        <v/>
      </c>
      <c r="AD663" s="126" t="str">
        <f t="shared" si="280"/>
        <v/>
      </c>
      <c r="AE663" s="127">
        <f t="shared" si="292"/>
        <v>0</v>
      </c>
      <c r="AF663" s="127">
        <f t="shared" si="293"/>
        <v>0</v>
      </c>
      <c r="AG663" s="127" t="str">
        <f t="shared" si="273"/>
        <v>интрадей</v>
      </c>
      <c r="AH663" s="128">
        <f t="shared" si="294"/>
        <v>0</v>
      </c>
      <c r="AI663" s="128">
        <f t="shared" si="295"/>
        <v>0</v>
      </c>
      <c r="AJ663" s="125" t="str">
        <f t="shared" si="281"/>
        <v/>
      </c>
      <c r="AK663" s="125" t="str">
        <f t="shared" si="282"/>
        <v/>
      </c>
      <c r="AL663" s="126" t="str">
        <f t="shared" si="283"/>
        <v/>
      </c>
      <c r="AM663" s="128">
        <f t="shared" si="276"/>
        <v>0</v>
      </c>
      <c r="AN663" s="129">
        <f t="shared" si="284"/>
        <v>8</v>
      </c>
      <c r="AO663" s="129">
        <f t="shared" si="277"/>
        <v>-19.875000000000043</v>
      </c>
      <c r="AP663" s="129">
        <f t="shared" si="285"/>
        <v>0</v>
      </c>
      <c r="AQ663" s="128">
        <f t="shared" si="274"/>
        <v>0</v>
      </c>
      <c r="AR663" s="128">
        <f t="shared" si="275"/>
        <v>0</v>
      </c>
      <c r="AS663" s="125">
        <f t="shared" si="296"/>
        <v>0</v>
      </c>
      <c r="AT663" s="143">
        <f t="shared" si="297"/>
        <v>-1</v>
      </c>
      <c r="AU663" s="137"/>
      <c r="AV663" s="102"/>
    </row>
    <row r="664" spans="1:48" ht="10.199999999999999" x14ac:dyDescent="0.2">
      <c r="A664" s="102"/>
      <c r="B664" s="133">
        <v>662</v>
      </c>
      <c r="C664" s="159"/>
      <c r="D664" s="82"/>
      <c r="E664" s="81"/>
      <c r="F664" s="82"/>
      <c r="G664" s="84"/>
      <c r="H664" s="84"/>
      <c r="I664" s="85"/>
      <c r="J664" s="85"/>
      <c r="K664" s="84"/>
      <c r="L664" s="86"/>
      <c r="M664" s="87"/>
      <c r="N664" s="135"/>
      <c r="O664" s="119"/>
      <c r="P664" s="120"/>
      <c r="Q664" s="121"/>
      <c r="R664" s="86"/>
      <c r="S664" s="86"/>
      <c r="T664" s="138">
        <f t="shared" si="278"/>
        <v>6.4099999999999966</v>
      </c>
      <c r="U664" s="122">
        <f t="shared" si="286"/>
        <v>0</v>
      </c>
      <c r="V664" s="123">
        <f t="shared" si="287"/>
        <v>0</v>
      </c>
      <c r="W664" s="122">
        <f t="shared" si="272"/>
        <v>0</v>
      </c>
      <c r="X664" s="124">
        <f t="shared" si="288"/>
        <v>6.4099999999999966</v>
      </c>
      <c r="Y664" s="124">
        <f t="shared" si="289"/>
        <v>-1.5899999999999967</v>
      </c>
      <c r="Z664" s="124">
        <f t="shared" si="290"/>
        <v>6.4099999999999966</v>
      </c>
      <c r="AA664" s="140">
        <f t="shared" si="291"/>
        <v>-1.5899999999999967</v>
      </c>
      <c r="AB664" s="142" t="str">
        <f>IF(G664&lt;&gt;"",VLOOKUP(WEEKDAY(C664,2),Служебный!G$4:H$10,2),"")</f>
        <v/>
      </c>
      <c r="AC664" s="125" t="str">
        <f t="shared" si="279"/>
        <v/>
      </c>
      <c r="AD664" s="126" t="str">
        <f t="shared" si="280"/>
        <v/>
      </c>
      <c r="AE664" s="127">
        <f t="shared" si="292"/>
        <v>0</v>
      </c>
      <c r="AF664" s="127">
        <f t="shared" si="293"/>
        <v>0</v>
      </c>
      <c r="AG664" s="127" t="str">
        <f t="shared" si="273"/>
        <v>интрадей</v>
      </c>
      <c r="AH664" s="128">
        <f t="shared" si="294"/>
        <v>0</v>
      </c>
      <c r="AI664" s="128">
        <f t="shared" si="295"/>
        <v>0</v>
      </c>
      <c r="AJ664" s="125" t="str">
        <f t="shared" si="281"/>
        <v/>
      </c>
      <c r="AK664" s="125" t="str">
        <f t="shared" si="282"/>
        <v/>
      </c>
      <c r="AL664" s="126" t="str">
        <f t="shared" si="283"/>
        <v/>
      </c>
      <c r="AM664" s="128">
        <f t="shared" si="276"/>
        <v>0</v>
      </c>
      <c r="AN664" s="129">
        <f t="shared" si="284"/>
        <v>8</v>
      </c>
      <c r="AO664" s="129">
        <f t="shared" si="277"/>
        <v>-19.875000000000043</v>
      </c>
      <c r="AP664" s="129">
        <f t="shared" si="285"/>
        <v>0</v>
      </c>
      <c r="AQ664" s="128">
        <f t="shared" si="274"/>
        <v>0</v>
      </c>
      <c r="AR664" s="128">
        <f t="shared" si="275"/>
        <v>0</v>
      </c>
      <c r="AS664" s="125">
        <f t="shared" si="296"/>
        <v>0</v>
      </c>
      <c r="AT664" s="143">
        <f t="shared" si="297"/>
        <v>-1</v>
      </c>
      <c r="AU664" s="137"/>
      <c r="AV664" s="102"/>
    </row>
    <row r="665" spans="1:48" ht="10.199999999999999" x14ac:dyDescent="0.2">
      <c r="A665" s="102"/>
      <c r="B665" s="133">
        <v>663</v>
      </c>
      <c r="C665" s="159"/>
      <c r="D665" s="82"/>
      <c r="E665" s="81"/>
      <c r="F665" s="82"/>
      <c r="G665" s="84"/>
      <c r="H665" s="84"/>
      <c r="I665" s="85"/>
      <c r="J665" s="85"/>
      <c r="K665" s="84"/>
      <c r="L665" s="86"/>
      <c r="M665" s="87"/>
      <c r="N665" s="135"/>
      <c r="O665" s="119"/>
      <c r="P665" s="120"/>
      <c r="Q665" s="121"/>
      <c r="R665" s="86"/>
      <c r="S665" s="86"/>
      <c r="T665" s="138">
        <f t="shared" si="278"/>
        <v>6.4099999999999966</v>
      </c>
      <c r="U665" s="122">
        <f t="shared" si="286"/>
        <v>0</v>
      </c>
      <c r="V665" s="123">
        <f t="shared" si="287"/>
        <v>0</v>
      </c>
      <c r="W665" s="122">
        <f t="shared" si="272"/>
        <v>0</v>
      </c>
      <c r="X665" s="124">
        <f t="shared" si="288"/>
        <v>6.4099999999999966</v>
      </c>
      <c r="Y665" s="124">
        <f t="shared" si="289"/>
        <v>-1.5899999999999967</v>
      </c>
      <c r="Z665" s="124">
        <f t="shared" si="290"/>
        <v>6.4099999999999966</v>
      </c>
      <c r="AA665" s="140">
        <f t="shared" si="291"/>
        <v>-1.5899999999999967</v>
      </c>
      <c r="AB665" s="142" t="str">
        <f>IF(G665&lt;&gt;"",VLOOKUP(WEEKDAY(C665,2),Служебный!G$4:H$10,2),"")</f>
        <v/>
      </c>
      <c r="AC665" s="125" t="str">
        <f t="shared" si="279"/>
        <v/>
      </c>
      <c r="AD665" s="126" t="str">
        <f t="shared" si="280"/>
        <v/>
      </c>
      <c r="AE665" s="127">
        <f t="shared" si="292"/>
        <v>0</v>
      </c>
      <c r="AF665" s="127">
        <f t="shared" si="293"/>
        <v>0</v>
      </c>
      <c r="AG665" s="127" t="str">
        <f t="shared" si="273"/>
        <v>интрадей</v>
      </c>
      <c r="AH665" s="128">
        <f t="shared" si="294"/>
        <v>0</v>
      </c>
      <c r="AI665" s="128">
        <f t="shared" si="295"/>
        <v>0</v>
      </c>
      <c r="AJ665" s="125" t="str">
        <f t="shared" si="281"/>
        <v/>
      </c>
      <c r="AK665" s="125" t="str">
        <f t="shared" si="282"/>
        <v/>
      </c>
      <c r="AL665" s="126" t="str">
        <f t="shared" si="283"/>
        <v/>
      </c>
      <c r="AM665" s="128">
        <f t="shared" si="276"/>
        <v>0</v>
      </c>
      <c r="AN665" s="129">
        <f t="shared" si="284"/>
        <v>8</v>
      </c>
      <c r="AO665" s="129">
        <f t="shared" si="277"/>
        <v>-19.875000000000043</v>
      </c>
      <c r="AP665" s="129">
        <f t="shared" si="285"/>
        <v>0</v>
      </c>
      <c r="AQ665" s="128">
        <f t="shared" si="274"/>
        <v>0</v>
      </c>
      <c r="AR665" s="128">
        <f t="shared" si="275"/>
        <v>0</v>
      </c>
      <c r="AS665" s="125">
        <f t="shared" si="296"/>
        <v>0</v>
      </c>
      <c r="AT665" s="143">
        <f t="shared" si="297"/>
        <v>-1</v>
      </c>
      <c r="AU665" s="137"/>
      <c r="AV665" s="102"/>
    </row>
    <row r="666" spans="1:48" ht="10.199999999999999" x14ac:dyDescent="0.2">
      <c r="A666" s="102"/>
      <c r="B666" s="133">
        <v>664</v>
      </c>
      <c r="C666" s="159"/>
      <c r="D666" s="82"/>
      <c r="E666" s="81"/>
      <c r="F666" s="82"/>
      <c r="G666" s="84"/>
      <c r="H666" s="84"/>
      <c r="I666" s="85"/>
      <c r="J666" s="85"/>
      <c r="K666" s="84"/>
      <c r="L666" s="86"/>
      <c r="M666" s="87"/>
      <c r="N666" s="135"/>
      <c r="O666" s="119"/>
      <c r="P666" s="120"/>
      <c r="Q666" s="121"/>
      <c r="R666" s="86"/>
      <c r="S666" s="86"/>
      <c r="T666" s="138">
        <f t="shared" si="278"/>
        <v>6.4099999999999966</v>
      </c>
      <c r="U666" s="122">
        <f t="shared" si="286"/>
        <v>0</v>
      </c>
      <c r="V666" s="123">
        <f t="shared" si="287"/>
        <v>0</v>
      </c>
      <c r="W666" s="122">
        <f t="shared" si="272"/>
        <v>0</v>
      </c>
      <c r="X666" s="124">
        <f t="shared" si="288"/>
        <v>6.4099999999999966</v>
      </c>
      <c r="Y666" s="124">
        <f t="shared" si="289"/>
        <v>-1.5899999999999967</v>
      </c>
      <c r="Z666" s="124">
        <f t="shared" si="290"/>
        <v>6.4099999999999966</v>
      </c>
      <c r="AA666" s="140">
        <f t="shared" si="291"/>
        <v>-1.5899999999999967</v>
      </c>
      <c r="AB666" s="142" t="str">
        <f>IF(G666&lt;&gt;"",VLOOKUP(WEEKDAY(C666,2),Служебный!G$4:H$10,2),"")</f>
        <v/>
      </c>
      <c r="AC666" s="125" t="str">
        <f t="shared" si="279"/>
        <v/>
      </c>
      <c r="AD666" s="126" t="str">
        <f t="shared" si="280"/>
        <v/>
      </c>
      <c r="AE666" s="127">
        <f t="shared" si="292"/>
        <v>0</v>
      </c>
      <c r="AF666" s="127">
        <f t="shared" si="293"/>
        <v>0</v>
      </c>
      <c r="AG666" s="127" t="str">
        <f t="shared" si="273"/>
        <v>интрадей</v>
      </c>
      <c r="AH666" s="128">
        <f t="shared" si="294"/>
        <v>0</v>
      </c>
      <c r="AI666" s="128">
        <f t="shared" si="295"/>
        <v>0</v>
      </c>
      <c r="AJ666" s="125" t="str">
        <f t="shared" si="281"/>
        <v/>
      </c>
      <c r="AK666" s="125" t="str">
        <f t="shared" si="282"/>
        <v/>
      </c>
      <c r="AL666" s="126" t="str">
        <f t="shared" si="283"/>
        <v/>
      </c>
      <c r="AM666" s="128">
        <f t="shared" si="276"/>
        <v>0</v>
      </c>
      <c r="AN666" s="129">
        <f t="shared" si="284"/>
        <v>8</v>
      </c>
      <c r="AO666" s="129">
        <f t="shared" si="277"/>
        <v>-19.875000000000043</v>
      </c>
      <c r="AP666" s="129">
        <f t="shared" si="285"/>
        <v>0</v>
      </c>
      <c r="AQ666" s="128">
        <f t="shared" si="274"/>
        <v>0</v>
      </c>
      <c r="AR666" s="128">
        <f t="shared" si="275"/>
        <v>0</v>
      </c>
      <c r="AS666" s="125">
        <f t="shared" si="296"/>
        <v>0</v>
      </c>
      <c r="AT666" s="143">
        <f t="shared" si="297"/>
        <v>-1</v>
      </c>
      <c r="AU666" s="137"/>
      <c r="AV666" s="102"/>
    </row>
    <row r="667" spans="1:48" ht="10.199999999999999" x14ac:dyDescent="0.2">
      <c r="A667" s="102"/>
      <c r="B667" s="133">
        <v>665</v>
      </c>
      <c r="C667" s="159"/>
      <c r="D667" s="82"/>
      <c r="E667" s="81"/>
      <c r="F667" s="82"/>
      <c r="G667" s="84"/>
      <c r="H667" s="84"/>
      <c r="I667" s="85"/>
      <c r="J667" s="85"/>
      <c r="K667" s="84"/>
      <c r="L667" s="86"/>
      <c r="M667" s="87"/>
      <c r="N667" s="135"/>
      <c r="O667" s="119"/>
      <c r="P667" s="120"/>
      <c r="Q667" s="121"/>
      <c r="R667" s="86"/>
      <c r="S667" s="86"/>
      <c r="T667" s="138">
        <f t="shared" si="278"/>
        <v>6.4099999999999966</v>
      </c>
      <c r="U667" s="122">
        <f t="shared" si="286"/>
        <v>0</v>
      </c>
      <c r="V667" s="123">
        <f t="shared" si="287"/>
        <v>0</v>
      </c>
      <c r="W667" s="122">
        <f t="shared" si="272"/>
        <v>0</v>
      </c>
      <c r="X667" s="124">
        <f t="shared" si="288"/>
        <v>6.4099999999999966</v>
      </c>
      <c r="Y667" s="124">
        <f t="shared" si="289"/>
        <v>-1.5899999999999967</v>
      </c>
      <c r="Z667" s="124">
        <f t="shared" si="290"/>
        <v>6.4099999999999966</v>
      </c>
      <c r="AA667" s="140">
        <f t="shared" si="291"/>
        <v>-1.5899999999999967</v>
      </c>
      <c r="AB667" s="142" t="str">
        <f>IF(G667&lt;&gt;"",VLOOKUP(WEEKDAY(C667,2),Служебный!G$4:H$10,2),"")</f>
        <v/>
      </c>
      <c r="AC667" s="125" t="str">
        <f t="shared" si="279"/>
        <v/>
      </c>
      <c r="AD667" s="126" t="str">
        <f t="shared" si="280"/>
        <v/>
      </c>
      <c r="AE667" s="127">
        <f t="shared" si="292"/>
        <v>0</v>
      </c>
      <c r="AF667" s="127">
        <f t="shared" si="293"/>
        <v>0</v>
      </c>
      <c r="AG667" s="127" t="str">
        <f t="shared" si="273"/>
        <v>интрадей</v>
      </c>
      <c r="AH667" s="128">
        <f t="shared" si="294"/>
        <v>0</v>
      </c>
      <c r="AI667" s="128">
        <f t="shared" si="295"/>
        <v>0</v>
      </c>
      <c r="AJ667" s="125" t="str">
        <f t="shared" si="281"/>
        <v/>
      </c>
      <c r="AK667" s="125" t="str">
        <f t="shared" si="282"/>
        <v/>
      </c>
      <c r="AL667" s="126" t="str">
        <f t="shared" si="283"/>
        <v/>
      </c>
      <c r="AM667" s="128">
        <f t="shared" si="276"/>
        <v>0</v>
      </c>
      <c r="AN667" s="129">
        <f t="shared" si="284"/>
        <v>8</v>
      </c>
      <c r="AO667" s="129">
        <f t="shared" si="277"/>
        <v>-19.875000000000043</v>
      </c>
      <c r="AP667" s="129">
        <f t="shared" si="285"/>
        <v>0</v>
      </c>
      <c r="AQ667" s="128">
        <f t="shared" si="274"/>
        <v>0</v>
      </c>
      <c r="AR667" s="128">
        <f t="shared" si="275"/>
        <v>0</v>
      </c>
      <c r="AS667" s="125">
        <f t="shared" si="296"/>
        <v>0</v>
      </c>
      <c r="AT667" s="143">
        <f t="shared" si="297"/>
        <v>-1</v>
      </c>
      <c r="AU667" s="137"/>
      <c r="AV667" s="102"/>
    </row>
    <row r="668" spans="1:48" ht="10.199999999999999" x14ac:dyDescent="0.2">
      <c r="A668" s="102"/>
      <c r="B668" s="133">
        <v>666</v>
      </c>
      <c r="C668" s="159"/>
      <c r="D668" s="82"/>
      <c r="E668" s="81"/>
      <c r="F668" s="82"/>
      <c r="G668" s="84"/>
      <c r="H668" s="84"/>
      <c r="I668" s="85"/>
      <c r="J668" s="85"/>
      <c r="K668" s="84"/>
      <c r="L668" s="86"/>
      <c r="M668" s="87"/>
      <c r="N668" s="135"/>
      <c r="O668" s="119"/>
      <c r="P668" s="120"/>
      <c r="Q668" s="121"/>
      <c r="R668" s="86"/>
      <c r="S668" s="86"/>
      <c r="T668" s="138">
        <f t="shared" si="278"/>
        <v>6.4099999999999966</v>
      </c>
      <c r="U668" s="122">
        <f t="shared" si="286"/>
        <v>0</v>
      </c>
      <c r="V668" s="123">
        <f t="shared" si="287"/>
        <v>0</v>
      </c>
      <c r="W668" s="122">
        <f t="shared" si="272"/>
        <v>0</v>
      </c>
      <c r="X668" s="124">
        <f t="shared" si="288"/>
        <v>6.4099999999999966</v>
      </c>
      <c r="Y668" s="124">
        <f t="shared" si="289"/>
        <v>-1.5899999999999967</v>
      </c>
      <c r="Z668" s="124">
        <f t="shared" si="290"/>
        <v>6.4099999999999966</v>
      </c>
      <c r="AA668" s="140">
        <f t="shared" si="291"/>
        <v>-1.5899999999999967</v>
      </c>
      <c r="AB668" s="142" t="str">
        <f>IF(G668&lt;&gt;"",VLOOKUP(WEEKDAY(C668,2),Служебный!G$4:H$10,2),"")</f>
        <v/>
      </c>
      <c r="AC668" s="125" t="str">
        <f t="shared" si="279"/>
        <v/>
      </c>
      <c r="AD668" s="126" t="str">
        <f t="shared" si="280"/>
        <v/>
      </c>
      <c r="AE668" s="127">
        <f t="shared" si="292"/>
        <v>0</v>
      </c>
      <c r="AF668" s="127">
        <f t="shared" si="293"/>
        <v>0</v>
      </c>
      <c r="AG668" s="127" t="str">
        <f t="shared" si="273"/>
        <v>интрадей</v>
      </c>
      <c r="AH668" s="128">
        <f t="shared" si="294"/>
        <v>0</v>
      </c>
      <c r="AI668" s="128">
        <f t="shared" si="295"/>
        <v>0</v>
      </c>
      <c r="AJ668" s="125" t="str">
        <f t="shared" si="281"/>
        <v/>
      </c>
      <c r="AK668" s="125" t="str">
        <f t="shared" si="282"/>
        <v/>
      </c>
      <c r="AL668" s="126" t="str">
        <f t="shared" si="283"/>
        <v/>
      </c>
      <c r="AM668" s="128">
        <f t="shared" si="276"/>
        <v>0</v>
      </c>
      <c r="AN668" s="129">
        <f t="shared" si="284"/>
        <v>8</v>
      </c>
      <c r="AO668" s="129">
        <f t="shared" si="277"/>
        <v>-19.875000000000043</v>
      </c>
      <c r="AP668" s="129">
        <f t="shared" si="285"/>
        <v>0</v>
      </c>
      <c r="AQ668" s="128">
        <f t="shared" si="274"/>
        <v>0</v>
      </c>
      <c r="AR668" s="128">
        <f t="shared" si="275"/>
        <v>0</v>
      </c>
      <c r="AS668" s="125">
        <f t="shared" si="296"/>
        <v>0</v>
      </c>
      <c r="AT668" s="143">
        <f t="shared" si="297"/>
        <v>-1</v>
      </c>
      <c r="AU668" s="137"/>
      <c r="AV668" s="102"/>
    </row>
    <row r="669" spans="1:48" ht="10.199999999999999" x14ac:dyDescent="0.2">
      <c r="A669" s="102"/>
      <c r="B669" s="133">
        <v>667</v>
      </c>
      <c r="C669" s="159"/>
      <c r="D669" s="82"/>
      <c r="E669" s="81"/>
      <c r="F669" s="82"/>
      <c r="G669" s="84"/>
      <c r="H669" s="84"/>
      <c r="I669" s="85"/>
      <c r="J669" s="85"/>
      <c r="K669" s="84"/>
      <c r="L669" s="86"/>
      <c r="M669" s="87"/>
      <c r="N669" s="135"/>
      <c r="O669" s="119"/>
      <c r="P669" s="120"/>
      <c r="Q669" s="121"/>
      <c r="R669" s="86"/>
      <c r="S669" s="86"/>
      <c r="T669" s="138">
        <f t="shared" si="278"/>
        <v>6.4099999999999966</v>
      </c>
      <c r="U669" s="122">
        <f t="shared" si="286"/>
        <v>0</v>
      </c>
      <c r="V669" s="123">
        <f t="shared" si="287"/>
        <v>0</v>
      </c>
      <c r="W669" s="122">
        <f t="shared" si="272"/>
        <v>0</v>
      </c>
      <c r="X669" s="124">
        <f t="shared" si="288"/>
        <v>6.4099999999999966</v>
      </c>
      <c r="Y669" s="124">
        <f t="shared" si="289"/>
        <v>-1.5899999999999967</v>
      </c>
      <c r="Z669" s="124">
        <f t="shared" si="290"/>
        <v>6.4099999999999966</v>
      </c>
      <c r="AA669" s="140">
        <f t="shared" si="291"/>
        <v>-1.5899999999999967</v>
      </c>
      <c r="AB669" s="142" t="str">
        <f>IF(G669&lt;&gt;"",VLOOKUP(WEEKDAY(C669,2),Служебный!G$4:H$10,2),"")</f>
        <v/>
      </c>
      <c r="AC669" s="125" t="str">
        <f t="shared" si="279"/>
        <v/>
      </c>
      <c r="AD669" s="126" t="str">
        <f t="shared" si="280"/>
        <v/>
      </c>
      <c r="AE669" s="127">
        <f t="shared" si="292"/>
        <v>0</v>
      </c>
      <c r="AF669" s="127">
        <f t="shared" si="293"/>
        <v>0</v>
      </c>
      <c r="AG669" s="127" t="str">
        <f t="shared" si="273"/>
        <v>интрадей</v>
      </c>
      <c r="AH669" s="128">
        <f t="shared" si="294"/>
        <v>0</v>
      </c>
      <c r="AI669" s="128">
        <f t="shared" si="295"/>
        <v>0</v>
      </c>
      <c r="AJ669" s="125" t="str">
        <f t="shared" si="281"/>
        <v/>
      </c>
      <c r="AK669" s="125" t="str">
        <f t="shared" si="282"/>
        <v/>
      </c>
      <c r="AL669" s="126" t="str">
        <f t="shared" si="283"/>
        <v/>
      </c>
      <c r="AM669" s="128">
        <f t="shared" si="276"/>
        <v>0</v>
      </c>
      <c r="AN669" s="129">
        <f t="shared" si="284"/>
        <v>8</v>
      </c>
      <c r="AO669" s="129">
        <f t="shared" si="277"/>
        <v>-19.875000000000043</v>
      </c>
      <c r="AP669" s="129">
        <f t="shared" si="285"/>
        <v>0</v>
      </c>
      <c r="AQ669" s="128">
        <f t="shared" si="274"/>
        <v>0</v>
      </c>
      <c r="AR669" s="128">
        <f t="shared" si="275"/>
        <v>0</v>
      </c>
      <c r="AS669" s="125">
        <f t="shared" si="296"/>
        <v>0</v>
      </c>
      <c r="AT669" s="143">
        <f t="shared" si="297"/>
        <v>-1</v>
      </c>
      <c r="AU669" s="137"/>
      <c r="AV669" s="102"/>
    </row>
    <row r="670" spans="1:48" ht="10.199999999999999" x14ac:dyDescent="0.2">
      <c r="A670" s="102"/>
      <c r="B670" s="133">
        <v>668</v>
      </c>
      <c r="C670" s="159"/>
      <c r="D670" s="82"/>
      <c r="E670" s="81"/>
      <c r="F670" s="82"/>
      <c r="G670" s="84"/>
      <c r="H670" s="84"/>
      <c r="I670" s="85"/>
      <c r="J670" s="85"/>
      <c r="K670" s="84"/>
      <c r="L670" s="86"/>
      <c r="M670" s="87"/>
      <c r="N670" s="135"/>
      <c r="O670" s="119"/>
      <c r="P670" s="120"/>
      <c r="Q670" s="121"/>
      <c r="R670" s="86"/>
      <c r="S670" s="86"/>
      <c r="T670" s="138">
        <f t="shared" si="278"/>
        <v>6.4099999999999966</v>
      </c>
      <c r="U670" s="122">
        <f t="shared" si="286"/>
        <v>0</v>
      </c>
      <c r="V670" s="123">
        <f t="shared" si="287"/>
        <v>0</v>
      </c>
      <c r="W670" s="122">
        <f t="shared" si="272"/>
        <v>0</v>
      </c>
      <c r="X670" s="124">
        <f t="shared" si="288"/>
        <v>6.4099999999999966</v>
      </c>
      <c r="Y670" s="124">
        <f t="shared" si="289"/>
        <v>-1.5899999999999967</v>
      </c>
      <c r="Z670" s="124">
        <f t="shared" si="290"/>
        <v>6.4099999999999966</v>
      </c>
      <c r="AA670" s="140">
        <f t="shared" si="291"/>
        <v>-1.5899999999999967</v>
      </c>
      <c r="AB670" s="142" t="str">
        <f>IF(G670&lt;&gt;"",VLOOKUP(WEEKDAY(C670,2),Служебный!G$4:H$10,2),"")</f>
        <v/>
      </c>
      <c r="AC670" s="125" t="str">
        <f t="shared" si="279"/>
        <v/>
      </c>
      <c r="AD670" s="126" t="str">
        <f t="shared" si="280"/>
        <v/>
      </c>
      <c r="AE670" s="127">
        <f t="shared" si="292"/>
        <v>0</v>
      </c>
      <c r="AF670" s="127">
        <f t="shared" si="293"/>
        <v>0</v>
      </c>
      <c r="AG670" s="127" t="str">
        <f t="shared" si="273"/>
        <v>интрадей</v>
      </c>
      <c r="AH670" s="128">
        <f t="shared" si="294"/>
        <v>0</v>
      </c>
      <c r="AI670" s="128">
        <f t="shared" si="295"/>
        <v>0</v>
      </c>
      <c r="AJ670" s="125" t="str">
        <f t="shared" si="281"/>
        <v/>
      </c>
      <c r="AK670" s="125" t="str">
        <f t="shared" si="282"/>
        <v/>
      </c>
      <c r="AL670" s="126" t="str">
        <f t="shared" si="283"/>
        <v/>
      </c>
      <c r="AM670" s="128">
        <f t="shared" si="276"/>
        <v>0</v>
      </c>
      <c r="AN670" s="129">
        <f t="shared" si="284"/>
        <v>8</v>
      </c>
      <c r="AO670" s="129">
        <f t="shared" si="277"/>
        <v>-19.875000000000043</v>
      </c>
      <c r="AP670" s="129">
        <f t="shared" si="285"/>
        <v>0</v>
      </c>
      <c r="AQ670" s="128">
        <f t="shared" si="274"/>
        <v>0</v>
      </c>
      <c r="AR670" s="128">
        <f t="shared" si="275"/>
        <v>0</v>
      </c>
      <c r="AS670" s="125">
        <f t="shared" si="296"/>
        <v>0</v>
      </c>
      <c r="AT670" s="143">
        <f t="shared" si="297"/>
        <v>-1</v>
      </c>
      <c r="AU670" s="137"/>
      <c r="AV670" s="102"/>
    </row>
    <row r="671" spans="1:48" ht="10.199999999999999" x14ac:dyDescent="0.2">
      <c r="A671" s="102"/>
      <c r="B671" s="133">
        <v>669</v>
      </c>
      <c r="C671" s="159"/>
      <c r="D671" s="82"/>
      <c r="E671" s="81"/>
      <c r="F671" s="82"/>
      <c r="G671" s="84"/>
      <c r="H671" s="84"/>
      <c r="I671" s="85"/>
      <c r="J671" s="85"/>
      <c r="K671" s="84"/>
      <c r="L671" s="86"/>
      <c r="M671" s="87"/>
      <c r="N671" s="135"/>
      <c r="O671" s="119"/>
      <c r="P671" s="120"/>
      <c r="Q671" s="121"/>
      <c r="R671" s="86"/>
      <c r="S671" s="86"/>
      <c r="T671" s="138">
        <f t="shared" si="278"/>
        <v>6.4099999999999966</v>
      </c>
      <c r="U671" s="122">
        <f t="shared" si="286"/>
        <v>0</v>
      </c>
      <c r="V671" s="123">
        <f t="shared" si="287"/>
        <v>0</v>
      </c>
      <c r="W671" s="122">
        <f t="shared" si="272"/>
        <v>0</v>
      </c>
      <c r="X671" s="124">
        <f t="shared" si="288"/>
        <v>6.4099999999999966</v>
      </c>
      <c r="Y671" s="124">
        <f t="shared" si="289"/>
        <v>-1.5899999999999967</v>
      </c>
      <c r="Z671" s="124">
        <f t="shared" si="290"/>
        <v>6.4099999999999966</v>
      </c>
      <c r="AA671" s="140">
        <f t="shared" si="291"/>
        <v>-1.5899999999999967</v>
      </c>
      <c r="AB671" s="142" t="str">
        <f>IF(G671&lt;&gt;"",VLOOKUP(WEEKDAY(C671,2),Служебный!G$4:H$10,2),"")</f>
        <v/>
      </c>
      <c r="AC671" s="125" t="str">
        <f t="shared" si="279"/>
        <v/>
      </c>
      <c r="AD671" s="126" t="str">
        <f t="shared" si="280"/>
        <v/>
      </c>
      <c r="AE671" s="127">
        <f t="shared" si="292"/>
        <v>0</v>
      </c>
      <c r="AF671" s="127">
        <f t="shared" si="293"/>
        <v>0</v>
      </c>
      <c r="AG671" s="127" t="str">
        <f t="shared" si="273"/>
        <v>интрадей</v>
      </c>
      <c r="AH671" s="128">
        <f t="shared" si="294"/>
        <v>0</v>
      </c>
      <c r="AI671" s="128">
        <f t="shared" si="295"/>
        <v>0</v>
      </c>
      <c r="AJ671" s="125" t="str">
        <f t="shared" si="281"/>
        <v/>
      </c>
      <c r="AK671" s="125" t="str">
        <f t="shared" si="282"/>
        <v/>
      </c>
      <c r="AL671" s="126" t="str">
        <f t="shared" si="283"/>
        <v/>
      </c>
      <c r="AM671" s="128">
        <f t="shared" si="276"/>
        <v>0</v>
      </c>
      <c r="AN671" s="129">
        <f t="shared" si="284"/>
        <v>8</v>
      </c>
      <c r="AO671" s="129">
        <f t="shared" si="277"/>
        <v>-19.875000000000043</v>
      </c>
      <c r="AP671" s="129">
        <f t="shared" si="285"/>
        <v>0</v>
      </c>
      <c r="AQ671" s="128">
        <f t="shared" si="274"/>
        <v>0</v>
      </c>
      <c r="AR671" s="128">
        <f t="shared" si="275"/>
        <v>0</v>
      </c>
      <c r="AS671" s="125">
        <f t="shared" si="296"/>
        <v>0</v>
      </c>
      <c r="AT671" s="143">
        <f t="shared" si="297"/>
        <v>-1</v>
      </c>
      <c r="AU671" s="137"/>
      <c r="AV671" s="102"/>
    </row>
    <row r="672" spans="1:48" ht="10.199999999999999" x14ac:dyDescent="0.2">
      <c r="A672" s="102"/>
      <c r="B672" s="133">
        <v>670</v>
      </c>
      <c r="C672" s="159"/>
      <c r="D672" s="82"/>
      <c r="E672" s="81"/>
      <c r="F672" s="82"/>
      <c r="G672" s="84"/>
      <c r="H672" s="84"/>
      <c r="I672" s="85"/>
      <c r="J672" s="85"/>
      <c r="K672" s="84"/>
      <c r="L672" s="86"/>
      <c r="M672" s="87"/>
      <c r="N672" s="135"/>
      <c r="O672" s="119"/>
      <c r="P672" s="120"/>
      <c r="Q672" s="121"/>
      <c r="R672" s="86"/>
      <c r="S672" s="86"/>
      <c r="T672" s="138">
        <f t="shared" si="278"/>
        <v>6.4099999999999966</v>
      </c>
      <c r="U672" s="122">
        <f t="shared" si="286"/>
        <v>0</v>
      </c>
      <c r="V672" s="123">
        <f t="shared" si="287"/>
        <v>0</v>
      </c>
      <c r="W672" s="122">
        <f t="shared" si="272"/>
        <v>0</v>
      </c>
      <c r="X672" s="124">
        <f t="shared" si="288"/>
        <v>6.4099999999999966</v>
      </c>
      <c r="Y672" s="124">
        <f t="shared" si="289"/>
        <v>-1.5899999999999967</v>
      </c>
      <c r="Z672" s="124">
        <f t="shared" si="290"/>
        <v>6.4099999999999966</v>
      </c>
      <c r="AA672" s="140">
        <f t="shared" si="291"/>
        <v>-1.5899999999999967</v>
      </c>
      <c r="AB672" s="142" t="str">
        <f>IF(G672&lt;&gt;"",VLOOKUP(WEEKDAY(C672,2),Служебный!G$4:H$10,2),"")</f>
        <v/>
      </c>
      <c r="AC672" s="125" t="str">
        <f t="shared" si="279"/>
        <v/>
      </c>
      <c r="AD672" s="126" t="str">
        <f t="shared" si="280"/>
        <v/>
      </c>
      <c r="AE672" s="127">
        <f t="shared" si="292"/>
        <v>0</v>
      </c>
      <c r="AF672" s="127">
        <f t="shared" si="293"/>
        <v>0</v>
      </c>
      <c r="AG672" s="127" t="str">
        <f t="shared" si="273"/>
        <v>интрадей</v>
      </c>
      <c r="AH672" s="128">
        <f t="shared" si="294"/>
        <v>0</v>
      </c>
      <c r="AI672" s="128">
        <f t="shared" si="295"/>
        <v>0</v>
      </c>
      <c r="AJ672" s="125" t="str">
        <f t="shared" si="281"/>
        <v/>
      </c>
      <c r="AK672" s="125" t="str">
        <f t="shared" si="282"/>
        <v/>
      </c>
      <c r="AL672" s="126" t="str">
        <f t="shared" si="283"/>
        <v/>
      </c>
      <c r="AM672" s="128">
        <f t="shared" si="276"/>
        <v>0</v>
      </c>
      <c r="AN672" s="129">
        <f t="shared" si="284"/>
        <v>8</v>
      </c>
      <c r="AO672" s="129">
        <f t="shared" si="277"/>
        <v>-19.875000000000043</v>
      </c>
      <c r="AP672" s="129">
        <f t="shared" si="285"/>
        <v>0</v>
      </c>
      <c r="AQ672" s="128">
        <f t="shared" si="274"/>
        <v>0</v>
      </c>
      <c r="AR672" s="128">
        <f t="shared" si="275"/>
        <v>0</v>
      </c>
      <c r="AS672" s="125">
        <f t="shared" si="296"/>
        <v>0</v>
      </c>
      <c r="AT672" s="143">
        <f t="shared" si="297"/>
        <v>-1</v>
      </c>
      <c r="AU672" s="137"/>
      <c r="AV672" s="102"/>
    </row>
    <row r="673" spans="1:48" ht="10.199999999999999" x14ac:dyDescent="0.2">
      <c r="A673" s="102"/>
      <c r="B673" s="133">
        <v>671</v>
      </c>
      <c r="C673" s="159"/>
      <c r="D673" s="82"/>
      <c r="E673" s="81"/>
      <c r="F673" s="82"/>
      <c r="G673" s="84"/>
      <c r="H673" s="84"/>
      <c r="I673" s="85"/>
      <c r="J673" s="85"/>
      <c r="K673" s="84"/>
      <c r="L673" s="86"/>
      <c r="M673" s="87"/>
      <c r="N673" s="135"/>
      <c r="O673" s="119"/>
      <c r="P673" s="120"/>
      <c r="Q673" s="121"/>
      <c r="R673" s="86"/>
      <c r="S673" s="86"/>
      <c r="T673" s="138">
        <f t="shared" si="278"/>
        <v>6.4099999999999966</v>
      </c>
      <c r="U673" s="122">
        <f t="shared" si="286"/>
        <v>0</v>
      </c>
      <c r="V673" s="123">
        <f t="shared" si="287"/>
        <v>0</v>
      </c>
      <c r="W673" s="122">
        <f t="shared" si="272"/>
        <v>0</v>
      </c>
      <c r="X673" s="124">
        <f t="shared" si="288"/>
        <v>6.4099999999999966</v>
      </c>
      <c r="Y673" s="124">
        <f t="shared" si="289"/>
        <v>-1.5899999999999967</v>
      </c>
      <c r="Z673" s="124">
        <f t="shared" si="290"/>
        <v>6.4099999999999966</v>
      </c>
      <c r="AA673" s="140">
        <f t="shared" si="291"/>
        <v>-1.5899999999999967</v>
      </c>
      <c r="AB673" s="142" t="str">
        <f>IF(G673&lt;&gt;"",VLOOKUP(WEEKDAY(C673,2),Служебный!G$4:H$10,2),"")</f>
        <v/>
      </c>
      <c r="AC673" s="125" t="str">
        <f t="shared" si="279"/>
        <v/>
      </c>
      <c r="AD673" s="126" t="str">
        <f t="shared" si="280"/>
        <v/>
      </c>
      <c r="AE673" s="127">
        <f t="shared" si="292"/>
        <v>0</v>
      </c>
      <c r="AF673" s="127">
        <f t="shared" si="293"/>
        <v>0</v>
      </c>
      <c r="AG673" s="127" t="str">
        <f t="shared" si="273"/>
        <v>интрадей</v>
      </c>
      <c r="AH673" s="128">
        <f t="shared" si="294"/>
        <v>0</v>
      </c>
      <c r="AI673" s="128">
        <f t="shared" si="295"/>
        <v>0</v>
      </c>
      <c r="AJ673" s="125" t="str">
        <f t="shared" si="281"/>
        <v/>
      </c>
      <c r="AK673" s="125" t="str">
        <f t="shared" si="282"/>
        <v/>
      </c>
      <c r="AL673" s="126" t="str">
        <f t="shared" si="283"/>
        <v/>
      </c>
      <c r="AM673" s="128">
        <f t="shared" si="276"/>
        <v>0</v>
      </c>
      <c r="AN673" s="129">
        <f t="shared" si="284"/>
        <v>8</v>
      </c>
      <c r="AO673" s="129">
        <f t="shared" si="277"/>
        <v>-19.875000000000043</v>
      </c>
      <c r="AP673" s="129">
        <f t="shared" si="285"/>
        <v>0</v>
      </c>
      <c r="AQ673" s="128">
        <f t="shared" si="274"/>
        <v>0</v>
      </c>
      <c r="AR673" s="128">
        <f t="shared" si="275"/>
        <v>0</v>
      </c>
      <c r="AS673" s="125">
        <f t="shared" si="296"/>
        <v>0</v>
      </c>
      <c r="AT673" s="143">
        <f t="shared" si="297"/>
        <v>-1</v>
      </c>
      <c r="AU673" s="137"/>
      <c r="AV673" s="102"/>
    </row>
    <row r="674" spans="1:48" ht="10.199999999999999" x14ac:dyDescent="0.2">
      <c r="A674" s="102"/>
      <c r="B674" s="133">
        <v>672</v>
      </c>
      <c r="C674" s="159"/>
      <c r="D674" s="82"/>
      <c r="E674" s="81"/>
      <c r="F674" s="82"/>
      <c r="G674" s="84"/>
      <c r="H674" s="84"/>
      <c r="I674" s="85"/>
      <c r="J674" s="85"/>
      <c r="K674" s="84"/>
      <c r="L674" s="86"/>
      <c r="M674" s="87"/>
      <c r="N674" s="135"/>
      <c r="O674" s="119"/>
      <c r="P674" s="120"/>
      <c r="Q674" s="121"/>
      <c r="R674" s="86"/>
      <c r="S674" s="86"/>
      <c r="T674" s="138">
        <f t="shared" si="278"/>
        <v>6.4099999999999966</v>
      </c>
      <c r="U674" s="122">
        <f t="shared" si="286"/>
        <v>0</v>
      </c>
      <c r="V674" s="123">
        <f t="shared" si="287"/>
        <v>0</v>
      </c>
      <c r="W674" s="122">
        <f t="shared" si="272"/>
        <v>0</v>
      </c>
      <c r="X674" s="124">
        <f t="shared" si="288"/>
        <v>6.4099999999999966</v>
      </c>
      <c r="Y674" s="124">
        <f t="shared" si="289"/>
        <v>-1.5899999999999967</v>
      </c>
      <c r="Z674" s="124">
        <f t="shared" si="290"/>
        <v>6.4099999999999966</v>
      </c>
      <c r="AA674" s="140">
        <f t="shared" si="291"/>
        <v>-1.5899999999999967</v>
      </c>
      <c r="AB674" s="142" t="str">
        <f>IF(G674&lt;&gt;"",VLOOKUP(WEEKDAY(C674,2),Служебный!G$4:H$10,2),"")</f>
        <v/>
      </c>
      <c r="AC674" s="125" t="str">
        <f t="shared" si="279"/>
        <v/>
      </c>
      <c r="AD674" s="126" t="str">
        <f t="shared" si="280"/>
        <v/>
      </c>
      <c r="AE674" s="127">
        <f t="shared" si="292"/>
        <v>0</v>
      </c>
      <c r="AF674" s="127">
        <f t="shared" si="293"/>
        <v>0</v>
      </c>
      <c r="AG674" s="127" t="str">
        <f t="shared" si="273"/>
        <v>интрадей</v>
      </c>
      <c r="AH674" s="128">
        <f t="shared" si="294"/>
        <v>0</v>
      </c>
      <c r="AI674" s="128">
        <f t="shared" si="295"/>
        <v>0</v>
      </c>
      <c r="AJ674" s="125" t="str">
        <f t="shared" si="281"/>
        <v/>
      </c>
      <c r="AK674" s="125" t="str">
        <f t="shared" si="282"/>
        <v/>
      </c>
      <c r="AL674" s="126" t="str">
        <f t="shared" si="283"/>
        <v/>
      </c>
      <c r="AM674" s="128">
        <f t="shared" si="276"/>
        <v>0</v>
      </c>
      <c r="AN674" s="129">
        <f t="shared" si="284"/>
        <v>8</v>
      </c>
      <c r="AO674" s="129">
        <f t="shared" si="277"/>
        <v>-19.875000000000043</v>
      </c>
      <c r="AP674" s="129">
        <f t="shared" si="285"/>
        <v>0</v>
      </c>
      <c r="AQ674" s="128">
        <f t="shared" si="274"/>
        <v>0</v>
      </c>
      <c r="AR674" s="128">
        <f t="shared" si="275"/>
        <v>0</v>
      </c>
      <c r="AS674" s="125">
        <f t="shared" si="296"/>
        <v>0</v>
      </c>
      <c r="AT674" s="143">
        <f t="shared" si="297"/>
        <v>-1</v>
      </c>
      <c r="AU674" s="137"/>
      <c r="AV674" s="102"/>
    </row>
    <row r="675" spans="1:48" ht="10.199999999999999" x14ac:dyDescent="0.2">
      <c r="A675" s="102"/>
      <c r="B675" s="133">
        <v>673</v>
      </c>
      <c r="C675" s="159"/>
      <c r="D675" s="82"/>
      <c r="E675" s="81"/>
      <c r="F675" s="82"/>
      <c r="G675" s="84"/>
      <c r="H675" s="84"/>
      <c r="I675" s="85"/>
      <c r="J675" s="85"/>
      <c r="K675" s="84"/>
      <c r="L675" s="86"/>
      <c r="M675" s="87"/>
      <c r="N675" s="135"/>
      <c r="O675" s="119"/>
      <c r="P675" s="120"/>
      <c r="Q675" s="121"/>
      <c r="R675" s="86"/>
      <c r="S675" s="86"/>
      <c r="T675" s="138">
        <f t="shared" si="278"/>
        <v>6.4099999999999966</v>
      </c>
      <c r="U675" s="122">
        <f t="shared" si="286"/>
        <v>0</v>
      </c>
      <c r="V675" s="123">
        <f t="shared" si="287"/>
        <v>0</v>
      </c>
      <c r="W675" s="122">
        <f t="shared" si="272"/>
        <v>0</v>
      </c>
      <c r="X675" s="124">
        <f t="shared" si="288"/>
        <v>6.4099999999999966</v>
      </c>
      <c r="Y675" s="124">
        <f t="shared" si="289"/>
        <v>-1.5899999999999967</v>
      </c>
      <c r="Z675" s="124">
        <f t="shared" si="290"/>
        <v>6.4099999999999966</v>
      </c>
      <c r="AA675" s="140">
        <f t="shared" si="291"/>
        <v>-1.5899999999999967</v>
      </c>
      <c r="AB675" s="142" t="str">
        <f>IF(G675&lt;&gt;"",VLOOKUP(WEEKDAY(C675,2),Служебный!G$4:H$10,2),"")</f>
        <v/>
      </c>
      <c r="AC675" s="125" t="str">
        <f t="shared" si="279"/>
        <v/>
      </c>
      <c r="AD675" s="126" t="str">
        <f t="shared" si="280"/>
        <v/>
      </c>
      <c r="AE675" s="127">
        <f t="shared" si="292"/>
        <v>0</v>
      </c>
      <c r="AF675" s="127">
        <f t="shared" si="293"/>
        <v>0</v>
      </c>
      <c r="AG675" s="127" t="str">
        <f t="shared" si="273"/>
        <v>интрадей</v>
      </c>
      <c r="AH675" s="128">
        <f t="shared" si="294"/>
        <v>0</v>
      </c>
      <c r="AI675" s="128">
        <f t="shared" si="295"/>
        <v>0</v>
      </c>
      <c r="AJ675" s="125" t="str">
        <f t="shared" si="281"/>
        <v/>
      </c>
      <c r="AK675" s="125" t="str">
        <f t="shared" si="282"/>
        <v/>
      </c>
      <c r="AL675" s="126" t="str">
        <f t="shared" si="283"/>
        <v/>
      </c>
      <c r="AM675" s="128">
        <f t="shared" si="276"/>
        <v>0</v>
      </c>
      <c r="AN675" s="129">
        <f t="shared" si="284"/>
        <v>8</v>
      </c>
      <c r="AO675" s="129">
        <f t="shared" si="277"/>
        <v>-19.875000000000043</v>
      </c>
      <c r="AP675" s="129">
        <f t="shared" si="285"/>
        <v>0</v>
      </c>
      <c r="AQ675" s="128">
        <f t="shared" si="274"/>
        <v>0</v>
      </c>
      <c r="AR675" s="128">
        <f t="shared" si="275"/>
        <v>0</v>
      </c>
      <c r="AS675" s="125">
        <f t="shared" si="296"/>
        <v>0</v>
      </c>
      <c r="AT675" s="143">
        <f t="shared" si="297"/>
        <v>-1</v>
      </c>
      <c r="AU675" s="137"/>
      <c r="AV675" s="102"/>
    </row>
    <row r="676" spans="1:48" ht="10.199999999999999" x14ac:dyDescent="0.2">
      <c r="A676" s="102"/>
      <c r="B676" s="133">
        <v>674</v>
      </c>
      <c r="C676" s="159"/>
      <c r="D676" s="82"/>
      <c r="E676" s="81"/>
      <c r="F676" s="82"/>
      <c r="G676" s="84"/>
      <c r="H676" s="84"/>
      <c r="I676" s="85"/>
      <c r="J676" s="85"/>
      <c r="K676" s="84"/>
      <c r="L676" s="86"/>
      <c r="M676" s="87"/>
      <c r="N676" s="135"/>
      <c r="O676" s="119"/>
      <c r="P676" s="120"/>
      <c r="Q676" s="121"/>
      <c r="R676" s="86"/>
      <c r="S676" s="86"/>
      <c r="T676" s="138">
        <f t="shared" si="278"/>
        <v>6.4099999999999966</v>
      </c>
      <c r="U676" s="122">
        <f t="shared" si="286"/>
        <v>0</v>
      </c>
      <c r="V676" s="123">
        <f t="shared" si="287"/>
        <v>0</v>
      </c>
      <c r="W676" s="122">
        <f t="shared" si="272"/>
        <v>0</v>
      </c>
      <c r="X676" s="124">
        <f t="shared" si="288"/>
        <v>6.4099999999999966</v>
      </c>
      <c r="Y676" s="124">
        <f t="shared" si="289"/>
        <v>-1.5899999999999967</v>
      </c>
      <c r="Z676" s="124">
        <f t="shared" si="290"/>
        <v>6.4099999999999966</v>
      </c>
      <c r="AA676" s="140">
        <f t="shared" si="291"/>
        <v>-1.5899999999999967</v>
      </c>
      <c r="AB676" s="142" t="str">
        <f>IF(G676&lt;&gt;"",VLOOKUP(WEEKDAY(C676,2),Служебный!G$4:H$10,2),"")</f>
        <v/>
      </c>
      <c r="AC676" s="125" t="str">
        <f t="shared" si="279"/>
        <v/>
      </c>
      <c r="AD676" s="126" t="str">
        <f t="shared" si="280"/>
        <v/>
      </c>
      <c r="AE676" s="127">
        <f t="shared" si="292"/>
        <v>0</v>
      </c>
      <c r="AF676" s="127">
        <f t="shared" si="293"/>
        <v>0</v>
      </c>
      <c r="AG676" s="127" t="str">
        <f t="shared" si="273"/>
        <v>интрадей</v>
      </c>
      <c r="AH676" s="128">
        <f t="shared" si="294"/>
        <v>0</v>
      </c>
      <c r="AI676" s="128">
        <f t="shared" si="295"/>
        <v>0</v>
      </c>
      <c r="AJ676" s="125" t="str">
        <f t="shared" si="281"/>
        <v/>
      </c>
      <c r="AK676" s="125" t="str">
        <f t="shared" si="282"/>
        <v/>
      </c>
      <c r="AL676" s="126" t="str">
        <f t="shared" si="283"/>
        <v/>
      </c>
      <c r="AM676" s="128">
        <f t="shared" si="276"/>
        <v>0</v>
      </c>
      <c r="AN676" s="129">
        <f t="shared" si="284"/>
        <v>8</v>
      </c>
      <c r="AO676" s="129">
        <f t="shared" si="277"/>
        <v>-19.875000000000043</v>
      </c>
      <c r="AP676" s="129">
        <f t="shared" si="285"/>
        <v>0</v>
      </c>
      <c r="AQ676" s="128">
        <f t="shared" si="274"/>
        <v>0</v>
      </c>
      <c r="AR676" s="128">
        <f t="shared" si="275"/>
        <v>0</v>
      </c>
      <c r="AS676" s="125">
        <f t="shared" si="296"/>
        <v>0</v>
      </c>
      <c r="AT676" s="143">
        <f t="shared" si="297"/>
        <v>-1</v>
      </c>
      <c r="AU676" s="137"/>
      <c r="AV676" s="102"/>
    </row>
    <row r="677" spans="1:48" ht="10.199999999999999" x14ac:dyDescent="0.2">
      <c r="A677" s="102"/>
      <c r="B677" s="133">
        <v>675</v>
      </c>
      <c r="C677" s="159"/>
      <c r="D677" s="82"/>
      <c r="E677" s="81"/>
      <c r="F677" s="82"/>
      <c r="G677" s="84"/>
      <c r="H677" s="84"/>
      <c r="I677" s="85"/>
      <c r="J677" s="85"/>
      <c r="K677" s="84"/>
      <c r="L677" s="86"/>
      <c r="M677" s="87"/>
      <c r="N677" s="135"/>
      <c r="O677" s="119"/>
      <c r="P677" s="120"/>
      <c r="Q677" s="121"/>
      <c r="R677" s="86"/>
      <c r="S677" s="86"/>
      <c r="T677" s="138">
        <f t="shared" si="278"/>
        <v>6.4099999999999966</v>
      </c>
      <c r="U677" s="122">
        <f t="shared" si="286"/>
        <v>0</v>
      </c>
      <c r="V677" s="123">
        <f t="shared" si="287"/>
        <v>0</v>
      </c>
      <c r="W677" s="122">
        <f t="shared" si="272"/>
        <v>0</v>
      </c>
      <c r="X677" s="124">
        <f t="shared" si="288"/>
        <v>6.4099999999999966</v>
      </c>
      <c r="Y677" s="124">
        <f t="shared" si="289"/>
        <v>-1.5899999999999967</v>
      </c>
      <c r="Z677" s="124">
        <f t="shared" si="290"/>
        <v>6.4099999999999966</v>
      </c>
      <c r="AA677" s="140">
        <f t="shared" si="291"/>
        <v>-1.5899999999999967</v>
      </c>
      <c r="AB677" s="142" t="str">
        <f>IF(G677&lt;&gt;"",VLOOKUP(WEEKDAY(C677,2),Служебный!G$4:H$10,2),"")</f>
        <v/>
      </c>
      <c r="AC677" s="125" t="str">
        <f t="shared" si="279"/>
        <v/>
      </c>
      <c r="AD677" s="126" t="str">
        <f t="shared" si="280"/>
        <v/>
      </c>
      <c r="AE677" s="127">
        <f t="shared" si="292"/>
        <v>0</v>
      </c>
      <c r="AF677" s="127">
        <f t="shared" si="293"/>
        <v>0</v>
      </c>
      <c r="AG677" s="127" t="str">
        <f t="shared" si="273"/>
        <v>интрадей</v>
      </c>
      <c r="AH677" s="128">
        <f t="shared" si="294"/>
        <v>0</v>
      </c>
      <c r="AI677" s="128">
        <f t="shared" si="295"/>
        <v>0</v>
      </c>
      <c r="AJ677" s="125" t="str">
        <f t="shared" si="281"/>
        <v/>
      </c>
      <c r="AK677" s="125" t="str">
        <f t="shared" si="282"/>
        <v/>
      </c>
      <c r="AL677" s="126" t="str">
        <f t="shared" si="283"/>
        <v/>
      </c>
      <c r="AM677" s="128">
        <f t="shared" si="276"/>
        <v>0</v>
      </c>
      <c r="AN677" s="129">
        <f t="shared" si="284"/>
        <v>8</v>
      </c>
      <c r="AO677" s="129">
        <f t="shared" si="277"/>
        <v>-19.875000000000043</v>
      </c>
      <c r="AP677" s="129">
        <f t="shared" si="285"/>
        <v>0</v>
      </c>
      <c r="AQ677" s="128">
        <f t="shared" si="274"/>
        <v>0</v>
      </c>
      <c r="AR677" s="128">
        <f t="shared" si="275"/>
        <v>0</v>
      </c>
      <c r="AS677" s="125">
        <f t="shared" si="296"/>
        <v>0</v>
      </c>
      <c r="AT677" s="143">
        <f t="shared" si="297"/>
        <v>-1</v>
      </c>
      <c r="AU677" s="137"/>
      <c r="AV677" s="102"/>
    </row>
    <row r="678" spans="1:48" ht="10.199999999999999" x14ac:dyDescent="0.2">
      <c r="A678" s="102"/>
      <c r="B678" s="133">
        <v>676</v>
      </c>
      <c r="C678" s="159"/>
      <c r="D678" s="82"/>
      <c r="E678" s="81"/>
      <c r="F678" s="82"/>
      <c r="G678" s="84"/>
      <c r="H678" s="84"/>
      <c r="I678" s="85"/>
      <c r="J678" s="85"/>
      <c r="K678" s="84"/>
      <c r="L678" s="86"/>
      <c r="M678" s="87"/>
      <c r="N678" s="135"/>
      <c r="O678" s="119"/>
      <c r="P678" s="120"/>
      <c r="Q678" s="121"/>
      <c r="R678" s="86"/>
      <c r="S678" s="86"/>
      <c r="T678" s="138">
        <f t="shared" si="278"/>
        <v>6.4099999999999966</v>
      </c>
      <c r="U678" s="122">
        <f t="shared" si="286"/>
        <v>0</v>
      </c>
      <c r="V678" s="123">
        <f t="shared" si="287"/>
        <v>0</v>
      </c>
      <c r="W678" s="122">
        <f t="shared" si="272"/>
        <v>0</v>
      </c>
      <c r="X678" s="124">
        <f t="shared" si="288"/>
        <v>6.4099999999999966</v>
      </c>
      <c r="Y678" s="124">
        <f t="shared" si="289"/>
        <v>-1.5899999999999967</v>
      </c>
      <c r="Z678" s="124">
        <f t="shared" si="290"/>
        <v>6.4099999999999966</v>
      </c>
      <c r="AA678" s="140">
        <f t="shared" si="291"/>
        <v>-1.5899999999999967</v>
      </c>
      <c r="AB678" s="142" t="str">
        <f>IF(G678&lt;&gt;"",VLOOKUP(WEEKDAY(C678,2),Служебный!G$4:H$10,2),"")</f>
        <v/>
      </c>
      <c r="AC678" s="125" t="str">
        <f t="shared" si="279"/>
        <v/>
      </c>
      <c r="AD678" s="126" t="str">
        <f t="shared" si="280"/>
        <v/>
      </c>
      <c r="AE678" s="127">
        <f t="shared" si="292"/>
        <v>0</v>
      </c>
      <c r="AF678" s="127">
        <f t="shared" si="293"/>
        <v>0</v>
      </c>
      <c r="AG678" s="127" t="str">
        <f t="shared" si="273"/>
        <v>интрадей</v>
      </c>
      <c r="AH678" s="128">
        <f t="shared" si="294"/>
        <v>0</v>
      </c>
      <c r="AI678" s="128">
        <f t="shared" si="295"/>
        <v>0</v>
      </c>
      <c r="AJ678" s="125" t="str">
        <f t="shared" si="281"/>
        <v/>
      </c>
      <c r="AK678" s="125" t="str">
        <f t="shared" si="282"/>
        <v/>
      </c>
      <c r="AL678" s="126" t="str">
        <f t="shared" si="283"/>
        <v/>
      </c>
      <c r="AM678" s="128">
        <f t="shared" si="276"/>
        <v>0</v>
      </c>
      <c r="AN678" s="129">
        <f t="shared" si="284"/>
        <v>8</v>
      </c>
      <c r="AO678" s="129">
        <f t="shared" si="277"/>
        <v>-19.875000000000043</v>
      </c>
      <c r="AP678" s="129">
        <f t="shared" si="285"/>
        <v>0</v>
      </c>
      <c r="AQ678" s="128">
        <f t="shared" si="274"/>
        <v>0</v>
      </c>
      <c r="AR678" s="128">
        <f t="shared" si="275"/>
        <v>0</v>
      </c>
      <c r="AS678" s="125">
        <f t="shared" si="296"/>
        <v>0</v>
      </c>
      <c r="AT678" s="143">
        <f t="shared" si="297"/>
        <v>-1</v>
      </c>
      <c r="AU678" s="137"/>
      <c r="AV678" s="102"/>
    </row>
    <row r="679" spans="1:48" ht="10.199999999999999" x14ac:dyDescent="0.2">
      <c r="A679" s="102"/>
      <c r="B679" s="133">
        <v>677</v>
      </c>
      <c r="C679" s="159"/>
      <c r="D679" s="82"/>
      <c r="E679" s="81"/>
      <c r="F679" s="82"/>
      <c r="G679" s="84"/>
      <c r="H679" s="84"/>
      <c r="I679" s="85"/>
      <c r="J679" s="85"/>
      <c r="K679" s="84"/>
      <c r="L679" s="86"/>
      <c r="M679" s="87"/>
      <c r="N679" s="135"/>
      <c r="O679" s="119"/>
      <c r="P679" s="120"/>
      <c r="Q679" s="121"/>
      <c r="R679" s="86"/>
      <c r="S679" s="86"/>
      <c r="T679" s="138">
        <f t="shared" si="278"/>
        <v>6.4099999999999966</v>
      </c>
      <c r="U679" s="122">
        <f t="shared" si="286"/>
        <v>0</v>
      </c>
      <c r="V679" s="123">
        <f t="shared" si="287"/>
        <v>0</v>
      </c>
      <c r="W679" s="122">
        <f t="shared" si="272"/>
        <v>0</v>
      </c>
      <c r="X679" s="124">
        <f t="shared" si="288"/>
        <v>6.4099999999999966</v>
      </c>
      <c r="Y679" s="124">
        <f t="shared" si="289"/>
        <v>-1.5899999999999967</v>
      </c>
      <c r="Z679" s="124">
        <f t="shared" si="290"/>
        <v>6.4099999999999966</v>
      </c>
      <c r="AA679" s="140">
        <f t="shared" si="291"/>
        <v>-1.5899999999999967</v>
      </c>
      <c r="AB679" s="142" t="str">
        <f>IF(G679&lt;&gt;"",VLOOKUP(WEEKDAY(C679,2),Служебный!G$4:H$10,2),"")</f>
        <v/>
      </c>
      <c r="AC679" s="125" t="str">
        <f t="shared" si="279"/>
        <v/>
      </c>
      <c r="AD679" s="126" t="str">
        <f t="shared" si="280"/>
        <v/>
      </c>
      <c r="AE679" s="127">
        <f t="shared" si="292"/>
        <v>0</v>
      </c>
      <c r="AF679" s="127">
        <f t="shared" si="293"/>
        <v>0</v>
      </c>
      <c r="AG679" s="127" t="str">
        <f t="shared" si="273"/>
        <v>интрадей</v>
      </c>
      <c r="AH679" s="128">
        <f t="shared" si="294"/>
        <v>0</v>
      </c>
      <c r="AI679" s="128">
        <f t="shared" si="295"/>
        <v>0</v>
      </c>
      <c r="AJ679" s="125" t="str">
        <f t="shared" si="281"/>
        <v/>
      </c>
      <c r="AK679" s="125" t="str">
        <f t="shared" si="282"/>
        <v/>
      </c>
      <c r="AL679" s="126" t="str">
        <f t="shared" si="283"/>
        <v/>
      </c>
      <c r="AM679" s="128">
        <f t="shared" si="276"/>
        <v>0</v>
      </c>
      <c r="AN679" s="129">
        <f t="shared" si="284"/>
        <v>8</v>
      </c>
      <c r="AO679" s="129">
        <f t="shared" si="277"/>
        <v>-19.875000000000043</v>
      </c>
      <c r="AP679" s="129">
        <f t="shared" si="285"/>
        <v>0</v>
      </c>
      <c r="AQ679" s="128">
        <f t="shared" si="274"/>
        <v>0</v>
      </c>
      <c r="AR679" s="128">
        <f t="shared" si="275"/>
        <v>0</v>
      </c>
      <c r="AS679" s="125">
        <f t="shared" si="296"/>
        <v>0</v>
      </c>
      <c r="AT679" s="143">
        <f t="shared" si="297"/>
        <v>-1</v>
      </c>
      <c r="AU679" s="137"/>
      <c r="AV679" s="102"/>
    </row>
    <row r="680" spans="1:48" ht="10.199999999999999" x14ac:dyDescent="0.2">
      <c r="A680" s="102"/>
      <c r="B680" s="133">
        <v>678</v>
      </c>
      <c r="C680" s="159"/>
      <c r="D680" s="82"/>
      <c r="E680" s="81"/>
      <c r="F680" s="82"/>
      <c r="G680" s="84"/>
      <c r="H680" s="84"/>
      <c r="I680" s="85"/>
      <c r="J680" s="85"/>
      <c r="K680" s="84"/>
      <c r="L680" s="86"/>
      <c r="M680" s="87"/>
      <c r="N680" s="135"/>
      <c r="O680" s="119"/>
      <c r="P680" s="120"/>
      <c r="Q680" s="121"/>
      <c r="R680" s="86"/>
      <c r="S680" s="86"/>
      <c r="T680" s="138">
        <f t="shared" si="278"/>
        <v>6.4099999999999966</v>
      </c>
      <c r="U680" s="122">
        <f t="shared" si="286"/>
        <v>0</v>
      </c>
      <c r="V680" s="123">
        <f t="shared" si="287"/>
        <v>0</v>
      </c>
      <c r="W680" s="122">
        <f t="shared" si="272"/>
        <v>0</v>
      </c>
      <c r="X680" s="124">
        <f t="shared" si="288"/>
        <v>6.4099999999999966</v>
      </c>
      <c r="Y680" s="124">
        <f t="shared" si="289"/>
        <v>-1.5899999999999967</v>
      </c>
      <c r="Z680" s="124">
        <f t="shared" si="290"/>
        <v>6.4099999999999966</v>
      </c>
      <c r="AA680" s="140">
        <f t="shared" si="291"/>
        <v>-1.5899999999999967</v>
      </c>
      <c r="AB680" s="142" t="str">
        <f>IF(G680&lt;&gt;"",VLOOKUP(WEEKDAY(C680,2),Служебный!G$4:H$10,2),"")</f>
        <v/>
      </c>
      <c r="AC680" s="125" t="str">
        <f t="shared" si="279"/>
        <v/>
      </c>
      <c r="AD680" s="126" t="str">
        <f t="shared" si="280"/>
        <v/>
      </c>
      <c r="AE680" s="127">
        <f t="shared" si="292"/>
        <v>0</v>
      </c>
      <c r="AF680" s="127">
        <f t="shared" si="293"/>
        <v>0</v>
      </c>
      <c r="AG680" s="127" t="str">
        <f t="shared" si="273"/>
        <v>интрадей</v>
      </c>
      <c r="AH680" s="128">
        <f t="shared" si="294"/>
        <v>0</v>
      </c>
      <c r="AI680" s="128">
        <f t="shared" si="295"/>
        <v>0</v>
      </c>
      <c r="AJ680" s="125" t="str">
        <f t="shared" si="281"/>
        <v/>
      </c>
      <c r="AK680" s="125" t="str">
        <f t="shared" si="282"/>
        <v/>
      </c>
      <c r="AL680" s="126" t="str">
        <f t="shared" si="283"/>
        <v/>
      </c>
      <c r="AM680" s="128">
        <f t="shared" si="276"/>
        <v>0</v>
      </c>
      <c r="AN680" s="129">
        <f t="shared" si="284"/>
        <v>8</v>
      </c>
      <c r="AO680" s="129">
        <f t="shared" si="277"/>
        <v>-19.875000000000043</v>
      </c>
      <c r="AP680" s="129">
        <f t="shared" si="285"/>
        <v>0</v>
      </c>
      <c r="AQ680" s="128">
        <f t="shared" si="274"/>
        <v>0</v>
      </c>
      <c r="AR680" s="128">
        <f t="shared" si="275"/>
        <v>0</v>
      </c>
      <c r="AS680" s="125">
        <f t="shared" si="296"/>
        <v>0</v>
      </c>
      <c r="AT680" s="143">
        <f t="shared" si="297"/>
        <v>-1</v>
      </c>
      <c r="AU680" s="137"/>
      <c r="AV680" s="102"/>
    </row>
    <row r="681" spans="1:48" ht="10.199999999999999" x14ac:dyDescent="0.2">
      <c r="A681" s="102"/>
      <c r="B681" s="133">
        <v>679</v>
      </c>
      <c r="C681" s="159"/>
      <c r="D681" s="82"/>
      <c r="E681" s="81"/>
      <c r="F681" s="82"/>
      <c r="G681" s="84"/>
      <c r="H681" s="84"/>
      <c r="I681" s="85"/>
      <c r="J681" s="85"/>
      <c r="K681" s="84"/>
      <c r="L681" s="86"/>
      <c r="M681" s="87"/>
      <c r="N681" s="135"/>
      <c r="O681" s="119"/>
      <c r="P681" s="120"/>
      <c r="Q681" s="121"/>
      <c r="R681" s="86"/>
      <c r="S681" s="86"/>
      <c r="T681" s="138">
        <f t="shared" si="278"/>
        <v>6.4099999999999966</v>
      </c>
      <c r="U681" s="122">
        <f t="shared" si="286"/>
        <v>0</v>
      </c>
      <c r="V681" s="123">
        <f t="shared" si="287"/>
        <v>0</v>
      </c>
      <c r="W681" s="122">
        <f t="shared" si="272"/>
        <v>0</v>
      </c>
      <c r="X681" s="124">
        <f t="shared" si="288"/>
        <v>6.4099999999999966</v>
      </c>
      <c r="Y681" s="124">
        <f t="shared" si="289"/>
        <v>-1.5899999999999967</v>
      </c>
      <c r="Z681" s="124">
        <f t="shared" si="290"/>
        <v>6.4099999999999966</v>
      </c>
      <c r="AA681" s="140">
        <f t="shared" si="291"/>
        <v>-1.5899999999999967</v>
      </c>
      <c r="AB681" s="142" t="str">
        <f>IF(G681&lt;&gt;"",VLOOKUP(WEEKDAY(C681,2),Служебный!G$4:H$10,2),"")</f>
        <v/>
      </c>
      <c r="AC681" s="125" t="str">
        <f t="shared" si="279"/>
        <v/>
      </c>
      <c r="AD681" s="126" t="str">
        <f t="shared" si="280"/>
        <v/>
      </c>
      <c r="AE681" s="127">
        <f t="shared" si="292"/>
        <v>0</v>
      </c>
      <c r="AF681" s="127">
        <f t="shared" si="293"/>
        <v>0</v>
      </c>
      <c r="AG681" s="127" t="str">
        <f t="shared" si="273"/>
        <v>интрадей</v>
      </c>
      <c r="AH681" s="128">
        <f t="shared" si="294"/>
        <v>0</v>
      </c>
      <c r="AI681" s="128">
        <f t="shared" si="295"/>
        <v>0</v>
      </c>
      <c r="AJ681" s="125" t="str">
        <f t="shared" si="281"/>
        <v/>
      </c>
      <c r="AK681" s="125" t="str">
        <f t="shared" si="282"/>
        <v/>
      </c>
      <c r="AL681" s="126" t="str">
        <f t="shared" si="283"/>
        <v/>
      </c>
      <c r="AM681" s="128">
        <f t="shared" si="276"/>
        <v>0</v>
      </c>
      <c r="AN681" s="129">
        <f t="shared" si="284"/>
        <v>8</v>
      </c>
      <c r="AO681" s="129">
        <f t="shared" si="277"/>
        <v>-19.875000000000043</v>
      </c>
      <c r="AP681" s="129">
        <f t="shared" si="285"/>
        <v>0</v>
      </c>
      <c r="AQ681" s="128">
        <f t="shared" si="274"/>
        <v>0</v>
      </c>
      <c r="AR681" s="128">
        <f t="shared" si="275"/>
        <v>0</v>
      </c>
      <c r="AS681" s="125">
        <f t="shared" si="296"/>
        <v>0</v>
      </c>
      <c r="AT681" s="143">
        <f t="shared" si="297"/>
        <v>-1</v>
      </c>
      <c r="AU681" s="137"/>
      <c r="AV681" s="102"/>
    </row>
    <row r="682" spans="1:48" ht="10.199999999999999" x14ac:dyDescent="0.2">
      <c r="A682" s="102"/>
      <c r="B682" s="133">
        <v>680</v>
      </c>
      <c r="C682" s="159"/>
      <c r="D682" s="82"/>
      <c r="E682" s="81"/>
      <c r="F682" s="82"/>
      <c r="G682" s="84"/>
      <c r="H682" s="84"/>
      <c r="I682" s="85"/>
      <c r="J682" s="85"/>
      <c r="K682" s="84"/>
      <c r="L682" s="86"/>
      <c r="M682" s="87"/>
      <c r="N682" s="135"/>
      <c r="O682" s="119"/>
      <c r="P682" s="120"/>
      <c r="Q682" s="121"/>
      <c r="R682" s="86"/>
      <c r="S682" s="86"/>
      <c r="T682" s="138">
        <f t="shared" si="278"/>
        <v>6.4099999999999966</v>
      </c>
      <c r="U682" s="122">
        <f t="shared" si="286"/>
        <v>0</v>
      </c>
      <c r="V682" s="123">
        <f t="shared" si="287"/>
        <v>0</v>
      </c>
      <c r="W682" s="122">
        <f t="shared" si="272"/>
        <v>0</v>
      </c>
      <c r="X682" s="124">
        <f t="shared" si="288"/>
        <v>6.4099999999999966</v>
      </c>
      <c r="Y682" s="124">
        <f t="shared" si="289"/>
        <v>-1.5899999999999967</v>
      </c>
      <c r="Z682" s="124">
        <f t="shared" si="290"/>
        <v>6.4099999999999966</v>
      </c>
      <c r="AA682" s="140">
        <f t="shared" si="291"/>
        <v>-1.5899999999999967</v>
      </c>
      <c r="AB682" s="142" t="str">
        <f>IF(G682&lt;&gt;"",VLOOKUP(WEEKDAY(C682,2),Служебный!G$4:H$10,2),"")</f>
        <v/>
      </c>
      <c r="AC682" s="125" t="str">
        <f t="shared" si="279"/>
        <v/>
      </c>
      <c r="AD682" s="126" t="str">
        <f t="shared" si="280"/>
        <v/>
      </c>
      <c r="AE682" s="127">
        <f t="shared" si="292"/>
        <v>0</v>
      </c>
      <c r="AF682" s="127">
        <f t="shared" si="293"/>
        <v>0</v>
      </c>
      <c r="AG682" s="127" t="str">
        <f t="shared" si="273"/>
        <v>интрадей</v>
      </c>
      <c r="AH682" s="128">
        <f t="shared" si="294"/>
        <v>0</v>
      </c>
      <c r="AI682" s="128">
        <f t="shared" si="295"/>
        <v>0</v>
      </c>
      <c r="AJ682" s="125" t="str">
        <f t="shared" si="281"/>
        <v/>
      </c>
      <c r="AK682" s="125" t="str">
        <f t="shared" si="282"/>
        <v/>
      </c>
      <c r="AL682" s="126" t="str">
        <f t="shared" si="283"/>
        <v/>
      </c>
      <c r="AM682" s="128">
        <f t="shared" si="276"/>
        <v>0</v>
      </c>
      <c r="AN682" s="129">
        <f t="shared" si="284"/>
        <v>8</v>
      </c>
      <c r="AO682" s="129">
        <f t="shared" si="277"/>
        <v>-19.875000000000043</v>
      </c>
      <c r="AP682" s="129">
        <f t="shared" si="285"/>
        <v>0</v>
      </c>
      <c r="AQ682" s="128">
        <f t="shared" si="274"/>
        <v>0</v>
      </c>
      <c r="AR682" s="128">
        <f t="shared" si="275"/>
        <v>0</v>
      </c>
      <c r="AS682" s="125">
        <f t="shared" si="296"/>
        <v>0</v>
      </c>
      <c r="AT682" s="143">
        <f t="shared" si="297"/>
        <v>-1</v>
      </c>
      <c r="AU682" s="137"/>
      <c r="AV682" s="102"/>
    </row>
    <row r="683" spans="1:48" ht="10.199999999999999" x14ac:dyDescent="0.2">
      <c r="A683" s="102"/>
      <c r="B683" s="133">
        <v>681</v>
      </c>
      <c r="C683" s="159"/>
      <c r="D683" s="82"/>
      <c r="E683" s="81"/>
      <c r="F683" s="82"/>
      <c r="G683" s="84"/>
      <c r="H683" s="84"/>
      <c r="I683" s="85"/>
      <c r="J683" s="85"/>
      <c r="K683" s="84"/>
      <c r="L683" s="86"/>
      <c r="M683" s="87"/>
      <c r="N683" s="135"/>
      <c r="O683" s="119"/>
      <c r="P683" s="120"/>
      <c r="Q683" s="121"/>
      <c r="R683" s="86"/>
      <c r="S683" s="86"/>
      <c r="T683" s="138">
        <f t="shared" si="278"/>
        <v>6.4099999999999966</v>
      </c>
      <c r="U683" s="122">
        <f t="shared" si="286"/>
        <v>0</v>
      </c>
      <c r="V683" s="123">
        <f t="shared" si="287"/>
        <v>0</v>
      </c>
      <c r="W683" s="122">
        <f t="shared" si="272"/>
        <v>0</v>
      </c>
      <c r="X683" s="124">
        <f t="shared" si="288"/>
        <v>6.4099999999999966</v>
      </c>
      <c r="Y683" s="124">
        <f t="shared" si="289"/>
        <v>-1.5899999999999967</v>
      </c>
      <c r="Z683" s="124">
        <f t="shared" si="290"/>
        <v>6.4099999999999966</v>
      </c>
      <c r="AA683" s="140">
        <f t="shared" si="291"/>
        <v>-1.5899999999999967</v>
      </c>
      <c r="AB683" s="142" t="str">
        <f>IF(G683&lt;&gt;"",VLOOKUP(WEEKDAY(C683,2),Служебный!G$4:H$10,2),"")</f>
        <v/>
      </c>
      <c r="AC683" s="125" t="str">
        <f t="shared" si="279"/>
        <v/>
      </c>
      <c r="AD683" s="126" t="str">
        <f t="shared" si="280"/>
        <v/>
      </c>
      <c r="AE683" s="127">
        <f t="shared" si="292"/>
        <v>0</v>
      </c>
      <c r="AF683" s="127">
        <f t="shared" si="293"/>
        <v>0</v>
      </c>
      <c r="AG683" s="127" t="str">
        <f t="shared" si="273"/>
        <v>интрадей</v>
      </c>
      <c r="AH683" s="128">
        <f t="shared" si="294"/>
        <v>0</v>
      </c>
      <c r="AI683" s="128">
        <f t="shared" si="295"/>
        <v>0</v>
      </c>
      <c r="AJ683" s="125" t="str">
        <f t="shared" si="281"/>
        <v/>
      </c>
      <c r="AK683" s="125" t="str">
        <f t="shared" si="282"/>
        <v/>
      </c>
      <c r="AL683" s="126" t="str">
        <f t="shared" si="283"/>
        <v/>
      </c>
      <c r="AM683" s="128">
        <f t="shared" si="276"/>
        <v>0</v>
      </c>
      <c r="AN683" s="129">
        <f t="shared" si="284"/>
        <v>8</v>
      </c>
      <c r="AO683" s="129">
        <f t="shared" si="277"/>
        <v>-19.875000000000043</v>
      </c>
      <c r="AP683" s="129">
        <f t="shared" si="285"/>
        <v>0</v>
      </c>
      <c r="AQ683" s="128">
        <f t="shared" si="274"/>
        <v>0</v>
      </c>
      <c r="AR683" s="128">
        <f t="shared" si="275"/>
        <v>0</v>
      </c>
      <c r="AS683" s="125">
        <f t="shared" si="296"/>
        <v>0</v>
      </c>
      <c r="AT683" s="143">
        <f t="shared" si="297"/>
        <v>-1</v>
      </c>
      <c r="AU683" s="137"/>
      <c r="AV683" s="102"/>
    </row>
    <row r="684" spans="1:48" ht="10.199999999999999" x14ac:dyDescent="0.2">
      <c r="A684" s="102"/>
      <c r="B684" s="133">
        <v>682</v>
      </c>
      <c r="C684" s="159"/>
      <c r="D684" s="82"/>
      <c r="E684" s="81"/>
      <c r="F684" s="82"/>
      <c r="G684" s="84"/>
      <c r="H684" s="84"/>
      <c r="I684" s="85"/>
      <c r="J684" s="85"/>
      <c r="K684" s="84"/>
      <c r="L684" s="86"/>
      <c r="M684" s="87"/>
      <c r="N684" s="135"/>
      <c r="O684" s="119"/>
      <c r="P684" s="120"/>
      <c r="Q684" s="121"/>
      <c r="R684" s="86"/>
      <c r="S684" s="86"/>
      <c r="T684" s="138">
        <f t="shared" si="278"/>
        <v>6.4099999999999966</v>
      </c>
      <c r="U684" s="122">
        <f t="shared" si="286"/>
        <v>0</v>
      </c>
      <c r="V684" s="123">
        <f t="shared" si="287"/>
        <v>0</v>
      </c>
      <c r="W684" s="122">
        <f t="shared" si="272"/>
        <v>0</v>
      </c>
      <c r="X684" s="124">
        <f t="shared" si="288"/>
        <v>6.4099999999999966</v>
      </c>
      <c r="Y684" s="124">
        <f t="shared" si="289"/>
        <v>-1.5899999999999967</v>
      </c>
      <c r="Z684" s="124">
        <f t="shared" si="290"/>
        <v>6.4099999999999966</v>
      </c>
      <c r="AA684" s="140">
        <f t="shared" si="291"/>
        <v>-1.5899999999999967</v>
      </c>
      <c r="AB684" s="142" t="str">
        <f>IF(G684&lt;&gt;"",VLOOKUP(WEEKDAY(C684,2),Служебный!G$4:H$10,2),"")</f>
        <v/>
      </c>
      <c r="AC684" s="125" t="str">
        <f t="shared" si="279"/>
        <v/>
      </c>
      <c r="AD684" s="126" t="str">
        <f t="shared" si="280"/>
        <v/>
      </c>
      <c r="AE684" s="127">
        <f t="shared" si="292"/>
        <v>0</v>
      </c>
      <c r="AF684" s="127">
        <f t="shared" si="293"/>
        <v>0</v>
      </c>
      <c r="AG684" s="127" t="str">
        <f t="shared" si="273"/>
        <v>интрадей</v>
      </c>
      <c r="AH684" s="128">
        <f t="shared" si="294"/>
        <v>0</v>
      </c>
      <c r="AI684" s="128">
        <f t="shared" si="295"/>
        <v>0</v>
      </c>
      <c r="AJ684" s="125" t="str">
        <f t="shared" si="281"/>
        <v/>
      </c>
      <c r="AK684" s="125" t="str">
        <f t="shared" si="282"/>
        <v/>
      </c>
      <c r="AL684" s="126" t="str">
        <f t="shared" si="283"/>
        <v/>
      </c>
      <c r="AM684" s="128">
        <f t="shared" si="276"/>
        <v>0</v>
      </c>
      <c r="AN684" s="129">
        <f t="shared" si="284"/>
        <v>8</v>
      </c>
      <c r="AO684" s="129">
        <f t="shared" si="277"/>
        <v>-19.875000000000043</v>
      </c>
      <c r="AP684" s="129">
        <f t="shared" si="285"/>
        <v>0</v>
      </c>
      <c r="AQ684" s="128">
        <f t="shared" si="274"/>
        <v>0</v>
      </c>
      <c r="AR684" s="128">
        <f t="shared" si="275"/>
        <v>0</v>
      </c>
      <c r="AS684" s="125">
        <f t="shared" si="296"/>
        <v>0</v>
      </c>
      <c r="AT684" s="143">
        <f t="shared" si="297"/>
        <v>-1</v>
      </c>
      <c r="AU684" s="137"/>
      <c r="AV684" s="102"/>
    </row>
    <row r="685" spans="1:48" ht="10.199999999999999" x14ac:dyDescent="0.2">
      <c r="A685" s="102"/>
      <c r="B685" s="133">
        <v>683</v>
      </c>
      <c r="C685" s="159"/>
      <c r="D685" s="82"/>
      <c r="E685" s="81"/>
      <c r="F685" s="82"/>
      <c r="G685" s="84"/>
      <c r="H685" s="84"/>
      <c r="I685" s="85"/>
      <c r="J685" s="85"/>
      <c r="K685" s="84"/>
      <c r="L685" s="86"/>
      <c r="M685" s="87"/>
      <c r="N685" s="135"/>
      <c r="O685" s="119"/>
      <c r="P685" s="120"/>
      <c r="Q685" s="121"/>
      <c r="R685" s="86"/>
      <c r="S685" s="86"/>
      <c r="T685" s="138">
        <f t="shared" si="278"/>
        <v>6.4099999999999966</v>
      </c>
      <c r="U685" s="122">
        <f t="shared" si="286"/>
        <v>0</v>
      </c>
      <c r="V685" s="123">
        <f t="shared" si="287"/>
        <v>0</v>
      </c>
      <c r="W685" s="122">
        <f t="shared" si="272"/>
        <v>0</v>
      </c>
      <c r="X685" s="124">
        <f t="shared" si="288"/>
        <v>6.4099999999999966</v>
      </c>
      <c r="Y685" s="124">
        <f t="shared" si="289"/>
        <v>-1.5899999999999967</v>
      </c>
      <c r="Z685" s="124">
        <f t="shared" si="290"/>
        <v>6.4099999999999966</v>
      </c>
      <c r="AA685" s="140">
        <f t="shared" si="291"/>
        <v>-1.5899999999999967</v>
      </c>
      <c r="AB685" s="142" t="str">
        <f>IF(G685&lt;&gt;"",VLOOKUP(WEEKDAY(C685,2),Служебный!G$4:H$10,2),"")</f>
        <v/>
      </c>
      <c r="AC685" s="125" t="str">
        <f t="shared" si="279"/>
        <v/>
      </c>
      <c r="AD685" s="126" t="str">
        <f t="shared" si="280"/>
        <v/>
      </c>
      <c r="AE685" s="127">
        <f t="shared" si="292"/>
        <v>0</v>
      </c>
      <c r="AF685" s="127">
        <f t="shared" si="293"/>
        <v>0</v>
      </c>
      <c r="AG685" s="127" t="str">
        <f t="shared" si="273"/>
        <v>интрадей</v>
      </c>
      <c r="AH685" s="128">
        <f t="shared" si="294"/>
        <v>0</v>
      </c>
      <c r="AI685" s="128">
        <f t="shared" si="295"/>
        <v>0</v>
      </c>
      <c r="AJ685" s="125" t="str">
        <f t="shared" si="281"/>
        <v/>
      </c>
      <c r="AK685" s="125" t="str">
        <f t="shared" si="282"/>
        <v/>
      </c>
      <c r="AL685" s="126" t="str">
        <f t="shared" si="283"/>
        <v/>
      </c>
      <c r="AM685" s="128">
        <f t="shared" si="276"/>
        <v>0</v>
      </c>
      <c r="AN685" s="129">
        <f t="shared" si="284"/>
        <v>8</v>
      </c>
      <c r="AO685" s="129">
        <f t="shared" si="277"/>
        <v>-19.875000000000043</v>
      </c>
      <c r="AP685" s="129">
        <f t="shared" si="285"/>
        <v>0</v>
      </c>
      <c r="AQ685" s="128">
        <f t="shared" si="274"/>
        <v>0</v>
      </c>
      <c r="AR685" s="128">
        <f t="shared" si="275"/>
        <v>0</v>
      </c>
      <c r="AS685" s="125">
        <f t="shared" si="296"/>
        <v>0</v>
      </c>
      <c r="AT685" s="143">
        <f t="shared" si="297"/>
        <v>-1</v>
      </c>
      <c r="AU685" s="137"/>
      <c r="AV685" s="102"/>
    </row>
    <row r="686" spans="1:48" ht="10.199999999999999" x14ac:dyDescent="0.2">
      <c r="A686" s="102"/>
      <c r="B686" s="133">
        <v>684</v>
      </c>
      <c r="C686" s="159"/>
      <c r="D686" s="82"/>
      <c r="E686" s="81"/>
      <c r="F686" s="82"/>
      <c r="G686" s="84"/>
      <c r="H686" s="84"/>
      <c r="I686" s="85"/>
      <c r="J686" s="85"/>
      <c r="K686" s="84"/>
      <c r="L686" s="86"/>
      <c r="M686" s="87"/>
      <c r="N686" s="135"/>
      <c r="O686" s="119"/>
      <c r="P686" s="120"/>
      <c r="Q686" s="121"/>
      <c r="R686" s="86"/>
      <c r="S686" s="86"/>
      <c r="T686" s="138">
        <f t="shared" si="278"/>
        <v>6.4099999999999966</v>
      </c>
      <c r="U686" s="122">
        <f t="shared" si="286"/>
        <v>0</v>
      </c>
      <c r="V686" s="123">
        <f t="shared" si="287"/>
        <v>0</v>
      </c>
      <c r="W686" s="122">
        <f t="shared" si="272"/>
        <v>0</v>
      </c>
      <c r="X686" s="124">
        <f t="shared" si="288"/>
        <v>6.4099999999999966</v>
      </c>
      <c r="Y686" s="124">
        <f t="shared" si="289"/>
        <v>-1.5899999999999967</v>
      </c>
      <c r="Z686" s="124">
        <f t="shared" si="290"/>
        <v>6.4099999999999966</v>
      </c>
      <c r="AA686" s="140">
        <f t="shared" si="291"/>
        <v>-1.5899999999999967</v>
      </c>
      <c r="AB686" s="142" t="str">
        <f>IF(G686&lt;&gt;"",VLOOKUP(WEEKDAY(C686,2),Служебный!G$4:H$10,2),"")</f>
        <v/>
      </c>
      <c r="AC686" s="125" t="str">
        <f t="shared" si="279"/>
        <v/>
      </c>
      <c r="AD686" s="126" t="str">
        <f t="shared" si="280"/>
        <v/>
      </c>
      <c r="AE686" s="127">
        <f t="shared" si="292"/>
        <v>0</v>
      </c>
      <c r="AF686" s="127">
        <f t="shared" si="293"/>
        <v>0</v>
      </c>
      <c r="AG686" s="127" t="str">
        <f t="shared" si="273"/>
        <v>интрадей</v>
      </c>
      <c r="AH686" s="128">
        <f t="shared" si="294"/>
        <v>0</v>
      </c>
      <c r="AI686" s="128">
        <f t="shared" si="295"/>
        <v>0</v>
      </c>
      <c r="AJ686" s="125" t="str">
        <f t="shared" si="281"/>
        <v/>
      </c>
      <c r="AK686" s="125" t="str">
        <f t="shared" si="282"/>
        <v/>
      </c>
      <c r="AL686" s="126" t="str">
        <f t="shared" si="283"/>
        <v/>
      </c>
      <c r="AM686" s="128">
        <f t="shared" si="276"/>
        <v>0</v>
      </c>
      <c r="AN686" s="129">
        <f t="shared" si="284"/>
        <v>8</v>
      </c>
      <c r="AO686" s="129">
        <f t="shared" si="277"/>
        <v>-19.875000000000043</v>
      </c>
      <c r="AP686" s="129">
        <f t="shared" si="285"/>
        <v>0</v>
      </c>
      <c r="AQ686" s="128">
        <f t="shared" si="274"/>
        <v>0</v>
      </c>
      <c r="AR686" s="128">
        <f t="shared" si="275"/>
        <v>0</v>
      </c>
      <c r="AS686" s="125">
        <f t="shared" si="296"/>
        <v>0</v>
      </c>
      <c r="AT686" s="143">
        <f t="shared" si="297"/>
        <v>-1</v>
      </c>
      <c r="AU686" s="137"/>
      <c r="AV686" s="102"/>
    </row>
    <row r="687" spans="1:48" ht="10.199999999999999" x14ac:dyDescent="0.2">
      <c r="A687" s="102"/>
      <c r="B687" s="133">
        <v>685</v>
      </c>
      <c r="C687" s="159"/>
      <c r="D687" s="82"/>
      <c r="E687" s="81"/>
      <c r="F687" s="82"/>
      <c r="G687" s="84"/>
      <c r="H687" s="84"/>
      <c r="I687" s="85"/>
      <c r="J687" s="85"/>
      <c r="K687" s="84"/>
      <c r="L687" s="86"/>
      <c r="M687" s="87"/>
      <c r="N687" s="135"/>
      <c r="O687" s="119"/>
      <c r="P687" s="120"/>
      <c r="Q687" s="121"/>
      <c r="R687" s="86"/>
      <c r="S687" s="86"/>
      <c r="T687" s="138">
        <f t="shared" si="278"/>
        <v>6.4099999999999966</v>
      </c>
      <c r="U687" s="122">
        <f t="shared" si="286"/>
        <v>0</v>
      </c>
      <c r="V687" s="123">
        <f t="shared" si="287"/>
        <v>0</v>
      </c>
      <c r="W687" s="122">
        <f t="shared" si="272"/>
        <v>0</v>
      </c>
      <c r="X687" s="124">
        <f t="shared" si="288"/>
        <v>6.4099999999999966</v>
      </c>
      <c r="Y687" s="124">
        <f t="shared" si="289"/>
        <v>-1.5899999999999967</v>
      </c>
      <c r="Z687" s="124">
        <f t="shared" si="290"/>
        <v>6.4099999999999966</v>
      </c>
      <c r="AA687" s="140">
        <f t="shared" si="291"/>
        <v>-1.5899999999999967</v>
      </c>
      <c r="AB687" s="142" t="str">
        <f>IF(G687&lt;&gt;"",VLOOKUP(WEEKDAY(C687,2),Служебный!G$4:H$10,2),"")</f>
        <v/>
      </c>
      <c r="AC687" s="125" t="str">
        <f t="shared" si="279"/>
        <v/>
      </c>
      <c r="AD687" s="126" t="str">
        <f t="shared" si="280"/>
        <v/>
      </c>
      <c r="AE687" s="127">
        <f t="shared" si="292"/>
        <v>0</v>
      </c>
      <c r="AF687" s="127">
        <f t="shared" si="293"/>
        <v>0</v>
      </c>
      <c r="AG687" s="127" t="str">
        <f t="shared" si="273"/>
        <v>интрадей</v>
      </c>
      <c r="AH687" s="128">
        <f t="shared" si="294"/>
        <v>0</v>
      </c>
      <c r="AI687" s="128">
        <f t="shared" si="295"/>
        <v>0</v>
      </c>
      <c r="AJ687" s="125" t="str">
        <f t="shared" si="281"/>
        <v/>
      </c>
      <c r="AK687" s="125" t="str">
        <f t="shared" si="282"/>
        <v/>
      </c>
      <c r="AL687" s="126" t="str">
        <f t="shared" si="283"/>
        <v/>
      </c>
      <c r="AM687" s="128">
        <f t="shared" si="276"/>
        <v>0</v>
      </c>
      <c r="AN687" s="129">
        <f t="shared" si="284"/>
        <v>8</v>
      </c>
      <c r="AO687" s="129">
        <f t="shared" si="277"/>
        <v>-19.875000000000043</v>
      </c>
      <c r="AP687" s="129">
        <f t="shared" si="285"/>
        <v>0</v>
      </c>
      <c r="AQ687" s="128">
        <f t="shared" si="274"/>
        <v>0</v>
      </c>
      <c r="AR687" s="128">
        <f t="shared" si="275"/>
        <v>0</v>
      </c>
      <c r="AS687" s="125">
        <f t="shared" si="296"/>
        <v>0</v>
      </c>
      <c r="AT687" s="143">
        <f t="shared" si="297"/>
        <v>-1</v>
      </c>
      <c r="AU687" s="137"/>
      <c r="AV687" s="102"/>
    </row>
    <row r="688" spans="1:48" ht="10.199999999999999" x14ac:dyDescent="0.2">
      <c r="A688" s="102"/>
      <c r="B688" s="133">
        <v>686</v>
      </c>
      <c r="C688" s="159"/>
      <c r="D688" s="82"/>
      <c r="E688" s="81"/>
      <c r="F688" s="82"/>
      <c r="G688" s="84"/>
      <c r="H688" s="84"/>
      <c r="I688" s="85"/>
      <c r="J688" s="85"/>
      <c r="K688" s="84"/>
      <c r="L688" s="86"/>
      <c r="M688" s="87"/>
      <c r="N688" s="135"/>
      <c r="O688" s="119"/>
      <c r="P688" s="120"/>
      <c r="Q688" s="121"/>
      <c r="R688" s="86"/>
      <c r="S688" s="86"/>
      <c r="T688" s="138">
        <f t="shared" si="278"/>
        <v>6.4099999999999966</v>
      </c>
      <c r="U688" s="122">
        <f t="shared" si="286"/>
        <v>0</v>
      </c>
      <c r="V688" s="123">
        <f t="shared" si="287"/>
        <v>0</v>
      </c>
      <c r="W688" s="122">
        <f t="shared" si="272"/>
        <v>0</v>
      </c>
      <c r="X688" s="124">
        <f t="shared" si="288"/>
        <v>6.4099999999999966</v>
      </c>
      <c r="Y688" s="124">
        <f t="shared" si="289"/>
        <v>-1.5899999999999967</v>
      </c>
      <c r="Z688" s="124">
        <f t="shared" si="290"/>
        <v>6.4099999999999966</v>
      </c>
      <c r="AA688" s="140">
        <f t="shared" si="291"/>
        <v>-1.5899999999999967</v>
      </c>
      <c r="AB688" s="142" t="str">
        <f>IF(G688&lt;&gt;"",VLOOKUP(WEEKDAY(C688,2),Служебный!G$4:H$10,2),"")</f>
        <v/>
      </c>
      <c r="AC688" s="125" t="str">
        <f t="shared" si="279"/>
        <v/>
      </c>
      <c r="AD688" s="126" t="str">
        <f t="shared" si="280"/>
        <v/>
      </c>
      <c r="AE688" s="127">
        <f t="shared" si="292"/>
        <v>0</v>
      </c>
      <c r="AF688" s="127">
        <f t="shared" si="293"/>
        <v>0</v>
      </c>
      <c r="AG688" s="127" t="str">
        <f t="shared" si="273"/>
        <v>интрадей</v>
      </c>
      <c r="AH688" s="128">
        <f t="shared" si="294"/>
        <v>0</v>
      </c>
      <c r="AI688" s="128">
        <f t="shared" si="295"/>
        <v>0</v>
      </c>
      <c r="AJ688" s="125" t="str">
        <f t="shared" si="281"/>
        <v/>
      </c>
      <c r="AK688" s="125" t="str">
        <f t="shared" si="282"/>
        <v/>
      </c>
      <c r="AL688" s="126" t="str">
        <f t="shared" si="283"/>
        <v/>
      </c>
      <c r="AM688" s="128">
        <f t="shared" si="276"/>
        <v>0</v>
      </c>
      <c r="AN688" s="129">
        <f t="shared" si="284"/>
        <v>8</v>
      </c>
      <c r="AO688" s="129">
        <f t="shared" si="277"/>
        <v>-19.875000000000043</v>
      </c>
      <c r="AP688" s="129">
        <f t="shared" si="285"/>
        <v>0</v>
      </c>
      <c r="AQ688" s="128">
        <f t="shared" si="274"/>
        <v>0</v>
      </c>
      <c r="AR688" s="128">
        <f t="shared" si="275"/>
        <v>0</v>
      </c>
      <c r="AS688" s="125">
        <f t="shared" si="296"/>
        <v>0</v>
      </c>
      <c r="AT688" s="143">
        <f t="shared" si="297"/>
        <v>-1</v>
      </c>
      <c r="AU688" s="137"/>
      <c r="AV688" s="102"/>
    </row>
    <row r="689" spans="1:48" ht="10.199999999999999" x14ac:dyDescent="0.2">
      <c r="A689" s="102"/>
      <c r="B689" s="133">
        <v>687</v>
      </c>
      <c r="C689" s="159"/>
      <c r="D689" s="82"/>
      <c r="E689" s="81"/>
      <c r="F689" s="82"/>
      <c r="G689" s="84"/>
      <c r="H689" s="84"/>
      <c r="I689" s="85"/>
      <c r="J689" s="85"/>
      <c r="K689" s="84"/>
      <c r="L689" s="86"/>
      <c r="M689" s="87"/>
      <c r="N689" s="135"/>
      <c r="O689" s="119"/>
      <c r="P689" s="120"/>
      <c r="Q689" s="121"/>
      <c r="R689" s="86"/>
      <c r="S689" s="86"/>
      <c r="T689" s="138">
        <f t="shared" si="278"/>
        <v>6.4099999999999966</v>
      </c>
      <c r="U689" s="122">
        <f t="shared" si="286"/>
        <v>0</v>
      </c>
      <c r="V689" s="123">
        <f t="shared" si="287"/>
        <v>0</v>
      </c>
      <c r="W689" s="122">
        <f t="shared" si="272"/>
        <v>0</v>
      </c>
      <c r="X689" s="124">
        <f t="shared" si="288"/>
        <v>6.4099999999999966</v>
      </c>
      <c r="Y689" s="124">
        <f t="shared" si="289"/>
        <v>-1.5899999999999967</v>
      </c>
      <c r="Z689" s="124">
        <f t="shared" si="290"/>
        <v>6.4099999999999966</v>
      </c>
      <c r="AA689" s="140">
        <f t="shared" si="291"/>
        <v>-1.5899999999999967</v>
      </c>
      <c r="AB689" s="142" t="str">
        <f>IF(G689&lt;&gt;"",VLOOKUP(WEEKDAY(C689,2),Служебный!G$4:H$10,2),"")</f>
        <v/>
      </c>
      <c r="AC689" s="125" t="str">
        <f t="shared" si="279"/>
        <v/>
      </c>
      <c r="AD689" s="126" t="str">
        <f t="shared" si="280"/>
        <v/>
      </c>
      <c r="AE689" s="127">
        <f t="shared" si="292"/>
        <v>0</v>
      </c>
      <c r="AF689" s="127">
        <f t="shared" si="293"/>
        <v>0</v>
      </c>
      <c r="AG689" s="127" t="str">
        <f t="shared" si="273"/>
        <v>интрадей</v>
      </c>
      <c r="AH689" s="128">
        <f t="shared" si="294"/>
        <v>0</v>
      </c>
      <c r="AI689" s="128">
        <f t="shared" si="295"/>
        <v>0</v>
      </c>
      <c r="AJ689" s="125" t="str">
        <f t="shared" si="281"/>
        <v/>
      </c>
      <c r="AK689" s="125" t="str">
        <f t="shared" si="282"/>
        <v/>
      </c>
      <c r="AL689" s="126" t="str">
        <f t="shared" si="283"/>
        <v/>
      </c>
      <c r="AM689" s="128">
        <f t="shared" si="276"/>
        <v>0</v>
      </c>
      <c r="AN689" s="129">
        <f t="shared" si="284"/>
        <v>8</v>
      </c>
      <c r="AO689" s="129">
        <f t="shared" si="277"/>
        <v>-19.875000000000043</v>
      </c>
      <c r="AP689" s="129">
        <f t="shared" si="285"/>
        <v>0</v>
      </c>
      <c r="AQ689" s="128">
        <f t="shared" si="274"/>
        <v>0</v>
      </c>
      <c r="AR689" s="128">
        <f t="shared" si="275"/>
        <v>0</v>
      </c>
      <c r="AS689" s="125">
        <f t="shared" si="296"/>
        <v>0</v>
      </c>
      <c r="AT689" s="143">
        <f t="shared" si="297"/>
        <v>-1</v>
      </c>
      <c r="AU689" s="137"/>
      <c r="AV689" s="102"/>
    </row>
    <row r="690" spans="1:48" ht="10.199999999999999" x14ac:dyDescent="0.2">
      <c r="A690" s="102"/>
      <c r="B690" s="133">
        <v>688</v>
      </c>
      <c r="C690" s="159"/>
      <c r="D690" s="82"/>
      <c r="E690" s="81"/>
      <c r="F690" s="82"/>
      <c r="G690" s="84"/>
      <c r="H690" s="84"/>
      <c r="I690" s="85"/>
      <c r="J690" s="85"/>
      <c r="K690" s="84"/>
      <c r="L690" s="86"/>
      <c r="M690" s="87"/>
      <c r="N690" s="135"/>
      <c r="O690" s="119"/>
      <c r="P690" s="120"/>
      <c r="Q690" s="121"/>
      <c r="R690" s="86"/>
      <c r="S690" s="86"/>
      <c r="T690" s="138">
        <f t="shared" si="278"/>
        <v>6.4099999999999966</v>
      </c>
      <c r="U690" s="122">
        <f t="shared" si="286"/>
        <v>0</v>
      </c>
      <c r="V690" s="123">
        <f t="shared" si="287"/>
        <v>0</v>
      </c>
      <c r="W690" s="122">
        <f t="shared" si="272"/>
        <v>0</v>
      </c>
      <c r="X690" s="124">
        <f t="shared" si="288"/>
        <v>6.4099999999999966</v>
      </c>
      <c r="Y690" s="124">
        <f t="shared" si="289"/>
        <v>-1.5899999999999967</v>
      </c>
      <c r="Z690" s="124">
        <f t="shared" si="290"/>
        <v>6.4099999999999966</v>
      </c>
      <c r="AA690" s="140">
        <f t="shared" si="291"/>
        <v>-1.5899999999999967</v>
      </c>
      <c r="AB690" s="142" t="str">
        <f>IF(G690&lt;&gt;"",VLOOKUP(WEEKDAY(C690,2),Служебный!G$4:H$10,2),"")</f>
        <v/>
      </c>
      <c r="AC690" s="125" t="str">
        <f t="shared" si="279"/>
        <v/>
      </c>
      <c r="AD690" s="126" t="str">
        <f t="shared" si="280"/>
        <v/>
      </c>
      <c r="AE690" s="127">
        <f t="shared" si="292"/>
        <v>0</v>
      </c>
      <c r="AF690" s="127">
        <f t="shared" si="293"/>
        <v>0</v>
      </c>
      <c r="AG690" s="127" t="str">
        <f t="shared" si="273"/>
        <v>интрадей</v>
      </c>
      <c r="AH690" s="128">
        <f t="shared" si="294"/>
        <v>0</v>
      </c>
      <c r="AI690" s="128">
        <f t="shared" si="295"/>
        <v>0</v>
      </c>
      <c r="AJ690" s="125" t="str">
        <f t="shared" si="281"/>
        <v/>
      </c>
      <c r="AK690" s="125" t="str">
        <f t="shared" si="282"/>
        <v/>
      </c>
      <c r="AL690" s="126" t="str">
        <f t="shared" si="283"/>
        <v/>
      </c>
      <c r="AM690" s="128">
        <f t="shared" si="276"/>
        <v>0</v>
      </c>
      <c r="AN690" s="129">
        <f t="shared" si="284"/>
        <v>8</v>
      </c>
      <c r="AO690" s="129">
        <f t="shared" si="277"/>
        <v>-19.875000000000043</v>
      </c>
      <c r="AP690" s="129">
        <f t="shared" si="285"/>
        <v>0</v>
      </c>
      <c r="AQ690" s="128">
        <f t="shared" si="274"/>
        <v>0</v>
      </c>
      <c r="AR690" s="128">
        <f t="shared" si="275"/>
        <v>0</v>
      </c>
      <c r="AS690" s="125">
        <f t="shared" si="296"/>
        <v>0</v>
      </c>
      <c r="AT690" s="143">
        <f t="shared" si="297"/>
        <v>-1</v>
      </c>
      <c r="AU690" s="137"/>
      <c r="AV690" s="102"/>
    </row>
    <row r="691" spans="1:48" ht="10.199999999999999" x14ac:dyDescent="0.2">
      <c r="A691" s="102"/>
      <c r="B691" s="133">
        <v>689</v>
      </c>
      <c r="C691" s="159"/>
      <c r="D691" s="82"/>
      <c r="E691" s="81"/>
      <c r="F691" s="82"/>
      <c r="G691" s="84"/>
      <c r="H691" s="84"/>
      <c r="I691" s="85"/>
      <c r="J691" s="85"/>
      <c r="K691" s="84"/>
      <c r="L691" s="86"/>
      <c r="M691" s="87"/>
      <c r="N691" s="135"/>
      <c r="O691" s="119"/>
      <c r="P691" s="120"/>
      <c r="Q691" s="121"/>
      <c r="R691" s="86"/>
      <c r="S691" s="86"/>
      <c r="T691" s="138">
        <f t="shared" si="278"/>
        <v>6.4099999999999966</v>
      </c>
      <c r="U691" s="122">
        <f t="shared" si="286"/>
        <v>0</v>
      </c>
      <c r="V691" s="123">
        <f t="shared" si="287"/>
        <v>0</v>
      </c>
      <c r="W691" s="122">
        <f t="shared" si="272"/>
        <v>0</v>
      </c>
      <c r="X691" s="124">
        <f t="shared" si="288"/>
        <v>6.4099999999999966</v>
      </c>
      <c r="Y691" s="124">
        <f t="shared" si="289"/>
        <v>-1.5899999999999967</v>
      </c>
      <c r="Z691" s="124">
        <f t="shared" si="290"/>
        <v>6.4099999999999966</v>
      </c>
      <c r="AA691" s="140">
        <f t="shared" si="291"/>
        <v>-1.5899999999999967</v>
      </c>
      <c r="AB691" s="142" t="str">
        <f>IF(G691&lt;&gt;"",VLOOKUP(WEEKDAY(C691,2),Служебный!G$4:H$10,2),"")</f>
        <v/>
      </c>
      <c r="AC691" s="125" t="str">
        <f t="shared" si="279"/>
        <v/>
      </c>
      <c r="AD691" s="126" t="str">
        <f t="shared" si="280"/>
        <v/>
      </c>
      <c r="AE691" s="127">
        <f t="shared" si="292"/>
        <v>0</v>
      </c>
      <c r="AF691" s="127">
        <f t="shared" si="293"/>
        <v>0</v>
      </c>
      <c r="AG691" s="127" t="str">
        <f t="shared" si="273"/>
        <v>интрадей</v>
      </c>
      <c r="AH691" s="128">
        <f t="shared" si="294"/>
        <v>0</v>
      </c>
      <c r="AI691" s="128">
        <f t="shared" si="295"/>
        <v>0</v>
      </c>
      <c r="AJ691" s="125" t="str">
        <f t="shared" si="281"/>
        <v/>
      </c>
      <c r="AK691" s="125" t="str">
        <f t="shared" si="282"/>
        <v/>
      </c>
      <c r="AL691" s="126" t="str">
        <f t="shared" si="283"/>
        <v/>
      </c>
      <c r="AM691" s="128">
        <f t="shared" si="276"/>
        <v>0</v>
      </c>
      <c r="AN691" s="129">
        <f t="shared" si="284"/>
        <v>8</v>
      </c>
      <c r="AO691" s="129">
        <f t="shared" si="277"/>
        <v>-19.875000000000043</v>
      </c>
      <c r="AP691" s="129">
        <f t="shared" si="285"/>
        <v>0</v>
      </c>
      <c r="AQ691" s="128">
        <f t="shared" si="274"/>
        <v>0</v>
      </c>
      <c r="AR691" s="128">
        <f t="shared" si="275"/>
        <v>0</v>
      </c>
      <c r="AS691" s="125">
        <f t="shared" si="296"/>
        <v>0</v>
      </c>
      <c r="AT691" s="143">
        <f t="shared" si="297"/>
        <v>-1</v>
      </c>
      <c r="AU691" s="137"/>
      <c r="AV691" s="102"/>
    </row>
    <row r="692" spans="1:48" ht="10.199999999999999" x14ac:dyDescent="0.2">
      <c r="A692" s="102"/>
      <c r="B692" s="133">
        <v>690</v>
      </c>
      <c r="C692" s="159"/>
      <c r="D692" s="82"/>
      <c r="E692" s="81"/>
      <c r="F692" s="82"/>
      <c r="G692" s="84"/>
      <c r="H692" s="84"/>
      <c r="I692" s="85"/>
      <c r="J692" s="85"/>
      <c r="K692" s="84"/>
      <c r="L692" s="86"/>
      <c r="M692" s="87"/>
      <c r="N692" s="135"/>
      <c r="O692" s="119"/>
      <c r="P692" s="120"/>
      <c r="Q692" s="121"/>
      <c r="R692" s="86"/>
      <c r="S692" s="86"/>
      <c r="T692" s="138">
        <f t="shared" si="278"/>
        <v>6.4099999999999966</v>
      </c>
      <c r="U692" s="122">
        <f t="shared" si="286"/>
        <v>0</v>
      </c>
      <c r="V692" s="123">
        <f t="shared" si="287"/>
        <v>0</v>
      </c>
      <c r="W692" s="122">
        <f t="shared" si="272"/>
        <v>0</v>
      </c>
      <c r="X692" s="124">
        <f t="shared" si="288"/>
        <v>6.4099999999999966</v>
      </c>
      <c r="Y692" s="124">
        <f t="shared" si="289"/>
        <v>-1.5899999999999967</v>
      </c>
      <c r="Z692" s="124">
        <f t="shared" si="290"/>
        <v>6.4099999999999966</v>
      </c>
      <c r="AA692" s="140">
        <f t="shared" si="291"/>
        <v>-1.5899999999999967</v>
      </c>
      <c r="AB692" s="142" t="str">
        <f>IF(G692&lt;&gt;"",VLOOKUP(WEEKDAY(C692,2),Служебный!G$4:H$10,2),"")</f>
        <v/>
      </c>
      <c r="AC692" s="125" t="str">
        <f t="shared" si="279"/>
        <v/>
      </c>
      <c r="AD692" s="126" t="str">
        <f t="shared" si="280"/>
        <v/>
      </c>
      <c r="AE692" s="127">
        <f t="shared" si="292"/>
        <v>0</v>
      </c>
      <c r="AF692" s="127">
        <f t="shared" si="293"/>
        <v>0</v>
      </c>
      <c r="AG692" s="127" t="str">
        <f t="shared" si="273"/>
        <v>интрадей</v>
      </c>
      <c r="AH692" s="128">
        <f t="shared" si="294"/>
        <v>0</v>
      </c>
      <c r="AI692" s="128">
        <f t="shared" si="295"/>
        <v>0</v>
      </c>
      <c r="AJ692" s="125" t="str">
        <f t="shared" si="281"/>
        <v/>
      </c>
      <c r="AK692" s="125" t="str">
        <f t="shared" si="282"/>
        <v/>
      </c>
      <c r="AL692" s="126" t="str">
        <f t="shared" si="283"/>
        <v/>
      </c>
      <c r="AM692" s="128">
        <f t="shared" si="276"/>
        <v>0</v>
      </c>
      <c r="AN692" s="129">
        <f t="shared" si="284"/>
        <v>8</v>
      </c>
      <c r="AO692" s="129">
        <f t="shared" si="277"/>
        <v>-19.875000000000043</v>
      </c>
      <c r="AP692" s="129">
        <f t="shared" si="285"/>
        <v>0</v>
      </c>
      <c r="AQ692" s="128">
        <f t="shared" si="274"/>
        <v>0</v>
      </c>
      <c r="AR692" s="128">
        <f t="shared" si="275"/>
        <v>0</v>
      </c>
      <c r="AS692" s="125">
        <f t="shared" si="296"/>
        <v>0</v>
      </c>
      <c r="AT692" s="143">
        <f t="shared" si="297"/>
        <v>-1</v>
      </c>
      <c r="AU692" s="137"/>
      <c r="AV692" s="102"/>
    </row>
    <row r="693" spans="1:48" ht="10.199999999999999" x14ac:dyDescent="0.2">
      <c r="A693" s="102"/>
      <c r="B693" s="133">
        <v>691</v>
      </c>
      <c r="C693" s="159"/>
      <c r="D693" s="82"/>
      <c r="E693" s="81"/>
      <c r="F693" s="82"/>
      <c r="G693" s="84"/>
      <c r="H693" s="84"/>
      <c r="I693" s="85"/>
      <c r="J693" s="85"/>
      <c r="K693" s="84"/>
      <c r="L693" s="86"/>
      <c r="M693" s="87"/>
      <c r="N693" s="135"/>
      <c r="O693" s="119"/>
      <c r="P693" s="120"/>
      <c r="Q693" s="121"/>
      <c r="R693" s="86"/>
      <c r="S693" s="86"/>
      <c r="T693" s="138">
        <f t="shared" si="278"/>
        <v>6.4099999999999966</v>
      </c>
      <c r="U693" s="122">
        <f t="shared" si="286"/>
        <v>0</v>
      </c>
      <c r="V693" s="123">
        <f t="shared" si="287"/>
        <v>0</v>
      </c>
      <c r="W693" s="122">
        <f t="shared" si="272"/>
        <v>0</v>
      </c>
      <c r="X693" s="124">
        <f t="shared" si="288"/>
        <v>6.4099999999999966</v>
      </c>
      <c r="Y693" s="124">
        <f t="shared" si="289"/>
        <v>-1.5899999999999967</v>
      </c>
      <c r="Z693" s="124">
        <f t="shared" si="290"/>
        <v>6.4099999999999966</v>
      </c>
      <c r="AA693" s="140">
        <f t="shared" si="291"/>
        <v>-1.5899999999999967</v>
      </c>
      <c r="AB693" s="142" t="str">
        <f>IF(G693&lt;&gt;"",VLOOKUP(WEEKDAY(C693,2),Служебный!G$4:H$10,2),"")</f>
        <v/>
      </c>
      <c r="AC693" s="125" t="str">
        <f t="shared" si="279"/>
        <v/>
      </c>
      <c r="AD693" s="126" t="str">
        <f t="shared" si="280"/>
        <v/>
      </c>
      <c r="AE693" s="127">
        <f t="shared" si="292"/>
        <v>0</v>
      </c>
      <c r="AF693" s="127">
        <f t="shared" si="293"/>
        <v>0</v>
      </c>
      <c r="AG693" s="127" t="str">
        <f t="shared" si="273"/>
        <v>интрадей</v>
      </c>
      <c r="AH693" s="128">
        <f t="shared" si="294"/>
        <v>0</v>
      </c>
      <c r="AI693" s="128">
        <f t="shared" si="295"/>
        <v>0</v>
      </c>
      <c r="AJ693" s="125" t="str">
        <f t="shared" si="281"/>
        <v/>
      </c>
      <c r="AK693" s="125" t="str">
        <f t="shared" si="282"/>
        <v/>
      </c>
      <c r="AL693" s="126" t="str">
        <f t="shared" si="283"/>
        <v/>
      </c>
      <c r="AM693" s="128">
        <f t="shared" si="276"/>
        <v>0</v>
      </c>
      <c r="AN693" s="129">
        <f t="shared" si="284"/>
        <v>8</v>
      </c>
      <c r="AO693" s="129">
        <f t="shared" si="277"/>
        <v>-19.875000000000043</v>
      </c>
      <c r="AP693" s="129">
        <f t="shared" si="285"/>
        <v>0</v>
      </c>
      <c r="AQ693" s="128">
        <f t="shared" si="274"/>
        <v>0</v>
      </c>
      <c r="AR693" s="128">
        <f t="shared" si="275"/>
        <v>0</v>
      </c>
      <c r="AS693" s="125">
        <f t="shared" si="296"/>
        <v>0</v>
      </c>
      <c r="AT693" s="143">
        <f t="shared" si="297"/>
        <v>-1</v>
      </c>
      <c r="AU693" s="137"/>
      <c r="AV693" s="102"/>
    </row>
    <row r="694" spans="1:48" ht="10.199999999999999" x14ac:dyDescent="0.2">
      <c r="A694" s="102"/>
      <c r="B694" s="133">
        <v>692</v>
      </c>
      <c r="C694" s="159"/>
      <c r="D694" s="82"/>
      <c r="E694" s="81"/>
      <c r="F694" s="82"/>
      <c r="G694" s="84"/>
      <c r="H694" s="84"/>
      <c r="I694" s="85"/>
      <c r="J694" s="85"/>
      <c r="K694" s="84"/>
      <c r="L694" s="86"/>
      <c r="M694" s="87"/>
      <c r="N694" s="135"/>
      <c r="O694" s="119"/>
      <c r="P694" s="120"/>
      <c r="Q694" s="121"/>
      <c r="R694" s="86"/>
      <c r="S694" s="86"/>
      <c r="T694" s="138">
        <f t="shared" si="278"/>
        <v>6.4099999999999966</v>
      </c>
      <c r="U694" s="122">
        <f t="shared" si="286"/>
        <v>0</v>
      </c>
      <c r="V694" s="123">
        <f t="shared" si="287"/>
        <v>0</v>
      </c>
      <c r="W694" s="122">
        <f t="shared" si="272"/>
        <v>0</v>
      </c>
      <c r="X694" s="124">
        <f t="shared" si="288"/>
        <v>6.4099999999999966</v>
      </c>
      <c r="Y694" s="124">
        <f t="shared" si="289"/>
        <v>-1.5899999999999967</v>
      </c>
      <c r="Z694" s="124">
        <f t="shared" si="290"/>
        <v>6.4099999999999966</v>
      </c>
      <c r="AA694" s="140">
        <f t="shared" si="291"/>
        <v>-1.5899999999999967</v>
      </c>
      <c r="AB694" s="142" t="str">
        <f>IF(G694&lt;&gt;"",VLOOKUP(WEEKDAY(C694,2),Служебный!G$4:H$10,2),"")</f>
        <v/>
      </c>
      <c r="AC694" s="125" t="str">
        <f t="shared" si="279"/>
        <v/>
      </c>
      <c r="AD694" s="126" t="str">
        <f t="shared" si="280"/>
        <v/>
      </c>
      <c r="AE694" s="127">
        <f t="shared" si="292"/>
        <v>0</v>
      </c>
      <c r="AF694" s="127">
        <f t="shared" si="293"/>
        <v>0</v>
      </c>
      <c r="AG694" s="127" t="str">
        <f t="shared" si="273"/>
        <v>интрадей</v>
      </c>
      <c r="AH694" s="128">
        <f t="shared" si="294"/>
        <v>0</v>
      </c>
      <c r="AI694" s="128">
        <f t="shared" si="295"/>
        <v>0</v>
      </c>
      <c r="AJ694" s="125" t="str">
        <f t="shared" si="281"/>
        <v/>
      </c>
      <c r="AK694" s="125" t="str">
        <f t="shared" si="282"/>
        <v/>
      </c>
      <c r="AL694" s="126" t="str">
        <f t="shared" si="283"/>
        <v/>
      </c>
      <c r="AM694" s="128">
        <f t="shared" si="276"/>
        <v>0</v>
      </c>
      <c r="AN694" s="129">
        <f t="shared" si="284"/>
        <v>8</v>
      </c>
      <c r="AO694" s="129">
        <f t="shared" si="277"/>
        <v>-19.875000000000043</v>
      </c>
      <c r="AP694" s="129">
        <f t="shared" si="285"/>
        <v>0</v>
      </c>
      <c r="AQ694" s="128">
        <f t="shared" si="274"/>
        <v>0</v>
      </c>
      <c r="AR694" s="128">
        <f t="shared" si="275"/>
        <v>0</v>
      </c>
      <c r="AS694" s="125">
        <f t="shared" si="296"/>
        <v>0</v>
      </c>
      <c r="AT694" s="143">
        <f t="shared" si="297"/>
        <v>-1</v>
      </c>
      <c r="AU694" s="137"/>
      <c r="AV694" s="102"/>
    </row>
    <row r="695" spans="1:48" ht="10.199999999999999" x14ac:dyDescent="0.2">
      <c r="A695" s="102"/>
      <c r="B695" s="133">
        <v>693</v>
      </c>
      <c r="C695" s="159"/>
      <c r="D695" s="82"/>
      <c r="E695" s="81"/>
      <c r="F695" s="82"/>
      <c r="G695" s="84"/>
      <c r="H695" s="84"/>
      <c r="I695" s="85"/>
      <c r="J695" s="85"/>
      <c r="K695" s="84"/>
      <c r="L695" s="86"/>
      <c r="M695" s="87"/>
      <c r="N695" s="135"/>
      <c r="O695" s="119"/>
      <c r="P695" s="120"/>
      <c r="Q695" s="121"/>
      <c r="R695" s="86"/>
      <c r="S695" s="86"/>
      <c r="T695" s="138">
        <f t="shared" si="278"/>
        <v>6.4099999999999966</v>
      </c>
      <c r="U695" s="122">
        <f t="shared" si="286"/>
        <v>0</v>
      </c>
      <c r="V695" s="123">
        <f t="shared" si="287"/>
        <v>0</v>
      </c>
      <c r="W695" s="122">
        <f t="shared" si="272"/>
        <v>0</v>
      </c>
      <c r="X695" s="124">
        <f t="shared" si="288"/>
        <v>6.4099999999999966</v>
      </c>
      <c r="Y695" s="124">
        <f t="shared" si="289"/>
        <v>-1.5899999999999967</v>
      </c>
      <c r="Z695" s="124">
        <f t="shared" si="290"/>
        <v>6.4099999999999966</v>
      </c>
      <c r="AA695" s="140">
        <f t="shared" si="291"/>
        <v>-1.5899999999999967</v>
      </c>
      <c r="AB695" s="142" t="str">
        <f>IF(G695&lt;&gt;"",VLOOKUP(WEEKDAY(C695,2),Служебный!G$4:H$10,2),"")</f>
        <v/>
      </c>
      <c r="AC695" s="125" t="str">
        <f t="shared" si="279"/>
        <v/>
      </c>
      <c r="AD695" s="126" t="str">
        <f t="shared" si="280"/>
        <v/>
      </c>
      <c r="AE695" s="127">
        <f t="shared" si="292"/>
        <v>0</v>
      </c>
      <c r="AF695" s="127">
        <f t="shared" si="293"/>
        <v>0</v>
      </c>
      <c r="AG695" s="127" t="str">
        <f t="shared" si="273"/>
        <v>интрадей</v>
      </c>
      <c r="AH695" s="128">
        <f t="shared" si="294"/>
        <v>0</v>
      </c>
      <c r="AI695" s="128">
        <f t="shared" si="295"/>
        <v>0</v>
      </c>
      <c r="AJ695" s="125" t="str">
        <f t="shared" si="281"/>
        <v/>
      </c>
      <c r="AK695" s="125" t="str">
        <f t="shared" si="282"/>
        <v/>
      </c>
      <c r="AL695" s="126" t="str">
        <f t="shared" si="283"/>
        <v/>
      </c>
      <c r="AM695" s="128">
        <f t="shared" si="276"/>
        <v>0</v>
      </c>
      <c r="AN695" s="129">
        <f t="shared" si="284"/>
        <v>8</v>
      </c>
      <c r="AO695" s="129">
        <f t="shared" si="277"/>
        <v>-19.875000000000043</v>
      </c>
      <c r="AP695" s="129">
        <f t="shared" si="285"/>
        <v>0</v>
      </c>
      <c r="AQ695" s="128">
        <f t="shared" si="274"/>
        <v>0</v>
      </c>
      <c r="AR695" s="128">
        <f t="shared" si="275"/>
        <v>0</v>
      </c>
      <c r="AS695" s="125">
        <f t="shared" si="296"/>
        <v>0</v>
      </c>
      <c r="AT695" s="143">
        <f t="shared" si="297"/>
        <v>-1</v>
      </c>
      <c r="AU695" s="137"/>
      <c r="AV695" s="102"/>
    </row>
    <row r="696" spans="1:48" ht="10.199999999999999" x14ac:dyDescent="0.2">
      <c r="A696" s="102"/>
      <c r="B696" s="133">
        <v>694</v>
      </c>
      <c r="C696" s="159"/>
      <c r="D696" s="82"/>
      <c r="E696" s="81"/>
      <c r="F696" s="82"/>
      <c r="G696" s="84"/>
      <c r="H696" s="84"/>
      <c r="I696" s="85"/>
      <c r="J696" s="85"/>
      <c r="K696" s="84"/>
      <c r="L696" s="86"/>
      <c r="M696" s="87"/>
      <c r="N696" s="135"/>
      <c r="O696" s="119"/>
      <c r="P696" s="120"/>
      <c r="Q696" s="121"/>
      <c r="R696" s="86"/>
      <c r="S696" s="86"/>
      <c r="T696" s="138">
        <f t="shared" si="278"/>
        <v>6.4099999999999966</v>
      </c>
      <c r="U696" s="122">
        <f t="shared" si="286"/>
        <v>0</v>
      </c>
      <c r="V696" s="123">
        <f t="shared" si="287"/>
        <v>0</v>
      </c>
      <c r="W696" s="122">
        <f t="shared" si="272"/>
        <v>0</v>
      </c>
      <c r="X696" s="124">
        <f t="shared" si="288"/>
        <v>6.4099999999999966</v>
      </c>
      <c r="Y696" s="124">
        <f t="shared" si="289"/>
        <v>-1.5899999999999967</v>
      </c>
      <c r="Z696" s="124">
        <f t="shared" si="290"/>
        <v>6.4099999999999966</v>
      </c>
      <c r="AA696" s="140">
        <f t="shared" si="291"/>
        <v>-1.5899999999999967</v>
      </c>
      <c r="AB696" s="142" t="str">
        <f>IF(G696&lt;&gt;"",VLOOKUP(WEEKDAY(C696,2),Служебный!G$4:H$10,2),"")</f>
        <v/>
      </c>
      <c r="AC696" s="125" t="str">
        <f t="shared" si="279"/>
        <v/>
      </c>
      <c r="AD696" s="126" t="str">
        <f t="shared" si="280"/>
        <v/>
      </c>
      <c r="AE696" s="127">
        <f t="shared" si="292"/>
        <v>0</v>
      </c>
      <c r="AF696" s="127">
        <f t="shared" si="293"/>
        <v>0</v>
      </c>
      <c r="AG696" s="127" t="str">
        <f t="shared" si="273"/>
        <v>интрадей</v>
      </c>
      <c r="AH696" s="128">
        <f t="shared" si="294"/>
        <v>0</v>
      </c>
      <c r="AI696" s="128">
        <f t="shared" si="295"/>
        <v>0</v>
      </c>
      <c r="AJ696" s="125" t="str">
        <f t="shared" si="281"/>
        <v/>
      </c>
      <c r="AK696" s="125" t="str">
        <f t="shared" si="282"/>
        <v/>
      </c>
      <c r="AL696" s="126" t="str">
        <f t="shared" si="283"/>
        <v/>
      </c>
      <c r="AM696" s="128">
        <f t="shared" si="276"/>
        <v>0</v>
      </c>
      <c r="AN696" s="129">
        <f t="shared" si="284"/>
        <v>8</v>
      </c>
      <c r="AO696" s="129">
        <f t="shared" si="277"/>
        <v>-19.875000000000043</v>
      </c>
      <c r="AP696" s="129">
        <f t="shared" si="285"/>
        <v>0</v>
      </c>
      <c r="AQ696" s="128">
        <f t="shared" si="274"/>
        <v>0</v>
      </c>
      <c r="AR696" s="128">
        <f t="shared" si="275"/>
        <v>0</v>
      </c>
      <c r="AS696" s="125">
        <f t="shared" si="296"/>
        <v>0</v>
      </c>
      <c r="AT696" s="143">
        <f t="shared" si="297"/>
        <v>-1</v>
      </c>
      <c r="AU696" s="137"/>
      <c r="AV696" s="102"/>
    </row>
    <row r="697" spans="1:48" ht="10.199999999999999" x14ac:dyDescent="0.2">
      <c r="A697" s="102"/>
      <c r="B697" s="133">
        <v>695</v>
      </c>
      <c r="C697" s="159"/>
      <c r="D697" s="82"/>
      <c r="E697" s="81"/>
      <c r="F697" s="82"/>
      <c r="G697" s="84"/>
      <c r="H697" s="84"/>
      <c r="I697" s="85"/>
      <c r="J697" s="85"/>
      <c r="K697" s="84"/>
      <c r="L697" s="86"/>
      <c r="M697" s="87"/>
      <c r="N697" s="135"/>
      <c r="O697" s="119"/>
      <c r="P697" s="120"/>
      <c r="Q697" s="121"/>
      <c r="R697" s="86"/>
      <c r="S697" s="86"/>
      <c r="T697" s="138">
        <f t="shared" si="278"/>
        <v>6.4099999999999966</v>
      </c>
      <c r="U697" s="122">
        <f t="shared" si="286"/>
        <v>0</v>
      </c>
      <c r="V697" s="123">
        <f t="shared" si="287"/>
        <v>0</v>
      </c>
      <c r="W697" s="122">
        <f t="shared" si="272"/>
        <v>0</v>
      </c>
      <c r="X697" s="124">
        <f t="shared" si="288"/>
        <v>6.4099999999999966</v>
      </c>
      <c r="Y697" s="124">
        <f t="shared" si="289"/>
        <v>-1.5899999999999967</v>
      </c>
      <c r="Z697" s="124">
        <f t="shared" si="290"/>
        <v>6.4099999999999966</v>
      </c>
      <c r="AA697" s="140">
        <f t="shared" si="291"/>
        <v>-1.5899999999999967</v>
      </c>
      <c r="AB697" s="142" t="str">
        <f>IF(G697&lt;&gt;"",VLOOKUP(WEEKDAY(C697,2),Служебный!G$4:H$10,2),"")</f>
        <v/>
      </c>
      <c r="AC697" s="125" t="str">
        <f t="shared" si="279"/>
        <v/>
      </c>
      <c r="AD697" s="126" t="str">
        <f t="shared" si="280"/>
        <v/>
      </c>
      <c r="AE697" s="127">
        <f t="shared" si="292"/>
        <v>0</v>
      </c>
      <c r="AF697" s="127">
        <f t="shared" si="293"/>
        <v>0</v>
      </c>
      <c r="AG697" s="127" t="str">
        <f t="shared" si="273"/>
        <v>интрадей</v>
      </c>
      <c r="AH697" s="128">
        <f t="shared" si="294"/>
        <v>0</v>
      </c>
      <c r="AI697" s="128">
        <f t="shared" si="295"/>
        <v>0</v>
      </c>
      <c r="AJ697" s="125" t="str">
        <f t="shared" si="281"/>
        <v/>
      </c>
      <c r="AK697" s="125" t="str">
        <f t="shared" si="282"/>
        <v/>
      </c>
      <c r="AL697" s="126" t="str">
        <f t="shared" si="283"/>
        <v/>
      </c>
      <c r="AM697" s="128">
        <f t="shared" si="276"/>
        <v>0</v>
      </c>
      <c r="AN697" s="129">
        <f t="shared" si="284"/>
        <v>8</v>
      </c>
      <c r="AO697" s="129">
        <f t="shared" si="277"/>
        <v>-19.875000000000043</v>
      </c>
      <c r="AP697" s="129">
        <f t="shared" si="285"/>
        <v>0</v>
      </c>
      <c r="AQ697" s="128">
        <f t="shared" si="274"/>
        <v>0</v>
      </c>
      <c r="AR697" s="128">
        <f t="shared" si="275"/>
        <v>0</v>
      </c>
      <c r="AS697" s="125">
        <f t="shared" si="296"/>
        <v>0</v>
      </c>
      <c r="AT697" s="143">
        <f t="shared" si="297"/>
        <v>-1</v>
      </c>
      <c r="AU697" s="137"/>
      <c r="AV697" s="102"/>
    </row>
    <row r="698" spans="1:48" ht="10.199999999999999" x14ac:dyDescent="0.2">
      <c r="A698" s="102"/>
      <c r="B698" s="133">
        <v>696</v>
      </c>
      <c r="C698" s="159"/>
      <c r="D698" s="82"/>
      <c r="E698" s="81"/>
      <c r="F698" s="82"/>
      <c r="G698" s="84"/>
      <c r="H698" s="84"/>
      <c r="I698" s="85"/>
      <c r="J698" s="85"/>
      <c r="K698" s="84"/>
      <c r="L698" s="86"/>
      <c r="M698" s="87"/>
      <c r="N698" s="135"/>
      <c r="O698" s="119"/>
      <c r="P698" s="120"/>
      <c r="Q698" s="121"/>
      <c r="R698" s="86"/>
      <c r="S698" s="86"/>
      <c r="T698" s="138">
        <f t="shared" si="278"/>
        <v>6.4099999999999966</v>
      </c>
      <c r="U698" s="122">
        <f t="shared" si="286"/>
        <v>0</v>
      </c>
      <c r="V698" s="123">
        <f t="shared" si="287"/>
        <v>0</v>
      </c>
      <c r="W698" s="122">
        <f t="shared" si="272"/>
        <v>0</v>
      </c>
      <c r="X698" s="124">
        <f t="shared" si="288"/>
        <v>6.4099999999999966</v>
      </c>
      <c r="Y698" s="124">
        <f t="shared" si="289"/>
        <v>-1.5899999999999967</v>
      </c>
      <c r="Z698" s="124">
        <f t="shared" si="290"/>
        <v>6.4099999999999966</v>
      </c>
      <c r="AA698" s="140">
        <f t="shared" si="291"/>
        <v>-1.5899999999999967</v>
      </c>
      <c r="AB698" s="142" t="str">
        <f>IF(G698&lt;&gt;"",VLOOKUP(WEEKDAY(C698,2),Служебный!G$4:H$10,2),"")</f>
        <v/>
      </c>
      <c r="AC698" s="125" t="str">
        <f t="shared" si="279"/>
        <v/>
      </c>
      <c r="AD698" s="126" t="str">
        <f t="shared" si="280"/>
        <v/>
      </c>
      <c r="AE698" s="127">
        <f t="shared" si="292"/>
        <v>0</v>
      </c>
      <c r="AF698" s="127">
        <f t="shared" si="293"/>
        <v>0</v>
      </c>
      <c r="AG698" s="127" t="str">
        <f t="shared" si="273"/>
        <v>интрадей</v>
      </c>
      <c r="AH698" s="128">
        <f t="shared" si="294"/>
        <v>0</v>
      </c>
      <c r="AI698" s="128">
        <f t="shared" si="295"/>
        <v>0</v>
      </c>
      <c r="AJ698" s="125" t="str">
        <f t="shared" si="281"/>
        <v/>
      </c>
      <c r="AK698" s="125" t="str">
        <f t="shared" si="282"/>
        <v/>
      </c>
      <c r="AL698" s="126" t="str">
        <f t="shared" si="283"/>
        <v/>
      </c>
      <c r="AM698" s="128">
        <f t="shared" si="276"/>
        <v>0</v>
      </c>
      <c r="AN698" s="129">
        <f t="shared" si="284"/>
        <v>8</v>
      </c>
      <c r="AO698" s="129">
        <f t="shared" si="277"/>
        <v>-19.875000000000043</v>
      </c>
      <c r="AP698" s="129">
        <f t="shared" si="285"/>
        <v>0</v>
      </c>
      <c r="AQ698" s="128">
        <f t="shared" si="274"/>
        <v>0</v>
      </c>
      <c r="AR698" s="128">
        <f t="shared" si="275"/>
        <v>0</v>
      </c>
      <c r="AS698" s="125">
        <f t="shared" si="296"/>
        <v>0</v>
      </c>
      <c r="AT698" s="143">
        <f t="shared" si="297"/>
        <v>-1</v>
      </c>
      <c r="AU698" s="137"/>
      <c r="AV698" s="102"/>
    </row>
    <row r="699" spans="1:48" ht="10.199999999999999" x14ac:dyDescent="0.2">
      <c r="A699" s="102"/>
      <c r="B699" s="133">
        <v>697</v>
      </c>
      <c r="C699" s="159"/>
      <c r="D699" s="82"/>
      <c r="E699" s="81"/>
      <c r="F699" s="82"/>
      <c r="G699" s="84"/>
      <c r="H699" s="84"/>
      <c r="I699" s="85"/>
      <c r="J699" s="85"/>
      <c r="K699" s="84"/>
      <c r="L699" s="86"/>
      <c r="M699" s="87"/>
      <c r="N699" s="135"/>
      <c r="O699" s="119"/>
      <c r="P699" s="120"/>
      <c r="Q699" s="121"/>
      <c r="R699" s="86"/>
      <c r="S699" s="86"/>
      <c r="T699" s="138">
        <f t="shared" si="278"/>
        <v>6.4099999999999966</v>
      </c>
      <c r="U699" s="122">
        <f t="shared" si="286"/>
        <v>0</v>
      </c>
      <c r="V699" s="123">
        <f t="shared" si="287"/>
        <v>0</v>
      </c>
      <c r="W699" s="122">
        <f t="shared" si="272"/>
        <v>0</v>
      </c>
      <c r="X699" s="124">
        <f t="shared" si="288"/>
        <v>6.4099999999999966</v>
      </c>
      <c r="Y699" s="124">
        <f t="shared" si="289"/>
        <v>-1.5899999999999967</v>
      </c>
      <c r="Z699" s="124">
        <f t="shared" si="290"/>
        <v>6.4099999999999966</v>
      </c>
      <c r="AA699" s="140">
        <f t="shared" si="291"/>
        <v>-1.5899999999999967</v>
      </c>
      <c r="AB699" s="142" t="str">
        <f>IF(G699&lt;&gt;"",VLOOKUP(WEEKDAY(C699,2),Служебный!G$4:H$10,2),"")</f>
        <v/>
      </c>
      <c r="AC699" s="125" t="str">
        <f t="shared" si="279"/>
        <v/>
      </c>
      <c r="AD699" s="126" t="str">
        <f t="shared" si="280"/>
        <v/>
      </c>
      <c r="AE699" s="127">
        <f t="shared" si="292"/>
        <v>0</v>
      </c>
      <c r="AF699" s="127">
        <f t="shared" si="293"/>
        <v>0</v>
      </c>
      <c r="AG699" s="127" t="str">
        <f t="shared" si="273"/>
        <v>интрадей</v>
      </c>
      <c r="AH699" s="128">
        <f t="shared" si="294"/>
        <v>0</v>
      </c>
      <c r="AI699" s="128">
        <f t="shared" si="295"/>
        <v>0</v>
      </c>
      <c r="AJ699" s="125" t="str">
        <f t="shared" si="281"/>
        <v/>
      </c>
      <c r="AK699" s="125" t="str">
        <f t="shared" si="282"/>
        <v/>
      </c>
      <c r="AL699" s="126" t="str">
        <f t="shared" si="283"/>
        <v/>
      </c>
      <c r="AM699" s="128">
        <f t="shared" si="276"/>
        <v>0</v>
      </c>
      <c r="AN699" s="129">
        <f t="shared" si="284"/>
        <v>8</v>
      </c>
      <c r="AO699" s="129">
        <f t="shared" si="277"/>
        <v>-19.875000000000043</v>
      </c>
      <c r="AP699" s="129">
        <f t="shared" si="285"/>
        <v>0</v>
      </c>
      <c r="AQ699" s="128">
        <f t="shared" si="274"/>
        <v>0</v>
      </c>
      <c r="AR699" s="128">
        <f t="shared" si="275"/>
        <v>0</v>
      </c>
      <c r="AS699" s="125">
        <f t="shared" si="296"/>
        <v>0</v>
      </c>
      <c r="AT699" s="143">
        <f t="shared" si="297"/>
        <v>-1</v>
      </c>
      <c r="AU699" s="137"/>
      <c r="AV699" s="102"/>
    </row>
    <row r="700" spans="1:48" ht="10.199999999999999" x14ac:dyDescent="0.2">
      <c r="A700" s="102"/>
      <c r="B700" s="133">
        <v>698</v>
      </c>
      <c r="C700" s="159"/>
      <c r="D700" s="82"/>
      <c r="E700" s="81"/>
      <c r="F700" s="82"/>
      <c r="G700" s="84"/>
      <c r="H700" s="84"/>
      <c r="I700" s="85"/>
      <c r="J700" s="85"/>
      <c r="K700" s="84"/>
      <c r="L700" s="86"/>
      <c r="M700" s="87"/>
      <c r="N700" s="135"/>
      <c r="O700" s="119"/>
      <c r="P700" s="120"/>
      <c r="Q700" s="121"/>
      <c r="R700" s="86"/>
      <c r="S700" s="86"/>
      <c r="T700" s="138">
        <f t="shared" si="278"/>
        <v>6.4099999999999966</v>
      </c>
      <c r="U700" s="122">
        <f t="shared" si="286"/>
        <v>0</v>
      </c>
      <c r="V700" s="123">
        <f t="shared" si="287"/>
        <v>0</v>
      </c>
      <c r="W700" s="122">
        <f t="shared" si="272"/>
        <v>0</v>
      </c>
      <c r="X700" s="124">
        <f t="shared" si="288"/>
        <v>6.4099999999999966</v>
      </c>
      <c r="Y700" s="124">
        <f t="shared" si="289"/>
        <v>-1.5899999999999967</v>
      </c>
      <c r="Z700" s="124">
        <f t="shared" si="290"/>
        <v>6.4099999999999966</v>
      </c>
      <c r="AA700" s="140">
        <f t="shared" si="291"/>
        <v>-1.5899999999999967</v>
      </c>
      <c r="AB700" s="142" t="str">
        <f>IF(G700&lt;&gt;"",VLOOKUP(WEEKDAY(C700,2),Служебный!G$4:H$10,2),"")</f>
        <v/>
      </c>
      <c r="AC700" s="125" t="str">
        <f t="shared" si="279"/>
        <v/>
      </c>
      <c r="AD700" s="126" t="str">
        <f t="shared" si="280"/>
        <v/>
      </c>
      <c r="AE700" s="127">
        <f t="shared" si="292"/>
        <v>0</v>
      </c>
      <c r="AF700" s="127">
        <f t="shared" si="293"/>
        <v>0</v>
      </c>
      <c r="AG700" s="127" t="str">
        <f t="shared" si="273"/>
        <v>интрадей</v>
      </c>
      <c r="AH700" s="128">
        <f t="shared" si="294"/>
        <v>0</v>
      </c>
      <c r="AI700" s="128">
        <f t="shared" si="295"/>
        <v>0</v>
      </c>
      <c r="AJ700" s="125" t="str">
        <f t="shared" si="281"/>
        <v/>
      </c>
      <c r="AK700" s="125" t="str">
        <f t="shared" si="282"/>
        <v/>
      </c>
      <c r="AL700" s="126" t="str">
        <f t="shared" si="283"/>
        <v/>
      </c>
      <c r="AM700" s="128">
        <f t="shared" si="276"/>
        <v>0</v>
      </c>
      <c r="AN700" s="129">
        <f t="shared" si="284"/>
        <v>8</v>
      </c>
      <c r="AO700" s="129">
        <f t="shared" si="277"/>
        <v>-19.875000000000043</v>
      </c>
      <c r="AP700" s="129">
        <f t="shared" si="285"/>
        <v>0</v>
      </c>
      <c r="AQ700" s="128">
        <f t="shared" si="274"/>
        <v>0</v>
      </c>
      <c r="AR700" s="128">
        <f t="shared" si="275"/>
        <v>0</v>
      </c>
      <c r="AS700" s="125">
        <f t="shared" si="296"/>
        <v>0</v>
      </c>
      <c r="AT700" s="143">
        <f t="shared" si="297"/>
        <v>-1</v>
      </c>
      <c r="AU700" s="137"/>
      <c r="AV700" s="102"/>
    </row>
    <row r="701" spans="1:48" ht="10.199999999999999" x14ac:dyDescent="0.2">
      <c r="A701" s="102"/>
      <c r="B701" s="133">
        <v>699</v>
      </c>
      <c r="C701" s="159"/>
      <c r="D701" s="82"/>
      <c r="E701" s="81"/>
      <c r="F701" s="82"/>
      <c r="G701" s="84"/>
      <c r="H701" s="84"/>
      <c r="I701" s="85"/>
      <c r="J701" s="85"/>
      <c r="K701" s="84"/>
      <c r="L701" s="86"/>
      <c r="M701" s="87"/>
      <c r="N701" s="135"/>
      <c r="O701" s="119"/>
      <c r="P701" s="120"/>
      <c r="Q701" s="121"/>
      <c r="R701" s="86"/>
      <c r="S701" s="86"/>
      <c r="T701" s="138">
        <f t="shared" si="278"/>
        <v>6.4099999999999966</v>
      </c>
      <c r="U701" s="122">
        <f t="shared" si="286"/>
        <v>0</v>
      </c>
      <c r="V701" s="123">
        <f t="shared" si="287"/>
        <v>0</v>
      </c>
      <c r="W701" s="122">
        <f t="shared" si="272"/>
        <v>0</v>
      </c>
      <c r="X701" s="124">
        <f t="shared" si="288"/>
        <v>6.4099999999999966</v>
      </c>
      <c r="Y701" s="124">
        <f t="shared" si="289"/>
        <v>-1.5899999999999967</v>
      </c>
      <c r="Z701" s="124">
        <f t="shared" si="290"/>
        <v>6.4099999999999966</v>
      </c>
      <c r="AA701" s="140">
        <f t="shared" si="291"/>
        <v>-1.5899999999999967</v>
      </c>
      <c r="AB701" s="142" t="str">
        <f>IF(G701&lt;&gt;"",VLOOKUP(WEEKDAY(C701,2),Служебный!G$4:H$10,2),"")</f>
        <v/>
      </c>
      <c r="AC701" s="125" t="str">
        <f t="shared" si="279"/>
        <v/>
      </c>
      <c r="AD701" s="126" t="str">
        <f t="shared" si="280"/>
        <v/>
      </c>
      <c r="AE701" s="127">
        <f t="shared" si="292"/>
        <v>0</v>
      </c>
      <c r="AF701" s="127">
        <f t="shared" si="293"/>
        <v>0</v>
      </c>
      <c r="AG701" s="127" t="str">
        <f t="shared" si="273"/>
        <v>интрадей</v>
      </c>
      <c r="AH701" s="128">
        <f t="shared" si="294"/>
        <v>0</v>
      </c>
      <c r="AI701" s="128">
        <f t="shared" si="295"/>
        <v>0</v>
      </c>
      <c r="AJ701" s="125" t="str">
        <f t="shared" si="281"/>
        <v/>
      </c>
      <c r="AK701" s="125" t="str">
        <f t="shared" si="282"/>
        <v/>
      </c>
      <c r="AL701" s="126" t="str">
        <f t="shared" si="283"/>
        <v/>
      </c>
      <c r="AM701" s="128">
        <f t="shared" si="276"/>
        <v>0</v>
      </c>
      <c r="AN701" s="129">
        <f t="shared" si="284"/>
        <v>8</v>
      </c>
      <c r="AO701" s="129">
        <f t="shared" si="277"/>
        <v>-19.875000000000043</v>
      </c>
      <c r="AP701" s="129">
        <f t="shared" si="285"/>
        <v>0</v>
      </c>
      <c r="AQ701" s="128">
        <f t="shared" si="274"/>
        <v>0</v>
      </c>
      <c r="AR701" s="128">
        <f t="shared" si="275"/>
        <v>0</v>
      </c>
      <c r="AS701" s="125">
        <f t="shared" si="296"/>
        <v>0</v>
      </c>
      <c r="AT701" s="143">
        <f t="shared" si="297"/>
        <v>-1</v>
      </c>
      <c r="AU701" s="137"/>
      <c r="AV701" s="102"/>
    </row>
    <row r="702" spans="1:48" ht="10.199999999999999" x14ac:dyDescent="0.2">
      <c r="A702" s="102"/>
      <c r="B702" s="133">
        <v>700</v>
      </c>
      <c r="C702" s="159"/>
      <c r="D702" s="82"/>
      <c r="E702" s="81"/>
      <c r="F702" s="82"/>
      <c r="G702" s="84"/>
      <c r="H702" s="84"/>
      <c r="I702" s="85"/>
      <c r="J702" s="85"/>
      <c r="K702" s="84"/>
      <c r="L702" s="86"/>
      <c r="M702" s="87"/>
      <c r="N702" s="135"/>
      <c r="O702" s="119"/>
      <c r="P702" s="120"/>
      <c r="Q702" s="121"/>
      <c r="R702" s="86"/>
      <c r="S702" s="86"/>
      <c r="T702" s="138">
        <f t="shared" si="278"/>
        <v>6.4099999999999966</v>
      </c>
      <c r="U702" s="122">
        <f t="shared" si="286"/>
        <v>0</v>
      </c>
      <c r="V702" s="123">
        <f t="shared" si="287"/>
        <v>0</v>
      </c>
      <c r="W702" s="122">
        <f t="shared" si="272"/>
        <v>0</v>
      </c>
      <c r="X702" s="124">
        <f t="shared" si="288"/>
        <v>6.4099999999999966</v>
      </c>
      <c r="Y702" s="124">
        <f t="shared" si="289"/>
        <v>-1.5899999999999967</v>
      </c>
      <c r="Z702" s="124">
        <f t="shared" si="290"/>
        <v>6.4099999999999966</v>
      </c>
      <c r="AA702" s="140">
        <f t="shared" si="291"/>
        <v>-1.5899999999999967</v>
      </c>
      <c r="AB702" s="142" t="str">
        <f>IF(G702&lt;&gt;"",VLOOKUP(WEEKDAY(C702,2),Служебный!G$4:H$10,2),"")</f>
        <v/>
      </c>
      <c r="AC702" s="125" t="str">
        <f t="shared" si="279"/>
        <v/>
      </c>
      <c r="AD702" s="126" t="str">
        <f t="shared" si="280"/>
        <v/>
      </c>
      <c r="AE702" s="127">
        <f t="shared" si="292"/>
        <v>0</v>
      </c>
      <c r="AF702" s="127">
        <f t="shared" si="293"/>
        <v>0</v>
      </c>
      <c r="AG702" s="127" t="str">
        <f t="shared" si="273"/>
        <v>интрадей</v>
      </c>
      <c r="AH702" s="128">
        <f t="shared" si="294"/>
        <v>0</v>
      </c>
      <c r="AI702" s="128">
        <f t="shared" si="295"/>
        <v>0</v>
      </c>
      <c r="AJ702" s="125" t="str">
        <f t="shared" si="281"/>
        <v/>
      </c>
      <c r="AK702" s="125" t="str">
        <f t="shared" si="282"/>
        <v/>
      </c>
      <c r="AL702" s="126" t="str">
        <f t="shared" si="283"/>
        <v/>
      </c>
      <c r="AM702" s="128">
        <f t="shared" si="276"/>
        <v>0</v>
      </c>
      <c r="AN702" s="129">
        <f t="shared" si="284"/>
        <v>8</v>
      </c>
      <c r="AO702" s="129">
        <f t="shared" si="277"/>
        <v>-19.875000000000043</v>
      </c>
      <c r="AP702" s="129">
        <f t="shared" si="285"/>
        <v>0</v>
      </c>
      <c r="AQ702" s="128">
        <f t="shared" si="274"/>
        <v>0</v>
      </c>
      <c r="AR702" s="128">
        <f t="shared" si="275"/>
        <v>0</v>
      </c>
      <c r="AS702" s="125">
        <f t="shared" si="296"/>
        <v>0</v>
      </c>
      <c r="AT702" s="143">
        <f t="shared" si="297"/>
        <v>-1</v>
      </c>
      <c r="AU702" s="137"/>
      <c r="AV702" s="102"/>
    </row>
    <row r="703" spans="1:48" ht="10.199999999999999" x14ac:dyDescent="0.2">
      <c r="A703" s="102"/>
      <c r="B703" s="133">
        <v>701</v>
      </c>
      <c r="C703" s="159"/>
      <c r="D703" s="82"/>
      <c r="E703" s="81"/>
      <c r="F703" s="82"/>
      <c r="G703" s="84"/>
      <c r="H703" s="84"/>
      <c r="I703" s="85"/>
      <c r="J703" s="85"/>
      <c r="K703" s="84"/>
      <c r="L703" s="86"/>
      <c r="M703" s="87"/>
      <c r="N703" s="135"/>
      <c r="O703" s="119"/>
      <c r="P703" s="120"/>
      <c r="Q703" s="121"/>
      <c r="R703" s="86"/>
      <c r="S703" s="86"/>
      <c r="T703" s="138">
        <f t="shared" si="278"/>
        <v>6.4099999999999966</v>
      </c>
      <c r="U703" s="122">
        <f t="shared" si="286"/>
        <v>0</v>
      </c>
      <c r="V703" s="123">
        <f t="shared" si="287"/>
        <v>0</v>
      </c>
      <c r="W703" s="122">
        <f t="shared" si="272"/>
        <v>0</v>
      </c>
      <c r="X703" s="124">
        <f t="shared" si="288"/>
        <v>6.4099999999999966</v>
      </c>
      <c r="Y703" s="124">
        <f t="shared" si="289"/>
        <v>-1.5899999999999967</v>
      </c>
      <c r="Z703" s="124">
        <f t="shared" si="290"/>
        <v>6.4099999999999966</v>
      </c>
      <c r="AA703" s="140">
        <f t="shared" si="291"/>
        <v>-1.5899999999999967</v>
      </c>
      <c r="AB703" s="142" t="str">
        <f>IF(G703&lt;&gt;"",VLOOKUP(WEEKDAY(C703,2),Служебный!G$4:H$10,2),"")</f>
        <v/>
      </c>
      <c r="AC703" s="125" t="str">
        <f t="shared" si="279"/>
        <v/>
      </c>
      <c r="AD703" s="126" t="str">
        <f t="shared" si="280"/>
        <v/>
      </c>
      <c r="AE703" s="127">
        <f t="shared" si="292"/>
        <v>0</v>
      </c>
      <c r="AF703" s="127">
        <f t="shared" si="293"/>
        <v>0</v>
      </c>
      <c r="AG703" s="127" t="str">
        <f t="shared" si="273"/>
        <v>интрадей</v>
      </c>
      <c r="AH703" s="128">
        <f t="shared" si="294"/>
        <v>0</v>
      </c>
      <c r="AI703" s="128">
        <f t="shared" si="295"/>
        <v>0</v>
      </c>
      <c r="AJ703" s="125" t="str">
        <f t="shared" si="281"/>
        <v/>
      </c>
      <c r="AK703" s="125" t="str">
        <f t="shared" si="282"/>
        <v/>
      </c>
      <c r="AL703" s="126" t="str">
        <f t="shared" si="283"/>
        <v/>
      </c>
      <c r="AM703" s="128">
        <f t="shared" si="276"/>
        <v>0</v>
      </c>
      <c r="AN703" s="129">
        <f t="shared" si="284"/>
        <v>8</v>
      </c>
      <c r="AO703" s="129">
        <f t="shared" si="277"/>
        <v>-19.875000000000043</v>
      </c>
      <c r="AP703" s="129">
        <f t="shared" si="285"/>
        <v>0</v>
      </c>
      <c r="AQ703" s="128">
        <f t="shared" si="274"/>
        <v>0</v>
      </c>
      <c r="AR703" s="128">
        <f t="shared" si="275"/>
        <v>0</v>
      </c>
      <c r="AS703" s="125">
        <f t="shared" si="296"/>
        <v>0</v>
      </c>
      <c r="AT703" s="143">
        <f t="shared" si="297"/>
        <v>-1</v>
      </c>
      <c r="AU703" s="137"/>
      <c r="AV703" s="102"/>
    </row>
    <row r="704" spans="1:48" ht="10.199999999999999" x14ac:dyDescent="0.2">
      <c r="A704" s="102"/>
      <c r="B704" s="133">
        <v>702</v>
      </c>
      <c r="C704" s="159"/>
      <c r="D704" s="82"/>
      <c r="E704" s="81"/>
      <c r="F704" s="82"/>
      <c r="G704" s="84"/>
      <c r="H704" s="84"/>
      <c r="I704" s="85"/>
      <c r="J704" s="85"/>
      <c r="K704" s="84"/>
      <c r="L704" s="86"/>
      <c r="M704" s="87"/>
      <c r="N704" s="135"/>
      <c r="O704" s="119"/>
      <c r="P704" s="120"/>
      <c r="Q704" s="121"/>
      <c r="R704" s="86"/>
      <c r="S704" s="86"/>
      <c r="T704" s="138">
        <f t="shared" si="278"/>
        <v>6.4099999999999966</v>
      </c>
      <c r="U704" s="122">
        <f t="shared" si="286"/>
        <v>0</v>
      </c>
      <c r="V704" s="123">
        <f t="shared" si="287"/>
        <v>0</v>
      </c>
      <c r="W704" s="122">
        <f t="shared" si="272"/>
        <v>0</v>
      </c>
      <c r="X704" s="124">
        <f t="shared" si="288"/>
        <v>6.4099999999999966</v>
      </c>
      <c r="Y704" s="124">
        <f t="shared" si="289"/>
        <v>-1.5899999999999967</v>
      </c>
      <c r="Z704" s="124">
        <f t="shared" si="290"/>
        <v>6.4099999999999966</v>
      </c>
      <c r="AA704" s="140">
        <f t="shared" si="291"/>
        <v>-1.5899999999999967</v>
      </c>
      <c r="AB704" s="142" t="str">
        <f>IF(G704&lt;&gt;"",VLOOKUP(WEEKDAY(C704,2),Служебный!G$4:H$10,2),"")</f>
        <v/>
      </c>
      <c r="AC704" s="125" t="str">
        <f t="shared" si="279"/>
        <v/>
      </c>
      <c r="AD704" s="126" t="str">
        <f t="shared" si="280"/>
        <v/>
      </c>
      <c r="AE704" s="127">
        <f t="shared" si="292"/>
        <v>0</v>
      </c>
      <c r="AF704" s="127">
        <f t="shared" si="293"/>
        <v>0</v>
      </c>
      <c r="AG704" s="127" t="str">
        <f t="shared" si="273"/>
        <v>интрадей</v>
      </c>
      <c r="AH704" s="128">
        <f t="shared" si="294"/>
        <v>0</v>
      </c>
      <c r="AI704" s="128">
        <f t="shared" si="295"/>
        <v>0</v>
      </c>
      <c r="AJ704" s="125" t="str">
        <f t="shared" si="281"/>
        <v/>
      </c>
      <c r="AK704" s="125" t="str">
        <f t="shared" si="282"/>
        <v/>
      </c>
      <c r="AL704" s="126" t="str">
        <f t="shared" si="283"/>
        <v/>
      </c>
      <c r="AM704" s="128">
        <f t="shared" si="276"/>
        <v>0</v>
      </c>
      <c r="AN704" s="129">
        <f t="shared" si="284"/>
        <v>8</v>
      </c>
      <c r="AO704" s="129">
        <f t="shared" si="277"/>
        <v>-19.875000000000043</v>
      </c>
      <c r="AP704" s="129">
        <f t="shared" si="285"/>
        <v>0</v>
      </c>
      <c r="AQ704" s="128">
        <f t="shared" si="274"/>
        <v>0</v>
      </c>
      <c r="AR704" s="128">
        <f t="shared" si="275"/>
        <v>0</v>
      </c>
      <c r="AS704" s="125">
        <f t="shared" si="296"/>
        <v>0</v>
      </c>
      <c r="AT704" s="143">
        <f t="shared" si="297"/>
        <v>-1</v>
      </c>
      <c r="AU704" s="137"/>
      <c r="AV704" s="102"/>
    </row>
    <row r="705" spans="1:48" ht="10.199999999999999" x14ac:dyDescent="0.2">
      <c r="A705" s="102"/>
      <c r="B705" s="133">
        <v>703</v>
      </c>
      <c r="C705" s="159"/>
      <c r="D705" s="82"/>
      <c r="E705" s="81"/>
      <c r="F705" s="82"/>
      <c r="G705" s="84"/>
      <c r="H705" s="84"/>
      <c r="I705" s="85"/>
      <c r="J705" s="85"/>
      <c r="K705" s="84"/>
      <c r="L705" s="86"/>
      <c r="M705" s="87"/>
      <c r="N705" s="135"/>
      <c r="O705" s="119"/>
      <c r="P705" s="120"/>
      <c r="Q705" s="121"/>
      <c r="R705" s="86"/>
      <c r="S705" s="86"/>
      <c r="T705" s="138">
        <f t="shared" si="278"/>
        <v>6.4099999999999966</v>
      </c>
      <c r="U705" s="122">
        <f t="shared" si="286"/>
        <v>0</v>
      </c>
      <c r="V705" s="123">
        <f t="shared" si="287"/>
        <v>0</v>
      </c>
      <c r="W705" s="122">
        <f t="shared" si="272"/>
        <v>0</v>
      </c>
      <c r="X705" s="124">
        <f t="shared" si="288"/>
        <v>6.4099999999999966</v>
      </c>
      <c r="Y705" s="124">
        <f t="shared" si="289"/>
        <v>-1.5899999999999967</v>
      </c>
      <c r="Z705" s="124">
        <f t="shared" si="290"/>
        <v>6.4099999999999966</v>
      </c>
      <c r="AA705" s="140">
        <f t="shared" si="291"/>
        <v>-1.5899999999999967</v>
      </c>
      <c r="AB705" s="142" t="str">
        <f>IF(G705&lt;&gt;"",VLOOKUP(WEEKDAY(C705,2),Служебный!G$4:H$10,2),"")</f>
        <v/>
      </c>
      <c r="AC705" s="125" t="str">
        <f t="shared" si="279"/>
        <v/>
      </c>
      <c r="AD705" s="126" t="str">
        <f t="shared" si="280"/>
        <v/>
      </c>
      <c r="AE705" s="127">
        <f t="shared" si="292"/>
        <v>0</v>
      </c>
      <c r="AF705" s="127">
        <f t="shared" si="293"/>
        <v>0</v>
      </c>
      <c r="AG705" s="127" t="str">
        <f t="shared" si="273"/>
        <v>интрадей</v>
      </c>
      <c r="AH705" s="128">
        <f t="shared" si="294"/>
        <v>0</v>
      </c>
      <c r="AI705" s="128">
        <f t="shared" si="295"/>
        <v>0</v>
      </c>
      <c r="AJ705" s="125" t="str">
        <f t="shared" si="281"/>
        <v/>
      </c>
      <c r="AK705" s="125" t="str">
        <f t="shared" si="282"/>
        <v/>
      </c>
      <c r="AL705" s="126" t="str">
        <f t="shared" si="283"/>
        <v/>
      </c>
      <c r="AM705" s="128">
        <f t="shared" si="276"/>
        <v>0</v>
      </c>
      <c r="AN705" s="129">
        <f t="shared" si="284"/>
        <v>8</v>
      </c>
      <c r="AO705" s="129">
        <f t="shared" si="277"/>
        <v>-19.875000000000043</v>
      </c>
      <c r="AP705" s="129">
        <f t="shared" si="285"/>
        <v>0</v>
      </c>
      <c r="AQ705" s="128">
        <f t="shared" si="274"/>
        <v>0</v>
      </c>
      <c r="AR705" s="128">
        <f t="shared" si="275"/>
        <v>0</v>
      </c>
      <c r="AS705" s="125">
        <f t="shared" si="296"/>
        <v>0</v>
      </c>
      <c r="AT705" s="143">
        <f t="shared" si="297"/>
        <v>-1</v>
      </c>
      <c r="AU705" s="137"/>
      <c r="AV705" s="102"/>
    </row>
    <row r="706" spans="1:48" ht="10.199999999999999" x14ac:dyDescent="0.2">
      <c r="A706" s="102"/>
      <c r="B706" s="133">
        <v>704</v>
      </c>
      <c r="C706" s="159"/>
      <c r="D706" s="82"/>
      <c r="E706" s="81"/>
      <c r="F706" s="82"/>
      <c r="G706" s="84"/>
      <c r="H706" s="84"/>
      <c r="I706" s="85"/>
      <c r="J706" s="85"/>
      <c r="K706" s="84"/>
      <c r="L706" s="86"/>
      <c r="M706" s="87"/>
      <c r="N706" s="135"/>
      <c r="O706" s="119"/>
      <c r="P706" s="120"/>
      <c r="Q706" s="121"/>
      <c r="R706" s="86"/>
      <c r="S706" s="86"/>
      <c r="T706" s="138">
        <f t="shared" si="278"/>
        <v>6.4099999999999966</v>
      </c>
      <c r="U706" s="122">
        <f t="shared" si="286"/>
        <v>0</v>
      </c>
      <c r="V706" s="123">
        <f t="shared" si="287"/>
        <v>0</v>
      </c>
      <c r="W706" s="122">
        <f t="shared" si="272"/>
        <v>0</v>
      </c>
      <c r="X706" s="124">
        <f t="shared" si="288"/>
        <v>6.4099999999999966</v>
      </c>
      <c r="Y706" s="124">
        <f t="shared" si="289"/>
        <v>-1.5899999999999967</v>
      </c>
      <c r="Z706" s="124">
        <f t="shared" si="290"/>
        <v>6.4099999999999966</v>
      </c>
      <c r="AA706" s="140">
        <f t="shared" si="291"/>
        <v>-1.5899999999999967</v>
      </c>
      <c r="AB706" s="142" t="str">
        <f>IF(G706&lt;&gt;"",VLOOKUP(WEEKDAY(C706,2),Служебный!G$4:H$10,2),"")</f>
        <v/>
      </c>
      <c r="AC706" s="125" t="str">
        <f t="shared" si="279"/>
        <v/>
      </c>
      <c r="AD706" s="126" t="str">
        <f t="shared" si="280"/>
        <v/>
      </c>
      <c r="AE706" s="127">
        <f t="shared" si="292"/>
        <v>0</v>
      </c>
      <c r="AF706" s="127">
        <f t="shared" si="293"/>
        <v>0</v>
      </c>
      <c r="AG706" s="127" t="str">
        <f t="shared" si="273"/>
        <v>интрадей</v>
      </c>
      <c r="AH706" s="128">
        <f t="shared" si="294"/>
        <v>0</v>
      </c>
      <c r="AI706" s="128">
        <f t="shared" si="295"/>
        <v>0</v>
      </c>
      <c r="AJ706" s="125" t="str">
        <f t="shared" si="281"/>
        <v/>
      </c>
      <c r="AK706" s="125" t="str">
        <f t="shared" si="282"/>
        <v/>
      </c>
      <c r="AL706" s="126" t="str">
        <f t="shared" si="283"/>
        <v/>
      </c>
      <c r="AM706" s="128">
        <f t="shared" si="276"/>
        <v>0</v>
      </c>
      <c r="AN706" s="129">
        <f t="shared" si="284"/>
        <v>8</v>
      </c>
      <c r="AO706" s="129">
        <f t="shared" si="277"/>
        <v>-19.875000000000043</v>
      </c>
      <c r="AP706" s="129">
        <f t="shared" si="285"/>
        <v>0</v>
      </c>
      <c r="AQ706" s="128">
        <f t="shared" si="274"/>
        <v>0</v>
      </c>
      <c r="AR706" s="128">
        <f t="shared" si="275"/>
        <v>0</v>
      </c>
      <c r="AS706" s="125">
        <f t="shared" si="296"/>
        <v>0</v>
      </c>
      <c r="AT706" s="143">
        <f t="shared" si="297"/>
        <v>-1</v>
      </c>
      <c r="AU706" s="137"/>
      <c r="AV706" s="102"/>
    </row>
    <row r="707" spans="1:48" ht="10.199999999999999" x14ac:dyDescent="0.2">
      <c r="A707" s="102"/>
      <c r="B707" s="133">
        <v>705</v>
      </c>
      <c r="C707" s="159"/>
      <c r="D707" s="82"/>
      <c r="E707" s="81"/>
      <c r="F707" s="82"/>
      <c r="G707" s="84"/>
      <c r="H707" s="84"/>
      <c r="I707" s="85"/>
      <c r="J707" s="85"/>
      <c r="K707" s="84"/>
      <c r="L707" s="86"/>
      <c r="M707" s="87"/>
      <c r="N707" s="135"/>
      <c r="O707" s="119"/>
      <c r="P707" s="120"/>
      <c r="Q707" s="121"/>
      <c r="R707" s="86"/>
      <c r="S707" s="86"/>
      <c r="T707" s="138">
        <f t="shared" si="278"/>
        <v>6.4099999999999966</v>
      </c>
      <c r="U707" s="122">
        <f t="shared" si="286"/>
        <v>0</v>
      </c>
      <c r="V707" s="123">
        <f t="shared" si="287"/>
        <v>0</v>
      </c>
      <c r="W707" s="122">
        <f t="shared" ref="W707:W770" si="298">V707+L707</f>
        <v>0</v>
      </c>
      <c r="X707" s="124">
        <f t="shared" si="288"/>
        <v>6.4099999999999966</v>
      </c>
      <c r="Y707" s="124">
        <f t="shared" si="289"/>
        <v>-1.5899999999999967</v>
      </c>
      <c r="Z707" s="124">
        <f t="shared" si="290"/>
        <v>6.4099999999999966</v>
      </c>
      <c r="AA707" s="140">
        <f t="shared" si="291"/>
        <v>-1.5899999999999967</v>
      </c>
      <c r="AB707" s="142" t="str">
        <f>IF(G707&lt;&gt;"",VLOOKUP(WEEKDAY(C707,2),Служебный!G$4:H$10,2),"")</f>
        <v/>
      </c>
      <c r="AC707" s="125" t="str">
        <f t="shared" si="279"/>
        <v/>
      </c>
      <c r="AD707" s="126" t="str">
        <f t="shared" si="280"/>
        <v/>
      </c>
      <c r="AE707" s="127">
        <f t="shared" si="292"/>
        <v>0</v>
      </c>
      <c r="AF707" s="127">
        <f t="shared" si="293"/>
        <v>0</v>
      </c>
      <c r="AG707" s="127" t="str">
        <f t="shared" ref="AG707:AG770" si="299">IFERROR(IF(FLOOR((AE707/86400),1)=0,"интрадей",(FLOOR((AE707/86400),1))-(FLOOR((AE707/86400),1))-NETWORKDAYS(E707,C707)),IF(FLOOR((AE707/86400),1)=0,"интрадей",(FLOOR((AE707/86400),1))))</f>
        <v>интрадей</v>
      </c>
      <c r="AH707" s="128">
        <f t="shared" si="294"/>
        <v>0</v>
      </c>
      <c r="AI707" s="128">
        <f t="shared" si="295"/>
        <v>0</v>
      </c>
      <c r="AJ707" s="125" t="str">
        <f t="shared" si="281"/>
        <v/>
      </c>
      <c r="AK707" s="125" t="str">
        <f t="shared" si="282"/>
        <v/>
      </c>
      <c r="AL707" s="126" t="str">
        <f t="shared" si="283"/>
        <v/>
      </c>
      <c r="AM707" s="128">
        <f t="shared" si="276"/>
        <v>0</v>
      </c>
      <c r="AN707" s="129">
        <f t="shared" si="284"/>
        <v>8</v>
      </c>
      <c r="AO707" s="129">
        <f t="shared" si="277"/>
        <v>-19.875000000000043</v>
      </c>
      <c r="AP707" s="129">
        <f t="shared" si="285"/>
        <v>0</v>
      </c>
      <c r="AQ707" s="128">
        <f t="shared" ref="AQ707:AQ770" si="300">IF(C707&lt;&gt;C706,Y707,0)</f>
        <v>0</v>
      </c>
      <c r="AR707" s="128">
        <f t="shared" ref="AR707:AR770" si="301">IF(C707&lt;&gt;C708,AA707,0)</f>
        <v>0</v>
      </c>
      <c r="AS707" s="125">
        <f t="shared" si="296"/>
        <v>0</v>
      </c>
      <c r="AT707" s="143">
        <f t="shared" si="297"/>
        <v>-1</v>
      </c>
      <c r="AU707" s="137"/>
      <c r="AV707" s="102"/>
    </row>
    <row r="708" spans="1:48" ht="10.199999999999999" x14ac:dyDescent="0.2">
      <c r="A708" s="102"/>
      <c r="B708" s="133">
        <v>706</v>
      </c>
      <c r="C708" s="159"/>
      <c r="D708" s="82"/>
      <c r="E708" s="81"/>
      <c r="F708" s="82"/>
      <c r="G708" s="84"/>
      <c r="H708" s="84"/>
      <c r="I708" s="85"/>
      <c r="J708" s="85"/>
      <c r="K708" s="84"/>
      <c r="L708" s="86"/>
      <c r="M708" s="87"/>
      <c r="N708" s="135"/>
      <c r="O708" s="119"/>
      <c r="P708" s="120"/>
      <c r="Q708" s="121"/>
      <c r="R708" s="86"/>
      <c r="S708" s="86"/>
      <c r="T708" s="138">
        <f t="shared" si="278"/>
        <v>6.4099999999999966</v>
      </c>
      <c r="U708" s="122">
        <f t="shared" si="286"/>
        <v>0</v>
      </c>
      <c r="V708" s="123">
        <f t="shared" si="287"/>
        <v>0</v>
      </c>
      <c r="W708" s="122">
        <f t="shared" si="298"/>
        <v>0</v>
      </c>
      <c r="X708" s="124">
        <f t="shared" si="288"/>
        <v>6.4099999999999966</v>
      </c>
      <c r="Y708" s="124">
        <f t="shared" si="289"/>
        <v>-1.5899999999999967</v>
      </c>
      <c r="Z708" s="124">
        <f t="shared" si="290"/>
        <v>6.4099999999999966</v>
      </c>
      <c r="AA708" s="140">
        <f t="shared" si="291"/>
        <v>-1.5899999999999967</v>
      </c>
      <c r="AB708" s="142" t="str">
        <f>IF(G708&lt;&gt;"",VLOOKUP(WEEKDAY(C708,2),Служебный!G$4:H$10,2),"")</f>
        <v/>
      </c>
      <c r="AC708" s="125" t="str">
        <f t="shared" si="279"/>
        <v/>
      </c>
      <c r="AD708" s="126" t="str">
        <f t="shared" si="280"/>
        <v/>
      </c>
      <c r="AE708" s="127">
        <f t="shared" si="292"/>
        <v>0</v>
      </c>
      <c r="AF708" s="127">
        <f t="shared" si="293"/>
        <v>0</v>
      </c>
      <c r="AG708" s="127" t="str">
        <f t="shared" si="299"/>
        <v>интрадей</v>
      </c>
      <c r="AH708" s="128">
        <f t="shared" si="294"/>
        <v>0</v>
      </c>
      <c r="AI708" s="128">
        <f t="shared" si="295"/>
        <v>0</v>
      </c>
      <c r="AJ708" s="125" t="str">
        <f t="shared" si="281"/>
        <v/>
      </c>
      <c r="AK708" s="125" t="str">
        <f t="shared" si="282"/>
        <v/>
      </c>
      <c r="AL708" s="126" t="str">
        <f t="shared" si="283"/>
        <v/>
      </c>
      <c r="AM708" s="128">
        <f t="shared" ref="AM708:AM771" si="302">IF(AR708&lt;&gt;0,T708,0)</f>
        <v>0</v>
      </c>
      <c r="AN708" s="129">
        <f t="shared" si="284"/>
        <v>8</v>
      </c>
      <c r="AO708" s="129">
        <f t="shared" ref="AO708:AO771" si="303">IFERROR(100*(T708-AN708)/AN708,"Заполните депозит")</f>
        <v>-19.875000000000043</v>
      </c>
      <c r="AP708" s="129">
        <f t="shared" si="285"/>
        <v>0</v>
      </c>
      <c r="AQ708" s="128">
        <f t="shared" si="300"/>
        <v>0</v>
      </c>
      <c r="AR708" s="128">
        <f t="shared" si="301"/>
        <v>0</v>
      </c>
      <c r="AS708" s="125">
        <f t="shared" si="296"/>
        <v>0</v>
      </c>
      <c r="AT708" s="143">
        <f t="shared" si="297"/>
        <v>-1</v>
      </c>
      <c r="AU708" s="137"/>
      <c r="AV708" s="102"/>
    </row>
    <row r="709" spans="1:48" ht="10.199999999999999" x14ac:dyDescent="0.2">
      <c r="A709" s="102"/>
      <c r="B709" s="133">
        <v>707</v>
      </c>
      <c r="C709" s="159"/>
      <c r="D709" s="82"/>
      <c r="E709" s="81"/>
      <c r="F709" s="82"/>
      <c r="G709" s="84"/>
      <c r="H709" s="84"/>
      <c r="I709" s="85"/>
      <c r="J709" s="85"/>
      <c r="K709" s="84"/>
      <c r="L709" s="86"/>
      <c r="M709" s="87"/>
      <c r="N709" s="135"/>
      <c r="O709" s="119"/>
      <c r="P709" s="120"/>
      <c r="Q709" s="121"/>
      <c r="R709" s="86"/>
      <c r="S709" s="86"/>
      <c r="T709" s="138">
        <f t="shared" ref="T709:T772" si="304">T708+S709+W709</f>
        <v>6.4099999999999966</v>
      </c>
      <c r="U709" s="122">
        <f t="shared" si="286"/>
        <v>0</v>
      </c>
      <c r="V709" s="123">
        <f t="shared" si="287"/>
        <v>0</v>
      </c>
      <c r="W709" s="122">
        <f t="shared" si="298"/>
        <v>0</v>
      </c>
      <c r="X709" s="124">
        <f t="shared" si="288"/>
        <v>6.4099999999999966</v>
      </c>
      <c r="Y709" s="124">
        <f t="shared" si="289"/>
        <v>-1.5899999999999967</v>
      </c>
      <c r="Z709" s="124">
        <f t="shared" si="290"/>
        <v>6.4099999999999966</v>
      </c>
      <c r="AA709" s="140">
        <f t="shared" si="291"/>
        <v>-1.5899999999999967</v>
      </c>
      <c r="AB709" s="142" t="str">
        <f>IF(G709&lt;&gt;"",VLOOKUP(WEEKDAY(C709,2),Служебный!G$4:H$10,2),"")</f>
        <v/>
      </c>
      <c r="AC709" s="125" t="str">
        <f t="shared" ref="AC709:AC772" si="305">IF(G708 &lt;&gt; "",TEXT((HOUR(D709)),0)&amp;"-"&amp;TEXT(HOUR(D709)+1,0),"")</f>
        <v/>
      </c>
      <c r="AD709" s="126" t="str">
        <f t="shared" ref="AD709:AD772" si="306">IF(G709&lt;&gt;"",FLOOR((IF(TEXT(D709,"mm") = "mm",TEXT(D709,"мм"),TEXT(D709,"mm"))),15)/15+1,"")</f>
        <v/>
      </c>
      <c r="AE709" s="127">
        <f t="shared" si="292"/>
        <v>0</v>
      </c>
      <c r="AF709" s="127">
        <f t="shared" si="293"/>
        <v>0</v>
      </c>
      <c r="AG709" s="127" t="str">
        <f t="shared" si="299"/>
        <v>интрадей</v>
      </c>
      <c r="AH709" s="128">
        <f t="shared" si="294"/>
        <v>0</v>
      </c>
      <c r="AI709" s="128">
        <f t="shared" si="295"/>
        <v>0</v>
      </c>
      <c r="AJ709" s="125" t="str">
        <f t="shared" ref="AJ709:AJ772" si="307">IF(G709&lt;&gt;"",YEAR(C709),"")</f>
        <v/>
      </c>
      <c r="AK709" s="125" t="str">
        <f t="shared" ref="AK709:AK772" si="308">IF(G709&lt;&gt;"",(IF(TEXT(C709,"MMMM") = "MMMM",TEXT(C709,"ММММ"),TEXT(C709,"MMMM"))),"")</f>
        <v/>
      </c>
      <c r="AL709" s="126" t="str">
        <f t="shared" ref="AL709:AL772" si="309">IF(G709&lt;&gt;"",CEILING((C709-DATE(YEAR(C709),1,1)+WEEKDAY(DATE(YEAR(C709),1,1),2))/7,1),"")</f>
        <v/>
      </c>
      <c r="AM709" s="128">
        <f t="shared" si="302"/>
        <v>0</v>
      </c>
      <c r="AN709" s="129">
        <f t="shared" ref="AN709:AN772" si="310">S709+AN708</f>
        <v>8</v>
      </c>
      <c r="AO709" s="129">
        <f t="shared" si="303"/>
        <v>-19.875000000000043</v>
      </c>
      <c r="AP709" s="129">
        <f t="shared" ref="AP709:AP772" si="311">IFERROR(100*(T709-T708-S709)/(T708+S709),"Заполните депозит")</f>
        <v>0</v>
      </c>
      <c r="AQ709" s="128">
        <f t="shared" si="300"/>
        <v>0</v>
      </c>
      <c r="AR709" s="128">
        <f t="shared" si="301"/>
        <v>0</v>
      </c>
      <c r="AS709" s="125">
        <f t="shared" si="296"/>
        <v>0</v>
      </c>
      <c r="AT709" s="143">
        <f t="shared" si="297"/>
        <v>-1</v>
      </c>
      <c r="AU709" s="137"/>
      <c r="AV709" s="102"/>
    </row>
    <row r="710" spans="1:48" ht="10.199999999999999" x14ac:dyDescent="0.2">
      <c r="A710" s="102"/>
      <c r="B710" s="133">
        <v>708</v>
      </c>
      <c r="C710" s="159"/>
      <c r="D710" s="82"/>
      <c r="E710" s="81"/>
      <c r="F710" s="82"/>
      <c r="G710" s="84"/>
      <c r="H710" s="84"/>
      <c r="I710" s="85"/>
      <c r="J710" s="85"/>
      <c r="K710" s="84"/>
      <c r="L710" s="86"/>
      <c r="M710" s="87"/>
      <c r="N710" s="135"/>
      <c r="O710" s="119"/>
      <c r="P710" s="120"/>
      <c r="Q710" s="121"/>
      <c r="R710" s="86"/>
      <c r="S710" s="86"/>
      <c r="T710" s="138">
        <f t="shared" si="304"/>
        <v>6.4099999999999966</v>
      </c>
      <c r="U710" s="122">
        <f t="shared" si="286"/>
        <v>0</v>
      </c>
      <c r="V710" s="123">
        <f t="shared" si="287"/>
        <v>0</v>
      </c>
      <c r="W710" s="122">
        <f t="shared" si="298"/>
        <v>0</v>
      </c>
      <c r="X710" s="124">
        <f t="shared" si="288"/>
        <v>6.4099999999999966</v>
      </c>
      <c r="Y710" s="124">
        <f t="shared" si="289"/>
        <v>-1.5899999999999967</v>
      </c>
      <c r="Z710" s="124">
        <f t="shared" si="290"/>
        <v>6.4099999999999966</v>
      </c>
      <c r="AA710" s="140">
        <f t="shared" si="291"/>
        <v>-1.5899999999999967</v>
      </c>
      <c r="AB710" s="142" t="str">
        <f>IF(G710&lt;&gt;"",VLOOKUP(WEEKDAY(C710,2),Служебный!G$4:H$10,2),"")</f>
        <v/>
      </c>
      <c r="AC710" s="125" t="str">
        <f t="shared" si="305"/>
        <v/>
      </c>
      <c r="AD710" s="126" t="str">
        <f t="shared" si="306"/>
        <v/>
      </c>
      <c r="AE710" s="127">
        <f t="shared" si="292"/>
        <v>0</v>
      </c>
      <c r="AF710" s="127">
        <f t="shared" si="293"/>
        <v>0</v>
      </c>
      <c r="AG710" s="127" t="str">
        <f t="shared" si="299"/>
        <v>интрадей</v>
      </c>
      <c r="AH710" s="128">
        <f t="shared" si="294"/>
        <v>0</v>
      </c>
      <c r="AI710" s="128">
        <f t="shared" si="295"/>
        <v>0</v>
      </c>
      <c r="AJ710" s="125" t="str">
        <f t="shared" si="307"/>
        <v/>
      </c>
      <c r="AK710" s="125" t="str">
        <f t="shared" si="308"/>
        <v/>
      </c>
      <c r="AL710" s="126" t="str">
        <f t="shared" si="309"/>
        <v/>
      </c>
      <c r="AM710" s="128">
        <f t="shared" si="302"/>
        <v>0</v>
      </c>
      <c r="AN710" s="129">
        <f t="shared" si="310"/>
        <v>8</v>
      </c>
      <c r="AO710" s="129">
        <f t="shared" si="303"/>
        <v>-19.875000000000043</v>
      </c>
      <c r="AP710" s="129">
        <f t="shared" si="311"/>
        <v>0</v>
      </c>
      <c r="AQ710" s="128">
        <f t="shared" si="300"/>
        <v>0</v>
      </c>
      <c r="AR710" s="128">
        <f t="shared" si="301"/>
        <v>0</v>
      </c>
      <c r="AS710" s="125">
        <f t="shared" si="296"/>
        <v>0</v>
      </c>
      <c r="AT710" s="143">
        <f t="shared" si="297"/>
        <v>-1</v>
      </c>
      <c r="AU710" s="137"/>
      <c r="AV710" s="102"/>
    </row>
    <row r="711" spans="1:48" ht="10.199999999999999" x14ac:dyDescent="0.2">
      <c r="A711" s="102"/>
      <c r="B711" s="133">
        <v>709</v>
      </c>
      <c r="C711" s="159"/>
      <c r="D711" s="82"/>
      <c r="E711" s="81"/>
      <c r="F711" s="82"/>
      <c r="G711" s="84"/>
      <c r="H711" s="84"/>
      <c r="I711" s="85"/>
      <c r="J711" s="85"/>
      <c r="K711" s="84"/>
      <c r="L711" s="86"/>
      <c r="M711" s="87"/>
      <c r="N711" s="135"/>
      <c r="O711" s="119"/>
      <c r="P711" s="120"/>
      <c r="Q711" s="121"/>
      <c r="R711" s="86"/>
      <c r="S711" s="86"/>
      <c r="T711" s="138">
        <f t="shared" si="304"/>
        <v>6.4099999999999966</v>
      </c>
      <c r="U711" s="122">
        <f t="shared" si="286"/>
        <v>0</v>
      </c>
      <c r="V711" s="123">
        <f t="shared" si="287"/>
        <v>0</v>
      </c>
      <c r="W711" s="122">
        <f t="shared" si="298"/>
        <v>0</v>
      </c>
      <c r="X711" s="124">
        <f t="shared" si="288"/>
        <v>6.4099999999999966</v>
      </c>
      <c r="Y711" s="124">
        <f t="shared" si="289"/>
        <v>-1.5899999999999967</v>
      </c>
      <c r="Z711" s="124">
        <f t="shared" si="290"/>
        <v>6.4099999999999966</v>
      </c>
      <c r="AA711" s="140">
        <f t="shared" si="291"/>
        <v>-1.5899999999999967</v>
      </c>
      <c r="AB711" s="142" t="str">
        <f>IF(G711&lt;&gt;"",VLOOKUP(WEEKDAY(C711,2),Служебный!G$4:H$10,2),"")</f>
        <v/>
      </c>
      <c r="AC711" s="125" t="str">
        <f t="shared" si="305"/>
        <v/>
      </c>
      <c r="AD711" s="126" t="str">
        <f t="shared" si="306"/>
        <v/>
      </c>
      <c r="AE711" s="127">
        <f t="shared" si="292"/>
        <v>0</v>
      </c>
      <c r="AF711" s="127">
        <f t="shared" si="293"/>
        <v>0</v>
      </c>
      <c r="AG711" s="127" t="str">
        <f t="shared" si="299"/>
        <v>интрадей</v>
      </c>
      <c r="AH711" s="128">
        <f t="shared" si="294"/>
        <v>0</v>
      </c>
      <c r="AI711" s="128">
        <f t="shared" si="295"/>
        <v>0</v>
      </c>
      <c r="AJ711" s="125" t="str">
        <f t="shared" si="307"/>
        <v/>
      </c>
      <c r="AK711" s="125" t="str">
        <f t="shared" si="308"/>
        <v/>
      </c>
      <c r="AL711" s="126" t="str">
        <f t="shared" si="309"/>
        <v/>
      </c>
      <c r="AM711" s="128">
        <f t="shared" si="302"/>
        <v>0</v>
      </c>
      <c r="AN711" s="129">
        <f t="shared" si="310"/>
        <v>8</v>
      </c>
      <c r="AO711" s="129">
        <f t="shared" si="303"/>
        <v>-19.875000000000043</v>
      </c>
      <c r="AP711" s="129">
        <f t="shared" si="311"/>
        <v>0</v>
      </c>
      <c r="AQ711" s="128">
        <f t="shared" si="300"/>
        <v>0</v>
      </c>
      <c r="AR711" s="128">
        <f t="shared" si="301"/>
        <v>0</v>
      </c>
      <c r="AS711" s="125">
        <f t="shared" si="296"/>
        <v>0</v>
      </c>
      <c r="AT711" s="143">
        <f t="shared" si="297"/>
        <v>-1</v>
      </c>
      <c r="AU711" s="137"/>
      <c r="AV711" s="102"/>
    </row>
    <row r="712" spans="1:48" ht="10.199999999999999" x14ac:dyDescent="0.2">
      <c r="A712" s="102"/>
      <c r="B712" s="133">
        <v>710</v>
      </c>
      <c r="C712" s="159"/>
      <c r="D712" s="82"/>
      <c r="E712" s="81"/>
      <c r="F712" s="82"/>
      <c r="G712" s="84"/>
      <c r="H712" s="84"/>
      <c r="I712" s="85"/>
      <c r="J712" s="85"/>
      <c r="K712" s="84"/>
      <c r="L712" s="86"/>
      <c r="M712" s="87"/>
      <c r="N712" s="135"/>
      <c r="O712" s="119"/>
      <c r="P712" s="120"/>
      <c r="Q712" s="121"/>
      <c r="R712" s="86"/>
      <c r="S712" s="86"/>
      <c r="T712" s="138">
        <f t="shared" si="304"/>
        <v>6.4099999999999966</v>
      </c>
      <c r="U712" s="122">
        <f t="shared" si="286"/>
        <v>0</v>
      </c>
      <c r="V712" s="123">
        <f t="shared" si="287"/>
        <v>0</v>
      </c>
      <c r="W712" s="122">
        <f t="shared" si="298"/>
        <v>0</v>
      </c>
      <c r="X712" s="124">
        <f t="shared" si="288"/>
        <v>6.4099999999999966</v>
      </c>
      <c r="Y712" s="124">
        <f t="shared" si="289"/>
        <v>-1.5899999999999967</v>
      </c>
      <c r="Z712" s="124">
        <f t="shared" si="290"/>
        <v>6.4099999999999966</v>
      </c>
      <c r="AA712" s="140">
        <f t="shared" si="291"/>
        <v>-1.5899999999999967</v>
      </c>
      <c r="AB712" s="142" t="str">
        <f>IF(G712&lt;&gt;"",VLOOKUP(WEEKDAY(C712,2),Служебный!G$4:H$10,2),"")</f>
        <v/>
      </c>
      <c r="AC712" s="125" t="str">
        <f t="shared" si="305"/>
        <v/>
      </c>
      <c r="AD712" s="126" t="str">
        <f t="shared" si="306"/>
        <v/>
      </c>
      <c r="AE712" s="127">
        <f t="shared" si="292"/>
        <v>0</v>
      </c>
      <c r="AF712" s="127">
        <f t="shared" si="293"/>
        <v>0</v>
      </c>
      <c r="AG712" s="127" t="str">
        <f t="shared" si="299"/>
        <v>интрадей</v>
      </c>
      <c r="AH712" s="128">
        <f t="shared" si="294"/>
        <v>0</v>
      </c>
      <c r="AI712" s="128">
        <f t="shared" si="295"/>
        <v>0</v>
      </c>
      <c r="AJ712" s="125" t="str">
        <f t="shared" si="307"/>
        <v/>
      </c>
      <c r="AK712" s="125" t="str">
        <f t="shared" si="308"/>
        <v/>
      </c>
      <c r="AL712" s="126" t="str">
        <f t="shared" si="309"/>
        <v/>
      </c>
      <c r="AM712" s="128">
        <f t="shared" si="302"/>
        <v>0</v>
      </c>
      <c r="AN712" s="129">
        <f t="shared" si="310"/>
        <v>8</v>
      </c>
      <c r="AO712" s="129">
        <f t="shared" si="303"/>
        <v>-19.875000000000043</v>
      </c>
      <c r="AP712" s="129">
        <f t="shared" si="311"/>
        <v>0</v>
      </c>
      <c r="AQ712" s="128">
        <f t="shared" si="300"/>
        <v>0</v>
      </c>
      <c r="AR712" s="128">
        <f t="shared" si="301"/>
        <v>0</v>
      </c>
      <c r="AS712" s="125">
        <f t="shared" si="296"/>
        <v>0</v>
      </c>
      <c r="AT712" s="143">
        <f t="shared" si="297"/>
        <v>-1</v>
      </c>
      <c r="AU712" s="137"/>
      <c r="AV712" s="102"/>
    </row>
    <row r="713" spans="1:48" ht="10.199999999999999" x14ac:dyDescent="0.2">
      <c r="A713" s="102"/>
      <c r="B713" s="133">
        <v>711</v>
      </c>
      <c r="C713" s="159"/>
      <c r="D713" s="82"/>
      <c r="E713" s="81"/>
      <c r="F713" s="82"/>
      <c r="G713" s="84"/>
      <c r="H713" s="84"/>
      <c r="I713" s="85"/>
      <c r="J713" s="85"/>
      <c r="K713" s="84"/>
      <c r="L713" s="86"/>
      <c r="M713" s="87"/>
      <c r="N713" s="135"/>
      <c r="O713" s="119"/>
      <c r="P713" s="120"/>
      <c r="Q713" s="121"/>
      <c r="R713" s="86"/>
      <c r="S713" s="86"/>
      <c r="T713" s="138">
        <f t="shared" si="304"/>
        <v>6.4099999999999966</v>
      </c>
      <c r="U713" s="122">
        <f t="shared" si="286"/>
        <v>0</v>
      </c>
      <c r="V713" s="123">
        <f t="shared" si="287"/>
        <v>0</v>
      </c>
      <c r="W713" s="122">
        <f t="shared" si="298"/>
        <v>0</v>
      </c>
      <c r="X713" s="124">
        <f t="shared" si="288"/>
        <v>6.4099999999999966</v>
      </c>
      <c r="Y713" s="124">
        <f t="shared" si="289"/>
        <v>-1.5899999999999967</v>
      </c>
      <c r="Z713" s="124">
        <f t="shared" si="290"/>
        <v>6.4099999999999966</v>
      </c>
      <c r="AA713" s="140">
        <f t="shared" si="291"/>
        <v>-1.5899999999999967</v>
      </c>
      <c r="AB713" s="142" t="str">
        <f>IF(G713&lt;&gt;"",VLOOKUP(WEEKDAY(C713,2),Служебный!G$4:H$10,2),"")</f>
        <v/>
      </c>
      <c r="AC713" s="125" t="str">
        <f t="shared" si="305"/>
        <v/>
      </c>
      <c r="AD713" s="126" t="str">
        <f t="shared" si="306"/>
        <v/>
      </c>
      <c r="AE713" s="127">
        <f t="shared" si="292"/>
        <v>0</v>
      </c>
      <c r="AF713" s="127">
        <f t="shared" si="293"/>
        <v>0</v>
      </c>
      <c r="AG713" s="127" t="str">
        <f t="shared" si="299"/>
        <v>интрадей</v>
      </c>
      <c r="AH713" s="128">
        <f t="shared" si="294"/>
        <v>0</v>
      </c>
      <c r="AI713" s="128">
        <f t="shared" si="295"/>
        <v>0</v>
      </c>
      <c r="AJ713" s="125" t="str">
        <f t="shared" si="307"/>
        <v/>
      </c>
      <c r="AK713" s="125" t="str">
        <f t="shared" si="308"/>
        <v/>
      </c>
      <c r="AL713" s="126" t="str">
        <f t="shared" si="309"/>
        <v/>
      </c>
      <c r="AM713" s="128">
        <f t="shared" si="302"/>
        <v>0</v>
      </c>
      <c r="AN713" s="129">
        <f t="shared" si="310"/>
        <v>8</v>
      </c>
      <c r="AO713" s="129">
        <f t="shared" si="303"/>
        <v>-19.875000000000043</v>
      </c>
      <c r="AP713" s="129">
        <f t="shared" si="311"/>
        <v>0</v>
      </c>
      <c r="AQ713" s="128">
        <f t="shared" si="300"/>
        <v>0</v>
      </c>
      <c r="AR713" s="128">
        <f t="shared" si="301"/>
        <v>0</v>
      </c>
      <c r="AS713" s="125">
        <f t="shared" si="296"/>
        <v>0</v>
      </c>
      <c r="AT713" s="143">
        <f t="shared" si="297"/>
        <v>-1</v>
      </c>
      <c r="AU713" s="137"/>
      <c r="AV713" s="102"/>
    </row>
    <row r="714" spans="1:48" ht="10.199999999999999" x14ac:dyDescent="0.2">
      <c r="A714" s="102"/>
      <c r="B714" s="133">
        <v>712</v>
      </c>
      <c r="C714" s="159"/>
      <c r="D714" s="82"/>
      <c r="E714" s="81"/>
      <c r="F714" s="82"/>
      <c r="G714" s="84"/>
      <c r="H714" s="84"/>
      <c r="I714" s="85"/>
      <c r="J714" s="85"/>
      <c r="K714" s="84"/>
      <c r="L714" s="86"/>
      <c r="M714" s="87"/>
      <c r="N714" s="135"/>
      <c r="O714" s="119"/>
      <c r="P714" s="120"/>
      <c r="Q714" s="121"/>
      <c r="R714" s="86"/>
      <c r="S714" s="86"/>
      <c r="T714" s="138">
        <f t="shared" si="304"/>
        <v>6.4099999999999966</v>
      </c>
      <c r="U714" s="122">
        <f t="shared" si="286"/>
        <v>0</v>
      </c>
      <c r="V714" s="123">
        <f t="shared" si="287"/>
        <v>0</v>
      </c>
      <c r="W714" s="122">
        <f t="shared" si="298"/>
        <v>0</v>
      </c>
      <c r="X714" s="124">
        <f t="shared" si="288"/>
        <v>6.4099999999999966</v>
      </c>
      <c r="Y714" s="124">
        <f t="shared" si="289"/>
        <v>-1.5899999999999967</v>
      </c>
      <c r="Z714" s="124">
        <f t="shared" si="290"/>
        <v>6.4099999999999966</v>
      </c>
      <c r="AA714" s="140">
        <f t="shared" si="291"/>
        <v>-1.5899999999999967</v>
      </c>
      <c r="AB714" s="142" t="str">
        <f>IF(G714&lt;&gt;"",VLOOKUP(WEEKDAY(C714,2),Служебный!G$4:H$10,2),"")</f>
        <v/>
      </c>
      <c r="AC714" s="125" t="str">
        <f t="shared" si="305"/>
        <v/>
      </c>
      <c r="AD714" s="126" t="str">
        <f t="shared" si="306"/>
        <v/>
      </c>
      <c r="AE714" s="127">
        <f t="shared" si="292"/>
        <v>0</v>
      </c>
      <c r="AF714" s="127">
        <f t="shared" si="293"/>
        <v>0</v>
      </c>
      <c r="AG714" s="127" t="str">
        <f t="shared" si="299"/>
        <v>интрадей</v>
      </c>
      <c r="AH714" s="128">
        <f t="shared" si="294"/>
        <v>0</v>
      </c>
      <c r="AI714" s="128">
        <f t="shared" si="295"/>
        <v>0</v>
      </c>
      <c r="AJ714" s="125" t="str">
        <f t="shared" si="307"/>
        <v/>
      </c>
      <c r="AK714" s="125" t="str">
        <f t="shared" si="308"/>
        <v/>
      </c>
      <c r="AL714" s="126" t="str">
        <f t="shared" si="309"/>
        <v/>
      </c>
      <c r="AM714" s="128">
        <f t="shared" si="302"/>
        <v>0</v>
      </c>
      <c r="AN714" s="129">
        <f t="shared" si="310"/>
        <v>8</v>
      </c>
      <c r="AO714" s="129">
        <f t="shared" si="303"/>
        <v>-19.875000000000043</v>
      </c>
      <c r="AP714" s="129">
        <f t="shared" si="311"/>
        <v>0</v>
      </c>
      <c r="AQ714" s="128">
        <f t="shared" si="300"/>
        <v>0</v>
      </c>
      <c r="AR714" s="128">
        <f t="shared" si="301"/>
        <v>0</v>
      </c>
      <c r="AS714" s="125">
        <f t="shared" si="296"/>
        <v>0</v>
      </c>
      <c r="AT714" s="143">
        <f t="shared" si="297"/>
        <v>-1</v>
      </c>
      <c r="AU714" s="137"/>
      <c r="AV714" s="102"/>
    </row>
    <row r="715" spans="1:48" ht="10.199999999999999" x14ac:dyDescent="0.2">
      <c r="A715" s="102"/>
      <c r="B715" s="133">
        <v>713</v>
      </c>
      <c r="C715" s="159"/>
      <c r="D715" s="82"/>
      <c r="E715" s="81"/>
      <c r="F715" s="82"/>
      <c r="G715" s="84"/>
      <c r="H715" s="84"/>
      <c r="I715" s="85"/>
      <c r="J715" s="85"/>
      <c r="K715" s="84"/>
      <c r="L715" s="86"/>
      <c r="M715" s="87"/>
      <c r="N715" s="135"/>
      <c r="O715" s="119"/>
      <c r="P715" s="120"/>
      <c r="Q715" s="121"/>
      <c r="R715" s="86"/>
      <c r="S715" s="86"/>
      <c r="T715" s="138">
        <f t="shared" si="304"/>
        <v>6.4099999999999966</v>
      </c>
      <c r="U715" s="122">
        <f t="shared" si="286"/>
        <v>0</v>
      </c>
      <c r="V715" s="123">
        <f t="shared" si="287"/>
        <v>0</v>
      </c>
      <c r="W715" s="122">
        <f t="shared" si="298"/>
        <v>0</v>
      </c>
      <c r="X715" s="124">
        <f t="shared" si="288"/>
        <v>6.4099999999999966</v>
      </c>
      <c r="Y715" s="124">
        <f t="shared" si="289"/>
        <v>-1.5899999999999967</v>
      </c>
      <c r="Z715" s="124">
        <f t="shared" si="290"/>
        <v>6.4099999999999966</v>
      </c>
      <c r="AA715" s="140">
        <f t="shared" si="291"/>
        <v>-1.5899999999999967</v>
      </c>
      <c r="AB715" s="142" t="str">
        <f>IF(G715&lt;&gt;"",VLOOKUP(WEEKDAY(C715,2),Служебный!G$4:H$10,2),"")</f>
        <v/>
      </c>
      <c r="AC715" s="125" t="str">
        <f t="shared" si="305"/>
        <v/>
      </c>
      <c r="AD715" s="126" t="str">
        <f t="shared" si="306"/>
        <v/>
      </c>
      <c r="AE715" s="127">
        <f t="shared" si="292"/>
        <v>0</v>
      </c>
      <c r="AF715" s="127">
        <f t="shared" si="293"/>
        <v>0</v>
      </c>
      <c r="AG715" s="127" t="str">
        <f t="shared" si="299"/>
        <v>интрадей</v>
      </c>
      <c r="AH715" s="128">
        <f t="shared" si="294"/>
        <v>0</v>
      </c>
      <c r="AI715" s="128">
        <f t="shared" si="295"/>
        <v>0</v>
      </c>
      <c r="AJ715" s="125" t="str">
        <f t="shared" si="307"/>
        <v/>
      </c>
      <c r="AK715" s="125" t="str">
        <f t="shared" si="308"/>
        <v/>
      </c>
      <c r="AL715" s="126" t="str">
        <f t="shared" si="309"/>
        <v/>
      </c>
      <c r="AM715" s="128">
        <f t="shared" si="302"/>
        <v>0</v>
      </c>
      <c r="AN715" s="129">
        <f t="shared" si="310"/>
        <v>8</v>
      </c>
      <c r="AO715" s="129">
        <f t="shared" si="303"/>
        <v>-19.875000000000043</v>
      </c>
      <c r="AP715" s="129">
        <f t="shared" si="311"/>
        <v>0</v>
      </c>
      <c r="AQ715" s="128">
        <f t="shared" si="300"/>
        <v>0</v>
      </c>
      <c r="AR715" s="128">
        <f t="shared" si="301"/>
        <v>0</v>
      </c>
      <c r="AS715" s="125">
        <f t="shared" si="296"/>
        <v>0</v>
      </c>
      <c r="AT715" s="143">
        <f t="shared" si="297"/>
        <v>-1</v>
      </c>
      <c r="AU715" s="137"/>
      <c r="AV715" s="102"/>
    </row>
    <row r="716" spans="1:48" ht="10.199999999999999" x14ac:dyDescent="0.2">
      <c r="A716" s="102"/>
      <c r="B716" s="133">
        <v>714</v>
      </c>
      <c r="C716" s="159"/>
      <c r="D716" s="82"/>
      <c r="E716" s="81"/>
      <c r="F716" s="82"/>
      <c r="G716" s="84"/>
      <c r="H716" s="84"/>
      <c r="I716" s="85"/>
      <c r="J716" s="85"/>
      <c r="K716" s="84"/>
      <c r="L716" s="86"/>
      <c r="M716" s="87"/>
      <c r="N716" s="135"/>
      <c r="O716" s="119"/>
      <c r="P716" s="120"/>
      <c r="Q716" s="121"/>
      <c r="R716" s="86"/>
      <c r="S716" s="86"/>
      <c r="T716" s="138">
        <f t="shared" si="304"/>
        <v>6.4099999999999966</v>
      </c>
      <c r="U716" s="122">
        <f t="shared" si="286"/>
        <v>0</v>
      </c>
      <c r="V716" s="123">
        <f t="shared" si="287"/>
        <v>0</v>
      </c>
      <c r="W716" s="122">
        <f t="shared" si="298"/>
        <v>0</v>
      </c>
      <c r="X716" s="124">
        <f t="shared" si="288"/>
        <v>6.4099999999999966</v>
      </c>
      <c r="Y716" s="124">
        <f t="shared" si="289"/>
        <v>-1.5899999999999967</v>
      </c>
      <c r="Z716" s="124">
        <f t="shared" si="290"/>
        <v>6.4099999999999966</v>
      </c>
      <c r="AA716" s="140">
        <f t="shared" si="291"/>
        <v>-1.5899999999999967</v>
      </c>
      <c r="AB716" s="142" t="str">
        <f>IF(G716&lt;&gt;"",VLOOKUP(WEEKDAY(C716,2),Служебный!G$4:H$10,2),"")</f>
        <v/>
      </c>
      <c r="AC716" s="125" t="str">
        <f t="shared" si="305"/>
        <v/>
      </c>
      <c r="AD716" s="126" t="str">
        <f t="shared" si="306"/>
        <v/>
      </c>
      <c r="AE716" s="127">
        <f t="shared" si="292"/>
        <v>0</v>
      </c>
      <c r="AF716" s="127">
        <f t="shared" si="293"/>
        <v>0</v>
      </c>
      <c r="AG716" s="127" t="str">
        <f t="shared" si="299"/>
        <v>интрадей</v>
      </c>
      <c r="AH716" s="128">
        <f t="shared" si="294"/>
        <v>0</v>
      </c>
      <c r="AI716" s="128">
        <f t="shared" si="295"/>
        <v>0</v>
      </c>
      <c r="AJ716" s="125" t="str">
        <f t="shared" si="307"/>
        <v/>
      </c>
      <c r="AK716" s="125" t="str">
        <f t="shared" si="308"/>
        <v/>
      </c>
      <c r="AL716" s="126" t="str">
        <f t="shared" si="309"/>
        <v/>
      </c>
      <c r="AM716" s="128">
        <f t="shared" si="302"/>
        <v>0</v>
      </c>
      <c r="AN716" s="129">
        <f t="shared" si="310"/>
        <v>8</v>
      </c>
      <c r="AO716" s="129">
        <f t="shared" si="303"/>
        <v>-19.875000000000043</v>
      </c>
      <c r="AP716" s="129">
        <f t="shared" si="311"/>
        <v>0</v>
      </c>
      <c r="AQ716" s="128">
        <f t="shared" si="300"/>
        <v>0</v>
      </c>
      <c r="AR716" s="128">
        <f t="shared" si="301"/>
        <v>0</v>
      </c>
      <c r="AS716" s="125">
        <f t="shared" si="296"/>
        <v>0</v>
      </c>
      <c r="AT716" s="143">
        <f t="shared" si="297"/>
        <v>-1</v>
      </c>
      <c r="AU716" s="137"/>
      <c r="AV716" s="102"/>
    </row>
    <row r="717" spans="1:48" ht="10.199999999999999" x14ac:dyDescent="0.2">
      <c r="A717" s="102"/>
      <c r="B717" s="133">
        <v>715</v>
      </c>
      <c r="C717" s="159"/>
      <c r="D717" s="82"/>
      <c r="E717" s="81"/>
      <c r="F717" s="82"/>
      <c r="G717" s="84"/>
      <c r="H717" s="84"/>
      <c r="I717" s="85"/>
      <c r="J717" s="85"/>
      <c r="K717" s="84"/>
      <c r="L717" s="86"/>
      <c r="M717" s="87"/>
      <c r="N717" s="135"/>
      <c r="O717" s="119"/>
      <c r="P717" s="120"/>
      <c r="Q717" s="121"/>
      <c r="R717" s="86"/>
      <c r="S717" s="86"/>
      <c r="T717" s="138">
        <f t="shared" si="304"/>
        <v>6.4099999999999966</v>
      </c>
      <c r="U717" s="122">
        <f t="shared" si="286"/>
        <v>0</v>
      </c>
      <c r="V717" s="123">
        <f t="shared" si="287"/>
        <v>0</v>
      </c>
      <c r="W717" s="122">
        <f t="shared" si="298"/>
        <v>0</v>
      </c>
      <c r="X717" s="124">
        <f t="shared" si="288"/>
        <v>6.4099999999999966</v>
      </c>
      <c r="Y717" s="124">
        <f t="shared" si="289"/>
        <v>-1.5899999999999967</v>
      </c>
      <c r="Z717" s="124">
        <f t="shared" si="290"/>
        <v>6.4099999999999966</v>
      </c>
      <c r="AA717" s="140">
        <f t="shared" si="291"/>
        <v>-1.5899999999999967</v>
      </c>
      <c r="AB717" s="142" t="str">
        <f>IF(G717&lt;&gt;"",VLOOKUP(WEEKDAY(C717,2),Служебный!G$4:H$10,2),"")</f>
        <v/>
      </c>
      <c r="AC717" s="125" t="str">
        <f t="shared" si="305"/>
        <v/>
      </c>
      <c r="AD717" s="126" t="str">
        <f t="shared" si="306"/>
        <v/>
      </c>
      <c r="AE717" s="127">
        <f t="shared" si="292"/>
        <v>0</v>
      </c>
      <c r="AF717" s="127">
        <f t="shared" si="293"/>
        <v>0</v>
      </c>
      <c r="AG717" s="127" t="str">
        <f t="shared" si="299"/>
        <v>интрадей</v>
      </c>
      <c r="AH717" s="128">
        <f t="shared" si="294"/>
        <v>0</v>
      </c>
      <c r="AI717" s="128">
        <f t="shared" si="295"/>
        <v>0</v>
      </c>
      <c r="AJ717" s="125" t="str">
        <f t="shared" si="307"/>
        <v/>
      </c>
      <c r="AK717" s="125" t="str">
        <f t="shared" si="308"/>
        <v/>
      </c>
      <c r="AL717" s="126" t="str">
        <f t="shared" si="309"/>
        <v/>
      </c>
      <c r="AM717" s="128">
        <f t="shared" si="302"/>
        <v>0</v>
      </c>
      <c r="AN717" s="129">
        <f t="shared" si="310"/>
        <v>8</v>
      </c>
      <c r="AO717" s="129">
        <f t="shared" si="303"/>
        <v>-19.875000000000043</v>
      </c>
      <c r="AP717" s="129">
        <f t="shared" si="311"/>
        <v>0</v>
      </c>
      <c r="AQ717" s="128">
        <f t="shared" si="300"/>
        <v>0</v>
      </c>
      <c r="AR717" s="128">
        <f t="shared" si="301"/>
        <v>0</v>
      </c>
      <c r="AS717" s="125">
        <f t="shared" si="296"/>
        <v>0</v>
      </c>
      <c r="AT717" s="143">
        <f t="shared" si="297"/>
        <v>-1</v>
      </c>
      <c r="AU717" s="137"/>
      <c r="AV717" s="102"/>
    </row>
    <row r="718" spans="1:48" ht="10.199999999999999" x14ac:dyDescent="0.2">
      <c r="A718" s="102"/>
      <c r="B718" s="133">
        <v>716</v>
      </c>
      <c r="C718" s="159"/>
      <c r="D718" s="82"/>
      <c r="E718" s="81"/>
      <c r="F718" s="82"/>
      <c r="G718" s="84"/>
      <c r="H718" s="84"/>
      <c r="I718" s="85"/>
      <c r="J718" s="85"/>
      <c r="K718" s="84"/>
      <c r="L718" s="86"/>
      <c r="M718" s="87"/>
      <c r="N718" s="135"/>
      <c r="O718" s="119"/>
      <c r="P718" s="120"/>
      <c r="Q718" s="121"/>
      <c r="R718" s="86"/>
      <c r="S718" s="86"/>
      <c r="T718" s="138">
        <f t="shared" si="304"/>
        <v>6.4099999999999966</v>
      </c>
      <c r="U718" s="122">
        <f t="shared" si="286"/>
        <v>0</v>
      </c>
      <c r="V718" s="123">
        <f t="shared" si="287"/>
        <v>0</v>
      </c>
      <c r="W718" s="122">
        <f t="shared" si="298"/>
        <v>0</v>
      </c>
      <c r="X718" s="124">
        <f t="shared" si="288"/>
        <v>6.4099999999999966</v>
      </c>
      <c r="Y718" s="124">
        <f t="shared" si="289"/>
        <v>-1.5899999999999967</v>
      </c>
      <c r="Z718" s="124">
        <f t="shared" si="290"/>
        <v>6.4099999999999966</v>
      </c>
      <c r="AA718" s="140">
        <f t="shared" si="291"/>
        <v>-1.5899999999999967</v>
      </c>
      <c r="AB718" s="142" t="str">
        <f>IF(G718&lt;&gt;"",VLOOKUP(WEEKDAY(C718,2),Служебный!G$4:H$10,2),"")</f>
        <v/>
      </c>
      <c r="AC718" s="125" t="str">
        <f t="shared" si="305"/>
        <v/>
      </c>
      <c r="AD718" s="126" t="str">
        <f t="shared" si="306"/>
        <v/>
      </c>
      <c r="AE718" s="127">
        <f t="shared" si="292"/>
        <v>0</v>
      </c>
      <c r="AF718" s="127">
        <f t="shared" si="293"/>
        <v>0</v>
      </c>
      <c r="AG718" s="127" t="str">
        <f t="shared" si="299"/>
        <v>интрадей</v>
      </c>
      <c r="AH718" s="128">
        <f t="shared" si="294"/>
        <v>0</v>
      </c>
      <c r="AI718" s="128">
        <f t="shared" si="295"/>
        <v>0</v>
      </c>
      <c r="AJ718" s="125" t="str">
        <f t="shared" si="307"/>
        <v/>
      </c>
      <c r="AK718" s="125" t="str">
        <f t="shared" si="308"/>
        <v/>
      </c>
      <c r="AL718" s="126" t="str">
        <f t="shared" si="309"/>
        <v/>
      </c>
      <c r="AM718" s="128">
        <f t="shared" si="302"/>
        <v>0</v>
      </c>
      <c r="AN718" s="129">
        <f t="shared" si="310"/>
        <v>8</v>
      </c>
      <c r="AO718" s="129">
        <f t="shared" si="303"/>
        <v>-19.875000000000043</v>
      </c>
      <c r="AP718" s="129">
        <f t="shared" si="311"/>
        <v>0</v>
      </c>
      <c r="AQ718" s="128">
        <f t="shared" si="300"/>
        <v>0</v>
      </c>
      <c r="AR718" s="128">
        <f t="shared" si="301"/>
        <v>0</v>
      </c>
      <c r="AS718" s="125">
        <f t="shared" si="296"/>
        <v>0</v>
      </c>
      <c r="AT718" s="143">
        <f t="shared" si="297"/>
        <v>-1</v>
      </c>
      <c r="AU718" s="137"/>
      <c r="AV718" s="102"/>
    </row>
    <row r="719" spans="1:48" ht="10.199999999999999" x14ac:dyDescent="0.2">
      <c r="A719" s="102"/>
      <c r="B719" s="133">
        <v>717</v>
      </c>
      <c r="C719" s="159"/>
      <c r="D719" s="82"/>
      <c r="E719" s="81"/>
      <c r="F719" s="82"/>
      <c r="G719" s="84"/>
      <c r="H719" s="84"/>
      <c r="I719" s="85"/>
      <c r="J719" s="85"/>
      <c r="K719" s="84"/>
      <c r="L719" s="86"/>
      <c r="M719" s="87"/>
      <c r="N719" s="135"/>
      <c r="O719" s="119"/>
      <c r="P719" s="120"/>
      <c r="Q719" s="121"/>
      <c r="R719" s="86"/>
      <c r="S719" s="86"/>
      <c r="T719" s="138">
        <f t="shared" si="304"/>
        <v>6.4099999999999966</v>
      </c>
      <c r="U719" s="122">
        <f t="shared" si="286"/>
        <v>0</v>
      </c>
      <c r="V719" s="123">
        <f t="shared" si="287"/>
        <v>0</v>
      </c>
      <c r="W719" s="122">
        <f t="shared" si="298"/>
        <v>0</v>
      </c>
      <c r="X719" s="124">
        <f t="shared" si="288"/>
        <v>6.4099999999999966</v>
      </c>
      <c r="Y719" s="124">
        <f t="shared" si="289"/>
        <v>-1.5899999999999967</v>
      </c>
      <c r="Z719" s="124">
        <f t="shared" si="290"/>
        <v>6.4099999999999966</v>
      </c>
      <c r="AA719" s="140">
        <f t="shared" si="291"/>
        <v>-1.5899999999999967</v>
      </c>
      <c r="AB719" s="142" t="str">
        <f>IF(G719&lt;&gt;"",VLOOKUP(WEEKDAY(C719,2),Служебный!G$4:H$10,2),"")</f>
        <v/>
      </c>
      <c r="AC719" s="125" t="str">
        <f t="shared" si="305"/>
        <v/>
      </c>
      <c r="AD719" s="126" t="str">
        <f t="shared" si="306"/>
        <v/>
      </c>
      <c r="AE719" s="127">
        <f t="shared" si="292"/>
        <v>0</v>
      </c>
      <c r="AF719" s="127">
        <f t="shared" si="293"/>
        <v>0</v>
      </c>
      <c r="AG719" s="127" t="str">
        <f t="shared" si="299"/>
        <v>интрадей</v>
      </c>
      <c r="AH719" s="128">
        <f t="shared" si="294"/>
        <v>0</v>
      </c>
      <c r="AI719" s="128">
        <f t="shared" si="295"/>
        <v>0</v>
      </c>
      <c r="AJ719" s="125" t="str">
        <f t="shared" si="307"/>
        <v/>
      </c>
      <c r="AK719" s="125" t="str">
        <f t="shared" si="308"/>
        <v/>
      </c>
      <c r="AL719" s="126" t="str">
        <f t="shared" si="309"/>
        <v/>
      </c>
      <c r="AM719" s="128">
        <f t="shared" si="302"/>
        <v>0</v>
      </c>
      <c r="AN719" s="129">
        <f t="shared" si="310"/>
        <v>8</v>
      </c>
      <c r="AO719" s="129">
        <f t="shared" si="303"/>
        <v>-19.875000000000043</v>
      </c>
      <c r="AP719" s="129">
        <f t="shared" si="311"/>
        <v>0</v>
      </c>
      <c r="AQ719" s="128">
        <f t="shared" si="300"/>
        <v>0</v>
      </c>
      <c r="AR719" s="128">
        <f t="shared" si="301"/>
        <v>0</v>
      </c>
      <c r="AS719" s="125">
        <f t="shared" si="296"/>
        <v>0</v>
      </c>
      <c r="AT719" s="143">
        <f t="shared" si="297"/>
        <v>-1</v>
      </c>
      <c r="AU719" s="137"/>
      <c r="AV719" s="102"/>
    </row>
    <row r="720" spans="1:48" ht="10.199999999999999" x14ac:dyDescent="0.2">
      <c r="A720" s="102"/>
      <c r="B720" s="133">
        <v>718</v>
      </c>
      <c r="C720" s="159"/>
      <c r="D720" s="82"/>
      <c r="E720" s="81"/>
      <c r="F720" s="82"/>
      <c r="G720" s="84"/>
      <c r="H720" s="84"/>
      <c r="I720" s="85"/>
      <c r="J720" s="85"/>
      <c r="K720" s="84"/>
      <c r="L720" s="86"/>
      <c r="M720" s="87"/>
      <c r="N720" s="135"/>
      <c r="O720" s="119"/>
      <c r="P720" s="120"/>
      <c r="Q720" s="121"/>
      <c r="R720" s="86"/>
      <c r="S720" s="86"/>
      <c r="T720" s="138">
        <f t="shared" si="304"/>
        <v>6.4099999999999966</v>
      </c>
      <c r="U720" s="122">
        <f t="shared" si="286"/>
        <v>0</v>
      </c>
      <c r="V720" s="123">
        <f t="shared" si="287"/>
        <v>0</v>
      </c>
      <c r="W720" s="122">
        <f t="shared" si="298"/>
        <v>0</v>
      </c>
      <c r="X720" s="124">
        <f t="shared" si="288"/>
        <v>6.4099999999999966</v>
      </c>
      <c r="Y720" s="124">
        <f t="shared" si="289"/>
        <v>-1.5899999999999967</v>
      </c>
      <c r="Z720" s="124">
        <f t="shared" si="290"/>
        <v>6.4099999999999966</v>
      </c>
      <c r="AA720" s="140">
        <f t="shared" si="291"/>
        <v>-1.5899999999999967</v>
      </c>
      <c r="AB720" s="142" t="str">
        <f>IF(G720&lt;&gt;"",VLOOKUP(WEEKDAY(C720,2),Служебный!G$4:H$10,2),"")</f>
        <v/>
      </c>
      <c r="AC720" s="125" t="str">
        <f t="shared" si="305"/>
        <v/>
      </c>
      <c r="AD720" s="126" t="str">
        <f t="shared" si="306"/>
        <v/>
      </c>
      <c r="AE720" s="127">
        <f t="shared" si="292"/>
        <v>0</v>
      </c>
      <c r="AF720" s="127">
        <f t="shared" si="293"/>
        <v>0</v>
      </c>
      <c r="AG720" s="127" t="str">
        <f t="shared" si="299"/>
        <v>интрадей</v>
      </c>
      <c r="AH720" s="128">
        <f t="shared" si="294"/>
        <v>0</v>
      </c>
      <c r="AI720" s="128">
        <f t="shared" si="295"/>
        <v>0</v>
      </c>
      <c r="AJ720" s="125" t="str">
        <f t="shared" si="307"/>
        <v/>
      </c>
      <c r="AK720" s="125" t="str">
        <f t="shared" si="308"/>
        <v/>
      </c>
      <c r="AL720" s="126" t="str">
        <f t="shared" si="309"/>
        <v/>
      </c>
      <c r="AM720" s="128">
        <f t="shared" si="302"/>
        <v>0</v>
      </c>
      <c r="AN720" s="129">
        <f t="shared" si="310"/>
        <v>8</v>
      </c>
      <c r="AO720" s="129">
        <f t="shared" si="303"/>
        <v>-19.875000000000043</v>
      </c>
      <c r="AP720" s="129">
        <f t="shared" si="311"/>
        <v>0</v>
      </c>
      <c r="AQ720" s="128">
        <f t="shared" si="300"/>
        <v>0</v>
      </c>
      <c r="AR720" s="128">
        <f t="shared" si="301"/>
        <v>0</v>
      </c>
      <c r="AS720" s="125">
        <f t="shared" si="296"/>
        <v>0</v>
      </c>
      <c r="AT720" s="143">
        <f t="shared" si="297"/>
        <v>-1</v>
      </c>
      <c r="AU720" s="137"/>
      <c r="AV720" s="102"/>
    </row>
    <row r="721" spans="1:48" ht="10.199999999999999" x14ac:dyDescent="0.2">
      <c r="A721" s="102"/>
      <c r="B721" s="133">
        <v>719</v>
      </c>
      <c r="C721" s="159"/>
      <c r="D721" s="82"/>
      <c r="E721" s="81"/>
      <c r="F721" s="82"/>
      <c r="G721" s="84"/>
      <c r="H721" s="84"/>
      <c r="I721" s="85"/>
      <c r="J721" s="85"/>
      <c r="K721" s="84"/>
      <c r="L721" s="86"/>
      <c r="M721" s="87"/>
      <c r="N721" s="135"/>
      <c r="O721" s="119"/>
      <c r="P721" s="120"/>
      <c r="Q721" s="121"/>
      <c r="R721" s="86"/>
      <c r="S721" s="86"/>
      <c r="T721" s="138">
        <f t="shared" si="304"/>
        <v>6.4099999999999966</v>
      </c>
      <c r="U721" s="122">
        <f t="shared" si="286"/>
        <v>0</v>
      </c>
      <c r="V721" s="123">
        <f t="shared" si="287"/>
        <v>0</v>
      </c>
      <c r="W721" s="122">
        <f t="shared" si="298"/>
        <v>0</v>
      </c>
      <c r="X721" s="124">
        <f t="shared" si="288"/>
        <v>6.4099999999999966</v>
      </c>
      <c r="Y721" s="124">
        <f t="shared" si="289"/>
        <v>-1.5899999999999967</v>
      </c>
      <c r="Z721" s="124">
        <f t="shared" si="290"/>
        <v>6.4099999999999966</v>
      </c>
      <c r="AA721" s="140">
        <f t="shared" si="291"/>
        <v>-1.5899999999999967</v>
      </c>
      <c r="AB721" s="142" t="str">
        <f>IF(G721&lt;&gt;"",VLOOKUP(WEEKDAY(C721,2),Служебный!G$4:H$10,2),"")</f>
        <v/>
      </c>
      <c r="AC721" s="125" t="str">
        <f t="shared" si="305"/>
        <v/>
      </c>
      <c r="AD721" s="126" t="str">
        <f t="shared" si="306"/>
        <v/>
      </c>
      <c r="AE721" s="127">
        <f t="shared" si="292"/>
        <v>0</v>
      </c>
      <c r="AF721" s="127">
        <f t="shared" si="293"/>
        <v>0</v>
      </c>
      <c r="AG721" s="127" t="str">
        <f t="shared" si="299"/>
        <v>интрадей</v>
      </c>
      <c r="AH721" s="128">
        <f t="shared" si="294"/>
        <v>0</v>
      </c>
      <c r="AI721" s="128">
        <f t="shared" si="295"/>
        <v>0</v>
      </c>
      <c r="AJ721" s="125" t="str">
        <f t="shared" si="307"/>
        <v/>
      </c>
      <c r="AK721" s="125" t="str">
        <f t="shared" si="308"/>
        <v/>
      </c>
      <c r="AL721" s="126" t="str">
        <f t="shared" si="309"/>
        <v/>
      </c>
      <c r="AM721" s="128">
        <f t="shared" si="302"/>
        <v>0</v>
      </c>
      <c r="AN721" s="129">
        <f t="shared" si="310"/>
        <v>8</v>
      </c>
      <c r="AO721" s="129">
        <f t="shared" si="303"/>
        <v>-19.875000000000043</v>
      </c>
      <c r="AP721" s="129">
        <f t="shared" si="311"/>
        <v>0</v>
      </c>
      <c r="AQ721" s="128">
        <f t="shared" si="300"/>
        <v>0</v>
      </c>
      <c r="AR721" s="128">
        <f t="shared" si="301"/>
        <v>0</v>
      </c>
      <c r="AS721" s="125">
        <f t="shared" si="296"/>
        <v>0</v>
      </c>
      <c r="AT721" s="143">
        <f t="shared" si="297"/>
        <v>-1</v>
      </c>
      <c r="AU721" s="137"/>
      <c r="AV721" s="102"/>
    </row>
    <row r="722" spans="1:48" ht="10.199999999999999" x14ac:dyDescent="0.2">
      <c r="A722" s="102"/>
      <c r="B722" s="133">
        <v>720</v>
      </c>
      <c r="C722" s="159"/>
      <c r="D722" s="82"/>
      <c r="E722" s="81"/>
      <c r="F722" s="82"/>
      <c r="G722" s="84"/>
      <c r="H722" s="84"/>
      <c r="I722" s="85"/>
      <c r="J722" s="85"/>
      <c r="K722" s="84"/>
      <c r="L722" s="86"/>
      <c r="M722" s="87"/>
      <c r="N722" s="135"/>
      <c r="O722" s="119"/>
      <c r="P722" s="120"/>
      <c r="Q722" s="121"/>
      <c r="R722" s="86"/>
      <c r="S722" s="86"/>
      <c r="T722" s="138">
        <f t="shared" si="304"/>
        <v>6.4099999999999966</v>
      </c>
      <c r="U722" s="122">
        <f t="shared" si="286"/>
        <v>0</v>
      </c>
      <c r="V722" s="123">
        <f t="shared" si="287"/>
        <v>0</v>
      </c>
      <c r="W722" s="122">
        <f t="shared" si="298"/>
        <v>0</v>
      </c>
      <c r="X722" s="124">
        <f t="shared" si="288"/>
        <v>6.4099999999999966</v>
      </c>
      <c r="Y722" s="124">
        <f t="shared" si="289"/>
        <v>-1.5899999999999967</v>
      </c>
      <c r="Z722" s="124">
        <f t="shared" si="290"/>
        <v>6.4099999999999966</v>
      </c>
      <c r="AA722" s="140">
        <f t="shared" si="291"/>
        <v>-1.5899999999999967</v>
      </c>
      <c r="AB722" s="142" t="str">
        <f>IF(G722&lt;&gt;"",VLOOKUP(WEEKDAY(C722,2),Служебный!G$4:H$10,2),"")</f>
        <v/>
      </c>
      <c r="AC722" s="125" t="str">
        <f t="shared" si="305"/>
        <v/>
      </c>
      <c r="AD722" s="126" t="str">
        <f t="shared" si="306"/>
        <v/>
      </c>
      <c r="AE722" s="127">
        <f t="shared" si="292"/>
        <v>0</v>
      </c>
      <c r="AF722" s="127">
        <f t="shared" si="293"/>
        <v>0</v>
      </c>
      <c r="AG722" s="127" t="str">
        <f t="shared" si="299"/>
        <v>интрадей</v>
      </c>
      <c r="AH722" s="128">
        <f t="shared" si="294"/>
        <v>0</v>
      </c>
      <c r="AI722" s="128">
        <f t="shared" si="295"/>
        <v>0</v>
      </c>
      <c r="AJ722" s="125" t="str">
        <f t="shared" si="307"/>
        <v/>
      </c>
      <c r="AK722" s="125" t="str">
        <f t="shared" si="308"/>
        <v/>
      </c>
      <c r="AL722" s="126" t="str">
        <f t="shared" si="309"/>
        <v/>
      </c>
      <c r="AM722" s="128">
        <f t="shared" si="302"/>
        <v>0</v>
      </c>
      <c r="AN722" s="129">
        <f t="shared" si="310"/>
        <v>8</v>
      </c>
      <c r="AO722" s="129">
        <f t="shared" si="303"/>
        <v>-19.875000000000043</v>
      </c>
      <c r="AP722" s="129">
        <f t="shared" si="311"/>
        <v>0</v>
      </c>
      <c r="AQ722" s="128">
        <f t="shared" si="300"/>
        <v>0</v>
      </c>
      <c r="AR722" s="128">
        <f t="shared" si="301"/>
        <v>0</v>
      </c>
      <c r="AS722" s="125">
        <f t="shared" si="296"/>
        <v>0</v>
      </c>
      <c r="AT722" s="143">
        <f t="shared" si="297"/>
        <v>-1</v>
      </c>
      <c r="AU722" s="137"/>
      <c r="AV722" s="102"/>
    </row>
    <row r="723" spans="1:48" ht="10.199999999999999" x14ac:dyDescent="0.2">
      <c r="A723" s="102"/>
      <c r="B723" s="133">
        <v>721</v>
      </c>
      <c r="C723" s="159"/>
      <c r="D723" s="82"/>
      <c r="E723" s="81"/>
      <c r="F723" s="82"/>
      <c r="G723" s="84"/>
      <c r="H723" s="84"/>
      <c r="I723" s="85"/>
      <c r="J723" s="85"/>
      <c r="K723" s="84"/>
      <c r="L723" s="86"/>
      <c r="M723" s="87"/>
      <c r="N723" s="135"/>
      <c r="O723" s="119"/>
      <c r="P723" s="120"/>
      <c r="Q723" s="121"/>
      <c r="R723" s="86"/>
      <c r="S723" s="86"/>
      <c r="T723" s="138">
        <f t="shared" si="304"/>
        <v>6.4099999999999966</v>
      </c>
      <c r="U723" s="122">
        <f t="shared" si="286"/>
        <v>0</v>
      </c>
      <c r="V723" s="123">
        <f t="shared" si="287"/>
        <v>0</v>
      </c>
      <c r="W723" s="122">
        <f t="shared" si="298"/>
        <v>0</v>
      </c>
      <c r="X723" s="124">
        <f t="shared" si="288"/>
        <v>6.4099999999999966</v>
      </c>
      <c r="Y723" s="124">
        <f t="shared" si="289"/>
        <v>-1.5899999999999967</v>
      </c>
      <c r="Z723" s="124">
        <f t="shared" si="290"/>
        <v>6.4099999999999966</v>
      </c>
      <c r="AA723" s="140">
        <f t="shared" si="291"/>
        <v>-1.5899999999999967</v>
      </c>
      <c r="AB723" s="142" t="str">
        <f>IF(G723&lt;&gt;"",VLOOKUP(WEEKDAY(C723,2),Служебный!G$4:H$10,2),"")</f>
        <v/>
      </c>
      <c r="AC723" s="125" t="str">
        <f t="shared" si="305"/>
        <v/>
      </c>
      <c r="AD723" s="126" t="str">
        <f t="shared" si="306"/>
        <v/>
      </c>
      <c r="AE723" s="127">
        <f t="shared" si="292"/>
        <v>0</v>
      </c>
      <c r="AF723" s="127">
        <f t="shared" si="293"/>
        <v>0</v>
      </c>
      <c r="AG723" s="127" t="str">
        <f t="shared" si="299"/>
        <v>интрадей</v>
      </c>
      <c r="AH723" s="128">
        <f t="shared" si="294"/>
        <v>0</v>
      </c>
      <c r="AI723" s="128">
        <f t="shared" si="295"/>
        <v>0</v>
      </c>
      <c r="AJ723" s="125" t="str">
        <f t="shared" si="307"/>
        <v/>
      </c>
      <c r="AK723" s="125" t="str">
        <f t="shared" si="308"/>
        <v/>
      </c>
      <c r="AL723" s="126" t="str">
        <f t="shared" si="309"/>
        <v/>
      </c>
      <c r="AM723" s="128">
        <f t="shared" si="302"/>
        <v>0</v>
      </c>
      <c r="AN723" s="129">
        <f t="shared" si="310"/>
        <v>8</v>
      </c>
      <c r="AO723" s="129">
        <f t="shared" si="303"/>
        <v>-19.875000000000043</v>
      </c>
      <c r="AP723" s="129">
        <f t="shared" si="311"/>
        <v>0</v>
      </c>
      <c r="AQ723" s="128">
        <f t="shared" si="300"/>
        <v>0</v>
      </c>
      <c r="AR723" s="128">
        <f t="shared" si="301"/>
        <v>0</v>
      </c>
      <c r="AS723" s="125">
        <f t="shared" si="296"/>
        <v>0</v>
      </c>
      <c r="AT723" s="143">
        <f t="shared" si="297"/>
        <v>-1</v>
      </c>
      <c r="AU723" s="137"/>
      <c r="AV723" s="102"/>
    </row>
    <row r="724" spans="1:48" ht="10.199999999999999" x14ac:dyDescent="0.2">
      <c r="A724" s="102"/>
      <c r="B724" s="133">
        <v>722</v>
      </c>
      <c r="C724" s="159"/>
      <c r="D724" s="82"/>
      <c r="E724" s="81"/>
      <c r="F724" s="82"/>
      <c r="G724" s="84"/>
      <c r="H724" s="84"/>
      <c r="I724" s="85"/>
      <c r="J724" s="85"/>
      <c r="K724" s="84"/>
      <c r="L724" s="86"/>
      <c r="M724" s="87"/>
      <c r="N724" s="135"/>
      <c r="O724" s="119"/>
      <c r="P724" s="120"/>
      <c r="Q724" s="121"/>
      <c r="R724" s="86"/>
      <c r="S724" s="86"/>
      <c r="T724" s="138">
        <f t="shared" si="304"/>
        <v>6.4099999999999966</v>
      </c>
      <c r="U724" s="122">
        <f t="shared" ref="U724:U787" si="312">L724</f>
        <v>0</v>
      </c>
      <c r="V724" s="123">
        <f t="shared" ref="V724:V787" si="313">M724</f>
        <v>0</v>
      </c>
      <c r="W724" s="122">
        <f t="shared" si="298"/>
        <v>0</v>
      </c>
      <c r="X724" s="124">
        <f t="shared" ref="X724:X787" si="314">X723+V723</f>
        <v>6.4099999999999966</v>
      </c>
      <c r="Y724" s="124">
        <f t="shared" ref="Y724:Y787" si="315">Y723+W723</f>
        <v>-1.5899999999999967</v>
      </c>
      <c r="Z724" s="124">
        <f t="shared" ref="Z724:Z787" si="316">X724+V724</f>
        <v>6.4099999999999966</v>
      </c>
      <c r="AA724" s="140">
        <f t="shared" ref="AA724:AA787" si="317">Y724+W724</f>
        <v>-1.5899999999999967</v>
      </c>
      <c r="AB724" s="142" t="str">
        <f>IF(G724&lt;&gt;"",VLOOKUP(WEEKDAY(C724,2),Служебный!G$4:H$10,2),"")</f>
        <v/>
      </c>
      <c r="AC724" s="125" t="str">
        <f t="shared" si="305"/>
        <v/>
      </c>
      <c r="AD724" s="126" t="str">
        <f t="shared" si="306"/>
        <v/>
      </c>
      <c r="AE724" s="127">
        <f t="shared" ref="AE724:AE787" si="318">ROUND(((E724+F724)-(C724+D724))*86400,0)</f>
        <v>0</v>
      </c>
      <c r="AF724" s="127">
        <f t="shared" ref="AF724:AF787" si="319">IF(FLOOR((AE724/60),15)&gt;400,"Среднесрок",FLOOR((AE724/60),15))</f>
        <v>0</v>
      </c>
      <c r="AG724" s="127" t="str">
        <f t="shared" si="299"/>
        <v>интрадей</v>
      </c>
      <c r="AH724" s="128">
        <f t="shared" ref="AH724:AH787" si="320">IF(W724&gt;0,W724,0)</f>
        <v>0</v>
      </c>
      <c r="AI724" s="128">
        <f t="shared" ref="AI724:AI787" si="321">IF(W724&lt;0,W724,0)</f>
        <v>0</v>
      </c>
      <c r="AJ724" s="125" t="str">
        <f t="shared" si="307"/>
        <v/>
      </c>
      <c r="AK724" s="125" t="str">
        <f t="shared" si="308"/>
        <v/>
      </c>
      <c r="AL724" s="126" t="str">
        <f t="shared" si="309"/>
        <v/>
      </c>
      <c r="AM724" s="128">
        <f t="shared" si="302"/>
        <v>0</v>
      </c>
      <c r="AN724" s="129">
        <f t="shared" si="310"/>
        <v>8</v>
      </c>
      <c r="AO724" s="129">
        <f t="shared" si="303"/>
        <v>-19.875000000000043</v>
      </c>
      <c r="AP724" s="129">
        <f t="shared" si="311"/>
        <v>0</v>
      </c>
      <c r="AQ724" s="128">
        <f t="shared" si="300"/>
        <v>0</v>
      </c>
      <c r="AR724" s="128">
        <f t="shared" si="301"/>
        <v>0</v>
      </c>
      <c r="AS724" s="125">
        <f t="shared" ref="AS724:AS787" si="322">CEILING(I724,5)</f>
        <v>0</v>
      </c>
      <c r="AT724" s="143">
        <f t="shared" ref="AT724:AT787" si="323">IF(AR724=0,AT723,IF(W724&lt;0,IF(AT723&lt;0,AT723-1,-1),IF(AT723&gt;0,AT723+1,1)))</f>
        <v>-1</v>
      </c>
      <c r="AU724" s="137"/>
      <c r="AV724" s="102"/>
    </row>
    <row r="725" spans="1:48" ht="10.199999999999999" x14ac:dyDescent="0.2">
      <c r="A725" s="102"/>
      <c r="B725" s="133">
        <v>723</v>
      </c>
      <c r="C725" s="159"/>
      <c r="D725" s="82"/>
      <c r="E725" s="81"/>
      <c r="F725" s="82"/>
      <c r="G725" s="84"/>
      <c r="H725" s="84"/>
      <c r="I725" s="85"/>
      <c r="J725" s="85"/>
      <c r="K725" s="84"/>
      <c r="L725" s="86"/>
      <c r="M725" s="87"/>
      <c r="N725" s="135"/>
      <c r="O725" s="119"/>
      <c r="P725" s="120"/>
      <c r="Q725" s="121"/>
      <c r="R725" s="86"/>
      <c r="S725" s="86"/>
      <c r="T725" s="138">
        <f t="shared" si="304"/>
        <v>6.4099999999999966</v>
      </c>
      <c r="U725" s="122">
        <f t="shared" si="312"/>
        <v>0</v>
      </c>
      <c r="V725" s="123">
        <f t="shared" si="313"/>
        <v>0</v>
      </c>
      <c r="W725" s="122">
        <f t="shared" si="298"/>
        <v>0</v>
      </c>
      <c r="X725" s="124">
        <f t="shared" si="314"/>
        <v>6.4099999999999966</v>
      </c>
      <c r="Y725" s="124">
        <f t="shared" si="315"/>
        <v>-1.5899999999999967</v>
      </c>
      <c r="Z725" s="124">
        <f t="shared" si="316"/>
        <v>6.4099999999999966</v>
      </c>
      <c r="AA725" s="140">
        <f t="shared" si="317"/>
        <v>-1.5899999999999967</v>
      </c>
      <c r="AB725" s="142" t="str">
        <f>IF(G725&lt;&gt;"",VLOOKUP(WEEKDAY(C725,2),Служебный!G$4:H$10,2),"")</f>
        <v/>
      </c>
      <c r="AC725" s="125" t="str">
        <f t="shared" si="305"/>
        <v/>
      </c>
      <c r="AD725" s="126" t="str">
        <f t="shared" si="306"/>
        <v/>
      </c>
      <c r="AE725" s="127">
        <f t="shared" si="318"/>
        <v>0</v>
      </c>
      <c r="AF725" s="127">
        <f t="shared" si="319"/>
        <v>0</v>
      </c>
      <c r="AG725" s="127" t="str">
        <f t="shared" si="299"/>
        <v>интрадей</v>
      </c>
      <c r="AH725" s="128">
        <f t="shared" si="320"/>
        <v>0</v>
      </c>
      <c r="AI725" s="128">
        <f t="shared" si="321"/>
        <v>0</v>
      </c>
      <c r="AJ725" s="125" t="str">
        <f t="shared" si="307"/>
        <v/>
      </c>
      <c r="AK725" s="125" t="str">
        <f t="shared" si="308"/>
        <v/>
      </c>
      <c r="AL725" s="126" t="str">
        <f t="shared" si="309"/>
        <v/>
      </c>
      <c r="AM725" s="128">
        <f t="shared" si="302"/>
        <v>0</v>
      </c>
      <c r="AN725" s="129">
        <f t="shared" si="310"/>
        <v>8</v>
      </c>
      <c r="AO725" s="129">
        <f t="shared" si="303"/>
        <v>-19.875000000000043</v>
      </c>
      <c r="AP725" s="129">
        <f t="shared" si="311"/>
        <v>0</v>
      </c>
      <c r="AQ725" s="128">
        <f t="shared" si="300"/>
        <v>0</v>
      </c>
      <c r="AR725" s="128">
        <f t="shared" si="301"/>
        <v>0</v>
      </c>
      <c r="AS725" s="125">
        <f t="shared" si="322"/>
        <v>0</v>
      </c>
      <c r="AT725" s="143">
        <f t="shared" si="323"/>
        <v>-1</v>
      </c>
      <c r="AU725" s="137"/>
      <c r="AV725" s="102"/>
    </row>
    <row r="726" spans="1:48" ht="10.199999999999999" x14ac:dyDescent="0.2">
      <c r="A726" s="102"/>
      <c r="B726" s="133">
        <v>724</v>
      </c>
      <c r="C726" s="159"/>
      <c r="D726" s="82"/>
      <c r="E726" s="81"/>
      <c r="F726" s="82"/>
      <c r="G726" s="84"/>
      <c r="H726" s="84"/>
      <c r="I726" s="85"/>
      <c r="J726" s="85"/>
      <c r="K726" s="84"/>
      <c r="L726" s="86"/>
      <c r="M726" s="87"/>
      <c r="N726" s="135"/>
      <c r="O726" s="119"/>
      <c r="P726" s="120"/>
      <c r="Q726" s="121"/>
      <c r="R726" s="86"/>
      <c r="S726" s="86"/>
      <c r="T726" s="138">
        <f t="shared" si="304"/>
        <v>6.4099999999999966</v>
      </c>
      <c r="U726" s="122">
        <f t="shared" si="312"/>
        <v>0</v>
      </c>
      <c r="V726" s="123">
        <f t="shared" si="313"/>
        <v>0</v>
      </c>
      <c r="W726" s="122">
        <f t="shared" si="298"/>
        <v>0</v>
      </c>
      <c r="X726" s="124">
        <f t="shared" si="314"/>
        <v>6.4099999999999966</v>
      </c>
      <c r="Y726" s="124">
        <f t="shared" si="315"/>
        <v>-1.5899999999999967</v>
      </c>
      <c r="Z726" s="124">
        <f t="shared" si="316"/>
        <v>6.4099999999999966</v>
      </c>
      <c r="AA726" s="140">
        <f t="shared" si="317"/>
        <v>-1.5899999999999967</v>
      </c>
      <c r="AB726" s="142" t="str">
        <f>IF(G726&lt;&gt;"",VLOOKUP(WEEKDAY(C726,2),Служебный!G$4:H$10,2),"")</f>
        <v/>
      </c>
      <c r="AC726" s="125" t="str">
        <f t="shared" si="305"/>
        <v/>
      </c>
      <c r="AD726" s="126" t="str">
        <f t="shared" si="306"/>
        <v/>
      </c>
      <c r="AE726" s="127">
        <f t="shared" si="318"/>
        <v>0</v>
      </c>
      <c r="AF726" s="127">
        <f t="shared" si="319"/>
        <v>0</v>
      </c>
      <c r="AG726" s="127" t="str">
        <f t="shared" si="299"/>
        <v>интрадей</v>
      </c>
      <c r="AH726" s="128">
        <f t="shared" si="320"/>
        <v>0</v>
      </c>
      <c r="AI726" s="128">
        <f t="shared" si="321"/>
        <v>0</v>
      </c>
      <c r="AJ726" s="125" t="str">
        <f t="shared" si="307"/>
        <v/>
      </c>
      <c r="AK726" s="125" t="str">
        <f t="shared" si="308"/>
        <v/>
      </c>
      <c r="AL726" s="126" t="str">
        <f t="shared" si="309"/>
        <v/>
      </c>
      <c r="AM726" s="128">
        <f t="shared" si="302"/>
        <v>0</v>
      </c>
      <c r="AN726" s="129">
        <f t="shared" si="310"/>
        <v>8</v>
      </c>
      <c r="AO726" s="129">
        <f t="shared" si="303"/>
        <v>-19.875000000000043</v>
      </c>
      <c r="AP726" s="129">
        <f t="shared" si="311"/>
        <v>0</v>
      </c>
      <c r="AQ726" s="128">
        <f t="shared" si="300"/>
        <v>0</v>
      </c>
      <c r="AR726" s="128">
        <f t="shared" si="301"/>
        <v>0</v>
      </c>
      <c r="AS726" s="125">
        <f t="shared" si="322"/>
        <v>0</v>
      </c>
      <c r="AT726" s="143">
        <f t="shared" si="323"/>
        <v>-1</v>
      </c>
      <c r="AU726" s="137"/>
      <c r="AV726" s="102"/>
    </row>
    <row r="727" spans="1:48" ht="10.199999999999999" x14ac:dyDescent="0.2">
      <c r="A727" s="102"/>
      <c r="B727" s="133">
        <v>725</v>
      </c>
      <c r="C727" s="159"/>
      <c r="D727" s="82"/>
      <c r="E727" s="81"/>
      <c r="F727" s="82"/>
      <c r="G727" s="84"/>
      <c r="H727" s="84"/>
      <c r="I727" s="85"/>
      <c r="J727" s="85"/>
      <c r="K727" s="84"/>
      <c r="L727" s="86"/>
      <c r="M727" s="87"/>
      <c r="N727" s="135"/>
      <c r="O727" s="119"/>
      <c r="P727" s="120"/>
      <c r="Q727" s="121"/>
      <c r="R727" s="86"/>
      <c r="S727" s="86"/>
      <c r="T727" s="138">
        <f t="shared" si="304"/>
        <v>6.4099999999999966</v>
      </c>
      <c r="U727" s="122">
        <f t="shared" si="312"/>
        <v>0</v>
      </c>
      <c r="V727" s="123">
        <f t="shared" si="313"/>
        <v>0</v>
      </c>
      <c r="W727" s="122">
        <f t="shared" si="298"/>
        <v>0</v>
      </c>
      <c r="X727" s="124">
        <f t="shared" si="314"/>
        <v>6.4099999999999966</v>
      </c>
      <c r="Y727" s="124">
        <f t="shared" si="315"/>
        <v>-1.5899999999999967</v>
      </c>
      <c r="Z727" s="124">
        <f t="shared" si="316"/>
        <v>6.4099999999999966</v>
      </c>
      <c r="AA727" s="140">
        <f t="shared" si="317"/>
        <v>-1.5899999999999967</v>
      </c>
      <c r="AB727" s="142" t="str">
        <f>IF(G727&lt;&gt;"",VLOOKUP(WEEKDAY(C727,2),Служебный!G$4:H$10,2),"")</f>
        <v/>
      </c>
      <c r="AC727" s="125" t="str">
        <f t="shared" si="305"/>
        <v/>
      </c>
      <c r="AD727" s="126" t="str">
        <f t="shared" si="306"/>
        <v/>
      </c>
      <c r="AE727" s="127">
        <f t="shared" si="318"/>
        <v>0</v>
      </c>
      <c r="AF727" s="127">
        <f t="shared" si="319"/>
        <v>0</v>
      </c>
      <c r="AG727" s="127" t="str">
        <f t="shared" si="299"/>
        <v>интрадей</v>
      </c>
      <c r="AH727" s="128">
        <f t="shared" si="320"/>
        <v>0</v>
      </c>
      <c r="AI727" s="128">
        <f t="shared" si="321"/>
        <v>0</v>
      </c>
      <c r="AJ727" s="125" t="str">
        <f t="shared" si="307"/>
        <v/>
      </c>
      <c r="AK727" s="125" t="str">
        <f t="shared" si="308"/>
        <v/>
      </c>
      <c r="AL727" s="126" t="str">
        <f t="shared" si="309"/>
        <v/>
      </c>
      <c r="AM727" s="128">
        <f t="shared" si="302"/>
        <v>0</v>
      </c>
      <c r="AN727" s="129">
        <f t="shared" si="310"/>
        <v>8</v>
      </c>
      <c r="AO727" s="129">
        <f t="shared" si="303"/>
        <v>-19.875000000000043</v>
      </c>
      <c r="AP727" s="129">
        <f t="shared" si="311"/>
        <v>0</v>
      </c>
      <c r="AQ727" s="128">
        <f t="shared" si="300"/>
        <v>0</v>
      </c>
      <c r="AR727" s="128">
        <f t="shared" si="301"/>
        <v>0</v>
      </c>
      <c r="AS727" s="125">
        <f t="shared" si="322"/>
        <v>0</v>
      </c>
      <c r="AT727" s="143">
        <f t="shared" si="323"/>
        <v>-1</v>
      </c>
      <c r="AU727" s="137"/>
      <c r="AV727" s="102"/>
    </row>
    <row r="728" spans="1:48" ht="10.199999999999999" x14ac:dyDescent="0.2">
      <c r="A728" s="102"/>
      <c r="B728" s="133">
        <v>726</v>
      </c>
      <c r="C728" s="159"/>
      <c r="D728" s="82"/>
      <c r="E728" s="81"/>
      <c r="F728" s="82"/>
      <c r="G728" s="84"/>
      <c r="H728" s="84"/>
      <c r="I728" s="85"/>
      <c r="J728" s="85"/>
      <c r="K728" s="84"/>
      <c r="L728" s="86"/>
      <c r="M728" s="87"/>
      <c r="N728" s="135"/>
      <c r="O728" s="119"/>
      <c r="P728" s="120"/>
      <c r="Q728" s="121"/>
      <c r="R728" s="86"/>
      <c r="S728" s="86"/>
      <c r="T728" s="138">
        <f t="shared" si="304"/>
        <v>6.4099999999999966</v>
      </c>
      <c r="U728" s="122">
        <f t="shared" si="312"/>
        <v>0</v>
      </c>
      <c r="V728" s="123">
        <f t="shared" si="313"/>
        <v>0</v>
      </c>
      <c r="W728" s="122">
        <f t="shared" si="298"/>
        <v>0</v>
      </c>
      <c r="X728" s="124">
        <f t="shared" si="314"/>
        <v>6.4099999999999966</v>
      </c>
      <c r="Y728" s="124">
        <f t="shared" si="315"/>
        <v>-1.5899999999999967</v>
      </c>
      <c r="Z728" s="124">
        <f t="shared" si="316"/>
        <v>6.4099999999999966</v>
      </c>
      <c r="AA728" s="140">
        <f t="shared" si="317"/>
        <v>-1.5899999999999967</v>
      </c>
      <c r="AB728" s="142" t="str">
        <f>IF(G728&lt;&gt;"",VLOOKUP(WEEKDAY(C728,2),Служебный!G$4:H$10,2),"")</f>
        <v/>
      </c>
      <c r="AC728" s="125" t="str">
        <f t="shared" si="305"/>
        <v/>
      </c>
      <c r="AD728" s="126" t="str">
        <f t="shared" si="306"/>
        <v/>
      </c>
      <c r="AE728" s="127">
        <f t="shared" si="318"/>
        <v>0</v>
      </c>
      <c r="AF728" s="127">
        <f t="shared" si="319"/>
        <v>0</v>
      </c>
      <c r="AG728" s="127" t="str">
        <f t="shared" si="299"/>
        <v>интрадей</v>
      </c>
      <c r="AH728" s="128">
        <f t="shared" si="320"/>
        <v>0</v>
      </c>
      <c r="AI728" s="128">
        <f t="shared" si="321"/>
        <v>0</v>
      </c>
      <c r="AJ728" s="125" t="str">
        <f t="shared" si="307"/>
        <v/>
      </c>
      <c r="AK728" s="125" t="str">
        <f t="shared" si="308"/>
        <v/>
      </c>
      <c r="AL728" s="126" t="str">
        <f t="shared" si="309"/>
        <v/>
      </c>
      <c r="AM728" s="128">
        <f t="shared" si="302"/>
        <v>0</v>
      </c>
      <c r="AN728" s="129">
        <f t="shared" si="310"/>
        <v>8</v>
      </c>
      <c r="AO728" s="129">
        <f t="shared" si="303"/>
        <v>-19.875000000000043</v>
      </c>
      <c r="AP728" s="129">
        <f t="shared" si="311"/>
        <v>0</v>
      </c>
      <c r="AQ728" s="128">
        <f t="shared" si="300"/>
        <v>0</v>
      </c>
      <c r="AR728" s="128">
        <f t="shared" si="301"/>
        <v>0</v>
      </c>
      <c r="AS728" s="125">
        <f t="shared" si="322"/>
        <v>0</v>
      </c>
      <c r="AT728" s="143">
        <f t="shared" si="323"/>
        <v>-1</v>
      </c>
      <c r="AU728" s="137"/>
      <c r="AV728" s="102"/>
    </row>
    <row r="729" spans="1:48" ht="10.199999999999999" x14ac:dyDescent="0.2">
      <c r="A729" s="102"/>
      <c r="B729" s="133">
        <v>727</v>
      </c>
      <c r="C729" s="159"/>
      <c r="D729" s="82"/>
      <c r="E729" s="81"/>
      <c r="F729" s="82"/>
      <c r="G729" s="84"/>
      <c r="H729" s="84"/>
      <c r="I729" s="85"/>
      <c r="J729" s="85"/>
      <c r="K729" s="84"/>
      <c r="L729" s="86"/>
      <c r="M729" s="87"/>
      <c r="N729" s="135"/>
      <c r="O729" s="119"/>
      <c r="P729" s="120"/>
      <c r="Q729" s="121"/>
      <c r="R729" s="86"/>
      <c r="S729" s="86"/>
      <c r="T729" s="138">
        <f t="shared" si="304"/>
        <v>6.4099999999999966</v>
      </c>
      <c r="U729" s="122">
        <f t="shared" si="312"/>
        <v>0</v>
      </c>
      <c r="V729" s="123">
        <f t="shared" si="313"/>
        <v>0</v>
      </c>
      <c r="W729" s="122">
        <f t="shared" si="298"/>
        <v>0</v>
      </c>
      <c r="X729" s="124">
        <f t="shared" si="314"/>
        <v>6.4099999999999966</v>
      </c>
      <c r="Y729" s="124">
        <f t="shared" si="315"/>
        <v>-1.5899999999999967</v>
      </c>
      <c r="Z729" s="124">
        <f t="shared" si="316"/>
        <v>6.4099999999999966</v>
      </c>
      <c r="AA729" s="140">
        <f t="shared" si="317"/>
        <v>-1.5899999999999967</v>
      </c>
      <c r="AB729" s="142" t="str">
        <f>IF(G729&lt;&gt;"",VLOOKUP(WEEKDAY(C729,2),Служебный!G$4:H$10,2),"")</f>
        <v/>
      </c>
      <c r="AC729" s="125" t="str">
        <f t="shared" si="305"/>
        <v/>
      </c>
      <c r="AD729" s="126" t="str">
        <f t="shared" si="306"/>
        <v/>
      </c>
      <c r="AE729" s="127">
        <f t="shared" si="318"/>
        <v>0</v>
      </c>
      <c r="AF729" s="127">
        <f t="shared" si="319"/>
        <v>0</v>
      </c>
      <c r="AG729" s="127" t="str">
        <f t="shared" si="299"/>
        <v>интрадей</v>
      </c>
      <c r="AH729" s="128">
        <f t="shared" si="320"/>
        <v>0</v>
      </c>
      <c r="AI729" s="128">
        <f t="shared" si="321"/>
        <v>0</v>
      </c>
      <c r="AJ729" s="125" t="str">
        <f t="shared" si="307"/>
        <v/>
      </c>
      <c r="AK729" s="125" t="str">
        <f t="shared" si="308"/>
        <v/>
      </c>
      <c r="AL729" s="126" t="str">
        <f t="shared" si="309"/>
        <v/>
      </c>
      <c r="AM729" s="128">
        <f t="shared" si="302"/>
        <v>0</v>
      </c>
      <c r="AN729" s="129">
        <f t="shared" si="310"/>
        <v>8</v>
      </c>
      <c r="AO729" s="129">
        <f t="shared" si="303"/>
        <v>-19.875000000000043</v>
      </c>
      <c r="AP729" s="129">
        <f t="shared" si="311"/>
        <v>0</v>
      </c>
      <c r="AQ729" s="128">
        <f t="shared" si="300"/>
        <v>0</v>
      </c>
      <c r="AR729" s="128">
        <f t="shared" si="301"/>
        <v>0</v>
      </c>
      <c r="AS729" s="125">
        <f t="shared" si="322"/>
        <v>0</v>
      </c>
      <c r="AT729" s="143">
        <f t="shared" si="323"/>
        <v>-1</v>
      </c>
      <c r="AU729" s="137"/>
      <c r="AV729" s="102"/>
    </row>
    <row r="730" spans="1:48" ht="10.199999999999999" x14ac:dyDescent="0.2">
      <c r="A730" s="102"/>
      <c r="B730" s="133">
        <v>728</v>
      </c>
      <c r="C730" s="159"/>
      <c r="D730" s="82"/>
      <c r="E730" s="81"/>
      <c r="F730" s="82"/>
      <c r="G730" s="84"/>
      <c r="H730" s="84"/>
      <c r="I730" s="85"/>
      <c r="J730" s="85"/>
      <c r="K730" s="84"/>
      <c r="L730" s="86"/>
      <c r="M730" s="87"/>
      <c r="N730" s="135"/>
      <c r="O730" s="119"/>
      <c r="P730" s="120"/>
      <c r="Q730" s="121"/>
      <c r="R730" s="86"/>
      <c r="S730" s="86"/>
      <c r="T730" s="138">
        <f t="shared" si="304"/>
        <v>6.4099999999999966</v>
      </c>
      <c r="U730" s="122">
        <f t="shared" si="312"/>
        <v>0</v>
      </c>
      <c r="V730" s="123">
        <f t="shared" si="313"/>
        <v>0</v>
      </c>
      <c r="W730" s="122">
        <f t="shared" si="298"/>
        <v>0</v>
      </c>
      <c r="X730" s="124">
        <f t="shared" si="314"/>
        <v>6.4099999999999966</v>
      </c>
      <c r="Y730" s="124">
        <f t="shared" si="315"/>
        <v>-1.5899999999999967</v>
      </c>
      <c r="Z730" s="124">
        <f t="shared" si="316"/>
        <v>6.4099999999999966</v>
      </c>
      <c r="AA730" s="140">
        <f t="shared" si="317"/>
        <v>-1.5899999999999967</v>
      </c>
      <c r="AB730" s="142" t="str">
        <f>IF(G730&lt;&gt;"",VLOOKUP(WEEKDAY(C730,2),Служебный!G$4:H$10,2),"")</f>
        <v/>
      </c>
      <c r="AC730" s="125" t="str">
        <f t="shared" si="305"/>
        <v/>
      </c>
      <c r="AD730" s="126" t="str">
        <f t="shared" si="306"/>
        <v/>
      </c>
      <c r="AE730" s="127">
        <f t="shared" si="318"/>
        <v>0</v>
      </c>
      <c r="AF730" s="127">
        <f t="shared" si="319"/>
        <v>0</v>
      </c>
      <c r="AG730" s="127" t="str">
        <f t="shared" si="299"/>
        <v>интрадей</v>
      </c>
      <c r="AH730" s="128">
        <f t="shared" si="320"/>
        <v>0</v>
      </c>
      <c r="AI730" s="128">
        <f t="shared" si="321"/>
        <v>0</v>
      </c>
      <c r="AJ730" s="125" t="str">
        <f t="shared" si="307"/>
        <v/>
      </c>
      <c r="AK730" s="125" t="str">
        <f t="shared" si="308"/>
        <v/>
      </c>
      <c r="AL730" s="126" t="str">
        <f t="shared" si="309"/>
        <v/>
      </c>
      <c r="AM730" s="128">
        <f t="shared" si="302"/>
        <v>0</v>
      </c>
      <c r="AN730" s="129">
        <f t="shared" si="310"/>
        <v>8</v>
      </c>
      <c r="AO730" s="129">
        <f t="shared" si="303"/>
        <v>-19.875000000000043</v>
      </c>
      <c r="AP730" s="129">
        <f t="shared" si="311"/>
        <v>0</v>
      </c>
      <c r="AQ730" s="128">
        <f t="shared" si="300"/>
        <v>0</v>
      </c>
      <c r="AR730" s="128">
        <f t="shared" si="301"/>
        <v>0</v>
      </c>
      <c r="AS730" s="125">
        <f t="shared" si="322"/>
        <v>0</v>
      </c>
      <c r="AT730" s="143">
        <f t="shared" si="323"/>
        <v>-1</v>
      </c>
      <c r="AU730" s="137"/>
      <c r="AV730" s="102"/>
    </row>
    <row r="731" spans="1:48" ht="10.199999999999999" x14ac:dyDescent="0.2">
      <c r="A731" s="102"/>
      <c r="B731" s="133">
        <v>729</v>
      </c>
      <c r="C731" s="159"/>
      <c r="D731" s="82"/>
      <c r="E731" s="81"/>
      <c r="F731" s="82"/>
      <c r="G731" s="84"/>
      <c r="H731" s="84"/>
      <c r="I731" s="85"/>
      <c r="J731" s="85"/>
      <c r="K731" s="84"/>
      <c r="L731" s="86"/>
      <c r="M731" s="87"/>
      <c r="N731" s="135"/>
      <c r="O731" s="119"/>
      <c r="P731" s="120"/>
      <c r="Q731" s="121"/>
      <c r="R731" s="86"/>
      <c r="S731" s="86"/>
      <c r="T731" s="138">
        <f t="shared" si="304"/>
        <v>6.4099999999999966</v>
      </c>
      <c r="U731" s="122">
        <f t="shared" si="312"/>
        <v>0</v>
      </c>
      <c r="V731" s="123">
        <f t="shared" si="313"/>
        <v>0</v>
      </c>
      <c r="W731" s="122">
        <f t="shared" si="298"/>
        <v>0</v>
      </c>
      <c r="X731" s="124">
        <f t="shared" si="314"/>
        <v>6.4099999999999966</v>
      </c>
      <c r="Y731" s="124">
        <f t="shared" si="315"/>
        <v>-1.5899999999999967</v>
      </c>
      <c r="Z731" s="124">
        <f t="shared" si="316"/>
        <v>6.4099999999999966</v>
      </c>
      <c r="AA731" s="140">
        <f t="shared" si="317"/>
        <v>-1.5899999999999967</v>
      </c>
      <c r="AB731" s="142" t="str">
        <f>IF(G731&lt;&gt;"",VLOOKUP(WEEKDAY(C731,2),Служебный!G$4:H$10,2),"")</f>
        <v/>
      </c>
      <c r="AC731" s="125" t="str">
        <f t="shared" si="305"/>
        <v/>
      </c>
      <c r="AD731" s="126" t="str">
        <f t="shared" si="306"/>
        <v/>
      </c>
      <c r="AE731" s="127">
        <f t="shared" si="318"/>
        <v>0</v>
      </c>
      <c r="AF731" s="127">
        <f t="shared" si="319"/>
        <v>0</v>
      </c>
      <c r="AG731" s="127" t="str">
        <f t="shared" si="299"/>
        <v>интрадей</v>
      </c>
      <c r="AH731" s="128">
        <f t="shared" si="320"/>
        <v>0</v>
      </c>
      <c r="AI731" s="128">
        <f t="shared" si="321"/>
        <v>0</v>
      </c>
      <c r="AJ731" s="125" t="str">
        <f t="shared" si="307"/>
        <v/>
      </c>
      <c r="AK731" s="125" t="str">
        <f t="shared" si="308"/>
        <v/>
      </c>
      <c r="AL731" s="126" t="str">
        <f t="shared" si="309"/>
        <v/>
      </c>
      <c r="AM731" s="128">
        <f t="shared" si="302"/>
        <v>0</v>
      </c>
      <c r="AN731" s="129">
        <f t="shared" si="310"/>
        <v>8</v>
      </c>
      <c r="AO731" s="129">
        <f t="shared" si="303"/>
        <v>-19.875000000000043</v>
      </c>
      <c r="AP731" s="129">
        <f t="shared" si="311"/>
        <v>0</v>
      </c>
      <c r="AQ731" s="128">
        <f t="shared" si="300"/>
        <v>0</v>
      </c>
      <c r="AR731" s="128">
        <f t="shared" si="301"/>
        <v>0</v>
      </c>
      <c r="AS731" s="125">
        <f t="shared" si="322"/>
        <v>0</v>
      </c>
      <c r="AT731" s="143">
        <f t="shared" si="323"/>
        <v>-1</v>
      </c>
      <c r="AU731" s="137"/>
      <c r="AV731" s="102"/>
    </row>
    <row r="732" spans="1:48" ht="10.199999999999999" x14ac:dyDescent="0.2">
      <c r="A732" s="102"/>
      <c r="B732" s="133">
        <v>730</v>
      </c>
      <c r="C732" s="159"/>
      <c r="D732" s="82"/>
      <c r="E732" s="81"/>
      <c r="F732" s="82"/>
      <c r="G732" s="84"/>
      <c r="H732" s="84"/>
      <c r="I732" s="85"/>
      <c r="J732" s="85"/>
      <c r="K732" s="84"/>
      <c r="L732" s="86"/>
      <c r="M732" s="87"/>
      <c r="N732" s="135"/>
      <c r="O732" s="119"/>
      <c r="P732" s="120"/>
      <c r="Q732" s="121"/>
      <c r="R732" s="86"/>
      <c r="S732" s="86"/>
      <c r="T732" s="138">
        <f t="shared" si="304"/>
        <v>6.4099999999999966</v>
      </c>
      <c r="U732" s="122">
        <f t="shared" si="312"/>
        <v>0</v>
      </c>
      <c r="V732" s="123">
        <f t="shared" si="313"/>
        <v>0</v>
      </c>
      <c r="W732" s="122">
        <f t="shared" si="298"/>
        <v>0</v>
      </c>
      <c r="X732" s="124">
        <f t="shared" si="314"/>
        <v>6.4099999999999966</v>
      </c>
      <c r="Y732" s="124">
        <f t="shared" si="315"/>
        <v>-1.5899999999999967</v>
      </c>
      <c r="Z732" s="124">
        <f t="shared" si="316"/>
        <v>6.4099999999999966</v>
      </c>
      <c r="AA732" s="140">
        <f t="shared" si="317"/>
        <v>-1.5899999999999967</v>
      </c>
      <c r="AB732" s="142" t="str">
        <f>IF(G732&lt;&gt;"",VLOOKUP(WEEKDAY(C732,2),Служебный!G$4:H$10,2),"")</f>
        <v/>
      </c>
      <c r="AC732" s="125" t="str">
        <f t="shared" si="305"/>
        <v/>
      </c>
      <c r="AD732" s="126" t="str">
        <f t="shared" si="306"/>
        <v/>
      </c>
      <c r="AE732" s="127">
        <f t="shared" si="318"/>
        <v>0</v>
      </c>
      <c r="AF732" s="127">
        <f t="shared" si="319"/>
        <v>0</v>
      </c>
      <c r="AG732" s="127" t="str">
        <f t="shared" si="299"/>
        <v>интрадей</v>
      </c>
      <c r="AH732" s="128">
        <f t="shared" si="320"/>
        <v>0</v>
      </c>
      <c r="AI732" s="128">
        <f t="shared" si="321"/>
        <v>0</v>
      </c>
      <c r="AJ732" s="125" t="str">
        <f t="shared" si="307"/>
        <v/>
      </c>
      <c r="AK732" s="125" t="str">
        <f t="shared" si="308"/>
        <v/>
      </c>
      <c r="AL732" s="126" t="str">
        <f t="shared" si="309"/>
        <v/>
      </c>
      <c r="AM732" s="128">
        <f t="shared" si="302"/>
        <v>0</v>
      </c>
      <c r="AN732" s="129">
        <f t="shared" si="310"/>
        <v>8</v>
      </c>
      <c r="AO732" s="129">
        <f t="shared" si="303"/>
        <v>-19.875000000000043</v>
      </c>
      <c r="AP732" s="129">
        <f t="shared" si="311"/>
        <v>0</v>
      </c>
      <c r="AQ732" s="128">
        <f t="shared" si="300"/>
        <v>0</v>
      </c>
      <c r="AR732" s="128">
        <f t="shared" si="301"/>
        <v>0</v>
      </c>
      <c r="AS732" s="125">
        <f t="shared" si="322"/>
        <v>0</v>
      </c>
      <c r="AT732" s="143">
        <f t="shared" si="323"/>
        <v>-1</v>
      </c>
      <c r="AU732" s="137"/>
      <c r="AV732" s="102"/>
    </row>
    <row r="733" spans="1:48" ht="10.199999999999999" x14ac:dyDescent="0.2">
      <c r="A733" s="102"/>
      <c r="B733" s="133">
        <v>731</v>
      </c>
      <c r="C733" s="159"/>
      <c r="D733" s="82"/>
      <c r="E733" s="81"/>
      <c r="F733" s="82"/>
      <c r="G733" s="84"/>
      <c r="H733" s="84"/>
      <c r="I733" s="85"/>
      <c r="J733" s="85"/>
      <c r="K733" s="84"/>
      <c r="L733" s="86"/>
      <c r="M733" s="87"/>
      <c r="N733" s="135"/>
      <c r="O733" s="119"/>
      <c r="P733" s="120"/>
      <c r="Q733" s="121"/>
      <c r="R733" s="86"/>
      <c r="S733" s="86"/>
      <c r="T733" s="138">
        <f t="shared" si="304"/>
        <v>6.4099999999999966</v>
      </c>
      <c r="U733" s="122">
        <f t="shared" si="312"/>
        <v>0</v>
      </c>
      <c r="V733" s="123">
        <f t="shared" si="313"/>
        <v>0</v>
      </c>
      <c r="W733" s="122">
        <f t="shared" si="298"/>
        <v>0</v>
      </c>
      <c r="X733" s="124">
        <f t="shared" si="314"/>
        <v>6.4099999999999966</v>
      </c>
      <c r="Y733" s="124">
        <f t="shared" si="315"/>
        <v>-1.5899999999999967</v>
      </c>
      <c r="Z733" s="124">
        <f t="shared" si="316"/>
        <v>6.4099999999999966</v>
      </c>
      <c r="AA733" s="140">
        <f t="shared" si="317"/>
        <v>-1.5899999999999967</v>
      </c>
      <c r="AB733" s="142" t="str">
        <f>IF(G733&lt;&gt;"",VLOOKUP(WEEKDAY(C733,2),Служебный!G$4:H$10,2),"")</f>
        <v/>
      </c>
      <c r="AC733" s="125" t="str">
        <f t="shared" si="305"/>
        <v/>
      </c>
      <c r="AD733" s="126" t="str">
        <f t="shared" si="306"/>
        <v/>
      </c>
      <c r="AE733" s="127">
        <f t="shared" si="318"/>
        <v>0</v>
      </c>
      <c r="AF733" s="127">
        <f t="shared" si="319"/>
        <v>0</v>
      </c>
      <c r="AG733" s="127" t="str">
        <f t="shared" si="299"/>
        <v>интрадей</v>
      </c>
      <c r="AH733" s="128">
        <f t="shared" si="320"/>
        <v>0</v>
      </c>
      <c r="AI733" s="128">
        <f t="shared" si="321"/>
        <v>0</v>
      </c>
      <c r="AJ733" s="125" t="str">
        <f t="shared" si="307"/>
        <v/>
      </c>
      <c r="AK733" s="125" t="str">
        <f t="shared" si="308"/>
        <v/>
      </c>
      <c r="AL733" s="126" t="str">
        <f t="shared" si="309"/>
        <v/>
      </c>
      <c r="AM733" s="128">
        <f t="shared" si="302"/>
        <v>0</v>
      </c>
      <c r="AN733" s="129">
        <f t="shared" si="310"/>
        <v>8</v>
      </c>
      <c r="AO733" s="129">
        <f t="shared" si="303"/>
        <v>-19.875000000000043</v>
      </c>
      <c r="AP733" s="129">
        <f t="shared" si="311"/>
        <v>0</v>
      </c>
      <c r="AQ733" s="128">
        <f t="shared" si="300"/>
        <v>0</v>
      </c>
      <c r="AR733" s="128">
        <f t="shared" si="301"/>
        <v>0</v>
      </c>
      <c r="AS733" s="125">
        <f t="shared" si="322"/>
        <v>0</v>
      </c>
      <c r="AT733" s="143">
        <f t="shared" si="323"/>
        <v>-1</v>
      </c>
      <c r="AU733" s="137"/>
      <c r="AV733" s="102"/>
    </row>
    <row r="734" spans="1:48" ht="10.199999999999999" x14ac:dyDescent="0.2">
      <c r="A734" s="102"/>
      <c r="B734" s="133">
        <v>732</v>
      </c>
      <c r="C734" s="159"/>
      <c r="D734" s="82"/>
      <c r="E734" s="81"/>
      <c r="F734" s="82"/>
      <c r="G734" s="84"/>
      <c r="H734" s="84"/>
      <c r="I734" s="85"/>
      <c r="J734" s="85"/>
      <c r="K734" s="84"/>
      <c r="L734" s="86"/>
      <c r="M734" s="87"/>
      <c r="N734" s="135"/>
      <c r="O734" s="119"/>
      <c r="P734" s="120"/>
      <c r="Q734" s="121"/>
      <c r="R734" s="86"/>
      <c r="S734" s="86"/>
      <c r="T734" s="138">
        <f t="shared" si="304"/>
        <v>6.4099999999999966</v>
      </c>
      <c r="U734" s="122">
        <f t="shared" si="312"/>
        <v>0</v>
      </c>
      <c r="V734" s="123">
        <f t="shared" si="313"/>
        <v>0</v>
      </c>
      <c r="W734" s="122">
        <f t="shared" si="298"/>
        <v>0</v>
      </c>
      <c r="X734" s="124">
        <f t="shared" si="314"/>
        <v>6.4099999999999966</v>
      </c>
      <c r="Y734" s="124">
        <f t="shared" si="315"/>
        <v>-1.5899999999999967</v>
      </c>
      <c r="Z734" s="124">
        <f t="shared" si="316"/>
        <v>6.4099999999999966</v>
      </c>
      <c r="AA734" s="140">
        <f t="shared" si="317"/>
        <v>-1.5899999999999967</v>
      </c>
      <c r="AB734" s="142" t="str">
        <f>IF(G734&lt;&gt;"",VLOOKUP(WEEKDAY(C734,2),Служебный!G$4:H$10,2),"")</f>
        <v/>
      </c>
      <c r="AC734" s="125" t="str">
        <f t="shared" si="305"/>
        <v/>
      </c>
      <c r="AD734" s="126" t="str">
        <f t="shared" si="306"/>
        <v/>
      </c>
      <c r="AE734" s="127">
        <f t="shared" si="318"/>
        <v>0</v>
      </c>
      <c r="AF734" s="127">
        <f t="shared" si="319"/>
        <v>0</v>
      </c>
      <c r="AG734" s="127" t="str">
        <f t="shared" si="299"/>
        <v>интрадей</v>
      </c>
      <c r="AH734" s="128">
        <f t="shared" si="320"/>
        <v>0</v>
      </c>
      <c r="AI734" s="128">
        <f t="shared" si="321"/>
        <v>0</v>
      </c>
      <c r="AJ734" s="125" t="str">
        <f t="shared" si="307"/>
        <v/>
      </c>
      <c r="AK734" s="125" t="str">
        <f t="shared" si="308"/>
        <v/>
      </c>
      <c r="AL734" s="126" t="str">
        <f t="shared" si="309"/>
        <v/>
      </c>
      <c r="AM734" s="128">
        <f t="shared" si="302"/>
        <v>0</v>
      </c>
      <c r="AN734" s="129">
        <f t="shared" si="310"/>
        <v>8</v>
      </c>
      <c r="AO734" s="129">
        <f t="shared" si="303"/>
        <v>-19.875000000000043</v>
      </c>
      <c r="AP734" s="129">
        <f t="shared" si="311"/>
        <v>0</v>
      </c>
      <c r="AQ734" s="128">
        <f t="shared" si="300"/>
        <v>0</v>
      </c>
      <c r="AR734" s="128">
        <f t="shared" si="301"/>
        <v>0</v>
      </c>
      <c r="AS734" s="125">
        <f t="shared" si="322"/>
        <v>0</v>
      </c>
      <c r="AT734" s="143">
        <f t="shared" si="323"/>
        <v>-1</v>
      </c>
      <c r="AU734" s="137"/>
      <c r="AV734" s="102"/>
    </row>
    <row r="735" spans="1:48" ht="10.199999999999999" x14ac:dyDescent="0.2">
      <c r="A735" s="102"/>
      <c r="B735" s="133">
        <v>733</v>
      </c>
      <c r="C735" s="159"/>
      <c r="D735" s="82"/>
      <c r="E735" s="81"/>
      <c r="F735" s="82"/>
      <c r="G735" s="84"/>
      <c r="H735" s="84"/>
      <c r="I735" s="85"/>
      <c r="J735" s="85"/>
      <c r="K735" s="84"/>
      <c r="L735" s="86"/>
      <c r="M735" s="87"/>
      <c r="N735" s="135"/>
      <c r="O735" s="119"/>
      <c r="P735" s="120"/>
      <c r="Q735" s="121"/>
      <c r="R735" s="86"/>
      <c r="S735" s="86"/>
      <c r="T735" s="138">
        <f t="shared" si="304"/>
        <v>6.4099999999999966</v>
      </c>
      <c r="U735" s="122">
        <f t="shared" si="312"/>
        <v>0</v>
      </c>
      <c r="V735" s="123">
        <f t="shared" si="313"/>
        <v>0</v>
      </c>
      <c r="W735" s="122">
        <f t="shared" si="298"/>
        <v>0</v>
      </c>
      <c r="X735" s="124">
        <f t="shared" si="314"/>
        <v>6.4099999999999966</v>
      </c>
      <c r="Y735" s="124">
        <f t="shared" si="315"/>
        <v>-1.5899999999999967</v>
      </c>
      <c r="Z735" s="124">
        <f t="shared" si="316"/>
        <v>6.4099999999999966</v>
      </c>
      <c r="AA735" s="140">
        <f t="shared" si="317"/>
        <v>-1.5899999999999967</v>
      </c>
      <c r="AB735" s="142" t="str">
        <f>IF(G735&lt;&gt;"",VLOOKUP(WEEKDAY(C735,2),Служебный!G$4:H$10,2),"")</f>
        <v/>
      </c>
      <c r="AC735" s="125" t="str">
        <f t="shared" si="305"/>
        <v/>
      </c>
      <c r="AD735" s="126" t="str">
        <f t="shared" si="306"/>
        <v/>
      </c>
      <c r="AE735" s="127">
        <f t="shared" si="318"/>
        <v>0</v>
      </c>
      <c r="AF735" s="127">
        <f t="shared" si="319"/>
        <v>0</v>
      </c>
      <c r="AG735" s="127" t="str">
        <f t="shared" si="299"/>
        <v>интрадей</v>
      </c>
      <c r="AH735" s="128">
        <f t="shared" si="320"/>
        <v>0</v>
      </c>
      <c r="AI735" s="128">
        <f t="shared" si="321"/>
        <v>0</v>
      </c>
      <c r="AJ735" s="125" t="str">
        <f t="shared" si="307"/>
        <v/>
      </c>
      <c r="AK735" s="125" t="str">
        <f t="shared" si="308"/>
        <v/>
      </c>
      <c r="AL735" s="126" t="str">
        <f t="shared" si="309"/>
        <v/>
      </c>
      <c r="AM735" s="128">
        <f t="shared" si="302"/>
        <v>0</v>
      </c>
      <c r="AN735" s="129">
        <f t="shared" si="310"/>
        <v>8</v>
      </c>
      <c r="AO735" s="129">
        <f t="shared" si="303"/>
        <v>-19.875000000000043</v>
      </c>
      <c r="AP735" s="129">
        <f t="shared" si="311"/>
        <v>0</v>
      </c>
      <c r="AQ735" s="128">
        <f t="shared" si="300"/>
        <v>0</v>
      </c>
      <c r="AR735" s="128">
        <f t="shared" si="301"/>
        <v>0</v>
      </c>
      <c r="AS735" s="125">
        <f t="shared" si="322"/>
        <v>0</v>
      </c>
      <c r="AT735" s="143">
        <f t="shared" si="323"/>
        <v>-1</v>
      </c>
      <c r="AU735" s="137"/>
      <c r="AV735" s="102"/>
    </row>
    <row r="736" spans="1:48" ht="10.199999999999999" x14ac:dyDescent="0.2">
      <c r="A736" s="102"/>
      <c r="B736" s="133">
        <v>734</v>
      </c>
      <c r="C736" s="159"/>
      <c r="D736" s="82"/>
      <c r="E736" s="81"/>
      <c r="F736" s="82"/>
      <c r="G736" s="84"/>
      <c r="H736" s="84"/>
      <c r="I736" s="85"/>
      <c r="J736" s="85"/>
      <c r="K736" s="84"/>
      <c r="L736" s="86"/>
      <c r="M736" s="87"/>
      <c r="N736" s="135"/>
      <c r="O736" s="119"/>
      <c r="P736" s="120"/>
      <c r="Q736" s="121"/>
      <c r="R736" s="86"/>
      <c r="S736" s="86"/>
      <c r="T736" s="138">
        <f t="shared" si="304"/>
        <v>6.4099999999999966</v>
      </c>
      <c r="U736" s="122">
        <f t="shared" si="312"/>
        <v>0</v>
      </c>
      <c r="V736" s="123">
        <f t="shared" si="313"/>
        <v>0</v>
      </c>
      <c r="W736" s="122">
        <f t="shared" si="298"/>
        <v>0</v>
      </c>
      <c r="X736" s="124">
        <f t="shared" si="314"/>
        <v>6.4099999999999966</v>
      </c>
      <c r="Y736" s="124">
        <f t="shared" si="315"/>
        <v>-1.5899999999999967</v>
      </c>
      <c r="Z736" s="124">
        <f t="shared" si="316"/>
        <v>6.4099999999999966</v>
      </c>
      <c r="AA736" s="140">
        <f t="shared" si="317"/>
        <v>-1.5899999999999967</v>
      </c>
      <c r="AB736" s="142" t="str">
        <f>IF(G736&lt;&gt;"",VLOOKUP(WEEKDAY(C736,2),Служебный!G$4:H$10,2),"")</f>
        <v/>
      </c>
      <c r="AC736" s="125" t="str">
        <f t="shared" si="305"/>
        <v/>
      </c>
      <c r="AD736" s="126" t="str">
        <f t="shared" si="306"/>
        <v/>
      </c>
      <c r="AE736" s="127">
        <f t="shared" si="318"/>
        <v>0</v>
      </c>
      <c r="AF736" s="127">
        <f t="shared" si="319"/>
        <v>0</v>
      </c>
      <c r="AG736" s="127" t="str">
        <f t="shared" si="299"/>
        <v>интрадей</v>
      </c>
      <c r="AH736" s="128">
        <f t="shared" si="320"/>
        <v>0</v>
      </c>
      <c r="AI736" s="128">
        <f t="shared" si="321"/>
        <v>0</v>
      </c>
      <c r="AJ736" s="125" t="str">
        <f t="shared" si="307"/>
        <v/>
      </c>
      <c r="AK736" s="125" t="str">
        <f t="shared" si="308"/>
        <v/>
      </c>
      <c r="AL736" s="126" t="str">
        <f t="shared" si="309"/>
        <v/>
      </c>
      <c r="AM736" s="128">
        <f t="shared" si="302"/>
        <v>0</v>
      </c>
      <c r="AN736" s="129">
        <f t="shared" si="310"/>
        <v>8</v>
      </c>
      <c r="AO736" s="129">
        <f t="shared" si="303"/>
        <v>-19.875000000000043</v>
      </c>
      <c r="AP736" s="129">
        <f t="shared" si="311"/>
        <v>0</v>
      </c>
      <c r="AQ736" s="128">
        <f t="shared" si="300"/>
        <v>0</v>
      </c>
      <c r="AR736" s="128">
        <f t="shared" si="301"/>
        <v>0</v>
      </c>
      <c r="AS736" s="125">
        <f t="shared" si="322"/>
        <v>0</v>
      </c>
      <c r="AT736" s="143">
        <f t="shared" si="323"/>
        <v>-1</v>
      </c>
      <c r="AU736" s="137"/>
      <c r="AV736" s="102"/>
    </row>
    <row r="737" spans="1:48" ht="10.199999999999999" x14ac:dyDescent="0.2">
      <c r="A737" s="102"/>
      <c r="B737" s="133">
        <v>735</v>
      </c>
      <c r="C737" s="159"/>
      <c r="D737" s="82"/>
      <c r="E737" s="81"/>
      <c r="F737" s="82"/>
      <c r="G737" s="84"/>
      <c r="H737" s="84"/>
      <c r="I737" s="85"/>
      <c r="J737" s="85"/>
      <c r="K737" s="84"/>
      <c r="L737" s="86"/>
      <c r="M737" s="87"/>
      <c r="N737" s="135"/>
      <c r="O737" s="119"/>
      <c r="P737" s="120"/>
      <c r="Q737" s="121"/>
      <c r="R737" s="86"/>
      <c r="S737" s="86"/>
      <c r="T737" s="138">
        <f t="shared" si="304"/>
        <v>6.4099999999999966</v>
      </c>
      <c r="U737" s="122">
        <f t="shared" si="312"/>
        <v>0</v>
      </c>
      <c r="V737" s="123">
        <f t="shared" si="313"/>
        <v>0</v>
      </c>
      <c r="W737" s="122">
        <f t="shared" si="298"/>
        <v>0</v>
      </c>
      <c r="X737" s="124">
        <f t="shared" si="314"/>
        <v>6.4099999999999966</v>
      </c>
      <c r="Y737" s="124">
        <f t="shared" si="315"/>
        <v>-1.5899999999999967</v>
      </c>
      <c r="Z737" s="124">
        <f t="shared" si="316"/>
        <v>6.4099999999999966</v>
      </c>
      <c r="AA737" s="140">
        <f t="shared" si="317"/>
        <v>-1.5899999999999967</v>
      </c>
      <c r="AB737" s="142" t="str">
        <f>IF(G737&lt;&gt;"",VLOOKUP(WEEKDAY(C737,2),Служебный!G$4:H$10,2),"")</f>
        <v/>
      </c>
      <c r="AC737" s="125" t="str">
        <f t="shared" si="305"/>
        <v/>
      </c>
      <c r="AD737" s="126" t="str">
        <f t="shared" si="306"/>
        <v/>
      </c>
      <c r="AE737" s="127">
        <f t="shared" si="318"/>
        <v>0</v>
      </c>
      <c r="AF737" s="127">
        <f t="shared" si="319"/>
        <v>0</v>
      </c>
      <c r="AG737" s="127" t="str">
        <f t="shared" si="299"/>
        <v>интрадей</v>
      </c>
      <c r="AH737" s="128">
        <f t="shared" si="320"/>
        <v>0</v>
      </c>
      <c r="AI737" s="128">
        <f t="shared" si="321"/>
        <v>0</v>
      </c>
      <c r="AJ737" s="125" t="str">
        <f t="shared" si="307"/>
        <v/>
      </c>
      <c r="AK737" s="125" t="str">
        <f t="shared" si="308"/>
        <v/>
      </c>
      <c r="AL737" s="126" t="str">
        <f t="shared" si="309"/>
        <v/>
      </c>
      <c r="AM737" s="128">
        <f t="shared" si="302"/>
        <v>0</v>
      </c>
      <c r="AN737" s="129">
        <f t="shared" si="310"/>
        <v>8</v>
      </c>
      <c r="AO737" s="129">
        <f t="shared" si="303"/>
        <v>-19.875000000000043</v>
      </c>
      <c r="AP737" s="129">
        <f t="shared" si="311"/>
        <v>0</v>
      </c>
      <c r="AQ737" s="128">
        <f t="shared" si="300"/>
        <v>0</v>
      </c>
      <c r="AR737" s="128">
        <f t="shared" si="301"/>
        <v>0</v>
      </c>
      <c r="AS737" s="125">
        <f t="shared" si="322"/>
        <v>0</v>
      </c>
      <c r="AT737" s="143">
        <f t="shared" si="323"/>
        <v>-1</v>
      </c>
      <c r="AU737" s="137"/>
      <c r="AV737" s="102"/>
    </row>
    <row r="738" spans="1:48" ht="10.199999999999999" x14ac:dyDescent="0.2">
      <c r="A738" s="102"/>
      <c r="B738" s="133">
        <v>736</v>
      </c>
      <c r="C738" s="159"/>
      <c r="D738" s="82"/>
      <c r="E738" s="81"/>
      <c r="F738" s="82"/>
      <c r="G738" s="84"/>
      <c r="H738" s="84"/>
      <c r="I738" s="85"/>
      <c r="J738" s="85"/>
      <c r="K738" s="84"/>
      <c r="L738" s="86"/>
      <c r="M738" s="87"/>
      <c r="N738" s="135"/>
      <c r="O738" s="119"/>
      <c r="P738" s="120"/>
      <c r="Q738" s="121"/>
      <c r="R738" s="86"/>
      <c r="S738" s="86"/>
      <c r="T738" s="138">
        <f t="shared" si="304"/>
        <v>6.4099999999999966</v>
      </c>
      <c r="U738" s="122">
        <f t="shared" si="312"/>
        <v>0</v>
      </c>
      <c r="V738" s="123">
        <f t="shared" si="313"/>
        <v>0</v>
      </c>
      <c r="W738" s="122">
        <f t="shared" si="298"/>
        <v>0</v>
      </c>
      <c r="X738" s="124">
        <f t="shared" si="314"/>
        <v>6.4099999999999966</v>
      </c>
      <c r="Y738" s="124">
        <f t="shared" si="315"/>
        <v>-1.5899999999999967</v>
      </c>
      <c r="Z738" s="124">
        <f t="shared" si="316"/>
        <v>6.4099999999999966</v>
      </c>
      <c r="AA738" s="140">
        <f t="shared" si="317"/>
        <v>-1.5899999999999967</v>
      </c>
      <c r="AB738" s="142" t="str">
        <f>IF(G738&lt;&gt;"",VLOOKUP(WEEKDAY(C738,2),Служебный!G$4:H$10,2),"")</f>
        <v/>
      </c>
      <c r="AC738" s="125" t="str">
        <f t="shared" si="305"/>
        <v/>
      </c>
      <c r="AD738" s="126" t="str">
        <f t="shared" si="306"/>
        <v/>
      </c>
      <c r="AE738" s="127">
        <f t="shared" si="318"/>
        <v>0</v>
      </c>
      <c r="AF738" s="127">
        <f t="shared" si="319"/>
        <v>0</v>
      </c>
      <c r="AG738" s="127" t="str">
        <f t="shared" si="299"/>
        <v>интрадей</v>
      </c>
      <c r="AH738" s="128">
        <f t="shared" si="320"/>
        <v>0</v>
      </c>
      <c r="AI738" s="128">
        <f t="shared" si="321"/>
        <v>0</v>
      </c>
      <c r="AJ738" s="125" t="str">
        <f t="shared" si="307"/>
        <v/>
      </c>
      <c r="AK738" s="125" t="str">
        <f t="shared" si="308"/>
        <v/>
      </c>
      <c r="AL738" s="126" t="str">
        <f t="shared" si="309"/>
        <v/>
      </c>
      <c r="AM738" s="128">
        <f t="shared" si="302"/>
        <v>0</v>
      </c>
      <c r="AN738" s="129">
        <f t="shared" si="310"/>
        <v>8</v>
      </c>
      <c r="AO738" s="129">
        <f t="shared" si="303"/>
        <v>-19.875000000000043</v>
      </c>
      <c r="AP738" s="129">
        <f t="shared" si="311"/>
        <v>0</v>
      </c>
      <c r="AQ738" s="128">
        <f t="shared" si="300"/>
        <v>0</v>
      </c>
      <c r="AR738" s="128">
        <f t="shared" si="301"/>
        <v>0</v>
      </c>
      <c r="AS738" s="125">
        <f t="shared" si="322"/>
        <v>0</v>
      </c>
      <c r="AT738" s="143">
        <f t="shared" si="323"/>
        <v>-1</v>
      </c>
      <c r="AU738" s="137"/>
      <c r="AV738" s="102"/>
    </row>
    <row r="739" spans="1:48" ht="10.199999999999999" x14ac:dyDescent="0.2">
      <c r="A739" s="102"/>
      <c r="B739" s="133">
        <v>737</v>
      </c>
      <c r="C739" s="159"/>
      <c r="D739" s="82"/>
      <c r="E739" s="81"/>
      <c r="F739" s="82"/>
      <c r="G739" s="84"/>
      <c r="H739" s="84"/>
      <c r="I739" s="85"/>
      <c r="J739" s="85"/>
      <c r="K739" s="84"/>
      <c r="L739" s="86"/>
      <c r="M739" s="87"/>
      <c r="N739" s="135"/>
      <c r="O739" s="119"/>
      <c r="P739" s="120"/>
      <c r="Q739" s="121"/>
      <c r="R739" s="86"/>
      <c r="S739" s="86"/>
      <c r="T739" s="138">
        <f t="shared" si="304"/>
        <v>6.4099999999999966</v>
      </c>
      <c r="U739" s="122">
        <f t="shared" si="312"/>
        <v>0</v>
      </c>
      <c r="V739" s="123">
        <f t="shared" si="313"/>
        <v>0</v>
      </c>
      <c r="W739" s="122">
        <f t="shared" si="298"/>
        <v>0</v>
      </c>
      <c r="X739" s="124">
        <f t="shared" si="314"/>
        <v>6.4099999999999966</v>
      </c>
      <c r="Y739" s="124">
        <f t="shared" si="315"/>
        <v>-1.5899999999999967</v>
      </c>
      <c r="Z739" s="124">
        <f t="shared" si="316"/>
        <v>6.4099999999999966</v>
      </c>
      <c r="AA739" s="140">
        <f t="shared" si="317"/>
        <v>-1.5899999999999967</v>
      </c>
      <c r="AB739" s="142" t="str">
        <f>IF(G739&lt;&gt;"",VLOOKUP(WEEKDAY(C739,2),Служебный!G$4:H$10,2),"")</f>
        <v/>
      </c>
      <c r="AC739" s="125" t="str">
        <f t="shared" si="305"/>
        <v/>
      </c>
      <c r="AD739" s="126" t="str">
        <f t="shared" si="306"/>
        <v/>
      </c>
      <c r="AE739" s="127">
        <f t="shared" si="318"/>
        <v>0</v>
      </c>
      <c r="AF739" s="127">
        <f t="shared" si="319"/>
        <v>0</v>
      </c>
      <c r="AG739" s="127" t="str">
        <f t="shared" si="299"/>
        <v>интрадей</v>
      </c>
      <c r="AH739" s="128">
        <f t="shared" si="320"/>
        <v>0</v>
      </c>
      <c r="AI739" s="128">
        <f t="shared" si="321"/>
        <v>0</v>
      </c>
      <c r="AJ739" s="125" t="str">
        <f t="shared" si="307"/>
        <v/>
      </c>
      <c r="AK739" s="125" t="str">
        <f t="shared" si="308"/>
        <v/>
      </c>
      <c r="AL739" s="126" t="str">
        <f t="shared" si="309"/>
        <v/>
      </c>
      <c r="AM739" s="128">
        <f t="shared" si="302"/>
        <v>0</v>
      </c>
      <c r="AN739" s="129">
        <f t="shared" si="310"/>
        <v>8</v>
      </c>
      <c r="AO739" s="129">
        <f t="shared" si="303"/>
        <v>-19.875000000000043</v>
      </c>
      <c r="AP739" s="129">
        <f t="shared" si="311"/>
        <v>0</v>
      </c>
      <c r="AQ739" s="128">
        <f t="shared" si="300"/>
        <v>0</v>
      </c>
      <c r="AR739" s="128">
        <f t="shared" si="301"/>
        <v>0</v>
      </c>
      <c r="AS739" s="125">
        <f t="shared" si="322"/>
        <v>0</v>
      </c>
      <c r="AT739" s="143">
        <f t="shared" si="323"/>
        <v>-1</v>
      </c>
      <c r="AU739" s="137"/>
      <c r="AV739" s="102"/>
    </row>
    <row r="740" spans="1:48" ht="10.199999999999999" x14ac:dyDescent="0.2">
      <c r="A740" s="102"/>
      <c r="B740" s="133">
        <v>738</v>
      </c>
      <c r="C740" s="159"/>
      <c r="D740" s="82"/>
      <c r="E740" s="81"/>
      <c r="F740" s="82"/>
      <c r="G740" s="84"/>
      <c r="H740" s="84"/>
      <c r="I740" s="85"/>
      <c r="J740" s="85"/>
      <c r="K740" s="84"/>
      <c r="L740" s="86"/>
      <c r="M740" s="87"/>
      <c r="N740" s="135"/>
      <c r="O740" s="119"/>
      <c r="P740" s="120"/>
      <c r="Q740" s="121"/>
      <c r="R740" s="86"/>
      <c r="S740" s="86"/>
      <c r="T740" s="138">
        <f t="shared" si="304"/>
        <v>6.4099999999999966</v>
      </c>
      <c r="U740" s="122">
        <f t="shared" si="312"/>
        <v>0</v>
      </c>
      <c r="V740" s="123">
        <f t="shared" si="313"/>
        <v>0</v>
      </c>
      <c r="W740" s="122">
        <f t="shared" si="298"/>
        <v>0</v>
      </c>
      <c r="X740" s="124">
        <f t="shared" si="314"/>
        <v>6.4099999999999966</v>
      </c>
      <c r="Y740" s="124">
        <f t="shared" si="315"/>
        <v>-1.5899999999999967</v>
      </c>
      <c r="Z740" s="124">
        <f t="shared" si="316"/>
        <v>6.4099999999999966</v>
      </c>
      <c r="AA740" s="140">
        <f t="shared" si="317"/>
        <v>-1.5899999999999967</v>
      </c>
      <c r="AB740" s="142" t="str">
        <f>IF(G740&lt;&gt;"",VLOOKUP(WEEKDAY(C740,2),Служебный!G$4:H$10,2),"")</f>
        <v/>
      </c>
      <c r="AC740" s="125" t="str">
        <f t="shared" si="305"/>
        <v/>
      </c>
      <c r="AD740" s="126" t="str">
        <f t="shared" si="306"/>
        <v/>
      </c>
      <c r="AE740" s="127">
        <f t="shared" si="318"/>
        <v>0</v>
      </c>
      <c r="AF740" s="127">
        <f t="shared" si="319"/>
        <v>0</v>
      </c>
      <c r="AG740" s="127" t="str">
        <f t="shared" si="299"/>
        <v>интрадей</v>
      </c>
      <c r="AH740" s="128">
        <f t="shared" si="320"/>
        <v>0</v>
      </c>
      <c r="AI740" s="128">
        <f t="shared" si="321"/>
        <v>0</v>
      </c>
      <c r="AJ740" s="125" t="str">
        <f t="shared" si="307"/>
        <v/>
      </c>
      <c r="AK740" s="125" t="str">
        <f t="shared" si="308"/>
        <v/>
      </c>
      <c r="AL740" s="126" t="str">
        <f t="shared" si="309"/>
        <v/>
      </c>
      <c r="AM740" s="128">
        <f t="shared" si="302"/>
        <v>0</v>
      </c>
      <c r="AN740" s="129">
        <f t="shared" si="310"/>
        <v>8</v>
      </c>
      <c r="AO740" s="129">
        <f t="shared" si="303"/>
        <v>-19.875000000000043</v>
      </c>
      <c r="AP740" s="129">
        <f t="shared" si="311"/>
        <v>0</v>
      </c>
      <c r="AQ740" s="128">
        <f t="shared" si="300"/>
        <v>0</v>
      </c>
      <c r="AR740" s="128">
        <f t="shared" si="301"/>
        <v>0</v>
      </c>
      <c r="AS740" s="125">
        <f t="shared" si="322"/>
        <v>0</v>
      </c>
      <c r="AT740" s="143">
        <f t="shared" si="323"/>
        <v>-1</v>
      </c>
      <c r="AU740" s="137"/>
      <c r="AV740" s="102"/>
    </row>
    <row r="741" spans="1:48" ht="10.199999999999999" x14ac:dyDescent="0.2">
      <c r="A741" s="102"/>
      <c r="B741" s="133">
        <v>739</v>
      </c>
      <c r="C741" s="159"/>
      <c r="D741" s="82"/>
      <c r="E741" s="81"/>
      <c r="F741" s="82"/>
      <c r="G741" s="84"/>
      <c r="H741" s="84"/>
      <c r="I741" s="85"/>
      <c r="J741" s="85"/>
      <c r="K741" s="84"/>
      <c r="L741" s="86"/>
      <c r="M741" s="87"/>
      <c r="N741" s="135"/>
      <c r="O741" s="119"/>
      <c r="P741" s="120"/>
      <c r="Q741" s="121"/>
      <c r="R741" s="86"/>
      <c r="S741" s="86"/>
      <c r="T741" s="138">
        <f t="shared" si="304"/>
        <v>6.4099999999999966</v>
      </c>
      <c r="U741" s="122">
        <f t="shared" si="312"/>
        <v>0</v>
      </c>
      <c r="V741" s="123">
        <f t="shared" si="313"/>
        <v>0</v>
      </c>
      <c r="W741" s="122">
        <f t="shared" si="298"/>
        <v>0</v>
      </c>
      <c r="X741" s="124">
        <f t="shared" si="314"/>
        <v>6.4099999999999966</v>
      </c>
      <c r="Y741" s="124">
        <f t="shared" si="315"/>
        <v>-1.5899999999999967</v>
      </c>
      <c r="Z741" s="124">
        <f t="shared" si="316"/>
        <v>6.4099999999999966</v>
      </c>
      <c r="AA741" s="140">
        <f t="shared" si="317"/>
        <v>-1.5899999999999967</v>
      </c>
      <c r="AB741" s="142" t="str">
        <f>IF(G741&lt;&gt;"",VLOOKUP(WEEKDAY(C741,2),Служебный!G$4:H$10,2),"")</f>
        <v/>
      </c>
      <c r="AC741" s="125" t="str">
        <f t="shared" si="305"/>
        <v/>
      </c>
      <c r="AD741" s="126" t="str">
        <f t="shared" si="306"/>
        <v/>
      </c>
      <c r="AE741" s="127">
        <f t="shared" si="318"/>
        <v>0</v>
      </c>
      <c r="AF741" s="127">
        <f t="shared" si="319"/>
        <v>0</v>
      </c>
      <c r="AG741" s="127" t="str">
        <f t="shared" si="299"/>
        <v>интрадей</v>
      </c>
      <c r="AH741" s="128">
        <f t="shared" si="320"/>
        <v>0</v>
      </c>
      <c r="AI741" s="128">
        <f t="shared" si="321"/>
        <v>0</v>
      </c>
      <c r="AJ741" s="125" t="str">
        <f t="shared" si="307"/>
        <v/>
      </c>
      <c r="AK741" s="125" t="str">
        <f t="shared" si="308"/>
        <v/>
      </c>
      <c r="AL741" s="126" t="str">
        <f t="shared" si="309"/>
        <v/>
      </c>
      <c r="AM741" s="128">
        <f t="shared" si="302"/>
        <v>0</v>
      </c>
      <c r="AN741" s="129">
        <f t="shared" si="310"/>
        <v>8</v>
      </c>
      <c r="AO741" s="129">
        <f t="shared" si="303"/>
        <v>-19.875000000000043</v>
      </c>
      <c r="AP741" s="129">
        <f t="shared" si="311"/>
        <v>0</v>
      </c>
      <c r="AQ741" s="128">
        <f t="shared" si="300"/>
        <v>0</v>
      </c>
      <c r="AR741" s="128">
        <f t="shared" si="301"/>
        <v>0</v>
      </c>
      <c r="AS741" s="125">
        <f t="shared" si="322"/>
        <v>0</v>
      </c>
      <c r="AT741" s="143">
        <f t="shared" si="323"/>
        <v>-1</v>
      </c>
      <c r="AU741" s="137"/>
      <c r="AV741" s="102"/>
    </row>
    <row r="742" spans="1:48" ht="10.199999999999999" x14ac:dyDescent="0.2">
      <c r="A742" s="102"/>
      <c r="B742" s="133">
        <v>740</v>
      </c>
      <c r="C742" s="159"/>
      <c r="D742" s="82"/>
      <c r="E742" s="81"/>
      <c r="F742" s="82"/>
      <c r="G742" s="84"/>
      <c r="H742" s="84"/>
      <c r="I742" s="85"/>
      <c r="J742" s="85"/>
      <c r="K742" s="84"/>
      <c r="L742" s="86"/>
      <c r="M742" s="87"/>
      <c r="N742" s="135"/>
      <c r="O742" s="119"/>
      <c r="P742" s="120"/>
      <c r="Q742" s="121"/>
      <c r="R742" s="86"/>
      <c r="S742" s="86"/>
      <c r="T742" s="138">
        <f t="shared" si="304"/>
        <v>6.4099999999999966</v>
      </c>
      <c r="U742" s="122">
        <f t="shared" si="312"/>
        <v>0</v>
      </c>
      <c r="V742" s="123">
        <f t="shared" si="313"/>
        <v>0</v>
      </c>
      <c r="W742" s="122">
        <f t="shared" si="298"/>
        <v>0</v>
      </c>
      <c r="X742" s="124">
        <f t="shared" si="314"/>
        <v>6.4099999999999966</v>
      </c>
      <c r="Y742" s="124">
        <f t="shared" si="315"/>
        <v>-1.5899999999999967</v>
      </c>
      <c r="Z742" s="124">
        <f t="shared" si="316"/>
        <v>6.4099999999999966</v>
      </c>
      <c r="AA742" s="140">
        <f t="shared" si="317"/>
        <v>-1.5899999999999967</v>
      </c>
      <c r="AB742" s="142" t="str">
        <f>IF(G742&lt;&gt;"",VLOOKUP(WEEKDAY(C742,2),Служебный!G$4:H$10,2),"")</f>
        <v/>
      </c>
      <c r="AC742" s="125" t="str">
        <f t="shared" si="305"/>
        <v/>
      </c>
      <c r="AD742" s="126" t="str">
        <f t="shared" si="306"/>
        <v/>
      </c>
      <c r="AE742" s="127">
        <f t="shared" si="318"/>
        <v>0</v>
      </c>
      <c r="AF742" s="127">
        <f t="shared" si="319"/>
        <v>0</v>
      </c>
      <c r="AG742" s="127" t="str">
        <f t="shared" si="299"/>
        <v>интрадей</v>
      </c>
      <c r="AH742" s="128">
        <f t="shared" si="320"/>
        <v>0</v>
      </c>
      <c r="AI742" s="128">
        <f t="shared" si="321"/>
        <v>0</v>
      </c>
      <c r="AJ742" s="125" t="str">
        <f t="shared" si="307"/>
        <v/>
      </c>
      <c r="AK742" s="125" t="str">
        <f t="shared" si="308"/>
        <v/>
      </c>
      <c r="AL742" s="126" t="str">
        <f t="shared" si="309"/>
        <v/>
      </c>
      <c r="AM742" s="128">
        <f t="shared" si="302"/>
        <v>0</v>
      </c>
      <c r="AN742" s="129">
        <f t="shared" si="310"/>
        <v>8</v>
      </c>
      <c r="AO742" s="129">
        <f t="shared" si="303"/>
        <v>-19.875000000000043</v>
      </c>
      <c r="AP742" s="129">
        <f t="shared" si="311"/>
        <v>0</v>
      </c>
      <c r="AQ742" s="128">
        <f t="shared" si="300"/>
        <v>0</v>
      </c>
      <c r="AR742" s="128">
        <f t="shared" si="301"/>
        <v>0</v>
      </c>
      <c r="AS742" s="125">
        <f t="shared" si="322"/>
        <v>0</v>
      </c>
      <c r="AT742" s="143">
        <f t="shared" si="323"/>
        <v>-1</v>
      </c>
      <c r="AU742" s="137"/>
      <c r="AV742" s="102"/>
    </row>
    <row r="743" spans="1:48" ht="10.199999999999999" x14ac:dyDescent="0.2">
      <c r="A743" s="102"/>
      <c r="B743" s="133">
        <v>741</v>
      </c>
      <c r="C743" s="159"/>
      <c r="D743" s="82"/>
      <c r="E743" s="81"/>
      <c r="F743" s="82"/>
      <c r="G743" s="84"/>
      <c r="H743" s="84"/>
      <c r="I743" s="85"/>
      <c r="J743" s="85"/>
      <c r="K743" s="84"/>
      <c r="L743" s="86"/>
      <c r="M743" s="87"/>
      <c r="N743" s="135"/>
      <c r="O743" s="119"/>
      <c r="P743" s="120"/>
      <c r="Q743" s="121"/>
      <c r="R743" s="86"/>
      <c r="S743" s="86"/>
      <c r="T743" s="138">
        <f t="shared" si="304"/>
        <v>6.4099999999999966</v>
      </c>
      <c r="U743" s="122">
        <f t="shared" si="312"/>
        <v>0</v>
      </c>
      <c r="V743" s="123">
        <f t="shared" si="313"/>
        <v>0</v>
      </c>
      <c r="W743" s="122">
        <f t="shared" si="298"/>
        <v>0</v>
      </c>
      <c r="X743" s="124">
        <f t="shared" si="314"/>
        <v>6.4099999999999966</v>
      </c>
      <c r="Y743" s="124">
        <f t="shared" si="315"/>
        <v>-1.5899999999999967</v>
      </c>
      <c r="Z743" s="124">
        <f t="shared" si="316"/>
        <v>6.4099999999999966</v>
      </c>
      <c r="AA743" s="140">
        <f t="shared" si="317"/>
        <v>-1.5899999999999967</v>
      </c>
      <c r="AB743" s="142" t="str">
        <f>IF(G743&lt;&gt;"",VLOOKUP(WEEKDAY(C743,2),Служебный!G$4:H$10,2),"")</f>
        <v/>
      </c>
      <c r="AC743" s="125" t="str">
        <f t="shared" si="305"/>
        <v/>
      </c>
      <c r="AD743" s="126" t="str">
        <f t="shared" si="306"/>
        <v/>
      </c>
      <c r="AE743" s="127">
        <f t="shared" si="318"/>
        <v>0</v>
      </c>
      <c r="AF743" s="127">
        <f t="shared" si="319"/>
        <v>0</v>
      </c>
      <c r="AG743" s="127" t="str">
        <f t="shared" si="299"/>
        <v>интрадей</v>
      </c>
      <c r="AH743" s="128">
        <f t="shared" si="320"/>
        <v>0</v>
      </c>
      <c r="AI743" s="128">
        <f t="shared" si="321"/>
        <v>0</v>
      </c>
      <c r="AJ743" s="125" t="str">
        <f t="shared" si="307"/>
        <v/>
      </c>
      <c r="AK743" s="125" t="str">
        <f t="shared" si="308"/>
        <v/>
      </c>
      <c r="AL743" s="126" t="str">
        <f t="shared" si="309"/>
        <v/>
      </c>
      <c r="AM743" s="128">
        <f t="shared" si="302"/>
        <v>0</v>
      </c>
      <c r="AN743" s="129">
        <f t="shared" si="310"/>
        <v>8</v>
      </c>
      <c r="AO743" s="129">
        <f t="shared" si="303"/>
        <v>-19.875000000000043</v>
      </c>
      <c r="AP743" s="129">
        <f t="shared" si="311"/>
        <v>0</v>
      </c>
      <c r="AQ743" s="128">
        <f t="shared" si="300"/>
        <v>0</v>
      </c>
      <c r="AR743" s="128">
        <f t="shared" si="301"/>
        <v>0</v>
      </c>
      <c r="AS743" s="125">
        <f t="shared" si="322"/>
        <v>0</v>
      </c>
      <c r="AT743" s="143">
        <f t="shared" si="323"/>
        <v>-1</v>
      </c>
      <c r="AU743" s="137"/>
      <c r="AV743" s="102"/>
    </row>
    <row r="744" spans="1:48" ht="10.199999999999999" x14ac:dyDescent="0.2">
      <c r="A744" s="102"/>
      <c r="B744" s="133">
        <v>742</v>
      </c>
      <c r="C744" s="159"/>
      <c r="D744" s="82"/>
      <c r="E744" s="81"/>
      <c r="F744" s="82"/>
      <c r="G744" s="84"/>
      <c r="H744" s="84"/>
      <c r="I744" s="85"/>
      <c r="J744" s="85"/>
      <c r="K744" s="84"/>
      <c r="L744" s="86"/>
      <c r="M744" s="87"/>
      <c r="N744" s="135"/>
      <c r="O744" s="119"/>
      <c r="P744" s="120"/>
      <c r="Q744" s="121"/>
      <c r="R744" s="86"/>
      <c r="S744" s="86"/>
      <c r="T744" s="138">
        <f t="shared" si="304"/>
        <v>6.4099999999999966</v>
      </c>
      <c r="U744" s="122">
        <f t="shared" si="312"/>
        <v>0</v>
      </c>
      <c r="V744" s="123">
        <f t="shared" si="313"/>
        <v>0</v>
      </c>
      <c r="W744" s="122">
        <f t="shared" si="298"/>
        <v>0</v>
      </c>
      <c r="X744" s="124">
        <f t="shared" si="314"/>
        <v>6.4099999999999966</v>
      </c>
      <c r="Y744" s="124">
        <f t="shared" si="315"/>
        <v>-1.5899999999999967</v>
      </c>
      <c r="Z744" s="124">
        <f t="shared" si="316"/>
        <v>6.4099999999999966</v>
      </c>
      <c r="AA744" s="140">
        <f t="shared" si="317"/>
        <v>-1.5899999999999967</v>
      </c>
      <c r="AB744" s="142" t="str">
        <f>IF(G744&lt;&gt;"",VLOOKUP(WEEKDAY(C744,2),Служебный!G$4:H$10,2),"")</f>
        <v/>
      </c>
      <c r="AC744" s="125" t="str">
        <f t="shared" si="305"/>
        <v/>
      </c>
      <c r="AD744" s="126" t="str">
        <f t="shared" si="306"/>
        <v/>
      </c>
      <c r="AE744" s="127">
        <f t="shared" si="318"/>
        <v>0</v>
      </c>
      <c r="AF744" s="127">
        <f t="shared" si="319"/>
        <v>0</v>
      </c>
      <c r="AG744" s="127" t="str">
        <f t="shared" si="299"/>
        <v>интрадей</v>
      </c>
      <c r="AH744" s="128">
        <f t="shared" si="320"/>
        <v>0</v>
      </c>
      <c r="AI744" s="128">
        <f t="shared" si="321"/>
        <v>0</v>
      </c>
      <c r="AJ744" s="125" t="str">
        <f t="shared" si="307"/>
        <v/>
      </c>
      <c r="AK744" s="125" t="str">
        <f t="shared" si="308"/>
        <v/>
      </c>
      <c r="AL744" s="126" t="str">
        <f t="shared" si="309"/>
        <v/>
      </c>
      <c r="AM744" s="128">
        <f t="shared" si="302"/>
        <v>0</v>
      </c>
      <c r="AN744" s="129">
        <f t="shared" si="310"/>
        <v>8</v>
      </c>
      <c r="AO744" s="129">
        <f t="shared" si="303"/>
        <v>-19.875000000000043</v>
      </c>
      <c r="AP744" s="129">
        <f t="shared" si="311"/>
        <v>0</v>
      </c>
      <c r="AQ744" s="128">
        <f t="shared" si="300"/>
        <v>0</v>
      </c>
      <c r="AR744" s="128">
        <f t="shared" si="301"/>
        <v>0</v>
      </c>
      <c r="AS744" s="125">
        <f t="shared" si="322"/>
        <v>0</v>
      </c>
      <c r="AT744" s="143">
        <f t="shared" si="323"/>
        <v>-1</v>
      </c>
      <c r="AU744" s="137"/>
      <c r="AV744" s="102"/>
    </row>
    <row r="745" spans="1:48" ht="10.199999999999999" x14ac:dyDescent="0.2">
      <c r="A745" s="102"/>
      <c r="B745" s="133">
        <v>743</v>
      </c>
      <c r="C745" s="159"/>
      <c r="D745" s="82"/>
      <c r="E745" s="81"/>
      <c r="F745" s="82"/>
      <c r="G745" s="84"/>
      <c r="H745" s="84"/>
      <c r="I745" s="85"/>
      <c r="J745" s="85"/>
      <c r="K745" s="84"/>
      <c r="L745" s="86"/>
      <c r="M745" s="87"/>
      <c r="N745" s="135"/>
      <c r="O745" s="119"/>
      <c r="P745" s="120"/>
      <c r="Q745" s="121"/>
      <c r="R745" s="86"/>
      <c r="S745" s="86"/>
      <c r="T745" s="138">
        <f t="shared" si="304"/>
        <v>6.4099999999999966</v>
      </c>
      <c r="U745" s="122">
        <f t="shared" si="312"/>
        <v>0</v>
      </c>
      <c r="V745" s="123">
        <f t="shared" si="313"/>
        <v>0</v>
      </c>
      <c r="W745" s="122">
        <f t="shared" si="298"/>
        <v>0</v>
      </c>
      <c r="X745" s="124">
        <f t="shared" si="314"/>
        <v>6.4099999999999966</v>
      </c>
      <c r="Y745" s="124">
        <f t="shared" si="315"/>
        <v>-1.5899999999999967</v>
      </c>
      <c r="Z745" s="124">
        <f t="shared" si="316"/>
        <v>6.4099999999999966</v>
      </c>
      <c r="AA745" s="140">
        <f t="shared" si="317"/>
        <v>-1.5899999999999967</v>
      </c>
      <c r="AB745" s="142" t="str">
        <f>IF(G745&lt;&gt;"",VLOOKUP(WEEKDAY(C745,2),Служебный!G$4:H$10,2),"")</f>
        <v/>
      </c>
      <c r="AC745" s="125" t="str">
        <f t="shared" si="305"/>
        <v/>
      </c>
      <c r="AD745" s="126" t="str">
        <f t="shared" si="306"/>
        <v/>
      </c>
      <c r="AE745" s="127">
        <f t="shared" si="318"/>
        <v>0</v>
      </c>
      <c r="AF745" s="127">
        <f t="shared" si="319"/>
        <v>0</v>
      </c>
      <c r="AG745" s="127" t="str">
        <f t="shared" si="299"/>
        <v>интрадей</v>
      </c>
      <c r="AH745" s="128">
        <f t="shared" si="320"/>
        <v>0</v>
      </c>
      <c r="AI745" s="128">
        <f t="shared" si="321"/>
        <v>0</v>
      </c>
      <c r="AJ745" s="125" t="str">
        <f t="shared" si="307"/>
        <v/>
      </c>
      <c r="AK745" s="125" t="str">
        <f t="shared" si="308"/>
        <v/>
      </c>
      <c r="AL745" s="126" t="str">
        <f t="shared" si="309"/>
        <v/>
      </c>
      <c r="AM745" s="128">
        <f t="shared" si="302"/>
        <v>0</v>
      </c>
      <c r="AN745" s="129">
        <f t="shared" si="310"/>
        <v>8</v>
      </c>
      <c r="AO745" s="129">
        <f t="shared" si="303"/>
        <v>-19.875000000000043</v>
      </c>
      <c r="AP745" s="129">
        <f t="shared" si="311"/>
        <v>0</v>
      </c>
      <c r="AQ745" s="128">
        <f t="shared" si="300"/>
        <v>0</v>
      </c>
      <c r="AR745" s="128">
        <f t="shared" si="301"/>
        <v>0</v>
      </c>
      <c r="AS745" s="125">
        <f t="shared" si="322"/>
        <v>0</v>
      </c>
      <c r="AT745" s="143">
        <f t="shared" si="323"/>
        <v>-1</v>
      </c>
      <c r="AU745" s="137"/>
      <c r="AV745" s="102"/>
    </row>
    <row r="746" spans="1:48" ht="10.199999999999999" x14ac:dyDescent="0.2">
      <c r="A746" s="102"/>
      <c r="B746" s="133">
        <v>744</v>
      </c>
      <c r="C746" s="159"/>
      <c r="D746" s="82"/>
      <c r="E746" s="81"/>
      <c r="F746" s="82"/>
      <c r="G746" s="84"/>
      <c r="H746" s="84"/>
      <c r="I746" s="85"/>
      <c r="J746" s="85"/>
      <c r="K746" s="84"/>
      <c r="L746" s="86"/>
      <c r="M746" s="87"/>
      <c r="N746" s="135"/>
      <c r="O746" s="119"/>
      <c r="P746" s="120"/>
      <c r="Q746" s="121"/>
      <c r="R746" s="86"/>
      <c r="S746" s="86"/>
      <c r="T746" s="138">
        <f t="shared" si="304"/>
        <v>6.4099999999999966</v>
      </c>
      <c r="U746" s="122">
        <f t="shared" si="312"/>
        <v>0</v>
      </c>
      <c r="V746" s="123">
        <f t="shared" si="313"/>
        <v>0</v>
      </c>
      <c r="W746" s="122">
        <f t="shared" si="298"/>
        <v>0</v>
      </c>
      <c r="X746" s="124">
        <f t="shared" si="314"/>
        <v>6.4099999999999966</v>
      </c>
      <c r="Y746" s="124">
        <f t="shared" si="315"/>
        <v>-1.5899999999999967</v>
      </c>
      <c r="Z746" s="124">
        <f t="shared" si="316"/>
        <v>6.4099999999999966</v>
      </c>
      <c r="AA746" s="140">
        <f t="shared" si="317"/>
        <v>-1.5899999999999967</v>
      </c>
      <c r="AB746" s="142" t="str">
        <f>IF(G746&lt;&gt;"",VLOOKUP(WEEKDAY(C746,2),Служебный!G$4:H$10,2),"")</f>
        <v/>
      </c>
      <c r="AC746" s="125" t="str">
        <f t="shared" si="305"/>
        <v/>
      </c>
      <c r="AD746" s="126" t="str">
        <f t="shared" si="306"/>
        <v/>
      </c>
      <c r="AE746" s="127">
        <f t="shared" si="318"/>
        <v>0</v>
      </c>
      <c r="AF746" s="127">
        <f t="shared" si="319"/>
        <v>0</v>
      </c>
      <c r="AG746" s="127" t="str">
        <f t="shared" si="299"/>
        <v>интрадей</v>
      </c>
      <c r="AH746" s="128">
        <f t="shared" si="320"/>
        <v>0</v>
      </c>
      <c r="AI746" s="128">
        <f t="shared" si="321"/>
        <v>0</v>
      </c>
      <c r="AJ746" s="125" t="str">
        <f t="shared" si="307"/>
        <v/>
      </c>
      <c r="AK746" s="125" t="str">
        <f t="shared" si="308"/>
        <v/>
      </c>
      <c r="AL746" s="126" t="str">
        <f t="shared" si="309"/>
        <v/>
      </c>
      <c r="AM746" s="128">
        <f t="shared" si="302"/>
        <v>0</v>
      </c>
      <c r="AN746" s="129">
        <f t="shared" si="310"/>
        <v>8</v>
      </c>
      <c r="AO746" s="129">
        <f t="shared" si="303"/>
        <v>-19.875000000000043</v>
      </c>
      <c r="AP746" s="129">
        <f t="shared" si="311"/>
        <v>0</v>
      </c>
      <c r="AQ746" s="128">
        <f t="shared" si="300"/>
        <v>0</v>
      </c>
      <c r="AR746" s="128">
        <f t="shared" si="301"/>
        <v>0</v>
      </c>
      <c r="AS746" s="125">
        <f t="shared" si="322"/>
        <v>0</v>
      </c>
      <c r="AT746" s="143">
        <f t="shared" si="323"/>
        <v>-1</v>
      </c>
      <c r="AU746" s="137"/>
      <c r="AV746" s="102"/>
    </row>
    <row r="747" spans="1:48" ht="10.199999999999999" x14ac:dyDescent="0.2">
      <c r="A747" s="102"/>
      <c r="B747" s="133">
        <v>745</v>
      </c>
      <c r="C747" s="159"/>
      <c r="D747" s="82"/>
      <c r="E747" s="81"/>
      <c r="F747" s="82"/>
      <c r="G747" s="84"/>
      <c r="H747" s="84"/>
      <c r="I747" s="85"/>
      <c r="J747" s="85"/>
      <c r="K747" s="84"/>
      <c r="L747" s="86"/>
      <c r="M747" s="87"/>
      <c r="N747" s="135"/>
      <c r="O747" s="119"/>
      <c r="P747" s="120"/>
      <c r="Q747" s="121"/>
      <c r="R747" s="86"/>
      <c r="S747" s="86"/>
      <c r="T747" s="138">
        <f t="shared" si="304"/>
        <v>6.4099999999999966</v>
      </c>
      <c r="U747" s="122">
        <f t="shared" si="312"/>
        <v>0</v>
      </c>
      <c r="V747" s="123">
        <f t="shared" si="313"/>
        <v>0</v>
      </c>
      <c r="W747" s="122">
        <f t="shared" si="298"/>
        <v>0</v>
      </c>
      <c r="X747" s="124">
        <f t="shared" si="314"/>
        <v>6.4099999999999966</v>
      </c>
      <c r="Y747" s="124">
        <f t="shared" si="315"/>
        <v>-1.5899999999999967</v>
      </c>
      <c r="Z747" s="124">
        <f t="shared" si="316"/>
        <v>6.4099999999999966</v>
      </c>
      <c r="AA747" s="140">
        <f t="shared" si="317"/>
        <v>-1.5899999999999967</v>
      </c>
      <c r="AB747" s="142" t="str">
        <f>IF(G747&lt;&gt;"",VLOOKUP(WEEKDAY(C747,2),Служебный!G$4:H$10,2),"")</f>
        <v/>
      </c>
      <c r="AC747" s="125" t="str">
        <f t="shared" si="305"/>
        <v/>
      </c>
      <c r="AD747" s="126" t="str">
        <f t="shared" si="306"/>
        <v/>
      </c>
      <c r="AE747" s="127">
        <f t="shared" si="318"/>
        <v>0</v>
      </c>
      <c r="AF747" s="127">
        <f t="shared" si="319"/>
        <v>0</v>
      </c>
      <c r="AG747" s="127" t="str">
        <f t="shared" si="299"/>
        <v>интрадей</v>
      </c>
      <c r="AH747" s="128">
        <f t="shared" si="320"/>
        <v>0</v>
      </c>
      <c r="AI747" s="128">
        <f t="shared" si="321"/>
        <v>0</v>
      </c>
      <c r="AJ747" s="125" t="str">
        <f t="shared" si="307"/>
        <v/>
      </c>
      <c r="AK747" s="125" t="str">
        <f t="shared" si="308"/>
        <v/>
      </c>
      <c r="AL747" s="126" t="str">
        <f t="shared" si="309"/>
        <v/>
      </c>
      <c r="AM747" s="128">
        <f t="shared" si="302"/>
        <v>0</v>
      </c>
      <c r="AN747" s="129">
        <f t="shared" si="310"/>
        <v>8</v>
      </c>
      <c r="AO747" s="129">
        <f t="shared" si="303"/>
        <v>-19.875000000000043</v>
      </c>
      <c r="AP747" s="129">
        <f t="shared" si="311"/>
        <v>0</v>
      </c>
      <c r="AQ747" s="128">
        <f t="shared" si="300"/>
        <v>0</v>
      </c>
      <c r="AR747" s="128">
        <f t="shared" si="301"/>
        <v>0</v>
      </c>
      <c r="AS747" s="125">
        <f t="shared" si="322"/>
        <v>0</v>
      </c>
      <c r="AT747" s="143">
        <f t="shared" si="323"/>
        <v>-1</v>
      </c>
      <c r="AU747" s="137"/>
      <c r="AV747" s="102"/>
    </row>
    <row r="748" spans="1:48" ht="10.199999999999999" x14ac:dyDescent="0.2">
      <c r="A748" s="102"/>
      <c r="B748" s="133">
        <v>746</v>
      </c>
      <c r="C748" s="159"/>
      <c r="D748" s="82"/>
      <c r="E748" s="81"/>
      <c r="F748" s="82"/>
      <c r="G748" s="84"/>
      <c r="H748" s="84"/>
      <c r="I748" s="85"/>
      <c r="J748" s="85"/>
      <c r="K748" s="84"/>
      <c r="L748" s="86"/>
      <c r="M748" s="87"/>
      <c r="N748" s="135"/>
      <c r="O748" s="119"/>
      <c r="P748" s="120"/>
      <c r="Q748" s="121"/>
      <c r="R748" s="86"/>
      <c r="S748" s="86"/>
      <c r="T748" s="138">
        <f t="shared" si="304"/>
        <v>6.4099999999999966</v>
      </c>
      <c r="U748" s="122">
        <f t="shared" si="312"/>
        <v>0</v>
      </c>
      <c r="V748" s="123">
        <f t="shared" si="313"/>
        <v>0</v>
      </c>
      <c r="W748" s="122">
        <f t="shared" si="298"/>
        <v>0</v>
      </c>
      <c r="X748" s="124">
        <f t="shared" si="314"/>
        <v>6.4099999999999966</v>
      </c>
      <c r="Y748" s="124">
        <f t="shared" si="315"/>
        <v>-1.5899999999999967</v>
      </c>
      <c r="Z748" s="124">
        <f t="shared" si="316"/>
        <v>6.4099999999999966</v>
      </c>
      <c r="AA748" s="140">
        <f t="shared" si="317"/>
        <v>-1.5899999999999967</v>
      </c>
      <c r="AB748" s="142" t="str">
        <f>IF(G748&lt;&gt;"",VLOOKUP(WEEKDAY(C748,2),Служебный!G$4:H$10,2),"")</f>
        <v/>
      </c>
      <c r="AC748" s="125" t="str">
        <f t="shared" si="305"/>
        <v/>
      </c>
      <c r="AD748" s="126" t="str">
        <f t="shared" si="306"/>
        <v/>
      </c>
      <c r="AE748" s="127">
        <f t="shared" si="318"/>
        <v>0</v>
      </c>
      <c r="AF748" s="127">
        <f t="shared" si="319"/>
        <v>0</v>
      </c>
      <c r="AG748" s="127" t="str">
        <f t="shared" si="299"/>
        <v>интрадей</v>
      </c>
      <c r="AH748" s="128">
        <f t="shared" si="320"/>
        <v>0</v>
      </c>
      <c r="AI748" s="128">
        <f t="shared" si="321"/>
        <v>0</v>
      </c>
      <c r="AJ748" s="125" t="str">
        <f t="shared" si="307"/>
        <v/>
      </c>
      <c r="AK748" s="125" t="str">
        <f t="shared" si="308"/>
        <v/>
      </c>
      <c r="AL748" s="126" t="str">
        <f t="shared" si="309"/>
        <v/>
      </c>
      <c r="AM748" s="128">
        <f t="shared" si="302"/>
        <v>0</v>
      </c>
      <c r="AN748" s="129">
        <f t="shared" si="310"/>
        <v>8</v>
      </c>
      <c r="AO748" s="129">
        <f t="shared" si="303"/>
        <v>-19.875000000000043</v>
      </c>
      <c r="AP748" s="129">
        <f t="shared" si="311"/>
        <v>0</v>
      </c>
      <c r="AQ748" s="128">
        <f t="shared" si="300"/>
        <v>0</v>
      </c>
      <c r="AR748" s="128">
        <f t="shared" si="301"/>
        <v>0</v>
      </c>
      <c r="AS748" s="125">
        <f t="shared" si="322"/>
        <v>0</v>
      </c>
      <c r="AT748" s="143">
        <f t="shared" si="323"/>
        <v>-1</v>
      </c>
      <c r="AU748" s="137"/>
      <c r="AV748" s="102"/>
    </row>
    <row r="749" spans="1:48" ht="10.199999999999999" x14ac:dyDescent="0.2">
      <c r="A749" s="102"/>
      <c r="B749" s="133">
        <v>747</v>
      </c>
      <c r="C749" s="159"/>
      <c r="D749" s="82"/>
      <c r="E749" s="81"/>
      <c r="F749" s="82"/>
      <c r="G749" s="84"/>
      <c r="H749" s="84"/>
      <c r="I749" s="85"/>
      <c r="J749" s="85"/>
      <c r="K749" s="84"/>
      <c r="L749" s="86"/>
      <c r="M749" s="87"/>
      <c r="N749" s="135"/>
      <c r="O749" s="119"/>
      <c r="P749" s="120"/>
      <c r="Q749" s="121"/>
      <c r="R749" s="86"/>
      <c r="S749" s="86"/>
      <c r="T749" s="138">
        <f t="shared" si="304"/>
        <v>6.4099999999999966</v>
      </c>
      <c r="U749" s="122">
        <f t="shared" si="312"/>
        <v>0</v>
      </c>
      <c r="V749" s="123">
        <f t="shared" si="313"/>
        <v>0</v>
      </c>
      <c r="W749" s="122">
        <f t="shared" si="298"/>
        <v>0</v>
      </c>
      <c r="X749" s="124">
        <f t="shared" si="314"/>
        <v>6.4099999999999966</v>
      </c>
      <c r="Y749" s="124">
        <f t="shared" si="315"/>
        <v>-1.5899999999999967</v>
      </c>
      <c r="Z749" s="124">
        <f t="shared" si="316"/>
        <v>6.4099999999999966</v>
      </c>
      <c r="AA749" s="140">
        <f t="shared" si="317"/>
        <v>-1.5899999999999967</v>
      </c>
      <c r="AB749" s="142" t="str">
        <f>IF(G749&lt;&gt;"",VLOOKUP(WEEKDAY(C749,2),Служебный!G$4:H$10,2),"")</f>
        <v/>
      </c>
      <c r="AC749" s="125" t="str">
        <f t="shared" si="305"/>
        <v/>
      </c>
      <c r="AD749" s="126" t="str">
        <f t="shared" si="306"/>
        <v/>
      </c>
      <c r="AE749" s="127">
        <f t="shared" si="318"/>
        <v>0</v>
      </c>
      <c r="AF749" s="127">
        <f t="shared" si="319"/>
        <v>0</v>
      </c>
      <c r="AG749" s="127" t="str">
        <f t="shared" si="299"/>
        <v>интрадей</v>
      </c>
      <c r="AH749" s="128">
        <f t="shared" si="320"/>
        <v>0</v>
      </c>
      <c r="AI749" s="128">
        <f t="shared" si="321"/>
        <v>0</v>
      </c>
      <c r="AJ749" s="125" t="str">
        <f t="shared" si="307"/>
        <v/>
      </c>
      <c r="AK749" s="125" t="str">
        <f t="shared" si="308"/>
        <v/>
      </c>
      <c r="AL749" s="126" t="str">
        <f t="shared" si="309"/>
        <v/>
      </c>
      <c r="AM749" s="128">
        <f t="shared" si="302"/>
        <v>0</v>
      </c>
      <c r="AN749" s="129">
        <f t="shared" si="310"/>
        <v>8</v>
      </c>
      <c r="AO749" s="129">
        <f t="shared" si="303"/>
        <v>-19.875000000000043</v>
      </c>
      <c r="AP749" s="129">
        <f t="shared" si="311"/>
        <v>0</v>
      </c>
      <c r="AQ749" s="128">
        <f t="shared" si="300"/>
        <v>0</v>
      </c>
      <c r="AR749" s="128">
        <f t="shared" si="301"/>
        <v>0</v>
      </c>
      <c r="AS749" s="125">
        <f t="shared" si="322"/>
        <v>0</v>
      </c>
      <c r="AT749" s="143">
        <f t="shared" si="323"/>
        <v>-1</v>
      </c>
      <c r="AU749" s="137"/>
      <c r="AV749" s="102"/>
    </row>
    <row r="750" spans="1:48" ht="10.199999999999999" x14ac:dyDescent="0.2">
      <c r="A750" s="102"/>
      <c r="B750" s="133">
        <v>748</v>
      </c>
      <c r="C750" s="159"/>
      <c r="D750" s="82"/>
      <c r="E750" s="81"/>
      <c r="F750" s="82"/>
      <c r="G750" s="84"/>
      <c r="H750" s="84"/>
      <c r="I750" s="85"/>
      <c r="J750" s="85"/>
      <c r="K750" s="84"/>
      <c r="L750" s="86"/>
      <c r="M750" s="87"/>
      <c r="N750" s="135"/>
      <c r="O750" s="119"/>
      <c r="P750" s="120"/>
      <c r="Q750" s="121"/>
      <c r="R750" s="86"/>
      <c r="S750" s="86"/>
      <c r="T750" s="138">
        <f t="shared" si="304"/>
        <v>6.4099999999999966</v>
      </c>
      <c r="U750" s="122">
        <f t="shared" si="312"/>
        <v>0</v>
      </c>
      <c r="V750" s="123">
        <f t="shared" si="313"/>
        <v>0</v>
      </c>
      <c r="W750" s="122">
        <f t="shared" si="298"/>
        <v>0</v>
      </c>
      <c r="X750" s="124">
        <f t="shared" si="314"/>
        <v>6.4099999999999966</v>
      </c>
      <c r="Y750" s="124">
        <f t="shared" si="315"/>
        <v>-1.5899999999999967</v>
      </c>
      <c r="Z750" s="124">
        <f t="shared" si="316"/>
        <v>6.4099999999999966</v>
      </c>
      <c r="AA750" s="140">
        <f t="shared" si="317"/>
        <v>-1.5899999999999967</v>
      </c>
      <c r="AB750" s="142" t="str">
        <f>IF(G750&lt;&gt;"",VLOOKUP(WEEKDAY(C750,2),Служебный!G$4:H$10,2),"")</f>
        <v/>
      </c>
      <c r="AC750" s="125" t="str">
        <f t="shared" si="305"/>
        <v/>
      </c>
      <c r="AD750" s="126" t="str">
        <f t="shared" si="306"/>
        <v/>
      </c>
      <c r="AE750" s="127">
        <f t="shared" si="318"/>
        <v>0</v>
      </c>
      <c r="AF750" s="127">
        <f t="shared" si="319"/>
        <v>0</v>
      </c>
      <c r="AG750" s="127" t="str">
        <f t="shared" si="299"/>
        <v>интрадей</v>
      </c>
      <c r="AH750" s="128">
        <f t="shared" si="320"/>
        <v>0</v>
      </c>
      <c r="AI750" s="128">
        <f t="shared" si="321"/>
        <v>0</v>
      </c>
      <c r="AJ750" s="125" t="str">
        <f t="shared" si="307"/>
        <v/>
      </c>
      <c r="AK750" s="125" t="str">
        <f t="shared" si="308"/>
        <v/>
      </c>
      <c r="AL750" s="126" t="str">
        <f t="shared" si="309"/>
        <v/>
      </c>
      <c r="AM750" s="128">
        <f t="shared" si="302"/>
        <v>0</v>
      </c>
      <c r="AN750" s="129">
        <f t="shared" si="310"/>
        <v>8</v>
      </c>
      <c r="AO750" s="129">
        <f t="shared" si="303"/>
        <v>-19.875000000000043</v>
      </c>
      <c r="AP750" s="129">
        <f t="shared" si="311"/>
        <v>0</v>
      </c>
      <c r="AQ750" s="128">
        <f t="shared" si="300"/>
        <v>0</v>
      </c>
      <c r="AR750" s="128">
        <f t="shared" si="301"/>
        <v>0</v>
      </c>
      <c r="AS750" s="125">
        <f t="shared" si="322"/>
        <v>0</v>
      </c>
      <c r="AT750" s="143">
        <f t="shared" si="323"/>
        <v>-1</v>
      </c>
      <c r="AU750" s="137"/>
      <c r="AV750" s="102"/>
    </row>
    <row r="751" spans="1:48" ht="10.199999999999999" x14ac:dyDescent="0.2">
      <c r="A751" s="102"/>
      <c r="B751" s="133">
        <v>749</v>
      </c>
      <c r="C751" s="159"/>
      <c r="D751" s="82"/>
      <c r="E751" s="81"/>
      <c r="F751" s="82"/>
      <c r="G751" s="84"/>
      <c r="H751" s="84"/>
      <c r="I751" s="85"/>
      <c r="J751" s="85"/>
      <c r="K751" s="84"/>
      <c r="L751" s="86"/>
      <c r="M751" s="87"/>
      <c r="N751" s="135"/>
      <c r="O751" s="119"/>
      <c r="P751" s="120"/>
      <c r="Q751" s="121"/>
      <c r="R751" s="86"/>
      <c r="S751" s="86"/>
      <c r="T751" s="138">
        <f t="shared" si="304"/>
        <v>6.4099999999999966</v>
      </c>
      <c r="U751" s="122">
        <f t="shared" si="312"/>
        <v>0</v>
      </c>
      <c r="V751" s="123">
        <f t="shared" si="313"/>
        <v>0</v>
      </c>
      <c r="W751" s="122">
        <f t="shared" si="298"/>
        <v>0</v>
      </c>
      <c r="X751" s="124">
        <f t="shared" si="314"/>
        <v>6.4099999999999966</v>
      </c>
      <c r="Y751" s="124">
        <f t="shared" si="315"/>
        <v>-1.5899999999999967</v>
      </c>
      <c r="Z751" s="124">
        <f t="shared" si="316"/>
        <v>6.4099999999999966</v>
      </c>
      <c r="AA751" s="140">
        <f t="shared" si="317"/>
        <v>-1.5899999999999967</v>
      </c>
      <c r="AB751" s="142" t="str">
        <f>IF(G751&lt;&gt;"",VLOOKUP(WEEKDAY(C751,2),Служебный!G$4:H$10,2),"")</f>
        <v/>
      </c>
      <c r="AC751" s="125" t="str">
        <f t="shared" si="305"/>
        <v/>
      </c>
      <c r="AD751" s="126" t="str">
        <f t="shared" si="306"/>
        <v/>
      </c>
      <c r="AE751" s="127">
        <f t="shared" si="318"/>
        <v>0</v>
      </c>
      <c r="AF751" s="127">
        <f t="shared" si="319"/>
        <v>0</v>
      </c>
      <c r="AG751" s="127" t="str">
        <f t="shared" si="299"/>
        <v>интрадей</v>
      </c>
      <c r="AH751" s="128">
        <f t="shared" si="320"/>
        <v>0</v>
      </c>
      <c r="AI751" s="128">
        <f t="shared" si="321"/>
        <v>0</v>
      </c>
      <c r="AJ751" s="125" t="str">
        <f t="shared" si="307"/>
        <v/>
      </c>
      <c r="AK751" s="125" t="str">
        <f t="shared" si="308"/>
        <v/>
      </c>
      <c r="AL751" s="126" t="str">
        <f t="shared" si="309"/>
        <v/>
      </c>
      <c r="AM751" s="128">
        <f t="shared" si="302"/>
        <v>0</v>
      </c>
      <c r="AN751" s="129">
        <f t="shared" si="310"/>
        <v>8</v>
      </c>
      <c r="AO751" s="129">
        <f t="shared" si="303"/>
        <v>-19.875000000000043</v>
      </c>
      <c r="AP751" s="129">
        <f t="shared" si="311"/>
        <v>0</v>
      </c>
      <c r="AQ751" s="128">
        <f t="shared" si="300"/>
        <v>0</v>
      </c>
      <c r="AR751" s="128">
        <f t="shared" si="301"/>
        <v>0</v>
      </c>
      <c r="AS751" s="125">
        <f t="shared" si="322"/>
        <v>0</v>
      </c>
      <c r="AT751" s="143">
        <f t="shared" si="323"/>
        <v>-1</v>
      </c>
      <c r="AU751" s="137"/>
      <c r="AV751" s="102"/>
    </row>
    <row r="752" spans="1:48" ht="10.199999999999999" x14ac:dyDescent="0.2">
      <c r="A752" s="102"/>
      <c r="B752" s="133">
        <v>750</v>
      </c>
      <c r="C752" s="159"/>
      <c r="D752" s="82"/>
      <c r="E752" s="81"/>
      <c r="F752" s="82"/>
      <c r="G752" s="84"/>
      <c r="H752" s="84"/>
      <c r="I752" s="85"/>
      <c r="J752" s="85"/>
      <c r="K752" s="84"/>
      <c r="L752" s="86"/>
      <c r="M752" s="87"/>
      <c r="N752" s="135"/>
      <c r="O752" s="119"/>
      <c r="P752" s="120"/>
      <c r="Q752" s="121"/>
      <c r="R752" s="86"/>
      <c r="S752" s="86"/>
      <c r="T752" s="138">
        <f t="shared" si="304"/>
        <v>6.4099999999999966</v>
      </c>
      <c r="U752" s="122">
        <f t="shared" si="312"/>
        <v>0</v>
      </c>
      <c r="V752" s="123">
        <f t="shared" si="313"/>
        <v>0</v>
      </c>
      <c r="W752" s="122">
        <f t="shared" si="298"/>
        <v>0</v>
      </c>
      <c r="X752" s="124">
        <f t="shared" si="314"/>
        <v>6.4099999999999966</v>
      </c>
      <c r="Y752" s="124">
        <f t="shared" si="315"/>
        <v>-1.5899999999999967</v>
      </c>
      <c r="Z752" s="124">
        <f t="shared" si="316"/>
        <v>6.4099999999999966</v>
      </c>
      <c r="AA752" s="140">
        <f t="shared" si="317"/>
        <v>-1.5899999999999967</v>
      </c>
      <c r="AB752" s="142" t="str">
        <f>IF(G752&lt;&gt;"",VLOOKUP(WEEKDAY(C752,2),Служебный!G$4:H$10,2),"")</f>
        <v/>
      </c>
      <c r="AC752" s="125" t="str">
        <f t="shared" si="305"/>
        <v/>
      </c>
      <c r="AD752" s="126" t="str">
        <f t="shared" si="306"/>
        <v/>
      </c>
      <c r="AE752" s="127">
        <f t="shared" si="318"/>
        <v>0</v>
      </c>
      <c r="AF752" s="127">
        <f t="shared" si="319"/>
        <v>0</v>
      </c>
      <c r="AG752" s="127" t="str">
        <f t="shared" si="299"/>
        <v>интрадей</v>
      </c>
      <c r="AH752" s="128">
        <f t="shared" si="320"/>
        <v>0</v>
      </c>
      <c r="AI752" s="128">
        <f t="shared" si="321"/>
        <v>0</v>
      </c>
      <c r="AJ752" s="125" t="str">
        <f t="shared" si="307"/>
        <v/>
      </c>
      <c r="AK752" s="125" t="str">
        <f t="shared" si="308"/>
        <v/>
      </c>
      <c r="AL752" s="126" t="str">
        <f t="shared" si="309"/>
        <v/>
      </c>
      <c r="AM752" s="128">
        <f t="shared" si="302"/>
        <v>0</v>
      </c>
      <c r="AN752" s="129">
        <f t="shared" si="310"/>
        <v>8</v>
      </c>
      <c r="AO752" s="129">
        <f t="shared" si="303"/>
        <v>-19.875000000000043</v>
      </c>
      <c r="AP752" s="129">
        <f t="shared" si="311"/>
        <v>0</v>
      </c>
      <c r="AQ752" s="128">
        <f t="shared" si="300"/>
        <v>0</v>
      </c>
      <c r="AR752" s="128">
        <f t="shared" si="301"/>
        <v>0</v>
      </c>
      <c r="AS752" s="125">
        <f t="shared" si="322"/>
        <v>0</v>
      </c>
      <c r="AT752" s="143">
        <f t="shared" si="323"/>
        <v>-1</v>
      </c>
      <c r="AU752" s="137"/>
      <c r="AV752" s="102"/>
    </row>
    <row r="753" spans="1:48" ht="10.199999999999999" x14ac:dyDescent="0.2">
      <c r="A753" s="102"/>
      <c r="B753" s="133">
        <v>751</v>
      </c>
      <c r="C753" s="159"/>
      <c r="D753" s="82"/>
      <c r="E753" s="81"/>
      <c r="F753" s="82"/>
      <c r="G753" s="84"/>
      <c r="H753" s="84"/>
      <c r="I753" s="85"/>
      <c r="J753" s="85"/>
      <c r="K753" s="84"/>
      <c r="L753" s="86"/>
      <c r="M753" s="87"/>
      <c r="N753" s="135"/>
      <c r="O753" s="119"/>
      <c r="P753" s="120"/>
      <c r="Q753" s="121"/>
      <c r="R753" s="86"/>
      <c r="S753" s="86"/>
      <c r="T753" s="138">
        <f t="shared" si="304"/>
        <v>6.4099999999999966</v>
      </c>
      <c r="U753" s="122">
        <f t="shared" si="312"/>
        <v>0</v>
      </c>
      <c r="V753" s="123">
        <f t="shared" si="313"/>
        <v>0</v>
      </c>
      <c r="W753" s="122">
        <f t="shared" si="298"/>
        <v>0</v>
      </c>
      <c r="X753" s="124">
        <f t="shared" si="314"/>
        <v>6.4099999999999966</v>
      </c>
      <c r="Y753" s="124">
        <f t="shared" si="315"/>
        <v>-1.5899999999999967</v>
      </c>
      <c r="Z753" s="124">
        <f t="shared" si="316"/>
        <v>6.4099999999999966</v>
      </c>
      <c r="AA753" s="140">
        <f t="shared" si="317"/>
        <v>-1.5899999999999967</v>
      </c>
      <c r="AB753" s="142" t="str">
        <f>IF(G753&lt;&gt;"",VLOOKUP(WEEKDAY(C753,2),Служебный!G$4:H$10,2),"")</f>
        <v/>
      </c>
      <c r="AC753" s="125" t="str">
        <f t="shared" si="305"/>
        <v/>
      </c>
      <c r="AD753" s="126" t="str">
        <f t="shared" si="306"/>
        <v/>
      </c>
      <c r="AE753" s="127">
        <f t="shared" si="318"/>
        <v>0</v>
      </c>
      <c r="AF753" s="127">
        <f t="shared" si="319"/>
        <v>0</v>
      </c>
      <c r="AG753" s="127" t="str">
        <f t="shared" si="299"/>
        <v>интрадей</v>
      </c>
      <c r="AH753" s="128">
        <f t="shared" si="320"/>
        <v>0</v>
      </c>
      <c r="AI753" s="128">
        <f t="shared" si="321"/>
        <v>0</v>
      </c>
      <c r="AJ753" s="125" t="str">
        <f t="shared" si="307"/>
        <v/>
      </c>
      <c r="AK753" s="125" t="str">
        <f t="shared" si="308"/>
        <v/>
      </c>
      <c r="AL753" s="126" t="str">
        <f t="shared" si="309"/>
        <v/>
      </c>
      <c r="AM753" s="128">
        <f t="shared" si="302"/>
        <v>0</v>
      </c>
      <c r="AN753" s="129">
        <f t="shared" si="310"/>
        <v>8</v>
      </c>
      <c r="AO753" s="129">
        <f t="shared" si="303"/>
        <v>-19.875000000000043</v>
      </c>
      <c r="AP753" s="129">
        <f t="shared" si="311"/>
        <v>0</v>
      </c>
      <c r="AQ753" s="128">
        <f t="shared" si="300"/>
        <v>0</v>
      </c>
      <c r="AR753" s="128">
        <f t="shared" si="301"/>
        <v>0</v>
      </c>
      <c r="AS753" s="125">
        <f t="shared" si="322"/>
        <v>0</v>
      </c>
      <c r="AT753" s="143">
        <f t="shared" si="323"/>
        <v>-1</v>
      </c>
      <c r="AU753" s="137"/>
      <c r="AV753" s="102"/>
    </row>
    <row r="754" spans="1:48" ht="10.199999999999999" x14ac:dyDescent="0.2">
      <c r="A754" s="102"/>
      <c r="B754" s="133">
        <v>752</v>
      </c>
      <c r="C754" s="159"/>
      <c r="D754" s="82"/>
      <c r="E754" s="81"/>
      <c r="F754" s="82"/>
      <c r="G754" s="84"/>
      <c r="H754" s="84"/>
      <c r="I754" s="85"/>
      <c r="J754" s="85"/>
      <c r="K754" s="84"/>
      <c r="L754" s="86"/>
      <c r="M754" s="87"/>
      <c r="N754" s="135"/>
      <c r="O754" s="119"/>
      <c r="P754" s="120"/>
      <c r="Q754" s="121"/>
      <c r="R754" s="86"/>
      <c r="S754" s="86"/>
      <c r="T754" s="138">
        <f t="shared" si="304"/>
        <v>6.4099999999999966</v>
      </c>
      <c r="U754" s="122">
        <f t="shared" si="312"/>
        <v>0</v>
      </c>
      <c r="V754" s="123">
        <f t="shared" si="313"/>
        <v>0</v>
      </c>
      <c r="W754" s="122">
        <f t="shared" si="298"/>
        <v>0</v>
      </c>
      <c r="X754" s="124">
        <f t="shared" si="314"/>
        <v>6.4099999999999966</v>
      </c>
      <c r="Y754" s="124">
        <f t="shared" si="315"/>
        <v>-1.5899999999999967</v>
      </c>
      <c r="Z754" s="124">
        <f t="shared" si="316"/>
        <v>6.4099999999999966</v>
      </c>
      <c r="AA754" s="140">
        <f t="shared" si="317"/>
        <v>-1.5899999999999967</v>
      </c>
      <c r="AB754" s="142" t="str">
        <f>IF(G754&lt;&gt;"",VLOOKUP(WEEKDAY(C754,2),Служебный!G$4:H$10,2),"")</f>
        <v/>
      </c>
      <c r="AC754" s="125" t="str">
        <f t="shared" si="305"/>
        <v/>
      </c>
      <c r="AD754" s="126" t="str">
        <f t="shared" si="306"/>
        <v/>
      </c>
      <c r="AE754" s="127">
        <f t="shared" si="318"/>
        <v>0</v>
      </c>
      <c r="AF754" s="127">
        <f t="shared" si="319"/>
        <v>0</v>
      </c>
      <c r="AG754" s="127" t="str">
        <f t="shared" si="299"/>
        <v>интрадей</v>
      </c>
      <c r="AH754" s="128">
        <f t="shared" si="320"/>
        <v>0</v>
      </c>
      <c r="AI754" s="128">
        <f t="shared" si="321"/>
        <v>0</v>
      </c>
      <c r="AJ754" s="125" t="str">
        <f t="shared" si="307"/>
        <v/>
      </c>
      <c r="AK754" s="125" t="str">
        <f t="shared" si="308"/>
        <v/>
      </c>
      <c r="AL754" s="126" t="str">
        <f t="shared" si="309"/>
        <v/>
      </c>
      <c r="AM754" s="128">
        <f t="shared" si="302"/>
        <v>0</v>
      </c>
      <c r="AN754" s="129">
        <f t="shared" si="310"/>
        <v>8</v>
      </c>
      <c r="AO754" s="129">
        <f t="shared" si="303"/>
        <v>-19.875000000000043</v>
      </c>
      <c r="AP754" s="129">
        <f t="shared" si="311"/>
        <v>0</v>
      </c>
      <c r="AQ754" s="128">
        <f t="shared" si="300"/>
        <v>0</v>
      </c>
      <c r="AR754" s="128">
        <f t="shared" si="301"/>
        <v>0</v>
      </c>
      <c r="AS754" s="125">
        <f t="shared" si="322"/>
        <v>0</v>
      </c>
      <c r="AT754" s="143">
        <f t="shared" si="323"/>
        <v>-1</v>
      </c>
      <c r="AU754" s="137"/>
      <c r="AV754" s="102"/>
    </row>
    <row r="755" spans="1:48" ht="10.199999999999999" x14ac:dyDescent="0.2">
      <c r="A755" s="102"/>
      <c r="B755" s="133">
        <v>753</v>
      </c>
      <c r="C755" s="159"/>
      <c r="D755" s="82"/>
      <c r="E755" s="81"/>
      <c r="F755" s="82"/>
      <c r="G755" s="84"/>
      <c r="H755" s="84"/>
      <c r="I755" s="85"/>
      <c r="J755" s="85"/>
      <c r="K755" s="84"/>
      <c r="L755" s="86"/>
      <c r="M755" s="87"/>
      <c r="N755" s="135"/>
      <c r="O755" s="119"/>
      <c r="P755" s="120"/>
      <c r="Q755" s="121"/>
      <c r="R755" s="86"/>
      <c r="S755" s="86"/>
      <c r="T755" s="138">
        <f t="shared" si="304"/>
        <v>6.4099999999999966</v>
      </c>
      <c r="U755" s="122">
        <f t="shared" si="312"/>
        <v>0</v>
      </c>
      <c r="V755" s="123">
        <f t="shared" si="313"/>
        <v>0</v>
      </c>
      <c r="W755" s="122">
        <f t="shared" si="298"/>
        <v>0</v>
      </c>
      <c r="X755" s="124">
        <f t="shared" si="314"/>
        <v>6.4099999999999966</v>
      </c>
      <c r="Y755" s="124">
        <f t="shared" si="315"/>
        <v>-1.5899999999999967</v>
      </c>
      <c r="Z755" s="124">
        <f t="shared" si="316"/>
        <v>6.4099999999999966</v>
      </c>
      <c r="AA755" s="140">
        <f t="shared" si="317"/>
        <v>-1.5899999999999967</v>
      </c>
      <c r="AB755" s="142" t="str">
        <f>IF(G755&lt;&gt;"",VLOOKUP(WEEKDAY(C755,2),Служебный!G$4:H$10,2),"")</f>
        <v/>
      </c>
      <c r="AC755" s="125" t="str">
        <f t="shared" si="305"/>
        <v/>
      </c>
      <c r="AD755" s="126" t="str">
        <f t="shared" si="306"/>
        <v/>
      </c>
      <c r="AE755" s="127">
        <f t="shared" si="318"/>
        <v>0</v>
      </c>
      <c r="AF755" s="127">
        <f t="shared" si="319"/>
        <v>0</v>
      </c>
      <c r="AG755" s="127" t="str">
        <f t="shared" si="299"/>
        <v>интрадей</v>
      </c>
      <c r="AH755" s="128">
        <f t="shared" si="320"/>
        <v>0</v>
      </c>
      <c r="AI755" s="128">
        <f t="shared" si="321"/>
        <v>0</v>
      </c>
      <c r="AJ755" s="125" t="str">
        <f t="shared" si="307"/>
        <v/>
      </c>
      <c r="AK755" s="125" t="str">
        <f t="shared" si="308"/>
        <v/>
      </c>
      <c r="AL755" s="126" t="str">
        <f t="shared" si="309"/>
        <v/>
      </c>
      <c r="AM755" s="128">
        <f t="shared" si="302"/>
        <v>0</v>
      </c>
      <c r="AN755" s="129">
        <f t="shared" si="310"/>
        <v>8</v>
      </c>
      <c r="AO755" s="129">
        <f t="shared" si="303"/>
        <v>-19.875000000000043</v>
      </c>
      <c r="AP755" s="129">
        <f t="shared" si="311"/>
        <v>0</v>
      </c>
      <c r="AQ755" s="128">
        <f t="shared" si="300"/>
        <v>0</v>
      </c>
      <c r="AR755" s="128">
        <f t="shared" si="301"/>
        <v>0</v>
      </c>
      <c r="AS755" s="125">
        <f t="shared" si="322"/>
        <v>0</v>
      </c>
      <c r="AT755" s="143">
        <f t="shared" si="323"/>
        <v>-1</v>
      </c>
      <c r="AU755" s="137"/>
      <c r="AV755" s="102"/>
    </row>
    <row r="756" spans="1:48" ht="10.199999999999999" x14ac:dyDescent="0.2">
      <c r="A756" s="102"/>
      <c r="B756" s="133">
        <v>754</v>
      </c>
      <c r="C756" s="159"/>
      <c r="D756" s="82"/>
      <c r="E756" s="81"/>
      <c r="F756" s="82"/>
      <c r="G756" s="84"/>
      <c r="H756" s="84"/>
      <c r="I756" s="85"/>
      <c r="J756" s="85"/>
      <c r="K756" s="84"/>
      <c r="L756" s="86"/>
      <c r="M756" s="87"/>
      <c r="N756" s="135"/>
      <c r="O756" s="119"/>
      <c r="P756" s="120"/>
      <c r="Q756" s="121"/>
      <c r="R756" s="86"/>
      <c r="S756" s="86"/>
      <c r="T756" s="138">
        <f t="shared" si="304"/>
        <v>6.4099999999999966</v>
      </c>
      <c r="U756" s="122">
        <f t="shared" si="312"/>
        <v>0</v>
      </c>
      <c r="V756" s="123">
        <f t="shared" si="313"/>
        <v>0</v>
      </c>
      <c r="W756" s="122">
        <f t="shared" si="298"/>
        <v>0</v>
      </c>
      <c r="X756" s="124">
        <f t="shared" si="314"/>
        <v>6.4099999999999966</v>
      </c>
      <c r="Y756" s="124">
        <f t="shared" si="315"/>
        <v>-1.5899999999999967</v>
      </c>
      <c r="Z756" s="124">
        <f t="shared" si="316"/>
        <v>6.4099999999999966</v>
      </c>
      <c r="AA756" s="140">
        <f t="shared" si="317"/>
        <v>-1.5899999999999967</v>
      </c>
      <c r="AB756" s="142" t="str">
        <f>IF(G756&lt;&gt;"",VLOOKUP(WEEKDAY(C756,2),Служебный!G$4:H$10,2),"")</f>
        <v/>
      </c>
      <c r="AC756" s="125" t="str">
        <f t="shared" si="305"/>
        <v/>
      </c>
      <c r="AD756" s="126" t="str">
        <f t="shared" si="306"/>
        <v/>
      </c>
      <c r="AE756" s="127">
        <f t="shared" si="318"/>
        <v>0</v>
      </c>
      <c r="AF756" s="127">
        <f t="shared" si="319"/>
        <v>0</v>
      </c>
      <c r="AG756" s="127" t="str">
        <f t="shared" si="299"/>
        <v>интрадей</v>
      </c>
      <c r="AH756" s="128">
        <f t="shared" si="320"/>
        <v>0</v>
      </c>
      <c r="AI756" s="128">
        <f t="shared" si="321"/>
        <v>0</v>
      </c>
      <c r="AJ756" s="125" t="str">
        <f t="shared" si="307"/>
        <v/>
      </c>
      <c r="AK756" s="125" t="str">
        <f t="shared" si="308"/>
        <v/>
      </c>
      <c r="AL756" s="126" t="str">
        <f t="shared" si="309"/>
        <v/>
      </c>
      <c r="AM756" s="128">
        <f t="shared" si="302"/>
        <v>0</v>
      </c>
      <c r="AN756" s="129">
        <f t="shared" si="310"/>
        <v>8</v>
      </c>
      <c r="AO756" s="129">
        <f t="shared" si="303"/>
        <v>-19.875000000000043</v>
      </c>
      <c r="AP756" s="129">
        <f t="shared" si="311"/>
        <v>0</v>
      </c>
      <c r="AQ756" s="128">
        <f t="shared" si="300"/>
        <v>0</v>
      </c>
      <c r="AR756" s="128">
        <f t="shared" si="301"/>
        <v>0</v>
      </c>
      <c r="AS756" s="125">
        <f t="shared" si="322"/>
        <v>0</v>
      </c>
      <c r="AT756" s="143">
        <f t="shared" si="323"/>
        <v>-1</v>
      </c>
      <c r="AU756" s="137"/>
      <c r="AV756" s="102"/>
    </row>
    <row r="757" spans="1:48" ht="10.199999999999999" x14ac:dyDescent="0.2">
      <c r="A757" s="102"/>
      <c r="B757" s="133">
        <v>755</v>
      </c>
      <c r="C757" s="159"/>
      <c r="D757" s="82"/>
      <c r="E757" s="81"/>
      <c r="F757" s="82"/>
      <c r="G757" s="84"/>
      <c r="H757" s="84"/>
      <c r="I757" s="85"/>
      <c r="J757" s="85"/>
      <c r="K757" s="84"/>
      <c r="L757" s="86"/>
      <c r="M757" s="87"/>
      <c r="N757" s="135"/>
      <c r="O757" s="119"/>
      <c r="P757" s="120"/>
      <c r="Q757" s="121"/>
      <c r="R757" s="86"/>
      <c r="S757" s="86"/>
      <c r="T757" s="138">
        <f t="shared" si="304"/>
        <v>6.4099999999999966</v>
      </c>
      <c r="U757" s="122">
        <f t="shared" si="312"/>
        <v>0</v>
      </c>
      <c r="V757" s="123">
        <f t="shared" si="313"/>
        <v>0</v>
      </c>
      <c r="W757" s="122">
        <f t="shared" si="298"/>
        <v>0</v>
      </c>
      <c r="X757" s="124">
        <f t="shared" si="314"/>
        <v>6.4099999999999966</v>
      </c>
      <c r="Y757" s="124">
        <f t="shared" si="315"/>
        <v>-1.5899999999999967</v>
      </c>
      <c r="Z757" s="124">
        <f t="shared" si="316"/>
        <v>6.4099999999999966</v>
      </c>
      <c r="AA757" s="140">
        <f t="shared" si="317"/>
        <v>-1.5899999999999967</v>
      </c>
      <c r="AB757" s="142" t="str">
        <f>IF(G757&lt;&gt;"",VLOOKUP(WEEKDAY(C757,2),Служебный!G$4:H$10,2),"")</f>
        <v/>
      </c>
      <c r="AC757" s="125" t="str">
        <f t="shared" si="305"/>
        <v/>
      </c>
      <c r="AD757" s="126" t="str">
        <f t="shared" si="306"/>
        <v/>
      </c>
      <c r="AE757" s="127">
        <f t="shared" si="318"/>
        <v>0</v>
      </c>
      <c r="AF757" s="127">
        <f t="shared" si="319"/>
        <v>0</v>
      </c>
      <c r="AG757" s="127" t="str">
        <f t="shared" si="299"/>
        <v>интрадей</v>
      </c>
      <c r="AH757" s="128">
        <f t="shared" si="320"/>
        <v>0</v>
      </c>
      <c r="AI757" s="128">
        <f t="shared" si="321"/>
        <v>0</v>
      </c>
      <c r="AJ757" s="125" t="str">
        <f t="shared" si="307"/>
        <v/>
      </c>
      <c r="AK757" s="125" t="str">
        <f t="shared" si="308"/>
        <v/>
      </c>
      <c r="AL757" s="126" t="str">
        <f t="shared" si="309"/>
        <v/>
      </c>
      <c r="AM757" s="128">
        <f t="shared" si="302"/>
        <v>0</v>
      </c>
      <c r="AN757" s="129">
        <f t="shared" si="310"/>
        <v>8</v>
      </c>
      <c r="AO757" s="129">
        <f t="shared" si="303"/>
        <v>-19.875000000000043</v>
      </c>
      <c r="AP757" s="129">
        <f t="shared" si="311"/>
        <v>0</v>
      </c>
      <c r="AQ757" s="128">
        <f t="shared" si="300"/>
        <v>0</v>
      </c>
      <c r="AR757" s="128">
        <f t="shared" si="301"/>
        <v>0</v>
      </c>
      <c r="AS757" s="125">
        <f t="shared" si="322"/>
        <v>0</v>
      </c>
      <c r="AT757" s="143">
        <f t="shared" si="323"/>
        <v>-1</v>
      </c>
      <c r="AU757" s="137"/>
      <c r="AV757" s="102"/>
    </row>
    <row r="758" spans="1:48" ht="10.199999999999999" x14ac:dyDescent="0.2">
      <c r="A758" s="102"/>
      <c r="B758" s="133">
        <v>756</v>
      </c>
      <c r="C758" s="159"/>
      <c r="D758" s="82"/>
      <c r="E758" s="81"/>
      <c r="F758" s="82"/>
      <c r="G758" s="84"/>
      <c r="H758" s="84"/>
      <c r="I758" s="85"/>
      <c r="J758" s="85"/>
      <c r="K758" s="84"/>
      <c r="L758" s="86"/>
      <c r="M758" s="87"/>
      <c r="N758" s="135"/>
      <c r="O758" s="119"/>
      <c r="P758" s="120"/>
      <c r="Q758" s="121"/>
      <c r="R758" s="86"/>
      <c r="S758" s="86"/>
      <c r="T758" s="138">
        <f t="shared" si="304"/>
        <v>6.4099999999999966</v>
      </c>
      <c r="U758" s="122">
        <f t="shared" si="312"/>
        <v>0</v>
      </c>
      <c r="V758" s="123">
        <f t="shared" si="313"/>
        <v>0</v>
      </c>
      <c r="W758" s="122">
        <f t="shared" si="298"/>
        <v>0</v>
      </c>
      <c r="X758" s="124">
        <f t="shared" si="314"/>
        <v>6.4099999999999966</v>
      </c>
      <c r="Y758" s="124">
        <f t="shared" si="315"/>
        <v>-1.5899999999999967</v>
      </c>
      <c r="Z758" s="124">
        <f t="shared" si="316"/>
        <v>6.4099999999999966</v>
      </c>
      <c r="AA758" s="140">
        <f t="shared" si="317"/>
        <v>-1.5899999999999967</v>
      </c>
      <c r="AB758" s="142" t="str">
        <f>IF(G758&lt;&gt;"",VLOOKUP(WEEKDAY(C758,2),Служебный!G$4:H$10,2),"")</f>
        <v/>
      </c>
      <c r="AC758" s="125" t="str">
        <f t="shared" si="305"/>
        <v/>
      </c>
      <c r="AD758" s="126" t="str">
        <f t="shared" si="306"/>
        <v/>
      </c>
      <c r="AE758" s="127">
        <f t="shared" si="318"/>
        <v>0</v>
      </c>
      <c r="AF758" s="127">
        <f t="shared" si="319"/>
        <v>0</v>
      </c>
      <c r="AG758" s="127" t="str">
        <f t="shared" si="299"/>
        <v>интрадей</v>
      </c>
      <c r="AH758" s="128">
        <f t="shared" si="320"/>
        <v>0</v>
      </c>
      <c r="AI758" s="128">
        <f t="shared" si="321"/>
        <v>0</v>
      </c>
      <c r="AJ758" s="125" t="str">
        <f t="shared" si="307"/>
        <v/>
      </c>
      <c r="AK758" s="125" t="str">
        <f t="shared" si="308"/>
        <v/>
      </c>
      <c r="AL758" s="126" t="str">
        <f t="shared" si="309"/>
        <v/>
      </c>
      <c r="AM758" s="128">
        <f t="shared" si="302"/>
        <v>0</v>
      </c>
      <c r="AN758" s="129">
        <f t="shared" si="310"/>
        <v>8</v>
      </c>
      <c r="AO758" s="129">
        <f t="shared" si="303"/>
        <v>-19.875000000000043</v>
      </c>
      <c r="AP758" s="129">
        <f t="shared" si="311"/>
        <v>0</v>
      </c>
      <c r="AQ758" s="128">
        <f t="shared" si="300"/>
        <v>0</v>
      </c>
      <c r="AR758" s="128">
        <f t="shared" si="301"/>
        <v>0</v>
      </c>
      <c r="AS758" s="125">
        <f t="shared" si="322"/>
        <v>0</v>
      </c>
      <c r="AT758" s="143">
        <f t="shared" si="323"/>
        <v>-1</v>
      </c>
      <c r="AU758" s="137"/>
      <c r="AV758" s="102"/>
    </row>
    <row r="759" spans="1:48" ht="10.199999999999999" x14ac:dyDescent="0.2">
      <c r="A759" s="102"/>
      <c r="B759" s="133">
        <v>757</v>
      </c>
      <c r="C759" s="159"/>
      <c r="D759" s="82"/>
      <c r="E759" s="81"/>
      <c r="F759" s="82"/>
      <c r="G759" s="84"/>
      <c r="H759" s="84"/>
      <c r="I759" s="85"/>
      <c r="J759" s="85"/>
      <c r="K759" s="84"/>
      <c r="L759" s="86"/>
      <c r="M759" s="87"/>
      <c r="N759" s="135"/>
      <c r="O759" s="119"/>
      <c r="P759" s="120"/>
      <c r="Q759" s="121"/>
      <c r="R759" s="86"/>
      <c r="S759" s="86"/>
      <c r="T759" s="138">
        <f t="shared" si="304"/>
        <v>6.4099999999999966</v>
      </c>
      <c r="U759" s="122">
        <f t="shared" si="312"/>
        <v>0</v>
      </c>
      <c r="V759" s="123">
        <f t="shared" si="313"/>
        <v>0</v>
      </c>
      <c r="W759" s="122">
        <f t="shared" si="298"/>
        <v>0</v>
      </c>
      <c r="X759" s="124">
        <f t="shared" si="314"/>
        <v>6.4099999999999966</v>
      </c>
      <c r="Y759" s="124">
        <f t="shared" si="315"/>
        <v>-1.5899999999999967</v>
      </c>
      <c r="Z759" s="124">
        <f t="shared" si="316"/>
        <v>6.4099999999999966</v>
      </c>
      <c r="AA759" s="140">
        <f t="shared" si="317"/>
        <v>-1.5899999999999967</v>
      </c>
      <c r="AB759" s="142" t="str">
        <f>IF(G759&lt;&gt;"",VLOOKUP(WEEKDAY(C759,2),Служебный!G$4:H$10,2),"")</f>
        <v/>
      </c>
      <c r="AC759" s="125" t="str">
        <f t="shared" si="305"/>
        <v/>
      </c>
      <c r="AD759" s="126" t="str">
        <f t="shared" si="306"/>
        <v/>
      </c>
      <c r="AE759" s="127">
        <f t="shared" si="318"/>
        <v>0</v>
      </c>
      <c r="AF759" s="127">
        <f t="shared" si="319"/>
        <v>0</v>
      </c>
      <c r="AG759" s="127" t="str">
        <f t="shared" si="299"/>
        <v>интрадей</v>
      </c>
      <c r="AH759" s="128">
        <f t="shared" si="320"/>
        <v>0</v>
      </c>
      <c r="AI759" s="128">
        <f t="shared" si="321"/>
        <v>0</v>
      </c>
      <c r="AJ759" s="125" t="str">
        <f t="shared" si="307"/>
        <v/>
      </c>
      <c r="AK759" s="125" t="str">
        <f t="shared" si="308"/>
        <v/>
      </c>
      <c r="AL759" s="126" t="str">
        <f t="shared" si="309"/>
        <v/>
      </c>
      <c r="AM759" s="128">
        <f t="shared" si="302"/>
        <v>0</v>
      </c>
      <c r="AN759" s="129">
        <f t="shared" si="310"/>
        <v>8</v>
      </c>
      <c r="AO759" s="129">
        <f t="shared" si="303"/>
        <v>-19.875000000000043</v>
      </c>
      <c r="AP759" s="129">
        <f t="shared" si="311"/>
        <v>0</v>
      </c>
      <c r="AQ759" s="128">
        <f t="shared" si="300"/>
        <v>0</v>
      </c>
      <c r="AR759" s="128">
        <f t="shared" si="301"/>
        <v>0</v>
      </c>
      <c r="AS759" s="125">
        <f t="shared" si="322"/>
        <v>0</v>
      </c>
      <c r="AT759" s="143">
        <f t="shared" si="323"/>
        <v>-1</v>
      </c>
      <c r="AU759" s="137"/>
      <c r="AV759" s="102"/>
    </row>
    <row r="760" spans="1:48" ht="10.199999999999999" x14ac:dyDescent="0.2">
      <c r="A760" s="102"/>
      <c r="B760" s="133">
        <v>758</v>
      </c>
      <c r="C760" s="159"/>
      <c r="D760" s="82"/>
      <c r="E760" s="81"/>
      <c r="F760" s="82"/>
      <c r="G760" s="84"/>
      <c r="H760" s="84"/>
      <c r="I760" s="85"/>
      <c r="J760" s="85"/>
      <c r="K760" s="84"/>
      <c r="L760" s="86"/>
      <c r="M760" s="87"/>
      <c r="N760" s="135"/>
      <c r="O760" s="119"/>
      <c r="P760" s="120"/>
      <c r="Q760" s="121"/>
      <c r="R760" s="86"/>
      <c r="S760" s="86"/>
      <c r="T760" s="138">
        <f t="shared" si="304"/>
        <v>6.4099999999999966</v>
      </c>
      <c r="U760" s="122">
        <f t="shared" si="312"/>
        <v>0</v>
      </c>
      <c r="V760" s="123">
        <f t="shared" si="313"/>
        <v>0</v>
      </c>
      <c r="W760" s="122">
        <f t="shared" si="298"/>
        <v>0</v>
      </c>
      <c r="X760" s="124">
        <f t="shared" si="314"/>
        <v>6.4099999999999966</v>
      </c>
      <c r="Y760" s="124">
        <f t="shared" si="315"/>
        <v>-1.5899999999999967</v>
      </c>
      <c r="Z760" s="124">
        <f t="shared" si="316"/>
        <v>6.4099999999999966</v>
      </c>
      <c r="AA760" s="140">
        <f t="shared" si="317"/>
        <v>-1.5899999999999967</v>
      </c>
      <c r="AB760" s="142" t="str">
        <f>IF(G760&lt;&gt;"",VLOOKUP(WEEKDAY(C760,2),Служебный!G$4:H$10,2),"")</f>
        <v/>
      </c>
      <c r="AC760" s="125" t="str">
        <f t="shared" si="305"/>
        <v/>
      </c>
      <c r="AD760" s="126" t="str">
        <f t="shared" si="306"/>
        <v/>
      </c>
      <c r="AE760" s="127">
        <f t="shared" si="318"/>
        <v>0</v>
      </c>
      <c r="AF760" s="127">
        <f t="shared" si="319"/>
        <v>0</v>
      </c>
      <c r="AG760" s="127" t="str">
        <f t="shared" si="299"/>
        <v>интрадей</v>
      </c>
      <c r="AH760" s="128">
        <f t="shared" si="320"/>
        <v>0</v>
      </c>
      <c r="AI760" s="128">
        <f t="shared" si="321"/>
        <v>0</v>
      </c>
      <c r="AJ760" s="125" t="str">
        <f t="shared" si="307"/>
        <v/>
      </c>
      <c r="AK760" s="125" t="str">
        <f t="shared" si="308"/>
        <v/>
      </c>
      <c r="AL760" s="126" t="str">
        <f t="shared" si="309"/>
        <v/>
      </c>
      <c r="AM760" s="128">
        <f t="shared" si="302"/>
        <v>0</v>
      </c>
      <c r="AN760" s="129">
        <f t="shared" si="310"/>
        <v>8</v>
      </c>
      <c r="AO760" s="129">
        <f t="shared" si="303"/>
        <v>-19.875000000000043</v>
      </c>
      <c r="AP760" s="129">
        <f t="shared" si="311"/>
        <v>0</v>
      </c>
      <c r="AQ760" s="128">
        <f t="shared" si="300"/>
        <v>0</v>
      </c>
      <c r="AR760" s="128">
        <f t="shared" si="301"/>
        <v>0</v>
      </c>
      <c r="AS760" s="125">
        <f t="shared" si="322"/>
        <v>0</v>
      </c>
      <c r="AT760" s="143">
        <f t="shared" si="323"/>
        <v>-1</v>
      </c>
      <c r="AU760" s="137"/>
      <c r="AV760" s="102"/>
    </row>
    <row r="761" spans="1:48" ht="10.199999999999999" x14ac:dyDescent="0.2">
      <c r="A761" s="102"/>
      <c r="B761" s="133">
        <v>759</v>
      </c>
      <c r="C761" s="159"/>
      <c r="D761" s="82"/>
      <c r="E761" s="81"/>
      <c r="F761" s="82"/>
      <c r="G761" s="84"/>
      <c r="H761" s="84"/>
      <c r="I761" s="85"/>
      <c r="J761" s="85"/>
      <c r="K761" s="84"/>
      <c r="L761" s="86"/>
      <c r="M761" s="87"/>
      <c r="N761" s="135"/>
      <c r="O761" s="119"/>
      <c r="P761" s="120"/>
      <c r="Q761" s="121"/>
      <c r="R761" s="86"/>
      <c r="S761" s="86"/>
      <c r="T761" s="138">
        <f t="shared" si="304"/>
        <v>6.4099999999999966</v>
      </c>
      <c r="U761" s="122">
        <f t="shared" si="312"/>
        <v>0</v>
      </c>
      <c r="V761" s="123">
        <f t="shared" si="313"/>
        <v>0</v>
      </c>
      <c r="W761" s="122">
        <f t="shared" si="298"/>
        <v>0</v>
      </c>
      <c r="X761" s="124">
        <f t="shared" si="314"/>
        <v>6.4099999999999966</v>
      </c>
      <c r="Y761" s="124">
        <f t="shared" si="315"/>
        <v>-1.5899999999999967</v>
      </c>
      <c r="Z761" s="124">
        <f t="shared" si="316"/>
        <v>6.4099999999999966</v>
      </c>
      <c r="AA761" s="140">
        <f t="shared" si="317"/>
        <v>-1.5899999999999967</v>
      </c>
      <c r="AB761" s="142" t="str">
        <f>IF(G761&lt;&gt;"",VLOOKUP(WEEKDAY(C761,2),Служебный!G$4:H$10,2),"")</f>
        <v/>
      </c>
      <c r="AC761" s="125" t="str">
        <f t="shared" si="305"/>
        <v/>
      </c>
      <c r="AD761" s="126" t="str">
        <f t="shared" si="306"/>
        <v/>
      </c>
      <c r="AE761" s="127">
        <f t="shared" si="318"/>
        <v>0</v>
      </c>
      <c r="AF761" s="127">
        <f t="shared" si="319"/>
        <v>0</v>
      </c>
      <c r="AG761" s="127" t="str">
        <f t="shared" si="299"/>
        <v>интрадей</v>
      </c>
      <c r="AH761" s="128">
        <f t="shared" si="320"/>
        <v>0</v>
      </c>
      <c r="AI761" s="128">
        <f t="shared" si="321"/>
        <v>0</v>
      </c>
      <c r="AJ761" s="125" t="str">
        <f t="shared" si="307"/>
        <v/>
      </c>
      <c r="AK761" s="125" t="str">
        <f t="shared" si="308"/>
        <v/>
      </c>
      <c r="AL761" s="126" t="str">
        <f t="shared" si="309"/>
        <v/>
      </c>
      <c r="AM761" s="128">
        <f t="shared" si="302"/>
        <v>0</v>
      </c>
      <c r="AN761" s="129">
        <f t="shared" si="310"/>
        <v>8</v>
      </c>
      <c r="AO761" s="129">
        <f t="shared" si="303"/>
        <v>-19.875000000000043</v>
      </c>
      <c r="AP761" s="129">
        <f t="shared" si="311"/>
        <v>0</v>
      </c>
      <c r="AQ761" s="128">
        <f t="shared" si="300"/>
        <v>0</v>
      </c>
      <c r="AR761" s="128">
        <f t="shared" si="301"/>
        <v>0</v>
      </c>
      <c r="AS761" s="125">
        <f t="shared" si="322"/>
        <v>0</v>
      </c>
      <c r="AT761" s="143">
        <f t="shared" si="323"/>
        <v>-1</v>
      </c>
      <c r="AU761" s="137"/>
      <c r="AV761" s="102"/>
    </row>
    <row r="762" spans="1:48" ht="10.199999999999999" x14ac:dyDescent="0.2">
      <c r="A762" s="102"/>
      <c r="B762" s="133">
        <v>760</v>
      </c>
      <c r="C762" s="159"/>
      <c r="D762" s="82"/>
      <c r="E762" s="81"/>
      <c r="F762" s="82"/>
      <c r="G762" s="84"/>
      <c r="H762" s="84"/>
      <c r="I762" s="85"/>
      <c r="J762" s="85"/>
      <c r="K762" s="84"/>
      <c r="L762" s="86"/>
      <c r="M762" s="87"/>
      <c r="N762" s="135"/>
      <c r="O762" s="119"/>
      <c r="P762" s="120"/>
      <c r="Q762" s="121"/>
      <c r="R762" s="86"/>
      <c r="S762" s="86"/>
      <c r="T762" s="138">
        <f t="shared" si="304"/>
        <v>6.4099999999999966</v>
      </c>
      <c r="U762" s="122">
        <f t="shared" si="312"/>
        <v>0</v>
      </c>
      <c r="V762" s="123">
        <f t="shared" si="313"/>
        <v>0</v>
      </c>
      <c r="W762" s="122">
        <f t="shared" si="298"/>
        <v>0</v>
      </c>
      <c r="X762" s="124">
        <f t="shared" si="314"/>
        <v>6.4099999999999966</v>
      </c>
      <c r="Y762" s="124">
        <f t="shared" si="315"/>
        <v>-1.5899999999999967</v>
      </c>
      <c r="Z762" s="124">
        <f t="shared" si="316"/>
        <v>6.4099999999999966</v>
      </c>
      <c r="AA762" s="140">
        <f t="shared" si="317"/>
        <v>-1.5899999999999967</v>
      </c>
      <c r="AB762" s="142" t="str">
        <f>IF(G762&lt;&gt;"",VLOOKUP(WEEKDAY(C762,2),Служебный!G$4:H$10,2),"")</f>
        <v/>
      </c>
      <c r="AC762" s="125" t="str">
        <f t="shared" si="305"/>
        <v/>
      </c>
      <c r="AD762" s="126" t="str">
        <f t="shared" si="306"/>
        <v/>
      </c>
      <c r="AE762" s="127">
        <f t="shared" si="318"/>
        <v>0</v>
      </c>
      <c r="AF762" s="127">
        <f t="shared" si="319"/>
        <v>0</v>
      </c>
      <c r="AG762" s="127" t="str">
        <f t="shared" si="299"/>
        <v>интрадей</v>
      </c>
      <c r="AH762" s="128">
        <f t="shared" si="320"/>
        <v>0</v>
      </c>
      <c r="AI762" s="128">
        <f t="shared" si="321"/>
        <v>0</v>
      </c>
      <c r="AJ762" s="125" t="str">
        <f t="shared" si="307"/>
        <v/>
      </c>
      <c r="AK762" s="125" t="str">
        <f t="shared" si="308"/>
        <v/>
      </c>
      <c r="AL762" s="126" t="str">
        <f t="shared" si="309"/>
        <v/>
      </c>
      <c r="AM762" s="128">
        <f t="shared" si="302"/>
        <v>0</v>
      </c>
      <c r="AN762" s="129">
        <f t="shared" si="310"/>
        <v>8</v>
      </c>
      <c r="AO762" s="129">
        <f t="shared" si="303"/>
        <v>-19.875000000000043</v>
      </c>
      <c r="AP762" s="129">
        <f t="shared" si="311"/>
        <v>0</v>
      </c>
      <c r="AQ762" s="128">
        <f t="shared" si="300"/>
        <v>0</v>
      </c>
      <c r="AR762" s="128">
        <f t="shared" si="301"/>
        <v>0</v>
      </c>
      <c r="AS762" s="125">
        <f t="shared" si="322"/>
        <v>0</v>
      </c>
      <c r="AT762" s="143">
        <f t="shared" si="323"/>
        <v>-1</v>
      </c>
      <c r="AU762" s="137"/>
      <c r="AV762" s="102"/>
    </row>
    <row r="763" spans="1:48" ht="10.199999999999999" x14ac:dyDescent="0.2">
      <c r="A763" s="102"/>
      <c r="B763" s="133">
        <v>761</v>
      </c>
      <c r="C763" s="159"/>
      <c r="D763" s="82"/>
      <c r="E763" s="81"/>
      <c r="F763" s="82"/>
      <c r="G763" s="84"/>
      <c r="H763" s="84"/>
      <c r="I763" s="85"/>
      <c r="J763" s="85"/>
      <c r="K763" s="84"/>
      <c r="L763" s="86"/>
      <c r="M763" s="87"/>
      <c r="N763" s="135"/>
      <c r="O763" s="119"/>
      <c r="P763" s="120"/>
      <c r="Q763" s="121"/>
      <c r="R763" s="86"/>
      <c r="S763" s="86"/>
      <c r="T763" s="138">
        <f t="shared" si="304"/>
        <v>6.4099999999999966</v>
      </c>
      <c r="U763" s="122">
        <f t="shared" si="312"/>
        <v>0</v>
      </c>
      <c r="V763" s="123">
        <f t="shared" si="313"/>
        <v>0</v>
      </c>
      <c r="W763" s="122">
        <f t="shared" si="298"/>
        <v>0</v>
      </c>
      <c r="X763" s="124">
        <f t="shared" si="314"/>
        <v>6.4099999999999966</v>
      </c>
      <c r="Y763" s="124">
        <f t="shared" si="315"/>
        <v>-1.5899999999999967</v>
      </c>
      <c r="Z763" s="124">
        <f t="shared" si="316"/>
        <v>6.4099999999999966</v>
      </c>
      <c r="AA763" s="140">
        <f t="shared" si="317"/>
        <v>-1.5899999999999967</v>
      </c>
      <c r="AB763" s="142" t="str">
        <f>IF(G763&lt;&gt;"",VLOOKUP(WEEKDAY(C763,2),Служебный!G$4:H$10,2),"")</f>
        <v/>
      </c>
      <c r="AC763" s="125" t="str">
        <f t="shared" si="305"/>
        <v/>
      </c>
      <c r="AD763" s="126" t="str">
        <f t="shared" si="306"/>
        <v/>
      </c>
      <c r="AE763" s="127">
        <f t="shared" si="318"/>
        <v>0</v>
      </c>
      <c r="AF763" s="127">
        <f t="shared" si="319"/>
        <v>0</v>
      </c>
      <c r="AG763" s="127" t="str">
        <f t="shared" si="299"/>
        <v>интрадей</v>
      </c>
      <c r="AH763" s="128">
        <f t="shared" si="320"/>
        <v>0</v>
      </c>
      <c r="AI763" s="128">
        <f t="shared" si="321"/>
        <v>0</v>
      </c>
      <c r="AJ763" s="125" t="str">
        <f t="shared" si="307"/>
        <v/>
      </c>
      <c r="AK763" s="125" t="str">
        <f t="shared" si="308"/>
        <v/>
      </c>
      <c r="AL763" s="126" t="str">
        <f t="shared" si="309"/>
        <v/>
      </c>
      <c r="AM763" s="128">
        <f t="shared" si="302"/>
        <v>0</v>
      </c>
      <c r="AN763" s="129">
        <f t="shared" si="310"/>
        <v>8</v>
      </c>
      <c r="AO763" s="129">
        <f t="shared" si="303"/>
        <v>-19.875000000000043</v>
      </c>
      <c r="AP763" s="129">
        <f t="shared" si="311"/>
        <v>0</v>
      </c>
      <c r="AQ763" s="128">
        <f t="shared" si="300"/>
        <v>0</v>
      </c>
      <c r="AR763" s="128">
        <f t="shared" si="301"/>
        <v>0</v>
      </c>
      <c r="AS763" s="125">
        <f t="shared" si="322"/>
        <v>0</v>
      </c>
      <c r="AT763" s="143">
        <f t="shared" si="323"/>
        <v>-1</v>
      </c>
      <c r="AU763" s="137"/>
      <c r="AV763" s="102"/>
    </row>
    <row r="764" spans="1:48" ht="10.199999999999999" x14ac:dyDescent="0.2">
      <c r="A764" s="102"/>
      <c r="B764" s="133">
        <v>762</v>
      </c>
      <c r="C764" s="159"/>
      <c r="D764" s="82"/>
      <c r="E764" s="81"/>
      <c r="F764" s="82"/>
      <c r="G764" s="84"/>
      <c r="H764" s="84"/>
      <c r="I764" s="85"/>
      <c r="J764" s="85"/>
      <c r="K764" s="84"/>
      <c r="L764" s="86"/>
      <c r="M764" s="87"/>
      <c r="N764" s="135"/>
      <c r="O764" s="119"/>
      <c r="P764" s="120"/>
      <c r="Q764" s="121"/>
      <c r="R764" s="86"/>
      <c r="S764" s="86"/>
      <c r="T764" s="138">
        <f t="shared" si="304"/>
        <v>6.4099999999999966</v>
      </c>
      <c r="U764" s="122">
        <f t="shared" si="312"/>
        <v>0</v>
      </c>
      <c r="V764" s="123">
        <f t="shared" si="313"/>
        <v>0</v>
      </c>
      <c r="W764" s="122">
        <f t="shared" si="298"/>
        <v>0</v>
      </c>
      <c r="X764" s="124">
        <f t="shared" si="314"/>
        <v>6.4099999999999966</v>
      </c>
      <c r="Y764" s="124">
        <f t="shared" si="315"/>
        <v>-1.5899999999999967</v>
      </c>
      <c r="Z764" s="124">
        <f t="shared" si="316"/>
        <v>6.4099999999999966</v>
      </c>
      <c r="AA764" s="140">
        <f t="shared" si="317"/>
        <v>-1.5899999999999967</v>
      </c>
      <c r="AB764" s="142" t="str">
        <f>IF(G764&lt;&gt;"",VLOOKUP(WEEKDAY(C764,2),Служебный!G$4:H$10,2),"")</f>
        <v/>
      </c>
      <c r="AC764" s="125" t="str">
        <f t="shared" si="305"/>
        <v/>
      </c>
      <c r="AD764" s="126" t="str">
        <f t="shared" si="306"/>
        <v/>
      </c>
      <c r="AE764" s="127">
        <f t="shared" si="318"/>
        <v>0</v>
      </c>
      <c r="AF764" s="127">
        <f t="shared" si="319"/>
        <v>0</v>
      </c>
      <c r="AG764" s="127" t="str">
        <f t="shared" si="299"/>
        <v>интрадей</v>
      </c>
      <c r="AH764" s="128">
        <f t="shared" si="320"/>
        <v>0</v>
      </c>
      <c r="AI764" s="128">
        <f t="shared" si="321"/>
        <v>0</v>
      </c>
      <c r="AJ764" s="125" t="str">
        <f t="shared" si="307"/>
        <v/>
      </c>
      <c r="AK764" s="125" t="str">
        <f t="shared" si="308"/>
        <v/>
      </c>
      <c r="AL764" s="126" t="str">
        <f t="shared" si="309"/>
        <v/>
      </c>
      <c r="AM764" s="128">
        <f t="shared" si="302"/>
        <v>0</v>
      </c>
      <c r="AN764" s="129">
        <f t="shared" si="310"/>
        <v>8</v>
      </c>
      <c r="AO764" s="129">
        <f t="shared" si="303"/>
        <v>-19.875000000000043</v>
      </c>
      <c r="AP764" s="129">
        <f t="shared" si="311"/>
        <v>0</v>
      </c>
      <c r="AQ764" s="128">
        <f t="shared" si="300"/>
        <v>0</v>
      </c>
      <c r="AR764" s="128">
        <f t="shared" si="301"/>
        <v>0</v>
      </c>
      <c r="AS764" s="125">
        <f t="shared" si="322"/>
        <v>0</v>
      </c>
      <c r="AT764" s="143">
        <f t="shared" si="323"/>
        <v>-1</v>
      </c>
      <c r="AU764" s="137"/>
      <c r="AV764" s="102"/>
    </row>
    <row r="765" spans="1:48" ht="10.199999999999999" x14ac:dyDescent="0.2">
      <c r="A765" s="102"/>
      <c r="B765" s="133">
        <v>763</v>
      </c>
      <c r="C765" s="159"/>
      <c r="D765" s="82"/>
      <c r="E765" s="81"/>
      <c r="F765" s="82"/>
      <c r="G765" s="84"/>
      <c r="H765" s="84"/>
      <c r="I765" s="85"/>
      <c r="J765" s="85"/>
      <c r="K765" s="84"/>
      <c r="L765" s="86"/>
      <c r="M765" s="87"/>
      <c r="N765" s="135"/>
      <c r="O765" s="119"/>
      <c r="P765" s="120"/>
      <c r="Q765" s="121"/>
      <c r="R765" s="86"/>
      <c r="S765" s="86"/>
      <c r="T765" s="138">
        <f t="shared" si="304"/>
        <v>6.4099999999999966</v>
      </c>
      <c r="U765" s="122">
        <f t="shared" si="312"/>
        <v>0</v>
      </c>
      <c r="V765" s="123">
        <f t="shared" si="313"/>
        <v>0</v>
      </c>
      <c r="W765" s="122">
        <f t="shared" si="298"/>
        <v>0</v>
      </c>
      <c r="X765" s="124">
        <f t="shared" si="314"/>
        <v>6.4099999999999966</v>
      </c>
      <c r="Y765" s="124">
        <f t="shared" si="315"/>
        <v>-1.5899999999999967</v>
      </c>
      <c r="Z765" s="124">
        <f t="shared" si="316"/>
        <v>6.4099999999999966</v>
      </c>
      <c r="AA765" s="140">
        <f t="shared" si="317"/>
        <v>-1.5899999999999967</v>
      </c>
      <c r="AB765" s="142" t="str">
        <f>IF(G765&lt;&gt;"",VLOOKUP(WEEKDAY(C765,2),Служебный!G$4:H$10,2),"")</f>
        <v/>
      </c>
      <c r="AC765" s="125" t="str">
        <f t="shared" si="305"/>
        <v/>
      </c>
      <c r="AD765" s="126" t="str">
        <f t="shared" si="306"/>
        <v/>
      </c>
      <c r="AE765" s="127">
        <f t="shared" si="318"/>
        <v>0</v>
      </c>
      <c r="AF765" s="127">
        <f t="shared" si="319"/>
        <v>0</v>
      </c>
      <c r="AG765" s="127" t="str">
        <f t="shared" si="299"/>
        <v>интрадей</v>
      </c>
      <c r="AH765" s="128">
        <f t="shared" si="320"/>
        <v>0</v>
      </c>
      <c r="AI765" s="128">
        <f t="shared" si="321"/>
        <v>0</v>
      </c>
      <c r="AJ765" s="125" t="str">
        <f t="shared" si="307"/>
        <v/>
      </c>
      <c r="AK765" s="125" t="str">
        <f t="shared" si="308"/>
        <v/>
      </c>
      <c r="AL765" s="126" t="str">
        <f t="shared" si="309"/>
        <v/>
      </c>
      <c r="AM765" s="128">
        <f t="shared" si="302"/>
        <v>0</v>
      </c>
      <c r="AN765" s="129">
        <f t="shared" si="310"/>
        <v>8</v>
      </c>
      <c r="AO765" s="129">
        <f t="shared" si="303"/>
        <v>-19.875000000000043</v>
      </c>
      <c r="AP765" s="129">
        <f t="shared" si="311"/>
        <v>0</v>
      </c>
      <c r="AQ765" s="128">
        <f t="shared" si="300"/>
        <v>0</v>
      </c>
      <c r="AR765" s="128">
        <f t="shared" si="301"/>
        <v>0</v>
      </c>
      <c r="AS765" s="125">
        <f t="shared" si="322"/>
        <v>0</v>
      </c>
      <c r="AT765" s="143">
        <f t="shared" si="323"/>
        <v>-1</v>
      </c>
      <c r="AU765" s="137"/>
      <c r="AV765" s="102"/>
    </row>
    <row r="766" spans="1:48" ht="10.199999999999999" x14ac:dyDescent="0.2">
      <c r="A766" s="102"/>
      <c r="B766" s="133">
        <v>764</v>
      </c>
      <c r="C766" s="159"/>
      <c r="D766" s="82"/>
      <c r="E766" s="81"/>
      <c r="F766" s="82"/>
      <c r="G766" s="84"/>
      <c r="H766" s="84"/>
      <c r="I766" s="85"/>
      <c r="J766" s="85"/>
      <c r="K766" s="84"/>
      <c r="L766" s="86"/>
      <c r="M766" s="87"/>
      <c r="N766" s="135"/>
      <c r="O766" s="119"/>
      <c r="P766" s="120"/>
      <c r="Q766" s="121"/>
      <c r="R766" s="86"/>
      <c r="S766" s="86"/>
      <c r="T766" s="138">
        <f t="shared" si="304"/>
        <v>6.4099999999999966</v>
      </c>
      <c r="U766" s="122">
        <f t="shared" si="312"/>
        <v>0</v>
      </c>
      <c r="V766" s="123">
        <f t="shared" si="313"/>
        <v>0</v>
      </c>
      <c r="W766" s="122">
        <f t="shared" si="298"/>
        <v>0</v>
      </c>
      <c r="X766" s="124">
        <f t="shared" si="314"/>
        <v>6.4099999999999966</v>
      </c>
      <c r="Y766" s="124">
        <f t="shared" si="315"/>
        <v>-1.5899999999999967</v>
      </c>
      <c r="Z766" s="124">
        <f t="shared" si="316"/>
        <v>6.4099999999999966</v>
      </c>
      <c r="AA766" s="140">
        <f t="shared" si="317"/>
        <v>-1.5899999999999967</v>
      </c>
      <c r="AB766" s="142" t="str">
        <f>IF(G766&lt;&gt;"",VLOOKUP(WEEKDAY(C766,2),Служебный!G$4:H$10,2),"")</f>
        <v/>
      </c>
      <c r="AC766" s="125" t="str">
        <f t="shared" si="305"/>
        <v/>
      </c>
      <c r="AD766" s="126" t="str">
        <f t="shared" si="306"/>
        <v/>
      </c>
      <c r="AE766" s="127">
        <f t="shared" si="318"/>
        <v>0</v>
      </c>
      <c r="AF766" s="127">
        <f t="shared" si="319"/>
        <v>0</v>
      </c>
      <c r="AG766" s="127" t="str">
        <f t="shared" si="299"/>
        <v>интрадей</v>
      </c>
      <c r="AH766" s="128">
        <f t="shared" si="320"/>
        <v>0</v>
      </c>
      <c r="AI766" s="128">
        <f t="shared" si="321"/>
        <v>0</v>
      </c>
      <c r="AJ766" s="125" t="str">
        <f t="shared" si="307"/>
        <v/>
      </c>
      <c r="AK766" s="125" t="str">
        <f t="shared" si="308"/>
        <v/>
      </c>
      <c r="AL766" s="126" t="str">
        <f t="shared" si="309"/>
        <v/>
      </c>
      <c r="AM766" s="128">
        <f t="shared" si="302"/>
        <v>0</v>
      </c>
      <c r="AN766" s="129">
        <f t="shared" si="310"/>
        <v>8</v>
      </c>
      <c r="AO766" s="129">
        <f t="shared" si="303"/>
        <v>-19.875000000000043</v>
      </c>
      <c r="AP766" s="129">
        <f t="shared" si="311"/>
        <v>0</v>
      </c>
      <c r="AQ766" s="128">
        <f t="shared" si="300"/>
        <v>0</v>
      </c>
      <c r="AR766" s="128">
        <f t="shared" si="301"/>
        <v>0</v>
      </c>
      <c r="AS766" s="125">
        <f t="shared" si="322"/>
        <v>0</v>
      </c>
      <c r="AT766" s="143">
        <f t="shared" si="323"/>
        <v>-1</v>
      </c>
      <c r="AU766" s="137"/>
      <c r="AV766" s="102"/>
    </row>
    <row r="767" spans="1:48" ht="10.199999999999999" x14ac:dyDescent="0.2">
      <c r="A767" s="102"/>
      <c r="B767" s="133">
        <v>765</v>
      </c>
      <c r="C767" s="159"/>
      <c r="D767" s="82"/>
      <c r="E767" s="81"/>
      <c r="F767" s="82"/>
      <c r="G767" s="84"/>
      <c r="H767" s="84"/>
      <c r="I767" s="85"/>
      <c r="J767" s="85"/>
      <c r="K767" s="84"/>
      <c r="L767" s="86"/>
      <c r="M767" s="87"/>
      <c r="N767" s="135"/>
      <c r="O767" s="119"/>
      <c r="P767" s="120"/>
      <c r="Q767" s="121"/>
      <c r="R767" s="86"/>
      <c r="S767" s="86"/>
      <c r="T767" s="138">
        <f t="shared" si="304"/>
        <v>6.4099999999999966</v>
      </c>
      <c r="U767" s="122">
        <f t="shared" si="312"/>
        <v>0</v>
      </c>
      <c r="V767" s="123">
        <f t="shared" si="313"/>
        <v>0</v>
      </c>
      <c r="W767" s="122">
        <f t="shared" si="298"/>
        <v>0</v>
      </c>
      <c r="X767" s="124">
        <f t="shared" si="314"/>
        <v>6.4099999999999966</v>
      </c>
      <c r="Y767" s="124">
        <f t="shared" si="315"/>
        <v>-1.5899999999999967</v>
      </c>
      <c r="Z767" s="124">
        <f t="shared" si="316"/>
        <v>6.4099999999999966</v>
      </c>
      <c r="AA767" s="140">
        <f t="shared" si="317"/>
        <v>-1.5899999999999967</v>
      </c>
      <c r="AB767" s="142" t="str">
        <f>IF(G767&lt;&gt;"",VLOOKUP(WEEKDAY(C767,2),Служебный!G$4:H$10,2),"")</f>
        <v/>
      </c>
      <c r="AC767" s="125" t="str">
        <f t="shared" si="305"/>
        <v/>
      </c>
      <c r="AD767" s="126" t="str">
        <f t="shared" si="306"/>
        <v/>
      </c>
      <c r="AE767" s="127">
        <f t="shared" si="318"/>
        <v>0</v>
      </c>
      <c r="AF767" s="127">
        <f t="shared" si="319"/>
        <v>0</v>
      </c>
      <c r="AG767" s="127" t="str">
        <f t="shared" si="299"/>
        <v>интрадей</v>
      </c>
      <c r="AH767" s="128">
        <f t="shared" si="320"/>
        <v>0</v>
      </c>
      <c r="AI767" s="128">
        <f t="shared" si="321"/>
        <v>0</v>
      </c>
      <c r="AJ767" s="125" t="str">
        <f t="shared" si="307"/>
        <v/>
      </c>
      <c r="AK767" s="125" t="str">
        <f t="shared" si="308"/>
        <v/>
      </c>
      <c r="AL767" s="126" t="str">
        <f t="shared" si="309"/>
        <v/>
      </c>
      <c r="AM767" s="128">
        <f t="shared" si="302"/>
        <v>0</v>
      </c>
      <c r="AN767" s="129">
        <f t="shared" si="310"/>
        <v>8</v>
      </c>
      <c r="AO767" s="129">
        <f t="shared" si="303"/>
        <v>-19.875000000000043</v>
      </c>
      <c r="AP767" s="129">
        <f t="shared" si="311"/>
        <v>0</v>
      </c>
      <c r="AQ767" s="128">
        <f t="shared" si="300"/>
        <v>0</v>
      </c>
      <c r="AR767" s="128">
        <f t="shared" si="301"/>
        <v>0</v>
      </c>
      <c r="AS767" s="125">
        <f t="shared" si="322"/>
        <v>0</v>
      </c>
      <c r="AT767" s="143">
        <f t="shared" si="323"/>
        <v>-1</v>
      </c>
      <c r="AU767" s="137"/>
      <c r="AV767" s="102"/>
    </row>
    <row r="768" spans="1:48" ht="10.199999999999999" x14ac:dyDescent="0.2">
      <c r="A768" s="102"/>
      <c r="B768" s="133">
        <v>766</v>
      </c>
      <c r="C768" s="159"/>
      <c r="D768" s="82"/>
      <c r="E768" s="81"/>
      <c r="F768" s="82"/>
      <c r="G768" s="84"/>
      <c r="H768" s="84"/>
      <c r="I768" s="85"/>
      <c r="J768" s="85"/>
      <c r="K768" s="84"/>
      <c r="L768" s="86"/>
      <c r="M768" s="87"/>
      <c r="N768" s="135"/>
      <c r="O768" s="119"/>
      <c r="P768" s="120"/>
      <c r="Q768" s="121"/>
      <c r="R768" s="86"/>
      <c r="S768" s="86"/>
      <c r="T768" s="138">
        <f t="shared" si="304"/>
        <v>6.4099999999999966</v>
      </c>
      <c r="U768" s="122">
        <f t="shared" si="312"/>
        <v>0</v>
      </c>
      <c r="V768" s="123">
        <f t="shared" si="313"/>
        <v>0</v>
      </c>
      <c r="W768" s="122">
        <f t="shared" si="298"/>
        <v>0</v>
      </c>
      <c r="X768" s="124">
        <f t="shared" si="314"/>
        <v>6.4099999999999966</v>
      </c>
      <c r="Y768" s="124">
        <f t="shared" si="315"/>
        <v>-1.5899999999999967</v>
      </c>
      <c r="Z768" s="124">
        <f t="shared" si="316"/>
        <v>6.4099999999999966</v>
      </c>
      <c r="AA768" s="140">
        <f t="shared" si="317"/>
        <v>-1.5899999999999967</v>
      </c>
      <c r="AB768" s="142" t="str">
        <f>IF(G768&lt;&gt;"",VLOOKUP(WEEKDAY(C768,2),Служебный!G$4:H$10,2),"")</f>
        <v/>
      </c>
      <c r="AC768" s="125" t="str">
        <f t="shared" si="305"/>
        <v/>
      </c>
      <c r="AD768" s="126" t="str">
        <f t="shared" si="306"/>
        <v/>
      </c>
      <c r="AE768" s="127">
        <f t="shared" si="318"/>
        <v>0</v>
      </c>
      <c r="AF768" s="127">
        <f t="shared" si="319"/>
        <v>0</v>
      </c>
      <c r="AG768" s="127" t="str">
        <f t="shared" si="299"/>
        <v>интрадей</v>
      </c>
      <c r="AH768" s="128">
        <f t="shared" si="320"/>
        <v>0</v>
      </c>
      <c r="AI768" s="128">
        <f t="shared" si="321"/>
        <v>0</v>
      </c>
      <c r="AJ768" s="125" t="str">
        <f t="shared" si="307"/>
        <v/>
      </c>
      <c r="AK768" s="125" t="str">
        <f t="shared" si="308"/>
        <v/>
      </c>
      <c r="AL768" s="126" t="str">
        <f t="shared" si="309"/>
        <v/>
      </c>
      <c r="AM768" s="128">
        <f t="shared" si="302"/>
        <v>0</v>
      </c>
      <c r="AN768" s="129">
        <f t="shared" si="310"/>
        <v>8</v>
      </c>
      <c r="AO768" s="129">
        <f t="shared" si="303"/>
        <v>-19.875000000000043</v>
      </c>
      <c r="AP768" s="129">
        <f t="shared" si="311"/>
        <v>0</v>
      </c>
      <c r="AQ768" s="128">
        <f t="shared" si="300"/>
        <v>0</v>
      </c>
      <c r="AR768" s="128">
        <f t="shared" si="301"/>
        <v>0</v>
      </c>
      <c r="AS768" s="125">
        <f t="shared" si="322"/>
        <v>0</v>
      </c>
      <c r="AT768" s="143">
        <f t="shared" si="323"/>
        <v>-1</v>
      </c>
      <c r="AU768" s="137"/>
      <c r="AV768" s="102"/>
    </row>
    <row r="769" spans="1:48" ht="10.199999999999999" x14ac:dyDescent="0.2">
      <c r="A769" s="102"/>
      <c r="B769" s="133">
        <v>767</v>
      </c>
      <c r="C769" s="159"/>
      <c r="D769" s="82"/>
      <c r="E769" s="81"/>
      <c r="F769" s="82"/>
      <c r="G769" s="84"/>
      <c r="H769" s="84"/>
      <c r="I769" s="85"/>
      <c r="J769" s="85"/>
      <c r="K769" s="84"/>
      <c r="L769" s="86"/>
      <c r="M769" s="87"/>
      <c r="N769" s="135"/>
      <c r="O769" s="119"/>
      <c r="P769" s="120"/>
      <c r="Q769" s="121"/>
      <c r="R769" s="86"/>
      <c r="S769" s="86"/>
      <c r="T769" s="138">
        <f t="shared" si="304"/>
        <v>6.4099999999999966</v>
      </c>
      <c r="U769" s="122">
        <f t="shared" si="312"/>
        <v>0</v>
      </c>
      <c r="V769" s="123">
        <f t="shared" si="313"/>
        <v>0</v>
      </c>
      <c r="W769" s="122">
        <f t="shared" si="298"/>
        <v>0</v>
      </c>
      <c r="X769" s="124">
        <f t="shared" si="314"/>
        <v>6.4099999999999966</v>
      </c>
      <c r="Y769" s="124">
        <f t="shared" si="315"/>
        <v>-1.5899999999999967</v>
      </c>
      <c r="Z769" s="124">
        <f t="shared" si="316"/>
        <v>6.4099999999999966</v>
      </c>
      <c r="AA769" s="140">
        <f t="shared" si="317"/>
        <v>-1.5899999999999967</v>
      </c>
      <c r="AB769" s="142" t="str">
        <f>IF(G769&lt;&gt;"",VLOOKUP(WEEKDAY(C769,2),Служебный!G$4:H$10,2),"")</f>
        <v/>
      </c>
      <c r="AC769" s="125" t="str">
        <f t="shared" si="305"/>
        <v/>
      </c>
      <c r="AD769" s="126" t="str">
        <f t="shared" si="306"/>
        <v/>
      </c>
      <c r="AE769" s="127">
        <f t="shared" si="318"/>
        <v>0</v>
      </c>
      <c r="AF769" s="127">
        <f t="shared" si="319"/>
        <v>0</v>
      </c>
      <c r="AG769" s="127" t="str">
        <f t="shared" si="299"/>
        <v>интрадей</v>
      </c>
      <c r="AH769" s="128">
        <f t="shared" si="320"/>
        <v>0</v>
      </c>
      <c r="AI769" s="128">
        <f t="shared" si="321"/>
        <v>0</v>
      </c>
      <c r="AJ769" s="125" t="str">
        <f t="shared" si="307"/>
        <v/>
      </c>
      <c r="AK769" s="125" t="str">
        <f t="shared" si="308"/>
        <v/>
      </c>
      <c r="AL769" s="126" t="str">
        <f t="shared" si="309"/>
        <v/>
      </c>
      <c r="AM769" s="128">
        <f t="shared" si="302"/>
        <v>0</v>
      </c>
      <c r="AN769" s="129">
        <f t="shared" si="310"/>
        <v>8</v>
      </c>
      <c r="AO769" s="129">
        <f t="shared" si="303"/>
        <v>-19.875000000000043</v>
      </c>
      <c r="AP769" s="129">
        <f t="shared" si="311"/>
        <v>0</v>
      </c>
      <c r="AQ769" s="128">
        <f t="shared" si="300"/>
        <v>0</v>
      </c>
      <c r="AR769" s="128">
        <f t="shared" si="301"/>
        <v>0</v>
      </c>
      <c r="AS769" s="125">
        <f t="shared" si="322"/>
        <v>0</v>
      </c>
      <c r="AT769" s="143">
        <f t="shared" si="323"/>
        <v>-1</v>
      </c>
      <c r="AU769" s="137"/>
      <c r="AV769" s="102"/>
    </row>
    <row r="770" spans="1:48" ht="10.199999999999999" x14ac:dyDescent="0.2">
      <c r="A770" s="102"/>
      <c r="B770" s="133">
        <v>768</v>
      </c>
      <c r="C770" s="159"/>
      <c r="D770" s="82"/>
      <c r="E770" s="81"/>
      <c r="F770" s="82"/>
      <c r="G770" s="84"/>
      <c r="H770" s="84"/>
      <c r="I770" s="85"/>
      <c r="J770" s="85"/>
      <c r="K770" s="84"/>
      <c r="L770" s="86"/>
      <c r="M770" s="87"/>
      <c r="N770" s="135"/>
      <c r="O770" s="119"/>
      <c r="P770" s="120"/>
      <c r="Q770" s="121"/>
      <c r="R770" s="86"/>
      <c r="S770" s="86"/>
      <c r="T770" s="138">
        <f t="shared" si="304"/>
        <v>6.4099999999999966</v>
      </c>
      <c r="U770" s="122">
        <f t="shared" si="312"/>
        <v>0</v>
      </c>
      <c r="V770" s="123">
        <f t="shared" si="313"/>
        <v>0</v>
      </c>
      <c r="W770" s="122">
        <f t="shared" si="298"/>
        <v>0</v>
      </c>
      <c r="X770" s="124">
        <f t="shared" si="314"/>
        <v>6.4099999999999966</v>
      </c>
      <c r="Y770" s="124">
        <f t="shared" si="315"/>
        <v>-1.5899999999999967</v>
      </c>
      <c r="Z770" s="124">
        <f t="shared" si="316"/>
        <v>6.4099999999999966</v>
      </c>
      <c r="AA770" s="140">
        <f t="shared" si="317"/>
        <v>-1.5899999999999967</v>
      </c>
      <c r="AB770" s="142" t="str">
        <f>IF(G770&lt;&gt;"",VLOOKUP(WEEKDAY(C770,2),Служебный!G$4:H$10,2),"")</f>
        <v/>
      </c>
      <c r="AC770" s="125" t="str">
        <f t="shared" si="305"/>
        <v/>
      </c>
      <c r="AD770" s="126" t="str">
        <f t="shared" si="306"/>
        <v/>
      </c>
      <c r="AE770" s="127">
        <f t="shared" si="318"/>
        <v>0</v>
      </c>
      <c r="AF770" s="127">
        <f t="shared" si="319"/>
        <v>0</v>
      </c>
      <c r="AG770" s="127" t="str">
        <f t="shared" si="299"/>
        <v>интрадей</v>
      </c>
      <c r="AH770" s="128">
        <f t="shared" si="320"/>
        <v>0</v>
      </c>
      <c r="AI770" s="128">
        <f t="shared" si="321"/>
        <v>0</v>
      </c>
      <c r="AJ770" s="125" t="str">
        <f t="shared" si="307"/>
        <v/>
      </c>
      <c r="AK770" s="125" t="str">
        <f t="shared" si="308"/>
        <v/>
      </c>
      <c r="AL770" s="126" t="str">
        <f t="shared" si="309"/>
        <v/>
      </c>
      <c r="AM770" s="128">
        <f t="shared" si="302"/>
        <v>0</v>
      </c>
      <c r="AN770" s="129">
        <f t="shared" si="310"/>
        <v>8</v>
      </c>
      <c r="AO770" s="129">
        <f t="shared" si="303"/>
        <v>-19.875000000000043</v>
      </c>
      <c r="AP770" s="129">
        <f t="shared" si="311"/>
        <v>0</v>
      </c>
      <c r="AQ770" s="128">
        <f t="shared" si="300"/>
        <v>0</v>
      </c>
      <c r="AR770" s="128">
        <f t="shared" si="301"/>
        <v>0</v>
      </c>
      <c r="AS770" s="125">
        <f t="shared" si="322"/>
        <v>0</v>
      </c>
      <c r="AT770" s="143">
        <f t="shared" si="323"/>
        <v>-1</v>
      </c>
      <c r="AU770" s="137"/>
      <c r="AV770" s="102"/>
    </row>
    <row r="771" spans="1:48" ht="10.199999999999999" x14ac:dyDescent="0.2">
      <c r="A771" s="102"/>
      <c r="B771" s="133">
        <v>769</v>
      </c>
      <c r="C771" s="159"/>
      <c r="D771" s="82"/>
      <c r="E771" s="81"/>
      <c r="F771" s="82"/>
      <c r="G771" s="84"/>
      <c r="H771" s="84"/>
      <c r="I771" s="85"/>
      <c r="J771" s="85"/>
      <c r="K771" s="84"/>
      <c r="L771" s="86"/>
      <c r="M771" s="87"/>
      <c r="N771" s="135"/>
      <c r="O771" s="119"/>
      <c r="P771" s="120"/>
      <c r="Q771" s="121"/>
      <c r="R771" s="86"/>
      <c r="S771" s="86"/>
      <c r="T771" s="138">
        <f t="shared" si="304"/>
        <v>6.4099999999999966</v>
      </c>
      <c r="U771" s="122">
        <f t="shared" si="312"/>
        <v>0</v>
      </c>
      <c r="V771" s="123">
        <f t="shared" si="313"/>
        <v>0</v>
      </c>
      <c r="W771" s="122">
        <f t="shared" ref="W771:W834" si="324">V771+L771</f>
        <v>0</v>
      </c>
      <c r="X771" s="124">
        <f t="shared" si="314"/>
        <v>6.4099999999999966</v>
      </c>
      <c r="Y771" s="124">
        <f t="shared" si="315"/>
        <v>-1.5899999999999967</v>
      </c>
      <c r="Z771" s="124">
        <f t="shared" si="316"/>
        <v>6.4099999999999966</v>
      </c>
      <c r="AA771" s="140">
        <f t="shared" si="317"/>
        <v>-1.5899999999999967</v>
      </c>
      <c r="AB771" s="142" t="str">
        <f>IF(G771&lt;&gt;"",VLOOKUP(WEEKDAY(C771,2),Служебный!G$4:H$10,2),"")</f>
        <v/>
      </c>
      <c r="AC771" s="125" t="str">
        <f t="shared" si="305"/>
        <v/>
      </c>
      <c r="AD771" s="126" t="str">
        <f t="shared" si="306"/>
        <v/>
      </c>
      <c r="AE771" s="127">
        <f t="shared" si="318"/>
        <v>0</v>
      </c>
      <c r="AF771" s="127">
        <f t="shared" si="319"/>
        <v>0</v>
      </c>
      <c r="AG771" s="127" t="str">
        <f t="shared" ref="AG771:AG834" si="325">IFERROR(IF(FLOOR((AE771/86400),1)=0,"интрадей",(FLOOR((AE771/86400),1))-(FLOOR((AE771/86400),1))-NETWORKDAYS(E771,C771)),IF(FLOOR((AE771/86400),1)=0,"интрадей",(FLOOR((AE771/86400),1))))</f>
        <v>интрадей</v>
      </c>
      <c r="AH771" s="128">
        <f t="shared" si="320"/>
        <v>0</v>
      </c>
      <c r="AI771" s="128">
        <f t="shared" si="321"/>
        <v>0</v>
      </c>
      <c r="AJ771" s="125" t="str">
        <f t="shared" si="307"/>
        <v/>
      </c>
      <c r="AK771" s="125" t="str">
        <f t="shared" si="308"/>
        <v/>
      </c>
      <c r="AL771" s="126" t="str">
        <f t="shared" si="309"/>
        <v/>
      </c>
      <c r="AM771" s="128">
        <f t="shared" si="302"/>
        <v>0</v>
      </c>
      <c r="AN771" s="129">
        <f t="shared" si="310"/>
        <v>8</v>
      </c>
      <c r="AO771" s="129">
        <f t="shared" si="303"/>
        <v>-19.875000000000043</v>
      </c>
      <c r="AP771" s="129">
        <f t="shared" si="311"/>
        <v>0</v>
      </c>
      <c r="AQ771" s="128">
        <f t="shared" ref="AQ771:AQ834" si="326">IF(C771&lt;&gt;C770,Y771,0)</f>
        <v>0</v>
      </c>
      <c r="AR771" s="128">
        <f t="shared" ref="AR771:AR834" si="327">IF(C771&lt;&gt;C772,AA771,0)</f>
        <v>0</v>
      </c>
      <c r="AS771" s="125">
        <f t="shared" si="322"/>
        <v>0</v>
      </c>
      <c r="AT771" s="143">
        <f t="shared" si="323"/>
        <v>-1</v>
      </c>
      <c r="AU771" s="137"/>
      <c r="AV771" s="102"/>
    </row>
    <row r="772" spans="1:48" ht="10.199999999999999" x14ac:dyDescent="0.2">
      <c r="A772" s="102"/>
      <c r="B772" s="133">
        <v>770</v>
      </c>
      <c r="C772" s="159"/>
      <c r="D772" s="82"/>
      <c r="E772" s="81"/>
      <c r="F772" s="82"/>
      <c r="G772" s="84"/>
      <c r="H772" s="84"/>
      <c r="I772" s="85"/>
      <c r="J772" s="85"/>
      <c r="K772" s="84"/>
      <c r="L772" s="86"/>
      <c r="M772" s="87"/>
      <c r="N772" s="135"/>
      <c r="O772" s="119"/>
      <c r="P772" s="120"/>
      <c r="Q772" s="121"/>
      <c r="R772" s="86"/>
      <c r="S772" s="86"/>
      <c r="T772" s="138">
        <f t="shared" si="304"/>
        <v>6.4099999999999966</v>
      </c>
      <c r="U772" s="122">
        <f t="shared" si="312"/>
        <v>0</v>
      </c>
      <c r="V772" s="123">
        <f t="shared" si="313"/>
        <v>0</v>
      </c>
      <c r="W772" s="122">
        <f t="shared" si="324"/>
        <v>0</v>
      </c>
      <c r="X772" s="124">
        <f t="shared" si="314"/>
        <v>6.4099999999999966</v>
      </c>
      <c r="Y772" s="124">
        <f t="shared" si="315"/>
        <v>-1.5899999999999967</v>
      </c>
      <c r="Z772" s="124">
        <f t="shared" si="316"/>
        <v>6.4099999999999966</v>
      </c>
      <c r="AA772" s="140">
        <f t="shared" si="317"/>
        <v>-1.5899999999999967</v>
      </c>
      <c r="AB772" s="142" t="str">
        <f>IF(G772&lt;&gt;"",VLOOKUP(WEEKDAY(C772,2),Служебный!G$4:H$10,2),"")</f>
        <v/>
      </c>
      <c r="AC772" s="125" t="str">
        <f t="shared" si="305"/>
        <v/>
      </c>
      <c r="AD772" s="126" t="str">
        <f t="shared" si="306"/>
        <v/>
      </c>
      <c r="AE772" s="127">
        <f t="shared" si="318"/>
        <v>0</v>
      </c>
      <c r="AF772" s="127">
        <f t="shared" si="319"/>
        <v>0</v>
      </c>
      <c r="AG772" s="127" t="str">
        <f t="shared" si="325"/>
        <v>интрадей</v>
      </c>
      <c r="AH772" s="128">
        <f t="shared" si="320"/>
        <v>0</v>
      </c>
      <c r="AI772" s="128">
        <f t="shared" si="321"/>
        <v>0</v>
      </c>
      <c r="AJ772" s="125" t="str">
        <f t="shared" si="307"/>
        <v/>
      </c>
      <c r="AK772" s="125" t="str">
        <f t="shared" si="308"/>
        <v/>
      </c>
      <c r="AL772" s="126" t="str">
        <f t="shared" si="309"/>
        <v/>
      </c>
      <c r="AM772" s="128">
        <f t="shared" ref="AM772:AM835" si="328">IF(AR772&lt;&gt;0,T772,0)</f>
        <v>0</v>
      </c>
      <c r="AN772" s="129">
        <f t="shared" si="310"/>
        <v>8</v>
      </c>
      <c r="AO772" s="129">
        <f t="shared" ref="AO772:AO835" si="329">IFERROR(100*(T772-AN772)/AN772,"Заполните депозит")</f>
        <v>-19.875000000000043</v>
      </c>
      <c r="AP772" s="129">
        <f t="shared" si="311"/>
        <v>0</v>
      </c>
      <c r="AQ772" s="128">
        <f t="shared" si="326"/>
        <v>0</v>
      </c>
      <c r="AR772" s="128">
        <f t="shared" si="327"/>
        <v>0</v>
      </c>
      <c r="AS772" s="125">
        <f t="shared" si="322"/>
        <v>0</v>
      </c>
      <c r="AT772" s="143">
        <f t="shared" si="323"/>
        <v>-1</v>
      </c>
      <c r="AU772" s="137"/>
      <c r="AV772" s="102"/>
    </row>
    <row r="773" spans="1:48" ht="10.199999999999999" x14ac:dyDescent="0.2">
      <c r="A773" s="102"/>
      <c r="B773" s="133">
        <v>771</v>
      </c>
      <c r="C773" s="159"/>
      <c r="D773" s="82"/>
      <c r="E773" s="81"/>
      <c r="F773" s="82"/>
      <c r="G773" s="84"/>
      <c r="H773" s="84"/>
      <c r="I773" s="85"/>
      <c r="J773" s="85"/>
      <c r="K773" s="84"/>
      <c r="L773" s="86"/>
      <c r="M773" s="87"/>
      <c r="N773" s="135"/>
      <c r="O773" s="119"/>
      <c r="P773" s="120"/>
      <c r="Q773" s="121"/>
      <c r="R773" s="86"/>
      <c r="S773" s="86"/>
      <c r="T773" s="138">
        <f t="shared" ref="T773:T836" si="330">T772+S773+W773</f>
        <v>6.4099999999999966</v>
      </c>
      <c r="U773" s="122">
        <f t="shared" si="312"/>
        <v>0</v>
      </c>
      <c r="V773" s="123">
        <f t="shared" si="313"/>
        <v>0</v>
      </c>
      <c r="W773" s="122">
        <f t="shared" si="324"/>
        <v>0</v>
      </c>
      <c r="X773" s="124">
        <f t="shared" si="314"/>
        <v>6.4099999999999966</v>
      </c>
      <c r="Y773" s="124">
        <f t="shared" si="315"/>
        <v>-1.5899999999999967</v>
      </c>
      <c r="Z773" s="124">
        <f t="shared" si="316"/>
        <v>6.4099999999999966</v>
      </c>
      <c r="AA773" s="140">
        <f t="shared" si="317"/>
        <v>-1.5899999999999967</v>
      </c>
      <c r="AB773" s="142" t="str">
        <f>IF(G773&lt;&gt;"",VLOOKUP(WEEKDAY(C773,2),Служебный!G$4:H$10,2),"")</f>
        <v/>
      </c>
      <c r="AC773" s="125" t="str">
        <f t="shared" ref="AC773:AC836" si="331">IF(G772 &lt;&gt; "",TEXT((HOUR(D773)),0)&amp;"-"&amp;TEXT(HOUR(D773)+1,0),"")</f>
        <v/>
      </c>
      <c r="AD773" s="126" t="str">
        <f t="shared" ref="AD773:AD836" si="332">IF(G773&lt;&gt;"",FLOOR((IF(TEXT(D773,"mm") = "mm",TEXT(D773,"мм"),TEXT(D773,"mm"))),15)/15+1,"")</f>
        <v/>
      </c>
      <c r="AE773" s="127">
        <f t="shared" si="318"/>
        <v>0</v>
      </c>
      <c r="AF773" s="127">
        <f t="shared" si="319"/>
        <v>0</v>
      </c>
      <c r="AG773" s="127" t="str">
        <f t="shared" si="325"/>
        <v>интрадей</v>
      </c>
      <c r="AH773" s="128">
        <f t="shared" si="320"/>
        <v>0</v>
      </c>
      <c r="AI773" s="128">
        <f t="shared" si="321"/>
        <v>0</v>
      </c>
      <c r="AJ773" s="125" t="str">
        <f t="shared" ref="AJ773:AJ836" si="333">IF(G773&lt;&gt;"",YEAR(C773),"")</f>
        <v/>
      </c>
      <c r="AK773" s="125" t="str">
        <f t="shared" ref="AK773:AK836" si="334">IF(G773&lt;&gt;"",(IF(TEXT(C773,"MMMM") = "MMMM",TEXT(C773,"ММММ"),TEXT(C773,"MMMM"))),"")</f>
        <v/>
      </c>
      <c r="AL773" s="126" t="str">
        <f t="shared" ref="AL773:AL836" si="335">IF(G773&lt;&gt;"",CEILING((C773-DATE(YEAR(C773),1,1)+WEEKDAY(DATE(YEAR(C773),1,1),2))/7,1),"")</f>
        <v/>
      </c>
      <c r="AM773" s="128">
        <f t="shared" si="328"/>
        <v>0</v>
      </c>
      <c r="AN773" s="129">
        <f t="shared" ref="AN773:AN836" si="336">S773+AN772</f>
        <v>8</v>
      </c>
      <c r="AO773" s="129">
        <f t="shared" si="329"/>
        <v>-19.875000000000043</v>
      </c>
      <c r="AP773" s="129">
        <f t="shared" ref="AP773:AP836" si="337">IFERROR(100*(T773-T772-S773)/(T772+S773),"Заполните депозит")</f>
        <v>0</v>
      </c>
      <c r="AQ773" s="128">
        <f t="shared" si="326"/>
        <v>0</v>
      </c>
      <c r="AR773" s="128">
        <f t="shared" si="327"/>
        <v>0</v>
      </c>
      <c r="AS773" s="125">
        <f t="shared" si="322"/>
        <v>0</v>
      </c>
      <c r="AT773" s="143">
        <f t="shared" si="323"/>
        <v>-1</v>
      </c>
      <c r="AU773" s="137"/>
      <c r="AV773" s="102"/>
    </row>
    <row r="774" spans="1:48" ht="10.199999999999999" x14ac:dyDescent="0.2">
      <c r="A774" s="102"/>
      <c r="B774" s="133">
        <v>772</v>
      </c>
      <c r="C774" s="159"/>
      <c r="D774" s="82"/>
      <c r="E774" s="81"/>
      <c r="F774" s="82"/>
      <c r="G774" s="84"/>
      <c r="H774" s="84"/>
      <c r="I774" s="85"/>
      <c r="J774" s="85"/>
      <c r="K774" s="84"/>
      <c r="L774" s="86"/>
      <c r="M774" s="87"/>
      <c r="N774" s="135"/>
      <c r="O774" s="119"/>
      <c r="P774" s="120"/>
      <c r="Q774" s="121"/>
      <c r="R774" s="86"/>
      <c r="S774" s="86"/>
      <c r="T774" s="138">
        <f t="shared" si="330"/>
        <v>6.4099999999999966</v>
      </c>
      <c r="U774" s="122">
        <f t="shared" si="312"/>
        <v>0</v>
      </c>
      <c r="V774" s="123">
        <f t="shared" si="313"/>
        <v>0</v>
      </c>
      <c r="W774" s="122">
        <f t="shared" si="324"/>
        <v>0</v>
      </c>
      <c r="X774" s="124">
        <f t="shared" si="314"/>
        <v>6.4099999999999966</v>
      </c>
      <c r="Y774" s="124">
        <f t="shared" si="315"/>
        <v>-1.5899999999999967</v>
      </c>
      <c r="Z774" s="124">
        <f t="shared" si="316"/>
        <v>6.4099999999999966</v>
      </c>
      <c r="AA774" s="140">
        <f t="shared" si="317"/>
        <v>-1.5899999999999967</v>
      </c>
      <c r="AB774" s="142" t="str">
        <f>IF(G774&lt;&gt;"",VLOOKUP(WEEKDAY(C774,2),Служебный!G$4:H$10,2),"")</f>
        <v/>
      </c>
      <c r="AC774" s="125" t="str">
        <f t="shared" si="331"/>
        <v/>
      </c>
      <c r="AD774" s="126" t="str">
        <f t="shared" si="332"/>
        <v/>
      </c>
      <c r="AE774" s="127">
        <f t="shared" si="318"/>
        <v>0</v>
      </c>
      <c r="AF774" s="127">
        <f t="shared" si="319"/>
        <v>0</v>
      </c>
      <c r="AG774" s="127" t="str">
        <f t="shared" si="325"/>
        <v>интрадей</v>
      </c>
      <c r="AH774" s="128">
        <f t="shared" si="320"/>
        <v>0</v>
      </c>
      <c r="AI774" s="128">
        <f t="shared" si="321"/>
        <v>0</v>
      </c>
      <c r="AJ774" s="125" t="str">
        <f t="shared" si="333"/>
        <v/>
      </c>
      <c r="AK774" s="125" t="str">
        <f t="shared" si="334"/>
        <v/>
      </c>
      <c r="AL774" s="126" t="str">
        <f t="shared" si="335"/>
        <v/>
      </c>
      <c r="AM774" s="128">
        <f t="shared" si="328"/>
        <v>0</v>
      </c>
      <c r="AN774" s="129">
        <f t="shared" si="336"/>
        <v>8</v>
      </c>
      <c r="AO774" s="129">
        <f t="shared" si="329"/>
        <v>-19.875000000000043</v>
      </c>
      <c r="AP774" s="129">
        <f t="shared" si="337"/>
        <v>0</v>
      </c>
      <c r="AQ774" s="128">
        <f t="shared" si="326"/>
        <v>0</v>
      </c>
      <c r="AR774" s="128">
        <f t="shared" si="327"/>
        <v>0</v>
      </c>
      <c r="AS774" s="125">
        <f t="shared" si="322"/>
        <v>0</v>
      </c>
      <c r="AT774" s="143">
        <f t="shared" si="323"/>
        <v>-1</v>
      </c>
      <c r="AU774" s="137"/>
      <c r="AV774" s="102"/>
    </row>
    <row r="775" spans="1:48" ht="10.199999999999999" x14ac:dyDescent="0.2">
      <c r="A775" s="102"/>
      <c r="B775" s="133">
        <v>773</v>
      </c>
      <c r="C775" s="159"/>
      <c r="D775" s="82"/>
      <c r="E775" s="81"/>
      <c r="F775" s="82"/>
      <c r="G775" s="84"/>
      <c r="H775" s="84"/>
      <c r="I775" s="85"/>
      <c r="J775" s="85"/>
      <c r="K775" s="84"/>
      <c r="L775" s="86"/>
      <c r="M775" s="87"/>
      <c r="N775" s="135"/>
      <c r="O775" s="119"/>
      <c r="P775" s="120"/>
      <c r="Q775" s="121"/>
      <c r="R775" s="86"/>
      <c r="S775" s="86"/>
      <c r="T775" s="138">
        <f t="shared" si="330"/>
        <v>6.4099999999999966</v>
      </c>
      <c r="U775" s="122">
        <f t="shared" si="312"/>
        <v>0</v>
      </c>
      <c r="V775" s="123">
        <f t="shared" si="313"/>
        <v>0</v>
      </c>
      <c r="W775" s="122">
        <f t="shared" si="324"/>
        <v>0</v>
      </c>
      <c r="X775" s="124">
        <f t="shared" si="314"/>
        <v>6.4099999999999966</v>
      </c>
      <c r="Y775" s="124">
        <f t="shared" si="315"/>
        <v>-1.5899999999999967</v>
      </c>
      <c r="Z775" s="124">
        <f t="shared" si="316"/>
        <v>6.4099999999999966</v>
      </c>
      <c r="AA775" s="140">
        <f t="shared" si="317"/>
        <v>-1.5899999999999967</v>
      </c>
      <c r="AB775" s="142" t="str">
        <f>IF(G775&lt;&gt;"",VLOOKUP(WEEKDAY(C775,2),Служебный!G$4:H$10,2),"")</f>
        <v/>
      </c>
      <c r="AC775" s="125" t="str">
        <f t="shared" si="331"/>
        <v/>
      </c>
      <c r="AD775" s="126" t="str">
        <f t="shared" si="332"/>
        <v/>
      </c>
      <c r="AE775" s="127">
        <f t="shared" si="318"/>
        <v>0</v>
      </c>
      <c r="AF775" s="127">
        <f t="shared" si="319"/>
        <v>0</v>
      </c>
      <c r="AG775" s="127" t="str">
        <f t="shared" si="325"/>
        <v>интрадей</v>
      </c>
      <c r="AH775" s="128">
        <f t="shared" si="320"/>
        <v>0</v>
      </c>
      <c r="AI775" s="128">
        <f t="shared" si="321"/>
        <v>0</v>
      </c>
      <c r="AJ775" s="125" t="str">
        <f t="shared" si="333"/>
        <v/>
      </c>
      <c r="AK775" s="125" t="str">
        <f t="shared" si="334"/>
        <v/>
      </c>
      <c r="AL775" s="126" t="str">
        <f t="shared" si="335"/>
        <v/>
      </c>
      <c r="AM775" s="128">
        <f t="shared" si="328"/>
        <v>0</v>
      </c>
      <c r="AN775" s="129">
        <f t="shared" si="336"/>
        <v>8</v>
      </c>
      <c r="AO775" s="129">
        <f t="shared" si="329"/>
        <v>-19.875000000000043</v>
      </c>
      <c r="AP775" s="129">
        <f t="shared" si="337"/>
        <v>0</v>
      </c>
      <c r="AQ775" s="128">
        <f t="shared" si="326"/>
        <v>0</v>
      </c>
      <c r="AR775" s="128">
        <f t="shared" si="327"/>
        <v>0</v>
      </c>
      <c r="AS775" s="125">
        <f t="shared" si="322"/>
        <v>0</v>
      </c>
      <c r="AT775" s="143">
        <f t="shared" si="323"/>
        <v>-1</v>
      </c>
      <c r="AU775" s="137"/>
      <c r="AV775" s="102"/>
    </row>
    <row r="776" spans="1:48" ht="10.199999999999999" x14ac:dyDescent="0.2">
      <c r="A776" s="102"/>
      <c r="B776" s="133">
        <v>774</v>
      </c>
      <c r="C776" s="159"/>
      <c r="D776" s="82"/>
      <c r="E776" s="81"/>
      <c r="F776" s="82"/>
      <c r="G776" s="84"/>
      <c r="H776" s="84"/>
      <c r="I776" s="85"/>
      <c r="J776" s="85"/>
      <c r="K776" s="84"/>
      <c r="L776" s="86"/>
      <c r="M776" s="87"/>
      <c r="N776" s="135"/>
      <c r="O776" s="119"/>
      <c r="P776" s="120"/>
      <c r="Q776" s="121"/>
      <c r="R776" s="86"/>
      <c r="S776" s="86"/>
      <c r="T776" s="138">
        <f t="shared" si="330"/>
        <v>6.4099999999999966</v>
      </c>
      <c r="U776" s="122">
        <f t="shared" si="312"/>
        <v>0</v>
      </c>
      <c r="V776" s="123">
        <f t="shared" si="313"/>
        <v>0</v>
      </c>
      <c r="W776" s="122">
        <f t="shared" si="324"/>
        <v>0</v>
      </c>
      <c r="X776" s="124">
        <f t="shared" si="314"/>
        <v>6.4099999999999966</v>
      </c>
      <c r="Y776" s="124">
        <f t="shared" si="315"/>
        <v>-1.5899999999999967</v>
      </c>
      <c r="Z776" s="124">
        <f t="shared" si="316"/>
        <v>6.4099999999999966</v>
      </c>
      <c r="AA776" s="140">
        <f t="shared" si="317"/>
        <v>-1.5899999999999967</v>
      </c>
      <c r="AB776" s="142" t="str">
        <f>IF(G776&lt;&gt;"",VLOOKUP(WEEKDAY(C776,2),Служебный!G$4:H$10,2),"")</f>
        <v/>
      </c>
      <c r="AC776" s="125" t="str">
        <f t="shared" si="331"/>
        <v/>
      </c>
      <c r="AD776" s="126" t="str">
        <f t="shared" si="332"/>
        <v/>
      </c>
      <c r="AE776" s="127">
        <f t="shared" si="318"/>
        <v>0</v>
      </c>
      <c r="AF776" s="127">
        <f t="shared" si="319"/>
        <v>0</v>
      </c>
      <c r="AG776" s="127" t="str">
        <f t="shared" si="325"/>
        <v>интрадей</v>
      </c>
      <c r="AH776" s="128">
        <f t="shared" si="320"/>
        <v>0</v>
      </c>
      <c r="AI776" s="128">
        <f t="shared" si="321"/>
        <v>0</v>
      </c>
      <c r="AJ776" s="125" t="str">
        <f t="shared" si="333"/>
        <v/>
      </c>
      <c r="AK776" s="125" t="str">
        <f t="shared" si="334"/>
        <v/>
      </c>
      <c r="AL776" s="126" t="str">
        <f t="shared" si="335"/>
        <v/>
      </c>
      <c r="AM776" s="128">
        <f t="shared" si="328"/>
        <v>0</v>
      </c>
      <c r="AN776" s="129">
        <f t="shared" si="336"/>
        <v>8</v>
      </c>
      <c r="AO776" s="129">
        <f t="shared" si="329"/>
        <v>-19.875000000000043</v>
      </c>
      <c r="AP776" s="129">
        <f t="shared" si="337"/>
        <v>0</v>
      </c>
      <c r="AQ776" s="128">
        <f t="shared" si="326"/>
        <v>0</v>
      </c>
      <c r="AR776" s="128">
        <f t="shared" si="327"/>
        <v>0</v>
      </c>
      <c r="AS776" s="125">
        <f t="shared" si="322"/>
        <v>0</v>
      </c>
      <c r="AT776" s="143">
        <f t="shared" si="323"/>
        <v>-1</v>
      </c>
      <c r="AU776" s="137"/>
      <c r="AV776" s="102"/>
    </row>
    <row r="777" spans="1:48" ht="10.199999999999999" x14ac:dyDescent="0.2">
      <c r="A777" s="102"/>
      <c r="B777" s="133">
        <v>775</v>
      </c>
      <c r="C777" s="159"/>
      <c r="D777" s="82"/>
      <c r="E777" s="81"/>
      <c r="F777" s="82"/>
      <c r="G777" s="84"/>
      <c r="H777" s="84"/>
      <c r="I777" s="85"/>
      <c r="J777" s="85"/>
      <c r="K777" s="84"/>
      <c r="L777" s="86"/>
      <c r="M777" s="87"/>
      <c r="N777" s="135"/>
      <c r="O777" s="119"/>
      <c r="P777" s="120"/>
      <c r="Q777" s="121"/>
      <c r="R777" s="86"/>
      <c r="S777" s="86"/>
      <c r="T777" s="138">
        <f t="shared" si="330"/>
        <v>6.4099999999999966</v>
      </c>
      <c r="U777" s="122">
        <f t="shared" si="312"/>
        <v>0</v>
      </c>
      <c r="V777" s="123">
        <f t="shared" si="313"/>
        <v>0</v>
      </c>
      <c r="W777" s="122">
        <f t="shared" si="324"/>
        <v>0</v>
      </c>
      <c r="X777" s="124">
        <f t="shared" si="314"/>
        <v>6.4099999999999966</v>
      </c>
      <c r="Y777" s="124">
        <f t="shared" si="315"/>
        <v>-1.5899999999999967</v>
      </c>
      <c r="Z777" s="124">
        <f t="shared" si="316"/>
        <v>6.4099999999999966</v>
      </c>
      <c r="AA777" s="140">
        <f t="shared" si="317"/>
        <v>-1.5899999999999967</v>
      </c>
      <c r="AB777" s="142" t="str">
        <f>IF(G777&lt;&gt;"",VLOOKUP(WEEKDAY(C777,2),Служебный!G$4:H$10,2),"")</f>
        <v/>
      </c>
      <c r="AC777" s="125" t="str">
        <f t="shared" si="331"/>
        <v/>
      </c>
      <c r="AD777" s="126" t="str">
        <f t="shared" si="332"/>
        <v/>
      </c>
      <c r="AE777" s="127">
        <f t="shared" si="318"/>
        <v>0</v>
      </c>
      <c r="AF777" s="127">
        <f t="shared" si="319"/>
        <v>0</v>
      </c>
      <c r="AG777" s="127" t="str">
        <f t="shared" si="325"/>
        <v>интрадей</v>
      </c>
      <c r="AH777" s="128">
        <f t="shared" si="320"/>
        <v>0</v>
      </c>
      <c r="AI777" s="128">
        <f t="shared" si="321"/>
        <v>0</v>
      </c>
      <c r="AJ777" s="125" t="str">
        <f t="shared" si="333"/>
        <v/>
      </c>
      <c r="AK777" s="125" t="str">
        <f t="shared" si="334"/>
        <v/>
      </c>
      <c r="AL777" s="126" t="str">
        <f t="shared" si="335"/>
        <v/>
      </c>
      <c r="AM777" s="128">
        <f t="shared" si="328"/>
        <v>0</v>
      </c>
      <c r="AN777" s="129">
        <f t="shared" si="336"/>
        <v>8</v>
      </c>
      <c r="AO777" s="129">
        <f t="shared" si="329"/>
        <v>-19.875000000000043</v>
      </c>
      <c r="AP777" s="129">
        <f t="shared" si="337"/>
        <v>0</v>
      </c>
      <c r="AQ777" s="128">
        <f t="shared" si="326"/>
        <v>0</v>
      </c>
      <c r="AR777" s="128">
        <f t="shared" si="327"/>
        <v>0</v>
      </c>
      <c r="AS777" s="125">
        <f t="shared" si="322"/>
        <v>0</v>
      </c>
      <c r="AT777" s="143">
        <f t="shared" si="323"/>
        <v>-1</v>
      </c>
      <c r="AU777" s="137"/>
      <c r="AV777" s="102"/>
    </row>
    <row r="778" spans="1:48" ht="10.199999999999999" x14ac:dyDescent="0.2">
      <c r="A778" s="102"/>
      <c r="B778" s="133">
        <v>776</v>
      </c>
      <c r="C778" s="159"/>
      <c r="D778" s="82"/>
      <c r="E778" s="81"/>
      <c r="F778" s="82"/>
      <c r="G778" s="84"/>
      <c r="H778" s="84"/>
      <c r="I778" s="85"/>
      <c r="J778" s="85"/>
      <c r="K778" s="84"/>
      <c r="L778" s="86"/>
      <c r="M778" s="87"/>
      <c r="N778" s="135"/>
      <c r="O778" s="119"/>
      <c r="P778" s="120"/>
      <c r="Q778" s="121"/>
      <c r="R778" s="86"/>
      <c r="S778" s="86"/>
      <c r="T778" s="138">
        <f t="shared" si="330"/>
        <v>6.4099999999999966</v>
      </c>
      <c r="U778" s="122">
        <f t="shared" si="312"/>
        <v>0</v>
      </c>
      <c r="V778" s="123">
        <f t="shared" si="313"/>
        <v>0</v>
      </c>
      <c r="W778" s="122">
        <f t="shared" si="324"/>
        <v>0</v>
      </c>
      <c r="X778" s="124">
        <f t="shared" si="314"/>
        <v>6.4099999999999966</v>
      </c>
      <c r="Y778" s="124">
        <f t="shared" si="315"/>
        <v>-1.5899999999999967</v>
      </c>
      <c r="Z778" s="124">
        <f t="shared" si="316"/>
        <v>6.4099999999999966</v>
      </c>
      <c r="AA778" s="140">
        <f t="shared" si="317"/>
        <v>-1.5899999999999967</v>
      </c>
      <c r="AB778" s="142" t="str">
        <f>IF(G778&lt;&gt;"",VLOOKUP(WEEKDAY(C778,2),Служебный!G$4:H$10,2),"")</f>
        <v/>
      </c>
      <c r="AC778" s="125" t="str">
        <f t="shared" si="331"/>
        <v/>
      </c>
      <c r="AD778" s="126" t="str">
        <f t="shared" si="332"/>
        <v/>
      </c>
      <c r="AE778" s="127">
        <f t="shared" si="318"/>
        <v>0</v>
      </c>
      <c r="AF778" s="127">
        <f t="shared" si="319"/>
        <v>0</v>
      </c>
      <c r="AG778" s="127" t="str">
        <f t="shared" si="325"/>
        <v>интрадей</v>
      </c>
      <c r="AH778" s="128">
        <f t="shared" si="320"/>
        <v>0</v>
      </c>
      <c r="AI778" s="128">
        <f t="shared" si="321"/>
        <v>0</v>
      </c>
      <c r="AJ778" s="125" t="str">
        <f t="shared" si="333"/>
        <v/>
      </c>
      <c r="AK778" s="125" t="str">
        <f t="shared" si="334"/>
        <v/>
      </c>
      <c r="AL778" s="126" t="str">
        <f t="shared" si="335"/>
        <v/>
      </c>
      <c r="AM778" s="128">
        <f t="shared" si="328"/>
        <v>0</v>
      </c>
      <c r="AN778" s="129">
        <f t="shared" si="336"/>
        <v>8</v>
      </c>
      <c r="AO778" s="129">
        <f t="shared" si="329"/>
        <v>-19.875000000000043</v>
      </c>
      <c r="AP778" s="129">
        <f t="shared" si="337"/>
        <v>0</v>
      </c>
      <c r="AQ778" s="128">
        <f t="shared" si="326"/>
        <v>0</v>
      </c>
      <c r="AR778" s="128">
        <f t="shared" si="327"/>
        <v>0</v>
      </c>
      <c r="AS778" s="125">
        <f t="shared" si="322"/>
        <v>0</v>
      </c>
      <c r="AT778" s="143">
        <f t="shared" si="323"/>
        <v>-1</v>
      </c>
      <c r="AU778" s="137"/>
      <c r="AV778" s="102"/>
    </row>
    <row r="779" spans="1:48" ht="10.199999999999999" x14ac:dyDescent="0.2">
      <c r="A779" s="102"/>
      <c r="B779" s="133">
        <v>777</v>
      </c>
      <c r="C779" s="159"/>
      <c r="D779" s="82"/>
      <c r="E779" s="81"/>
      <c r="F779" s="82"/>
      <c r="G779" s="84"/>
      <c r="H779" s="84"/>
      <c r="I779" s="85"/>
      <c r="J779" s="85"/>
      <c r="K779" s="84"/>
      <c r="L779" s="86"/>
      <c r="M779" s="87"/>
      <c r="N779" s="135"/>
      <c r="O779" s="119"/>
      <c r="P779" s="120"/>
      <c r="Q779" s="121"/>
      <c r="R779" s="86"/>
      <c r="S779" s="86"/>
      <c r="T779" s="138">
        <f t="shared" si="330"/>
        <v>6.4099999999999966</v>
      </c>
      <c r="U779" s="122">
        <f t="shared" si="312"/>
        <v>0</v>
      </c>
      <c r="V779" s="123">
        <f t="shared" si="313"/>
        <v>0</v>
      </c>
      <c r="W779" s="122">
        <f t="shared" si="324"/>
        <v>0</v>
      </c>
      <c r="X779" s="124">
        <f t="shared" si="314"/>
        <v>6.4099999999999966</v>
      </c>
      <c r="Y779" s="124">
        <f t="shared" si="315"/>
        <v>-1.5899999999999967</v>
      </c>
      <c r="Z779" s="124">
        <f t="shared" si="316"/>
        <v>6.4099999999999966</v>
      </c>
      <c r="AA779" s="140">
        <f t="shared" si="317"/>
        <v>-1.5899999999999967</v>
      </c>
      <c r="AB779" s="142" t="str">
        <f>IF(G779&lt;&gt;"",VLOOKUP(WEEKDAY(C779,2),Служебный!G$4:H$10,2),"")</f>
        <v/>
      </c>
      <c r="AC779" s="125" t="str">
        <f t="shared" si="331"/>
        <v/>
      </c>
      <c r="AD779" s="126" t="str">
        <f t="shared" si="332"/>
        <v/>
      </c>
      <c r="AE779" s="127">
        <f t="shared" si="318"/>
        <v>0</v>
      </c>
      <c r="AF779" s="127">
        <f t="shared" si="319"/>
        <v>0</v>
      </c>
      <c r="AG779" s="127" t="str">
        <f t="shared" si="325"/>
        <v>интрадей</v>
      </c>
      <c r="AH779" s="128">
        <f t="shared" si="320"/>
        <v>0</v>
      </c>
      <c r="AI779" s="128">
        <f t="shared" si="321"/>
        <v>0</v>
      </c>
      <c r="AJ779" s="125" t="str">
        <f t="shared" si="333"/>
        <v/>
      </c>
      <c r="AK779" s="125" t="str">
        <f t="shared" si="334"/>
        <v/>
      </c>
      <c r="AL779" s="126" t="str">
        <f t="shared" si="335"/>
        <v/>
      </c>
      <c r="AM779" s="128">
        <f t="shared" si="328"/>
        <v>0</v>
      </c>
      <c r="AN779" s="129">
        <f t="shared" si="336"/>
        <v>8</v>
      </c>
      <c r="AO779" s="129">
        <f t="shared" si="329"/>
        <v>-19.875000000000043</v>
      </c>
      <c r="AP779" s="129">
        <f t="shared" si="337"/>
        <v>0</v>
      </c>
      <c r="AQ779" s="128">
        <f t="shared" si="326"/>
        <v>0</v>
      </c>
      <c r="AR779" s="128">
        <f t="shared" si="327"/>
        <v>0</v>
      </c>
      <c r="AS779" s="125">
        <f t="shared" si="322"/>
        <v>0</v>
      </c>
      <c r="AT779" s="143">
        <f t="shared" si="323"/>
        <v>-1</v>
      </c>
      <c r="AU779" s="137"/>
      <c r="AV779" s="102"/>
    </row>
    <row r="780" spans="1:48" ht="10.199999999999999" x14ac:dyDescent="0.2">
      <c r="A780" s="102"/>
      <c r="B780" s="133">
        <v>778</v>
      </c>
      <c r="C780" s="159"/>
      <c r="D780" s="82"/>
      <c r="E780" s="81"/>
      <c r="F780" s="82"/>
      <c r="G780" s="84"/>
      <c r="H780" s="84"/>
      <c r="I780" s="85"/>
      <c r="J780" s="85"/>
      <c r="K780" s="84"/>
      <c r="L780" s="86"/>
      <c r="M780" s="87"/>
      <c r="N780" s="135"/>
      <c r="O780" s="119"/>
      <c r="P780" s="120"/>
      <c r="Q780" s="121"/>
      <c r="R780" s="86"/>
      <c r="S780" s="86"/>
      <c r="T780" s="138">
        <f t="shared" si="330"/>
        <v>6.4099999999999966</v>
      </c>
      <c r="U780" s="122">
        <f t="shared" si="312"/>
        <v>0</v>
      </c>
      <c r="V780" s="123">
        <f t="shared" si="313"/>
        <v>0</v>
      </c>
      <c r="W780" s="122">
        <f t="shared" si="324"/>
        <v>0</v>
      </c>
      <c r="X780" s="124">
        <f t="shared" si="314"/>
        <v>6.4099999999999966</v>
      </c>
      <c r="Y780" s="124">
        <f t="shared" si="315"/>
        <v>-1.5899999999999967</v>
      </c>
      <c r="Z780" s="124">
        <f t="shared" si="316"/>
        <v>6.4099999999999966</v>
      </c>
      <c r="AA780" s="140">
        <f t="shared" si="317"/>
        <v>-1.5899999999999967</v>
      </c>
      <c r="AB780" s="142" t="str">
        <f>IF(G780&lt;&gt;"",VLOOKUP(WEEKDAY(C780,2),Служебный!G$4:H$10,2),"")</f>
        <v/>
      </c>
      <c r="AC780" s="125" t="str">
        <f t="shared" si="331"/>
        <v/>
      </c>
      <c r="AD780" s="126" t="str">
        <f t="shared" si="332"/>
        <v/>
      </c>
      <c r="AE780" s="127">
        <f t="shared" si="318"/>
        <v>0</v>
      </c>
      <c r="AF780" s="127">
        <f t="shared" si="319"/>
        <v>0</v>
      </c>
      <c r="AG780" s="127" t="str">
        <f t="shared" si="325"/>
        <v>интрадей</v>
      </c>
      <c r="AH780" s="128">
        <f t="shared" si="320"/>
        <v>0</v>
      </c>
      <c r="AI780" s="128">
        <f t="shared" si="321"/>
        <v>0</v>
      </c>
      <c r="AJ780" s="125" t="str">
        <f t="shared" si="333"/>
        <v/>
      </c>
      <c r="AK780" s="125" t="str">
        <f t="shared" si="334"/>
        <v/>
      </c>
      <c r="AL780" s="126" t="str">
        <f t="shared" si="335"/>
        <v/>
      </c>
      <c r="AM780" s="128">
        <f t="shared" si="328"/>
        <v>0</v>
      </c>
      <c r="AN780" s="129">
        <f t="shared" si="336"/>
        <v>8</v>
      </c>
      <c r="AO780" s="129">
        <f t="shared" si="329"/>
        <v>-19.875000000000043</v>
      </c>
      <c r="AP780" s="129">
        <f t="shared" si="337"/>
        <v>0</v>
      </c>
      <c r="AQ780" s="128">
        <f t="shared" si="326"/>
        <v>0</v>
      </c>
      <c r="AR780" s="128">
        <f t="shared" si="327"/>
        <v>0</v>
      </c>
      <c r="AS780" s="125">
        <f t="shared" si="322"/>
        <v>0</v>
      </c>
      <c r="AT780" s="143">
        <f t="shared" si="323"/>
        <v>-1</v>
      </c>
      <c r="AU780" s="137"/>
      <c r="AV780" s="102"/>
    </row>
    <row r="781" spans="1:48" ht="10.199999999999999" x14ac:dyDescent="0.2">
      <c r="A781" s="102"/>
      <c r="B781" s="133">
        <v>779</v>
      </c>
      <c r="C781" s="159"/>
      <c r="D781" s="82"/>
      <c r="E781" s="81"/>
      <c r="F781" s="82"/>
      <c r="G781" s="84"/>
      <c r="H781" s="84"/>
      <c r="I781" s="85"/>
      <c r="J781" s="85"/>
      <c r="K781" s="84"/>
      <c r="L781" s="86"/>
      <c r="M781" s="87"/>
      <c r="N781" s="135"/>
      <c r="O781" s="119"/>
      <c r="P781" s="120"/>
      <c r="Q781" s="121"/>
      <c r="R781" s="86"/>
      <c r="S781" s="86"/>
      <c r="T781" s="138">
        <f t="shared" si="330"/>
        <v>6.4099999999999966</v>
      </c>
      <c r="U781" s="122">
        <f t="shared" si="312"/>
        <v>0</v>
      </c>
      <c r="V781" s="123">
        <f t="shared" si="313"/>
        <v>0</v>
      </c>
      <c r="W781" s="122">
        <f t="shared" si="324"/>
        <v>0</v>
      </c>
      <c r="X781" s="124">
        <f t="shared" si="314"/>
        <v>6.4099999999999966</v>
      </c>
      <c r="Y781" s="124">
        <f t="shared" si="315"/>
        <v>-1.5899999999999967</v>
      </c>
      <c r="Z781" s="124">
        <f t="shared" si="316"/>
        <v>6.4099999999999966</v>
      </c>
      <c r="AA781" s="140">
        <f t="shared" si="317"/>
        <v>-1.5899999999999967</v>
      </c>
      <c r="AB781" s="142" t="str">
        <f>IF(G781&lt;&gt;"",VLOOKUP(WEEKDAY(C781,2),Служебный!G$4:H$10,2),"")</f>
        <v/>
      </c>
      <c r="AC781" s="125" t="str">
        <f t="shared" si="331"/>
        <v/>
      </c>
      <c r="AD781" s="126" t="str">
        <f t="shared" si="332"/>
        <v/>
      </c>
      <c r="AE781" s="127">
        <f t="shared" si="318"/>
        <v>0</v>
      </c>
      <c r="AF781" s="127">
        <f t="shared" si="319"/>
        <v>0</v>
      </c>
      <c r="AG781" s="127" t="str">
        <f t="shared" si="325"/>
        <v>интрадей</v>
      </c>
      <c r="AH781" s="128">
        <f t="shared" si="320"/>
        <v>0</v>
      </c>
      <c r="AI781" s="128">
        <f t="shared" si="321"/>
        <v>0</v>
      </c>
      <c r="AJ781" s="125" t="str">
        <f t="shared" si="333"/>
        <v/>
      </c>
      <c r="AK781" s="125" t="str">
        <f t="shared" si="334"/>
        <v/>
      </c>
      <c r="AL781" s="126" t="str">
        <f t="shared" si="335"/>
        <v/>
      </c>
      <c r="AM781" s="128">
        <f t="shared" si="328"/>
        <v>0</v>
      </c>
      <c r="AN781" s="129">
        <f t="shared" si="336"/>
        <v>8</v>
      </c>
      <c r="AO781" s="129">
        <f t="shared" si="329"/>
        <v>-19.875000000000043</v>
      </c>
      <c r="AP781" s="129">
        <f t="shared" si="337"/>
        <v>0</v>
      </c>
      <c r="AQ781" s="128">
        <f t="shared" si="326"/>
        <v>0</v>
      </c>
      <c r="AR781" s="128">
        <f t="shared" si="327"/>
        <v>0</v>
      </c>
      <c r="AS781" s="125">
        <f t="shared" si="322"/>
        <v>0</v>
      </c>
      <c r="AT781" s="143">
        <f t="shared" si="323"/>
        <v>-1</v>
      </c>
      <c r="AU781" s="137"/>
      <c r="AV781" s="102"/>
    </row>
    <row r="782" spans="1:48" ht="10.199999999999999" x14ac:dyDescent="0.2">
      <c r="A782" s="102"/>
      <c r="B782" s="133">
        <v>780</v>
      </c>
      <c r="C782" s="159"/>
      <c r="D782" s="82"/>
      <c r="E782" s="81"/>
      <c r="F782" s="82"/>
      <c r="G782" s="84"/>
      <c r="H782" s="84"/>
      <c r="I782" s="85"/>
      <c r="J782" s="85"/>
      <c r="K782" s="84"/>
      <c r="L782" s="86"/>
      <c r="M782" s="87"/>
      <c r="N782" s="135"/>
      <c r="O782" s="119"/>
      <c r="P782" s="120"/>
      <c r="Q782" s="121"/>
      <c r="R782" s="86"/>
      <c r="S782" s="86"/>
      <c r="T782" s="138">
        <f t="shared" si="330"/>
        <v>6.4099999999999966</v>
      </c>
      <c r="U782" s="122">
        <f t="shared" si="312"/>
        <v>0</v>
      </c>
      <c r="V782" s="123">
        <f t="shared" si="313"/>
        <v>0</v>
      </c>
      <c r="W782" s="122">
        <f t="shared" si="324"/>
        <v>0</v>
      </c>
      <c r="X782" s="124">
        <f t="shared" si="314"/>
        <v>6.4099999999999966</v>
      </c>
      <c r="Y782" s="124">
        <f t="shared" si="315"/>
        <v>-1.5899999999999967</v>
      </c>
      <c r="Z782" s="124">
        <f t="shared" si="316"/>
        <v>6.4099999999999966</v>
      </c>
      <c r="AA782" s="140">
        <f t="shared" si="317"/>
        <v>-1.5899999999999967</v>
      </c>
      <c r="AB782" s="142" t="str">
        <f>IF(G782&lt;&gt;"",VLOOKUP(WEEKDAY(C782,2),Служебный!G$4:H$10,2),"")</f>
        <v/>
      </c>
      <c r="AC782" s="125" t="str">
        <f t="shared" si="331"/>
        <v/>
      </c>
      <c r="AD782" s="126" t="str">
        <f t="shared" si="332"/>
        <v/>
      </c>
      <c r="AE782" s="127">
        <f t="shared" si="318"/>
        <v>0</v>
      </c>
      <c r="AF782" s="127">
        <f t="shared" si="319"/>
        <v>0</v>
      </c>
      <c r="AG782" s="127" t="str">
        <f t="shared" si="325"/>
        <v>интрадей</v>
      </c>
      <c r="AH782" s="128">
        <f t="shared" si="320"/>
        <v>0</v>
      </c>
      <c r="AI782" s="128">
        <f t="shared" si="321"/>
        <v>0</v>
      </c>
      <c r="AJ782" s="125" t="str">
        <f t="shared" si="333"/>
        <v/>
      </c>
      <c r="AK782" s="125" t="str">
        <f t="shared" si="334"/>
        <v/>
      </c>
      <c r="AL782" s="126" t="str">
        <f t="shared" si="335"/>
        <v/>
      </c>
      <c r="AM782" s="128">
        <f t="shared" si="328"/>
        <v>0</v>
      </c>
      <c r="AN782" s="129">
        <f t="shared" si="336"/>
        <v>8</v>
      </c>
      <c r="AO782" s="129">
        <f t="shared" si="329"/>
        <v>-19.875000000000043</v>
      </c>
      <c r="AP782" s="129">
        <f t="shared" si="337"/>
        <v>0</v>
      </c>
      <c r="AQ782" s="128">
        <f t="shared" si="326"/>
        <v>0</v>
      </c>
      <c r="AR782" s="128">
        <f t="shared" si="327"/>
        <v>0</v>
      </c>
      <c r="AS782" s="125">
        <f t="shared" si="322"/>
        <v>0</v>
      </c>
      <c r="AT782" s="143">
        <f t="shared" si="323"/>
        <v>-1</v>
      </c>
      <c r="AU782" s="137"/>
      <c r="AV782" s="102"/>
    </row>
    <row r="783" spans="1:48" ht="10.199999999999999" x14ac:dyDescent="0.2">
      <c r="A783" s="102"/>
      <c r="B783" s="133">
        <v>781</v>
      </c>
      <c r="C783" s="159"/>
      <c r="D783" s="82"/>
      <c r="E783" s="81"/>
      <c r="F783" s="82"/>
      <c r="G783" s="84"/>
      <c r="H783" s="84"/>
      <c r="I783" s="85"/>
      <c r="J783" s="85"/>
      <c r="K783" s="84"/>
      <c r="L783" s="86"/>
      <c r="M783" s="87"/>
      <c r="N783" s="135"/>
      <c r="O783" s="119"/>
      <c r="P783" s="120"/>
      <c r="Q783" s="121"/>
      <c r="R783" s="86"/>
      <c r="S783" s="86"/>
      <c r="T783" s="138">
        <f t="shared" si="330"/>
        <v>6.4099999999999966</v>
      </c>
      <c r="U783" s="122">
        <f t="shared" si="312"/>
        <v>0</v>
      </c>
      <c r="V783" s="123">
        <f t="shared" si="313"/>
        <v>0</v>
      </c>
      <c r="W783" s="122">
        <f t="shared" si="324"/>
        <v>0</v>
      </c>
      <c r="X783" s="124">
        <f t="shared" si="314"/>
        <v>6.4099999999999966</v>
      </c>
      <c r="Y783" s="124">
        <f t="shared" si="315"/>
        <v>-1.5899999999999967</v>
      </c>
      <c r="Z783" s="124">
        <f t="shared" si="316"/>
        <v>6.4099999999999966</v>
      </c>
      <c r="AA783" s="140">
        <f t="shared" si="317"/>
        <v>-1.5899999999999967</v>
      </c>
      <c r="AB783" s="142" t="str">
        <f>IF(G783&lt;&gt;"",VLOOKUP(WEEKDAY(C783,2),Служебный!G$4:H$10,2),"")</f>
        <v/>
      </c>
      <c r="AC783" s="125" t="str">
        <f t="shared" si="331"/>
        <v/>
      </c>
      <c r="AD783" s="126" t="str">
        <f t="shared" si="332"/>
        <v/>
      </c>
      <c r="AE783" s="127">
        <f t="shared" si="318"/>
        <v>0</v>
      </c>
      <c r="AF783" s="127">
        <f t="shared" si="319"/>
        <v>0</v>
      </c>
      <c r="AG783" s="127" t="str">
        <f t="shared" si="325"/>
        <v>интрадей</v>
      </c>
      <c r="AH783" s="128">
        <f t="shared" si="320"/>
        <v>0</v>
      </c>
      <c r="AI783" s="128">
        <f t="shared" si="321"/>
        <v>0</v>
      </c>
      <c r="AJ783" s="125" t="str">
        <f t="shared" si="333"/>
        <v/>
      </c>
      <c r="AK783" s="125" t="str">
        <f t="shared" si="334"/>
        <v/>
      </c>
      <c r="AL783" s="126" t="str">
        <f t="shared" si="335"/>
        <v/>
      </c>
      <c r="AM783" s="128">
        <f t="shared" si="328"/>
        <v>0</v>
      </c>
      <c r="AN783" s="129">
        <f t="shared" si="336"/>
        <v>8</v>
      </c>
      <c r="AO783" s="129">
        <f t="shared" si="329"/>
        <v>-19.875000000000043</v>
      </c>
      <c r="AP783" s="129">
        <f t="shared" si="337"/>
        <v>0</v>
      </c>
      <c r="AQ783" s="128">
        <f t="shared" si="326"/>
        <v>0</v>
      </c>
      <c r="AR783" s="128">
        <f t="shared" si="327"/>
        <v>0</v>
      </c>
      <c r="AS783" s="125">
        <f t="shared" si="322"/>
        <v>0</v>
      </c>
      <c r="AT783" s="143">
        <f t="shared" si="323"/>
        <v>-1</v>
      </c>
      <c r="AU783" s="137"/>
      <c r="AV783" s="102"/>
    </row>
    <row r="784" spans="1:48" ht="10.199999999999999" x14ac:dyDescent="0.2">
      <c r="A784" s="102"/>
      <c r="B784" s="133">
        <v>782</v>
      </c>
      <c r="C784" s="159"/>
      <c r="D784" s="82"/>
      <c r="E784" s="81"/>
      <c r="F784" s="82"/>
      <c r="G784" s="84"/>
      <c r="H784" s="84"/>
      <c r="I784" s="85"/>
      <c r="J784" s="85"/>
      <c r="K784" s="84"/>
      <c r="L784" s="86"/>
      <c r="M784" s="87"/>
      <c r="N784" s="135"/>
      <c r="O784" s="119"/>
      <c r="P784" s="120"/>
      <c r="Q784" s="121"/>
      <c r="R784" s="86"/>
      <c r="S784" s="86"/>
      <c r="T784" s="138">
        <f t="shared" si="330"/>
        <v>6.4099999999999966</v>
      </c>
      <c r="U784" s="122">
        <f t="shared" si="312"/>
        <v>0</v>
      </c>
      <c r="V784" s="123">
        <f t="shared" si="313"/>
        <v>0</v>
      </c>
      <c r="W784" s="122">
        <f t="shared" si="324"/>
        <v>0</v>
      </c>
      <c r="X784" s="124">
        <f t="shared" si="314"/>
        <v>6.4099999999999966</v>
      </c>
      <c r="Y784" s="124">
        <f t="shared" si="315"/>
        <v>-1.5899999999999967</v>
      </c>
      <c r="Z784" s="124">
        <f t="shared" si="316"/>
        <v>6.4099999999999966</v>
      </c>
      <c r="AA784" s="140">
        <f t="shared" si="317"/>
        <v>-1.5899999999999967</v>
      </c>
      <c r="AB784" s="142" t="str">
        <f>IF(G784&lt;&gt;"",VLOOKUP(WEEKDAY(C784,2),Служебный!G$4:H$10,2),"")</f>
        <v/>
      </c>
      <c r="AC784" s="125" t="str">
        <f t="shared" si="331"/>
        <v/>
      </c>
      <c r="AD784" s="126" t="str">
        <f t="shared" si="332"/>
        <v/>
      </c>
      <c r="AE784" s="127">
        <f t="shared" si="318"/>
        <v>0</v>
      </c>
      <c r="AF784" s="127">
        <f t="shared" si="319"/>
        <v>0</v>
      </c>
      <c r="AG784" s="127" t="str">
        <f t="shared" si="325"/>
        <v>интрадей</v>
      </c>
      <c r="AH784" s="128">
        <f t="shared" si="320"/>
        <v>0</v>
      </c>
      <c r="AI784" s="128">
        <f t="shared" si="321"/>
        <v>0</v>
      </c>
      <c r="AJ784" s="125" t="str">
        <f t="shared" si="333"/>
        <v/>
      </c>
      <c r="AK784" s="125" t="str">
        <f t="shared" si="334"/>
        <v/>
      </c>
      <c r="AL784" s="126" t="str">
        <f t="shared" si="335"/>
        <v/>
      </c>
      <c r="AM784" s="128">
        <f t="shared" si="328"/>
        <v>0</v>
      </c>
      <c r="AN784" s="129">
        <f t="shared" si="336"/>
        <v>8</v>
      </c>
      <c r="AO784" s="129">
        <f t="shared" si="329"/>
        <v>-19.875000000000043</v>
      </c>
      <c r="AP784" s="129">
        <f t="shared" si="337"/>
        <v>0</v>
      </c>
      <c r="AQ784" s="128">
        <f t="shared" si="326"/>
        <v>0</v>
      </c>
      <c r="AR784" s="128">
        <f t="shared" si="327"/>
        <v>0</v>
      </c>
      <c r="AS784" s="125">
        <f t="shared" si="322"/>
        <v>0</v>
      </c>
      <c r="AT784" s="143">
        <f t="shared" si="323"/>
        <v>-1</v>
      </c>
      <c r="AU784" s="137"/>
      <c r="AV784" s="102"/>
    </row>
    <row r="785" spans="1:48" ht="10.199999999999999" x14ac:dyDescent="0.2">
      <c r="A785" s="102"/>
      <c r="B785" s="133">
        <v>783</v>
      </c>
      <c r="C785" s="159"/>
      <c r="D785" s="82"/>
      <c r="E785" s="81"/>
      <c r="F785" s="82"/>
      <c r="G785" s="84"/>
      <c r="H785" s="84"/>
      <c r="I785" s="85"/>
      <c r="J785" s="85"/>
      <c r="K785" s="84"/>
      <c r="L785" s="86"/>
      <c r="M785" s="87"/>
      <c r="N785" s="135"/>
      <c r="O785" s="119"/>
      <c r="P785" s="120"/>
      <c r="Q785" s="121"/>
      <c r="R785" s="86"/>
      <c r="S785" s="86"/>
      <c r="T785" s="138">
        <f t="shared" si="330"/>
        <v>6.4099999999999966</v>
      </c>
      <c r="U785" s="122">
        <f t="shared" si="312"/>
        <v>0</v>
      </c>
      <c r="V785" s="123">
        <f t="shared" si="313"/>
        <v>0</v>
      </c>
      <c r="W785" s="122">
        <f t="shared" si="324"/>
        <v>0</v>
      </c>
      <c r="X785" s="124">
        <f t="shared" si="314"/>
        <v>6.4099999999999966</v>
      </c>
      <c r="Y785" s="124">
        <f t="shared" si="315"/>
        <v>-1.5899999999999967</v>
      </c>
      <c r="Z785" s="124">
        <f t="shared" si="316"/>
        <v>6.4099999999999966</v>
      </c>
      <c r="AA785" s="140">
        <f t="shared" si="317"/>
        <v>-1.5899999999999967</v>
      </c>
      <c r="AB785" s="142" t="str">
        <f>IF(G785&lt;&gt;"",VLOOKUP(WEEKDAY(C785,2),Служебный!G$4:H$10,2),"")</f>
        <v/>
      </c>
      <c r="AC785" s="125" t="str">
        <f t="shared" si="331"/>
        <v/>
      </c>
      <c r="AD785" s="126" t="str">
        <f t="shared" si="332"/>
        <v/>
      </c>
      <c r="AE785" s="127">
        <f t="shared" si="318"/>
        <v>0</v>
      </c>
      <c r="AF785" s="127">
        <f t="shared" si="319"/>
        <v>0</v>
      </c>
      <c r="AG785" s="127" t="str">
        <f t="shared" si="325"/>
        <v>интрадей</v>
      </c>
      <c r="AH785" s="128">
        <f t="shared" si="320"/>
        <v>0</v>
      </c>
      <c r="AI785" s="128">
        <f t="shared" si="321"/>
        <v>0</v>
      </c>
      <c r="AJ785" s="125" t="str">
        <f t="shared" si="333"/>
        <v/>
      </c>
      <c r="AK785" s="125" t="str">
        <f t="shared" si="334"/>
        <v/>
      </c>
      <c r="AL785" s="126" t="str">
        <f t="shared" si="335"/>
        <v/>
      </c>
      <c r="AM785" s="128">
        <f t="shared" si="328"/>
        <v>0</v>
      </c>
      <c r="AN785" s="129">
        <f t="shared" si="336"/>
        <v>8</v>
      </c>
      <c r="AO785" s="129">
        <f t="shared" si="329"/>
        <v>-19.875000000000043</v>
      </c>
      <c r="AP785" s="129">
        <f t="shared" si="337"/>
        <v>0</v>
      </c>
      <c r="AQ785" s="128">
        <f t="shared" si="326"/>
        <v>0</v>
      </c>
      <c r="AR785" s="128">
        <f t="shared" si="327"/>
        <v>0</v>
      </c>
      <c r="AS785" s="125">
        <f t="shared" si="322"/>
        <v>0</v>
      </c>
      <c r="AT785" s="143">
        <f t="shared" si="323"/>
        <v>-1</v>
      </c>
      <c r="AU785" s="137"/>
      <c r="AV785" s="102"/>
    </row>
    <row r="786" spans="1:48" ht="10.199999999999999" x14ac:dyDescent="0.2">
      <c r="A786" s="102"/>
      <c r="B786" s="133">
        <v>784</v>
      </c>
      <c r="C786" s="159"/>
      <c r="D786" s="82"/>
      <c r="E786" s="81"/>
      <c r="F786" s="82"/>
      <c r="G786" s="84"/>
      <c r="H786" s="84"/>
      <c r="I786" s="85"/>
      <c r="J786" s="85"/>
      <c r="K786" s="84"/>
      <c r="L786" s="86"/>
      <c r="M786" s="87"/>
      <c r="N786" s="135"/>
      <c r="O786" s="119"/>
      <c r="P786" s="120"/>
      <c r="Q786" s="121"/>
      <c r="R786" s="86"/>
      <c r="S786" s="86"/>
      <c r="T786" s="138">
        <f t="shared" si="330"/>
        <v>6.4099999999999966</v>
      </c>
      <c r="U786" s="122">
        <f t="shared" si="312"/>
        <v>0</v>
      </c>
      <c r="V786" s="123">
        <f t="shared" si="313"/>
        <v>0</v>
      </c>
      <c r="W786" s="122">
        <f t="shared" si="324"/>
        <v>0</v>
      </c>
      <c r="X786" s="124">
        <f t="shared" si="314"/>
        <v>6.4099999999999966</v>
      </c>
      <c r="Y786" s="124">
        <f t="shared" si="315"/>
        <v>-1.5899999999999967</v>
      </c>
      <c r="Z786" s="124">
        <f t="shared" si="316"/>
        <v>6.4099999999999966</v>
      </c>
      <c r="AA786" s="140">
        <f t="shared" si="317"/>
        <v>-1.5899999999999967</v>
      </c>
      <c r="AB786" s="142" t="str">
        <f>IF(G786&lt;&gt;"",VLOOKUP(WEEKDAY(C786,2),Служебный!G$4:H$10,2),"")</f>
        <v/>
      </c>
      <c r="AC786" s="125" t="str">
        <f t="shared" si="331"/>
        <v/>
      </c>
      <c r="AD786" s="126" t="str">
        <f t="shared" si="332"/>
        <v/>
      </c>
      <c r="AE786" s="127">
        <f t="shared" si="318"/>
        <v>0</v>
      </c>
      <c r="AF786" s="127">
        <f t="shared" si="319"/>
        <v>0</v>
      </c>
      <c r="AG786" s="127" t="str">
        <f t="shared" si="325"/>
        <v>интрадей</v>
      </c>
      <c r="AH786" s="128">
        <f t="shared" si="320"/>
        <v>0</v>
      </c>
      <c r="AI786" s="128">
        <f t="shared" si="321"/>
        <v>0</v>
      </c>
      <c r="AJ786" s="125" t="str">
        <f t="shared" si="333"/>
        <v/>
      </c>
      <c r="AK786" s="125" t="str">
        <f t="shared" si="334"/>
        <v/>
      </c>
      <c r="AL786" s="126" t="str">
        <f t="shared" si="335"/>
        <v/>
      </c>
      <c r="AM786" s="128">
        <f t="shared" si="328"/>
        <v>0</v>
      </c>
      <c r="AN786" s="129">
        <f t="shared" si="336"/>
        <v>8</v>
      </c>
      <c r="AO786" s="129">
        <f t="shared" si="329"/>
        <v>-19.875000000000043</v>
      </c>
      <c r="AP786" s="129">
        <f t="shared" si="337"/>
        <v>0</v>
      </c>
      <c r="AQ786" s="128">
        <f t="shared" si="326"/>
        <v>0</v>
      </c>
      <c r="AR786" s="128">
        <f t="shared" si="327"/>
        <v>0</v>
      </c>
      <c r="AS786" s="125">
        <f t="shared" si="322"/>
        <v>0</v>
      </c>
      <c r="AT786" s="143">
        <f t="shared" si="323"/>
        <v>-1</v>
      </c>
      <c r="AU786" s="137"/>
      <c r="AV786" s="102"/>
    </row>
    <row r="787" spans="1:48" ht="10.199999999999999" x14ac:dyDescent="0.2">
      <c r="A787" s="102"/>
      <c r="B787" s="133">
        <v>785</v>
      </c>
      <c r="C787" s="159"/>
      <c r="D787" s="82"/>
      <c r="E787" s="81"/>
      <c r="F787" s="82"/>
      <c r="G787" s="84"/>
      <c r="H787" s="84"/>
      <c r="I787" s="85"/>
      <c r="J787" s="85"/>
      <c r="K787" s="84"/>
      <c r="L787" s="86"/>
      <c r="M787" s="87"/>
      <c r="N787" s="135"/>
      <c r="O787" s="119"/>
      <c r="P787" s="120"/>
      <c r="Q787" s="121"/>
      <c r="R787" s="86"/>
      <c r="S787" s="86"/>
      <c r="T787" s="138">
        <f t="shared" si="330"/>
        <v>6.4099999999999966</v>
      </c>
      <c r="U787" s="122">
        <f t="shared" si="312"/>
        <v>0</v>
      </c>
      <c r="V787" s="123">
        <f t="shared" si="313"/>
        <v>0</v>
      </c>
      <c r="W787" s="122">
        <f t="shared" si="324"/>
        <v>0</v>
      </c>
      <c r="X787" s="124">
        <f t="shared" si="314"/>
        <v>6.4099999999999966</v>
      </c>
      <c r="Y787" s="124">
        <f t="shared" si="315"/>
        <v>-1.5899999999999967</v>
      </c>
      <c r="Z787" s="124">
        <f t="shared" si="316"/>
        <v>6.4099999999999966</v>
      </c>
      <c r="AA787" s="140">
        <f t="shared" si="317"/>
        <v>-1.5899999999999967</v>
      </c>
      <c r="AB787" s="142" t="str">
        <f>IF(G787&lt;&gt;"",VLOOKUP(WEEKDAY(C787,2),Служебный!G$4:H$10,2),"")</f>
        <v/>
      </c>
      <c r="AC787" s="125" t="str">
        <f t="shared" si="331"/>
        <v/>
      </c>
      <c r="AD787" s="126" t="str">
        <f t="shared" si="332"/>
        <v/>
      </c>
      <c r="AE787" s="127">
        <f t="shared" si="318"/>
        <v>0</v>
      </c>
      <c r="AF787" s="127">
        <f t="shared" si="319"/>
        <v>0</v>
      </c>
      <c r="AG787" s="127" t="str">
        <f t="shared" si="325"/>
        <v>интрадей</v>
      </c>
      <c r="AH787" s="128">
        <f t="shared" si="320"/>
        <v>0</v>
      </c>
      <c r="AI787" s="128">
        <f t="shared" si="321"/>
        <v>0</v>
      </c>
      <c r="AJ787" s="125" t="str">
        <f t="shared" si="333"/>
        <v/>
      </c>
      <c r="AK787" s="125" t="str">
        <f t="shared" si="334"/>
        <v/>
      </c>
      <c r="AL787" s="126" t="str">
        <f t="shared" si="335"/>
        <v/>
      </c>
      <c r="AM787" s="128">
        <f t="shared" si="328"/>
        <v>0</v>
      </c>
      <c r="AN787" s="129">
        <f t="shared" si="336"/>
        <v>8</v>
      </c>
      <c r="AO787" s="129">
        <f t="shared" si="329"/>
        <v>-19.875000000000043</v>
      </c>
      <c r="AP787" s="129">
        <f t="shared" si="337"/>
        <v>0</v>
      </c>
      <c r="AQ787" s="128">
        <f t="shared" si="326"/>
        <v>0</v>
      </c>
      <c r="AR787" s="128">
        <f t="shared" si="327"/>
        <v>0</v>
      </c>
      <c r="AS787" s="125">
        <f t="shared" si="322"/>
        <v>0</v>
      </c>
      <c r="AT787" s="143">
        <f t="shared" si="323"/>
        <v>-1</v>
      </c>
      <c r="AU787" s="137"/>
      <c r="AV787" s="102"/>
    </row>
    <row r="788" spans="1:48" ht="10.199999999999999" x14ac:dyDescent="0.2">
      <c r="A788" s="102"/>
      <c r="B788" s="133">
        <v>786</v>
      </c>
      <c r="C788" s="159"/>
      <c r="D788" s="82"/>
      <c r="E788" s="81"/>
      <c r="F788" s="82"/>
      <c r="G788" s="84"/>
      <c r="H788" s="84"/>
      <c r="I788" s="85"/>
      <c r="J788" s="85"/>
      <c r="K788" s="84"/>
      <c r="L788" s="86"/>
      <c r="M788" s="87"/>
      <c r="N788" s="135"/>
      <c r="O788" s="119"/>
      <c r="P788" s="120"/>
      <c r="Q788" s="121"/>
      <c r="R788" s="86"/>
      <c r="S788" s="86"/>
      <c r="T788" s="138">
        <f t="shared" si="330"/>
        <v>6.4099999999999966</v>
      </c>
      <c r="U788" s="122">
        <f t="shared" ref="U788:U851" si="338">L788</f>
        <v>0</v>
      </c>
      <c r="V788" s="123">
        <f t="shared" ref="V788:V851" si="339">M788</f>
        <v>0</v>
      </c>
      <c r="W788" s="122">
        <f t="shared" si="324"/>
        <v>0</v>
      </c>
      <c r="X788" s="124">
        <f t="shared" ref="X788:X851" si="340">X787+V787</f>
        <v>6.4099999999999966</v>
      </c>
      <c r="Y788" s="124">
        <f t="shared" ref="Y788:Y851" si="341">Y787+W787</f>
        <v>-1.5899999999999967</v>
      </c>
      <c r="Z788" s="124">
        <f t="shared" ref="Z788:Z851" si="342">X788+V788</f>
        <v>6.4099999999999966</v>
      </c>
      <c r="AA788" s="140">
        <f t="shared" ref="AA788:AA851" si="343">Y788+W788</f>
        <v>-1.5899999999999967</v>
      </c>
      <c r="AB788" s="142" t="str">
        <f>IF(G788&lt;&gt;"",VLOOKUP(WEEKDAY(C788,2),Служебный!G$4:H$10,2),"")</f>
        <v/>
      </c>
      <c r="AC788" s="125" t="str">
        <f t="shared" si="331"/>
        <v/>
      </c>
      <c r="AD788" s="126" t="str">
        <f t="shared" si="332"/>
        <v/>
      </c>
      <c r="AE788" s="127">
        <f t="shared" ref="AE788:AE851" si="344">ROUND(((E788+F788)-(C788+D788))*86400,0)</f>
        <v>0</v>
      </c>
      <c r="AF788" s="127">
        <f t="shared" ref="AF788:AF851" si="345">IF(FLOOR((AE788/60),15)&gt;400,"Среднесрок",FLOOR((AE788/60),15))</f>
        <v>0</v>
      </c>
      <c r="AG788" s="127" t="str">
        <f t="shared" si="325"/>
        <v>интрадей</v>
      </c>
      <c r="AH788" s="128">
        <f t="shared" ref="AH788:AH851" si="346">IF(W788&gt;0,W788,0)</f>
        <v>0</v>
      </c>
      <c r="AI788" s="128">
        <f t="shared" ref="AI788:AI851" si="347">IF(W788&lt;0,W788,0)</f>
        <v>0</v>
      </c>
      <c r="AJ788" s="125" t="str">
        <f t="shared" si="333"/>
        <v/>
      </c>
      <c r="AK788" s="125" t="str">
        <f t="shared" si="334"/>
        <v/>
      </c>
      <c r="AL788" s="126" t="str">
        <f t="shared" si="335"/>
        <v/>
      </c>
      <c r="AM788" s="128">
        <f t="shared" si="328"/>
        <v>0</v>
      </c>
      <c r="AN788" s="129">
        <f t="shared" si="336"/>
        <v>8</v>
      </c>
      <c r="AO788" s="129">
        <f t="shared" si="329"/>
        <v>-19.875000000000043</v>
      </c>
      <c r="AP788" s="129">
        <f t="shared" si="337"/>
        <v>0</v>
      </c>
      <c r="AQ788" s="128">
        <f t="shared" si="326"/>
        <v>0</v>
      </c>
      <c r="AR788" s="128">
        <f t="shared" si="327"/>
        <v>0</v>
      </c>
      <c r="AS788" s="125">
        <f t="shared" ref="AS788:AS851" si="348">CEILING(I788,5)</f>
        <v>0</v>
      </c>
      <c r="AT788" s="143">
        <f t="shared" ref="AT788:AT851" si="349">IF(AR788=0,AT787,IF(W788&lt;0,IF(AT787&lt;0,AT787-1,-1),IF(AT787&gt;0,AT787+1,1)))</f>
        <v>-1</v>
      </c>
      <c r="AU788" s="137"/>
      <c r="AV788" s="102"/>
    </row>
    <row r="789" spans="1:48" ht="10.199999999999999" x14ac:dyDescent="0.2">
      <c r="A789" s="102"/>
      <c r="B789" s="133">
        <v>787</v>
      </c>
      <c r="C789" s="159"/>
      <c r="D789" s="82"/>
      <c r="E789" s="81"/>
      <c r="F789" s="82"/>
      <c r="G789" s="84"/>
      <c r="H789" s="84"/>
      <c r="I789" s="85"/>
      <c r="J789" s="85"/>
      <c r="K789" s="84"/>
      <c r="L789" s="86"/>
      <c r="M789" s="87"/>
      <c r="N789" s="135"/>
      <c r="O789" s="119"/>
      <c r="P789" s="120"/>
      <c r="Q789" s="121"/>
      <c r="R789" s="86"/>
      <c r="S789" s="86"/>
      <c r="T789" s="138">
        <f t="shared" si="330"/>
        <v>6.4099999999999966</v>
      </c>
      <c r="U789" s="122">
        <f t="shared" si="338"/>
        <v>0</v>
      </c>
      <c r="V789" s="123">
        <f t="shared" si="339"/>
        <v>0</v>
      </c>
      <c r="W789" s="122">
        <f t="shared" si="324"/>
        <v>0</v>
      </c>
      <c r="X789" s="124">
        <f t="shared" si="340"/>
        <v>6.4099999999999966</v>
      </c>
      <c r="Y789" s="124">
        <f t="shared" si="341"/>
        <v>-1.5899999999999967</v>
      </c>
      <c r="Z789" s="124">
        <f t="shared" si="342"/>
        <v>6.4099999999999966</v>
      </c>
      <c r="AA789" s="140">
        <f t="shared" si="343"/>
        <v>-1.5899999999999967</v>
      </c>
      <c r="AB789" s="142" t="str">
        <f>IF(G789&lt;&gt;"",VLOOKUP(WEEKDAY(C789,2),Служебный!G$4:H$10,2),"")</f>
        <v/>
      </c>
      <c r="AC789" s="125" t="str">
        <f t="shared" si="331"/>
        <v/>
      </c>
      <c r="AD789" s="126" t="str">
        <f t="shared" si="332"/>
        <v/>
      </c>
      <c r="AE789" s="127">
        <f t="shared" si="344"/>
        <v>0</v>
      </c>
      <c r="AF789" s="127">
        <f t="shared" si="345"/>
        <v>0</v>
      </c>
      <c r="AG789" s="127" t="str">
        <f t="shared" si="325"/>
        <v>интрадей</v>
      </c>
      <c r="AH789" s="128">
        <f t="shared" si="346"/>
        <v>0</v>
      </c>
      <c r="AI789" s="128">
        <f t="shared" si="347"/>
        <v>0</v>
      </c>
      <c r="AJ789" s="125" t="str">
        <f t="shared" si="333"/>
        <v/>
      </c>
      <c r="AK789" s="125" t="str">
        <f t="shared" si="334"/>
        <v/>
      </c>
      <c r="AL789" s="126" t="str">
        <f t="shared" si="335"/>
        <v/>
      </c>
      <c r="AM789" s="128">
        <f t="shared" si="328"/>
        <v>0</v>
      </c>
      <c r="AN789" s="129">
        <f t="shared" si="336"/>
        <v>8</v>
      </c>
      <c r="AO789" s="129">
        <f t="shared" si="329"/>
        <v>-19.875000000000043</v>
      </c>
      <c r="AP789" s="129">
        <f t="shared" si="337"/>
        <v>0</v>
      </c>
      <c r="AQ789" s="128">
        <f t="shared" si="326"/>
        <v>0</v>
      </c>
      <c r="AR789" s="128">
        <f t="shared" si="327"/>
        <v>0</v>
      </c>
      <c r="AS789" s="125">
        <f t="shared" si="348"/>
        <v>0</v>
      </c>
      <c r="AT789" s="143">
        <f t="shared" si="349"/>
        <v>-1</v>
      </c>
      <c r="AU789" s="137"/>
      <c r="AV789" s="102"/>
    </row>
    <row r="790" spans="1:48" ht="10.199999999999999" x14ac:dyDescent="0.2">
      <c r="A790" s="102"/>
      <c r="B790" s="133">
        <v>788</v>
      </c>
      <c r="C790" s="159"/>
      <c r="D790" s="82"/>
      <c r="E790" s="81"/>
      <c r="F790" s="82"/>
      <c r="G790" s="84"/>
      <c r="H790" s="84"/>
      <c r="I790" s="85"/>
      <c r="J790" s="85"/>
      <c r="K790" s="84"/>
      <c r="L790" s="86"/>
      <c r="M790" s="87"/>
      <c r="N790" s="135"/>
      <c r="O790" s="119"/>
      <c r="P790" s="120"/>
      <c r="Q790" s="121"/>
      <c r="R790" s="86"/>
      <c r="S790" s="86"/>
      <c r="T790" s="138">
        <f t="shared" si="330"/>
        <v>6.4099999999999966</v>
      </c>
      <c r="U790" s="122">
        <f t="shared" si="338"/>
        <v>0</v>
      </c>
      <c r="V790" s="123">
        <f t="shared" si="339"/>
        <v>0</v>
      </c>
      <c r="W790" s="122">
        <f t="shared" si="324"/>
        <v>0</v>
      </c>
      <c r="X790" s="124">
        <f t="shared" si="340"/>
        <v>6.4099999999999966</v>
      </c>
      <c r="Y790" s="124">
        <f t="shared" si="341"/>
        <v>-1.5899999999999967</v>
      </c>
      <c r="Z790" s="124">
        <f t="shared" si="342"/>
        <v>6.4099999999999966</v>
      </c>
      <c r="AA790" s="140">
        <f t="shared" si="343"/>
        <v>-1.5899999999999967</v>
      </c>
      <c r="AB790" s="142" t="str">
        <f>IF(G790&lt;&gt;"",VLOOKUP(WEEKDAY(C790,2),Служебный!G$4:H$10,2),"")</f>
        <v/>
      </c>
      <c r="AC790" s="125" t="str">
        <f t="shared" si="331"/>
        <v/>
      </c>
      <c r="AD790" s="126" t="str">
        <f t="shared" si="332"/>
        <v/>
      </c>
      <c r="AE790" s="127">
        <f t="shared" si="344"/>
        <v>0</v>
      </c>
      <c r="AF790" s="127">
        <f t="shared" si="345"/>
        <v>0</v>
      </c>
      <c r="AG790" s="127" t="str">
        <f t="shared" si="325"/>
        <v>интрадей</v>
      </c>
      <c r="AH790" s="128">
        <f t="shared" si="346"/>
        <v>0</v>
      </c>
      <c r="AI790" s="128">
        <f t="shared" si="347"/>
        <v>0</v>
      </c>
      <c r="AJ790" s="125" t="str">
        <f t="shared" si="333"/>
        <v/>
      </c>
      <c r="AK790" s="125" t="str">
        <f t="shared" si="334"/>
        <v/>
      </c>
      <c r="AL790" s="126" t="str">
        <f t="shared" si="335"/>
        <v/>
      </c>
      <c r="AM790" s="128">
        <f t="shared" si="328"/>
        <v>0</v>
      </c>
      <c r="AN790" s="129">
        <f t="shared" si="336"/>
        <v>8</v>
      </c>
      <c r="AO790" s="129">
        <f t="shared" si="329"/>
        <v>-19.875000000000043</v>
      </c>
      <c r="AP790" s="129">
        <f t="shared" si="337"/>
        <v>0</v>
      </c>
      <c r="AQ790" s="128">
        <f t="shared" si="326"/>
        <v>0</v>
      </c>
      <c r="AR790" s="128">
        <f t="shared" si="327"/>
        <v>0</v>
      </c>
      <c r="AS790" s="125">
        <f t="shared" si="348"/>
        <v>0</v>
      </c>
      <c r="AT790" s="143">
        <f t="shared" si="349"/>
        <v>-1</v>
      </c>
      <c r="AU790" s="137"/>
      <c r="AV790" s="102"/>
    </row>
    <row r="791" spans="1:48" ht="10.199999999999999" x14ac:dyDescent="0.2">
      <c r="A791" s="102"/>
      <c r="B791" s="133">
        <v>789</v>
      </c>
      <c r="C791" s="159"/>
      <c r="D791" s="82"/>
      <c r="E791" s="81"/>
      <c r="F791" s="82"/>
      <c r="G791" s="84"/>
      <c r="H791" s="84"/>
      <c r="I791" s="85"/>
      <c r="J791" s="85"/>
      <c r="K791" s="84"/>
      <c r="L791" s="86"/>
      <c r="M791" s="87"/>
      <c r="N791" s="135"/>
      <c r="O791" s="119"/>
      <c r="P791" s="120"/>
      <c r="Q791" s="121"/>
      <c r="R791" s="86"/>
      <c r="S791" s="86"/>
      <c r="T791" s="138">
        <f t="shared" si="330"/>
        <v>6.4099999999999966</v>
      </c>
      <c r="U791" s="122">
        <f t="shared" si="338"/>
        <v>0</v>
      </c>
      <c r="V791" s="123">
        <f t="shared" si="339"/>
        <v>0</v>
      </c>
      <c r="W791" s="122">
        <f t="shared" si="324"/>
        <v>0</v>
      </c>
      <c r="X791" s="124">
        <f t="shared" si="340"/>
        <v>6.4099999999999966</v>
      </c>
      <c r="Y791" s="124">
        <f t="shared" si="341"/>
        <v>-1.5899999999999967</v>
      </c>
      <c r="Z791" s="124">
        <f t="shared" si="342"/>
        <v>6.4099999999999966</v>
      </c>
      <c r="AA791" s="140">
        <f t="shared" si="343"/>
        <v>-1.5899999999999967</v>
      </c>
      <c r="AB791" s="142" t="str">
        <f>IF(G791&lt;&gt;"",VLOOKUP(WEEKDAY(C791,2),Служебный!G$4:H$10,2),"")</f>
        <v/>
      </c>
      <c r="AC791" s="125" t="str">
        <f t="shared" si="331"/>
        <v/>
      </c>
      <c r="AD791" s="126" t="str">
        <f t="shared" si="332"/>
        <v/>
      </c>
      <c r="AE791" s="127">
        <f t="shared" si="344"/>
        <v>0</v>
      </c>
      <c r="AF791" s="127">
        <f t="shared" si="345"/>
        <v>0</v>
      </c>
      <c r="AG791" s="127" t="str">
        <f t="shared" si="325"/>
        <v>интрадей</v>
      </c>
      <c r="AH791" s="128">
        <f t="shared" si="346"/>
        <v>0</v>
      </c>
      <c r="AI791" s="128">
        <f t="shared" si="347"/>
        <v>0</v>
      </c>
      <c r="AJ791" s="125" t="str">
        <f t="shared" si="333"/>
        <v/>
      </c>
      <c r="AK791" s="125" t="str">
        <f t="shared" si="334"/>
        <v/>
      </c>
      <c r="AL791" s="126" t="str">
        <f t="shared" si="335"/>
        <v/>
      </c>
      <c r="AM791" s="128">
        <f t="shared" si="328"/>
        <v>0</v>
      </c>
      <c r="AN791" s="129">
        <f t="shared" si="336"/>
        <v>8</v>
      </c>
      <c r="AO791" s="129">
        <f t="shared" si="329"/>
        <v>-19.875000000000043</v>
      </c>
      <c r="AP791" s="129">
        <f t="shared" si="337"/>
        <v>0</v>
      </c>
      <c r="AQ791" s="128">
        <f t="shared" si="326"/>
        <v>0</v>
      </c>
      <c r="AR791" s="128">
        <f t="shared" si="327"/>
        <v>0</v>
      </c>
      <c r="AS791" s="125">
        <f t="shared" si="348"/>
        <v>0</v>
      </c>
      <c r="AT791" s="143">
        <f t="shared" si="349"/>
        <v>-1</v>
      </c>
      <c r="AU791" s="137"/>
      <c r="AV791" s="102"/>
    </row>
    <row r="792" spans="1:48" ht="10.199999999999999" x14ac:dyDescent="0.2">
      <c r="A792" s="102"/>
      <c r="B792" s="133">
        <v>790</v>
      </c>
      <c r="C792" s="159"/>
      <c r="D792" s="82"/>
      <c r="E792" s="81"/>
      <c r="F792" s="82"/>
      <c r="G792" s="84"/>
      <c r="H792" s="84"/>
      <c r="I792" s="85"/>
      <c r="J792" s="85"/>
      <c r="K792" s="84"/>
      <c r="L792" s="86"/>
      <c r="M792" s="87"/>
      <c r="N792" s="135"/>
      <c r="O792" s="119"/>
      <c r="P792" s="120"/>
      <c r="Q792" s="121"/>
      <c r="R792" s="86"/>
      <c r="S792" s="86"/>
      <c r="T792" s="138">
        <f t="shared" si="330"/>
        <v>6.4099999999999966</v>
      </c>
      <c r="U792" s="122">
        <f t="shared" si="338"/>
        <v>0</v>
      </c>
      <c r="V792" s="123">
        <f t="shared" si="339"/>
        <v>0</v>
      </c>
      <c r="W792" s="122">
        <f t="shared" si="324"/>
        <v>0</v>
      </c>
      <c r="X792" s="124">
        <f t="shared" si="340"/>
        <v>6.4099999999999966</v>
      </c>
      <c r="Y792" s="124">
        <f t="shared" si="341"/>
        <v>-1.5899999999999967</v>
      </c>
      <c r="Z792" s="124">
        <f t="shared" si="342"/>
        <v>6.4099999999999966</v>
      </c>
      <c r="AA792" s="140">
        <f t="shared" si="343"/>
        <v>-1.5899999999999967</v>
      </c>
      <c r="AB792" s="142" t="str">
        <f>IF(G792&lt;&gt;"",VLOOKUP(WEEKDAY(C792,2),Служебный!G$4:H$10,2),"")</f>
        <v/>
      </c>
      <c r="AC792" s="125" t="str">
        <f t="shared" si="331"/>
        <v/>
      </c>
      <c r="AD792" s="126" t="str">
        <f t="shared" si="332"/>
        <v/>
      </c>
      <c r="AE792" s="127">
        <f t="shared" si="344"/>
        <v>0</v>
      </c>
      <c r="AF792" s="127">
        <f t="shared" si="345"/>
        <v>0</v>
      </c>
      <c r="AG792" s="127" t="str">
        <f t="shared" si="325"/>
        <v>интрадей</v>
      </c>
      <c r="AH792" s="128">
        <f t="shared" si="346"/>
        <v>0</v>
      </c>
      <c r="AI792" s="128">
        <f t="shared" si="347"/>
        <v>0</v>
      </c>
      <c r="AJ792" s="125" t="str">
        <f t="shared" si="333"/>
        <v/>
      </c>
      <c r="AK792" s="125" t="str">
        <f t="shared" si="334"/>
        <v/>
      </c>
      <c r="AL792" s="126" t="str">
        <f t="shared" si="335"/>
        <v/>
      </c>
      <c r="AM792" s="128">
        <f t="shared" si="328"/>
        <v>0</v>
      </c>
      <c r="AN792" s="129">
        <f t="shared" si="336"/>
        <v>8</v>
      </c>
      <c r="AO792" s="129">
        <f t="shared" si="329"/>
        <v>-19.875000000000043</v>
      </c>
      <c r="AP792" s="129">
        <f t="shared" si="337"/>
        <v>0</v>
      </c>
      <c r="AQ792" s="128">
        <f t="shared" si="326"/>
        <v>0</v>
      </c>
      <c r="AR792" s="128">
        <f t="shared" si="327"/>
        <v>0</v>
      </c>
      <c r="AS792" s="125">
        <f t="shared" si="348"/>
        <v>0</v>
      </c>
      <c r="AT792" s="143">
        <f t="shared" si="349"/>
        <v>-1</v>
      </c>
      <c r="AU792" s="137"/>
      <c r="AV792" s="102"/>
    </row>
    <row r="793" spans="1:48" ht="10.199999999999999" x14ac:dyDescent="0.2">
      <c r="A793" s="102"/>
      <c r="B793" s="133">
        <v>791</v>
      </c>
      <c r="C793" s="159"/>
      <c r="D793" s="82"/>
      <c r="E793" s="81"/>
      <c r="F793" s="82"/>
      <c r="G793" s="84"/>
      <c r="H793" s="84"/>
      <c r="I793" s="85"/>
      <c r="J793" s="85"/>
      <c r="K793" s="84"/>
      <c r="L793" s="86"/>
      <c r="M793" s="87"/>
      <c r="N793" s="135"/>
      <c r="O793" s="119"/>
      <c r="P793" s="120"/>
      <c r="Q793" s="121"/>
      <c r="R793" s="86"/>
      <c r="S793" s="86"/>
      <c r="T793" s="138">
        <f t="shared" si="330"/>
        <v>6.4099999999999966</v>
      </c>
      <c r="U793" s="122">
        <f t="shared" si="338"/>
        <v>0</v>
      </c>
      <c r="V793" s="123">
        <f t="shared" si="339"/>
        <v>0</v>
      </c>
      <c r="W793" s="122">
        <f t="shared" si="324"/>
        <v>0</v>
      </c>
      <c r="X793" s="124">
        <f t="shared" si="340"/>
        <v>6.4099999999999966</v>
      </c>
      <c r="Y793" s="124">
        <f t="shared" si="341"/>
        <v>-1.5899999999999967</v>
      </c>
      <c r="Z793" s="124">
        <f t="shared" si="342"/>
        <v>6.4099999999999966</v>
      </c>
      <c r="AA793" s="140">
        <f t="shared" si="343"/>
        <v>-1.5899999999999967</v>
      </c>
      <c r="AB793" s="142" t="str">
        <f>IF(G793&lt;&gt;"",VLOOKUP(WEEKDAY(C793,2),Служебный!G$4:H$10,2),"")</f>
        <v/>
      </c>
      <c r="AC793" s="125" t="str">
        <f t="shared" si="331"/>
        <v/>
      </c>
      <c r="AD793" s="126" t="str">
        <f t="shared" si="332"/>
        <v/>
      </c>
      <c r="AE793" s="127">
        <f t="shared" si="344"/>
        <v>0</v>
      </c>
      <c r="AF793" s="127">
        <f t="shared" si="345"/>
        <v>0</v>
      </c>
      <c r="AG793" s="127" t="str">
        <f t="shared" si="325"/>
        <v>интрадей</v>
      </c>
      <c r="AH793" s="128">
        <f t="shared" si="346"/>
        <v>0</v>
      </c>
      <c r="AI793" s="128">
        <f t="shared" si="347"/>
        <v>0</v>
      </c>
      <c r="AJ793" s="125" t="str">
        <f t="shared" si="333"/>
        <v/>
      </c>
      <c r="AK793" s="125" t="str">
        <f t="shared" si="334"/>
        <v/>
      </c>
      <c r="AL793" s="126" t="str">
        <f t="shared" si="335"/>
        <v/>
      </c>
      <c r="AM793" s="128">
        <f t="shared" si="328"/>
        <v>0</v>
      </c>
      <c r="AN793" s="129">
        <f t="shared" si="336"/>
        <v>8</v>
      </c>
      <c r="AO793" s="129">
        <f t="shared" si="329"/>
        <v>-19.875000000000043</v>
      </c>
      <c r="AP793" s="129">
        <f t="shared" si="337"/>
        <v>0</v>
      </c>
      <c r="AQ793" s="128">
        <f t="shared" si="326"/>
        <v>0</v>
      </c>
      <c r="AR793" s="128">
        <f t="shared" si="327"/>
        <v>0</v>
      </c>
      <c r="AS793" s="125">
        <f t="shared" si="348"/>
        <v>0</v>
      </c>
      <c r="AT793" s="143">
        <f t="shared" si="349"/>
        <v>-1</v>
      </c>
      <c r="AU793" s="137"/>
      <c r="AV793" s="102"/>
    </row>
    <row r="794" spans="1:48" ht="10.199999999999999" x14ac:dyDescent="0.2">
      <c r="A794" s="102"/>
      <c r="B794" s="133">
        <v>792</v>
      </c>
      <c r="C794" s="159"/>
      <c r="D794" s="82"/>
      <c r="E794" s="81"/>
      <c r="F794" s="82"/>
      <c r="G794" s="84"/>
      <c r="H794" s="84"/>
      <c r="I794" s="85"/>
      <c r="J794" s="85"/>
      <c r="K794" s="84"/>
      <c r="L794" s="86"/>
      <c r="M794" s="87"/>
      <c r="N794" s="135"/>
      <c r="O794" s="119"/>
      <c r="P794" s="120"/>
      <c r="Q794" s="121"/>
      <c r="R794" s="86"/>
      <c r="S794" s="86"/>
      <c r="T794" s="138">
        <f t="shared" si="330"/>
        <v>6.4099999999999966</v>
      </c>
      <c r="U794" s="122">
        <f t="shared" si="338"/>
        <v>0</v>
      </c>
      <c r="V794" s="123">
        <f t="shared" si="339"/>
        <v>0</v>
      </c>
      <c r="W794" s="122">
        <f t="shared" si="324"/>
        <v>0</v>
      </c>
      <c r="X794" s="124">
        <f t="shared" si="340"/>
        <v>6.4099999999999966</v>
      </c>
      <c r="Y794" s="124">
        <f t="shared" si="341"/>
        <v>-1.5899999999999967</v>
      </c>
      <c r="Z794" s="124">
        <f t="shared" si="342"/>
        <v>6.4099999999999966</v>
      </c>
      <c r="AA794" s="140">
        <f t="shared" si="343"/>
        <v>-1.5899999999999967</v>
      </c>
      <c r="AB794" s="142" t="str">
        <f>IF(G794&lt;&gt;"",VLOOKUP(WEEKDAY(C794,2),Служебный!G$4:H$10,2),"")</f>
        <v/>
      </c>
      <c r="AC794" s="125" t="str">
        <f t="shared" si="331"/>
        <v/>
      </c>
      <c r="AD794" s="126" t="str">
        <f t="shared" si="332"/>
        <v/>
      </c>
      <c r="AE794" s="127">
        <f t="shared" si="344"/>
        <v>0</v>
      </c>
      <c r="AF794" s="127">
        <f t="shared" si="345"/>
        <v>0</v>
      </c>
      <c r="AG794" s="127" t="str">
        <f t="shared" si="325"/>
        <v>интрадей</v>
      </c>
      <c r="AH794" s="128">
        <f t="shared" si="346"/>
        <v>0</v>
      </c>
      <c r="AI794" s="128">
        <f t="shared" si="347"/>
        <v>0</v>
      </c>
      <c r="AJ794" s="125" t="str">
        <f t="shared" si="333"/>
        <v/>
      </c>
      <c r="AK794" s="125" t="str">
        <f t="shared" si="334"/>
        <v/>
      </c>
      <c r="AL794" s="126" t="str">
        <f t="shared" si="335"/>
        <v/>
      </c>
      <c r="AM794" s="128">
        <f t="shared" si="328"/>
        <v>0</v>
      </c>
      <c r="AN794" s="129">
        <f t="shared" si="336"/>
        <v>8</v>
      </c>
      <c r="AO794" s="129">
        <f t="shared" si="329"/>
        <v>-19.875000000000043</v>
      </c>
      <c r="AP794" s="129">
        <f t="shared" si="337"/>
        <v>0</v>
      </c>
      <c r="AQ794" s="128">
        <f t="shared" si="326"/>
        <v>0</v>
      </c>
      <c r="AR794" s="128">
        <f t="shared" si="327"/>
        <v>0</v>
      </c>
      <c r="AS794" s="125">
        <f t="shared" si="348"/>
        <v>0</v>
      </c>
      <c r="AT794" s="143">
        <f t="shared" si="349"/>
        <v>-1</v>
      </c>
      <c r="AU794" s="137"/>
      <c r="AV794" s="102"/>
    </row>
    <row r="795" spans="1:48" ht="10.199999999999999" x14ac:dyDescent="0.2">
      <c r="A795" s="102"/>
      <c r="B795" s="133">
        <v>793</v>
      </c>
      <c r="C795" s="159"/>
      <c r="D795" s="82"/>
      <c r="E795" s="81"/>
      <c r="F795" s="82"/>
      <c r="G795" s="84"/>
      <c r="H795" s="84"/>
      <c r="I795" s="85"/>
      <c r="J795" s="85"/>
      <c r="K795" s="84"/>
      <c r="L795" s="86"/>
      <c r="M795" s="87"/>
      <c r="N795" s="135"/>
      <c r="O795" s="119"/>
      <c r="P795" s="120"/>
      <c r="Q795" s="121"/>
      <c r="R795" s="86"/>
      <c r="S795" s="86"/>
      <c r="T795" s="138">
        <f t="shared" si="330"/>
        <v>6.4099999999999966</v>
      </c>
      <c r="U795" s="122">
        <f t="shared" si="338"/>
        <v>0</v>
      </c>
      <c r="V795" s="123">
        <f t="shared" si="339"/>
        <v>0</v>
      </c>
      <c r="W795" s="122">
        <f t="shared" si="324"/>
        <v>0</v>
      </c>
      <c r="X795" s="124">
        <f t="shared" si="340"/>
        <v>6.4099999999999966</v>
      </c>
      <c r="Y795" s="124">
        <f t="shared" si="341"/>
        <v>-1.5899999999999967</v>
      </c>
      <c r="Z795" s="124">
        <f t="shared" si="342"/>
        <v>6.4099999999999966</v>
      </c>
      <c r="AA795" s="140">
        <f t="shared" si="343"/>
        <v>-1.5899999999999967</v>
      </c>
      <c r="AB795" s="142" t="str">
        <f>IF(G795&lt;&gt;"",VLOOKUP(WEEKDAY(C795,2),Служебный!G$4:H$10,2),"")</f>
        <v/>
      </c>
      <c r="AC795" s="125" t="str">
        <f t="shared" si="331"/>
        <v/>
      </c>
      <c r="AD795" s="126" t="str">
        <f t="shared" si="332"/>
        <v/>
      </c>
      <c r="AE795" s="127">
        <f t="shared" si="344"/>
        <v>0</v>
      </c>
      <c r="AF795" s="127">
        <f t="shared" si="345"/>
        <v>0</v>
      </c>
      <c r="AG795" s="127" t="str">
        <f t="shared" si="325"/>
        <v>интрадей</v>
      </c>
      <c r="AH795" s="128">
        <f t="shared" si="346"/>
        <v>0</v>
      </c>
      <c r="AI795" s="128">
        <f t="shared" si="347"/>
        <v>0</v>
      </c>
      <c r="AJ795" s="125" t="str">
        <f t="shared" si="333"/>
        <v/>
      </c>
      <c r="AK795" s="125" t="str">
        <f t="shared" si="334"/>
        <v/>
      </c>
      <c r="AL795" s="126" t="str">
        <f t="shared" si="335"/>
        <v/>
      </c>
      <c r="AM795" s="128">
        <f t="shared" si="328"/>
        <v>0</v>
      </c>
      <c r="AN795" s="129">
        <f t="shared" si="336"/>
        <v>8</v>
      </c>
      <c r="AO795" s="129">
        <f t="shared" si="329"/>
        <v>-19.875000000000043</v>
      </c>
      <c r="AP795" s="129">
        <f t="shared" si="337"/>
        <v>0</v>
      </c>
      <c r="AQ795" s="128">
        <f t="shared" si="326"/>
        <v>0</v>
      </c>
      <c r="AR795" s="128">
        <f t="shared" si="327"/>
        <v>0</v>
      </c>
      <c r="AS795" s="125">
        <f t="shared" si="348"/>
        <v>0</v>
      </c>
      <c r="AT795" s="143">
        <f t="shared" si="349"/>
        <v>-1</v>
      </c>
      <c r="AU795" s="137"/>
      <c r="AV795" s="102"/>
    </row>
    <row r="796" spans="1:48" ht="10.199999999999999" x14ac:dyDescent="0.2">
      <c r="A796" s="102"/>
      <c r="B796" s="133">
        <v>794</v>
      </c>
      <c r="C796" s="159"/>
      <c r="D796" s="82"/>
      <c r="E796" s="81"/>
      <c r="F796" s="82"/>
      <c r="G796" s="84"/>
      <c r="H796" s="84"/>
      <c r="I796" s="85"/>
      <c r="J796" s="85"/>
      <c r="K796" s="84"/>
      <c r="L796" s="86"/>
      <c r="M796" s="87"/>
      <c r="N796" s="135"/>
      <c r="O796" s="119"/>
      <c r="P796" s="120"/>
      <c r="Q796" s="121"/>
      <c r="R796" s="86"/>
      <c r="S796" s="86"/>
      <c r="T796" s="138">
        <f t="shared" si="330"/>
        <v>6.4099999999999966</v>
      </c>
      <c r="U796" s="122">
        <f t="shared" si="338"/>
        <v>0</v>
      </c>
      <c r="V796" s="123">
        <f t="shared" si="339"/>
        <v>0</v>
      </c>
      <c r="W796" s="122">
        <f t="shared" si="324"/>
        <v>0</v>
      </c>
      <c r="X796" s="124">
        <f t="shared" si="340"/>
        <v>6.4099999999999966</v>
      </c>
      <c r="Y796" s="124">
        <f t="shared" si="341"/>
        <v>-1.5899999999999967</v>
      </c>
      <c r="Z796" s="124">
        <f t="shared" si="342"/>
        <v>6.4099999999999966</v>
      </c>
      <c r="AA796" s="140">
        <f t="shared" si="343"/>
        <v>-1.5899999999999967</v>
      </c>
      <c r="AB796" s="142" t="str">
        <f>IF(G796&lt;&gt;"",VLOOKUP(WEEKDAY(C796,2),Служебный!G$4:H$10,2),"")</f>
        <v/>
      </c>
      <c r="AC796" s="125" t="str">
        <f t="shared" si="331"/>
        <v/>
      </c>
      <c r="AD796" s="126" t="str">
        <f t="shared" si="332"/>
        <v/>
      </c>
      <c r="AE796" s="127">
        <f t="shared" si="344"/>
        <v>0</v>
      </c>
      <c r="AF796" s="127">
        <f t="shared" si="345"/>
        <v>0</v>
      </c>
      <c r="AG796" s="127" t="str">
        <f t="shared" si="325"/>
        <v>интрадей</v>
      </c>
      <c r="AH796" s="128">
        <f t="shared" si="346"/>
        <v>0</v>
      </c>
      <c r="AI796" s="128">
        <f t="shared" si="347"/>
        <v>0</v>
      </c>
      <c r="AJ796" s="125" t="str">
        <f t="shared" si="333"/>
        <v/>
      </c>
      <c r="AK796" s="125" t="str">
        <f t="shared" si="334"/>
        <v/>
      </c>
      <c r="AL796" s="126" t="str">
        <f t="shared" si="335"/>
        <v/>
      </c>
      <c r="AM796" s="128">
        <f t="shared" si="328"/>
        <v>0</v>
      </c>
      <c r="AN796" s="129">
        <f t="shared" si="336"/>
        <v>8</v>
      </c>
      <c r="AO796" s="129">
        <f t="shared" si="329"/>
        <v>-19.875000000000043</v>
      </c>
      <c r="AP796" s="129">
        <f t="shared" si="337"/>
        <v>0</v>
      </c>
      <c r="AQ796" s="128">
        <f t="shared" si="326"/>
        <v>0</v>
      </c>
      <c r="AR796" s="128">
        <f t="shared" si="327"/>
        <v>0</v>
      </c>
      <c r="AS796" s="125">
        <f t="shared" si="348"/>
        <v>0</v>
      </c>
      <c r="AT796" s="143">
        <f t="shared" si="349"/>
        <v>-1</v>
      </c>
      <c r="AU796" s="137"/>
      <c r="AV796" s="102"/>
    </row>
    <row r="797" spans="1:48" ht="10.199999999999999" x14ac:dyDescent="0.2">
      <c r="A797" s="102"/>
      <c r="B797" s="133">
        <v>795</v>
      </c>
      <c r="C797" s="159"/>
      <c r="D797" s="82"/>
      <c r="E797" s="81"/>
      <c r="F797" s="82"/>
      <c r="G797" s="84"/>
      <c r="H797" s="84"/>
      <c r="I797" s="85"/>
      <c r="J797" s="85"/>
      <c r="K797" s="84"/>
      <c r="L797" s="86"/>
      <c r="M797" s="87"/>
      <c r="N797" s="135"/>
      <c r="O797" s="119"/>
      <c r="P797" s="120"/>
      <c r="Q797" s="121"/>
      <c r="R797" s="86"/>
      <c r="S797" s="86"/>
      <c r="T797" s="138">
        <f t="shared" si="330"/>
        <v>6.4099999999999966</v>
      </c>
      <c r="U797" s="122">
        <f t="shared" si="338"/>
        <v>0</v>
      </c>
      <c r="V797" s="123">
        <f t="shared" si="339"/>
        <v>0</v>
      </c>
      <c r="W797" s="122">
        <f t="shared" si="324"/>
        <v>0</v>
      </c>
      <c r="X797" s="124">
        <f t="shared" si="340"/>
        <v>6.4099999999999966</v>
      </c>
      <c r="Y797" s="124">
        <f t="shared" si="341"/>
        <v>-1.5899999999999967</v>
      </c>
      <c r="Z797" s="124">
        <f t="shared" si="342"/>
        <v>6.4099999999999966</v>
      </c>
      <c r="AA797" s="140">
        <f t="shared" si="343"/>
        <v>-1.5899999999999967</v>
      </c>
      <c r="AB797" s="142" t="str">
        <f>IF(G797&lt;&gt;"",VLOOKUP(WEEKDAY(C797,2),Служебный!G$4:H$10,2),"")</f>
        <v/>
      </c>
      <c r="AC797" s="125" t="str">
        <f t="shared" si="331"/>
        <v/>
      </c>
      <c r="AD797" s="126" t="str">
        <f t="shared" si="332"/>
        <v/>
      </c>
      <c r="AE797" s="127">
        <f t="shared" si="344"/>
        <v>0</v>
      </c>
      <c r="AF797" s="127">
        <f t="shared" si="345"/>
        <v>0</v>
      </c>
      <c r="AG797" s="127" t="str">
        <f t="shared" si="325"/>
        <v>интрадей</v>
      </c>
      <c r="AH797" s="128">
        <f t="shared" si="346"/>
        <v>0</v>
      </c>
      <c r="AI797" s="128">
        <f t="shared" si="347"/>
        <v>0</v>
      </c>
      <c r="AJ797" s="125" t="str">
        <f t="shared" si="333"/>
        <v/>
      </c>
      <c r="AK797" s="125" t="str">
        <f t="shared" si="334"/>
        <v/>
      </c>
      <c r="AL797" s="126" t="str">
        <f t="shared" si="335"/>
        <v/>
      </c>
      <c r="AM797" s="128">
        <f t="shared" si="328"/>
        <v>0</v>
      </c>
      <c r="AN797" s="129">
        <f t="shared" si="336"/>
        <v>8</v>
      </c>
      <c r="AO797" s="129">
        <f t="shared" si="329"/>
        <v>-19.875000000000043</v>
      </c>
      <c r="AP797" s="129">
        <f t="shared" si="337"/>
        <v>0</v>
      </c>
      <c r="AQ797" s="128">
        <f t="shared" si="326"/>
        <v>0</v>
      </c>
      <c r="AR797" s="128">
        <f t="shared" si="327"/>
        <v>0</v>
      </c>
      <c r="AS797" s="125">
        <f t="shared" si="348"/>
        <v>0</v>
      </c>
      <c r="AT797" s="143">
        <f t="shared" si="349"/>
        <v>-1</v>
      </c>
      <c r="AU797" s="137"/>
      <c r="AV797" s="102"/>
    </row>
    <row r="798" spans="1:48" ht="10.199999999999999" x14ac:dyDescent="0.2">
      <c r="A798" s="102"/>
      <c r="B798" s="133">
        <v>796</v>
      </c>
      <c r="C798" s="159"/>
      <c r="D798" s="82"/>
      <c r="E798" s="81"/>
      <c r="F798" s="82"/>
      <c r="G798" s="84"/>
      <c r="H798" s="84"/>
      <c r="I798" s="85"/>
      <c r="J798" s="85"/>
      <c r="K798" s="84"/>
      <c r="L798" s="86"/>
      <c r="M798" s="87"/>
      <c r="N798" s="135"/>
      <c r="O798" s="119"/>
      <c r="P798" s="120"/>
      <c r="Q798" s="121"/>
      <c r="R798" s="86"/>
      <c r="S798" s="86"/>
      <c r="T798" s="138">
        <f t="shared" si="330"/>
        <v>6.4099999999999966</v>
      </c>
      <c r="U798" s="122">
        <f t="shared" si="338"/>
        <v>0</v>
      </c>
      <c r="V798" s="123">
        <f t="shared" si="339"/>
        <v>0</v>
      </c>
      <c r="W798" s="122">
        <f t="shared" si="324"/>
        <v>0</v>
      </c>
      <c r="X798" s="124">
        <f t="shared" si="340"/>
        <v>6.4099999999999966</v>
      </c>
      <c r="Y798" s="124">
        <f t="shared" si="341"/>
        <v>-1.5899999999999967</v>
      </c>
      <c r="Z798" s="124">
        <f t="shared" si="342"/>
        <v>6.4099999999999966</v>
      </c>
      <c r="AA798" s="140">
        <f t="shared" si="343"/>
        <v>-1.5899999999999967</v>
      </c>
      <c r="AB798" s="142" t="str">
        <f>IF(G798&lt;&gt;"",VLOOKUP(WEEKDAY(C798,2),Служебный!G$4:H$10,2),"")</f>
        <v/>
      </c>
      <c r="AC798" s="125" t="str">
        <f t="shared" si="331"/>
        <v/>
      </c>
      <c r="AD798" s="126" t="str">
        <f t="shared" si="332"/>
        <v/>
      </c>
      <c r="AE798" s="127">
        <f t="shared" si="344"/>
        <v>0</v>
      </c>
      <c r="AF798" s="127">
        <f t="shared" si="345"/>
        <v>0</v>
      </c>
      <c r="AG798" s="127" t="str">
        <f t="shared" si="325"/>
        <v>интрадей</v>
      </c>
      <c r="AH798" s="128">
        <f t="shared" si="346"/>
        <v>0</v>
      </c>
      <c r="AI798" s="128">
        <f t="shared" si="347"/>
        <v>0</v>
      </c>
      <c r="AJ798" s="125" t="str">
        <f t="shared" si="333"/>
        <v/>
      </c>
      <c r="AK798" s="125" t="str">
        <f t="shared" si="334"/>
        <v/>
      </c>
      <c r="AL798" s="126" t="str">
        <f t="shared" si="335"/>
        <v/>
      </c>
      <c r="AM798" s="128">
        <f t="shared" si="328"/>
        <v>0</v>
      </c>
      <c r="AN798" s="129">
        <f t="shared" si="336"/>
        <v>8</v>
      </c>
      <c r="AO798" s="129">
        <f t="shared" si="329"/>
        <v>-19.875000000000043</v>
      </c>
      <c r="AP798" s="129">
        <f t="shared" si="337"/>
        <v>0</v>
      </c>
      <c r="AQ798" s="128">
        <f t="shared" si="326"/>
        <v>0</v>
      </c>
      <c r="AR798" s="128">
        <f t="shared" si="327"/>
        <v>0</v>
      </c>
      <c r="AS798" s="125">
        <f t="shared" si="348"/>
        <v>0</v>
      </c>
      <c r="AT798" s="143">
        <f t="shared" si="349"/>
        <v>-1</v>
      </c>
      <c r="AU798" s="137"/>
      <c r="AV798" s="102"/>
    </row>
    <row r="799" spans="1:48" ht="10.199999999999999" x14ac:dyDescent="0.2">
      <c r="A799" s="102"/>
      <c r="B799" s="133">
        <v>797</v>
      </c>
      <c r="C799" s="159"/>
      <c r="D799" s="82"/>
      <c r="E799" s="81"/>
      <c r="F799" s="82"/>
      <c r="G799" s="84"/>
      <c r="H799" s="84"/>
      <c r="I799" s="85"/>
      <c r="J799" s="85"/>
      <c r="K799" s="84"/>
      <c r="L799" s="86"/>
      <c r="M799" s="87"/>
      <c r="N799" s="135"/>
      <c r="O799" s="119"/>
      <c r="P799" s="120"/>
      <c r="Q799" s="121"/>
      <c r="R799" s="86"/>
      <c r="S799" s="86"/>
      <c r="T799" s="138">
        <f t="shared" si="330"/>
        <v>6.4099999999999966</v>
      </c>
      <c r="U799" s="122">
        <f t="shared" si="338"/>
        <v>0</v>
      </c>
      <c r="V799" s="123">
        <f t="shared" si="339"/>
        <v>0</v>
      </c>
      <c r="W799" s="122">
        <f t="shared" si="324"/>
        <v>0</v>
      </c>
      <c r="X799" s="124">
        <f t="shared" si="340"/>
        <v>6.4099999999999966</v>
      </c>
      <c r="Y799" s="124">
        <f t="shared" si="341"/>
        <v>-1.5899999999999967</v>
      </c>
      <c r="Z799" s="124">
        <f t="shared" si="342"/>
        <v>6.4099999999999966</v>
      </c>
      <c r="AA799" s="140">
        <f t="shared" si="343"/>
        <v>-1.5899999999999967</v>
      </c>
      <c r="AB799" s="142" t="str">
        <f>IF(G799&lt;&gt;"",VLOOKUP(WEEKDAY(C799,2),Служебный!G$4:H$10,2),"")</f>
        <v/>
      </c>
      <c r="AC799" s="125" t="str">
        <f t="shared" si="331"/>
        <v/>
      </c>
      <c r="AD799" s="126" t="str">
        <f t="shared" si="332"/>
        <v/>
      </c>
      <c r="AE799" s="127">
        <f t="shared" si="344"/>
        <v>0</v>
      </c>
      <c r="AF799" s="127">
        <f t="shared" si="345"/>
        <v>0</v>
      </c>
      <c r="AG799" s="127" t="str">
        <f t="shared" si="325"/>
        <v>интрадей</v>
      </c>
      <c r="AH799" s="128">
        <f t="shared" si="346"/>
        <v>0</v>
      </c>
      <c r="AI799" s="128">
        <f t="shared" si="347"/>
        <v>0</v>
      </c>
      <c r="AJ799" s="125" t="str">
        <f t="shared" si="333"/>
        <v/>
      </c>
      <c r="AK799" s="125" t="str">
        <f t="shared" si="334"/>
        <v/>
      </c>
      <c r="AL799" s="126" t="str">
        <f t="shared" si="335"/>
        <v/>
      </c>
      <c r="AM799" s="128">
        <f t="shared" si="328"/>
        <v>0</v>
      </c>
      <c r="AN799" s="129">
        <f t="shared" si="336"/>
        <v>8</v>
      </c>
      <c r="AO799" s="129">
        <f t="shared" si="329"/>
        <v>-19.875000000000043</v>
      </c>
      <c r="AP799" s="129">
        <f t="shared" si="337"/>
        <v>0</v>
      </c>
      <c r="AQ799" s="128">
        <f t="shared" si="326"/>
        <v>0</v>
      </c>
      <c r="AR799" s="128">
        <f t="shared" si="327"/>
        <v>0</v>
      </c>
      <c r="AS799" s="125">
        <f t="shared" si="348"/>
        <v>0</v>
      </c>
      <c r="AT799" s="143">
        <f t="shared" si="349"/>
        <v>-1</v>
      </c>
      <c r="AU799" s="137"/>
      <c r="AV799" s="102"/>
    </row>
    <row r="800" spans="1:48" ht="10.199999999999999" x14ac:dyDescent="0.2">
      <c r="A800" s="102"/>
      <c r="B800" s="133">
        <v>798</v>
      </c>
      <c r="C800" s="159"/>
      <c r="D800" s="82"/>
      <c r="E800" s="81"/>
      <c r="F800" s="82"/>
      <c r="G800" s="84"/>
      <c r="H800" s="84"/>
      <c r="I800" s="85"/>
      <c r="J800" s="85"/>
      <c r="K800" s="84"/>
      <c r="L800" s="86"/>
      <c r="M800" s="87"/>
      <c r="N800" s="135"/>
      <c r="O800" s="119"/>
      <c r="P800" s="120"/>
      <c r="Q800" s="121"/>
      <c r="R800" s="86"/>
      <c r="S800" s="86"/>
      <c r="T800" s="138">
        <f t="shared" si="330"/>
        <v>6.4099999999999966</v>
      </c>
      <c r="U800" s="122">
        <f t="shared" si="338"/>
        <v>0</v>
      </c>
      <c r="V800" s="123">
        <f t="shared" si="339"/>
        <v>0</v>
      </c>
      <c r="W800" s="122">
        <f t="shared" si="324"/>
        <v>0</v>
      </c>
      <c r="X800" s="124">
        <f t="shared" si="340"/>
        <v>6.4099999999999966</v>
      </c>
      <c r="Y800" s="124">
        <f t="shared" si="341"/>
        <v>-1.5899999999999967</v>
      </c>
      <c r="Z800" s="124">
        <f t="shared" si="342"/>
        <v>6.4099999999999966</v>
      </c>
      <c r="AA800" s="140">
        <f t="shared" si="343"/>
        <v>-1.5899999999999967</v>
      </c>
      <c r="AB800" s="142" t="str">
        <f>IF(G800&lt;&gt;"",VLOOKUP(WEEKDAY(C800,2),Служебный!G$4:H$10,2),"")</f>
        <v/>
      </c>
      <c r="AC800" s="125" t="str">
        <f t="shared" si="331"/>
        <v/>
      </c>
      <c r="AD800" s="126" t="str">
        <f t="shared" si="332"/>
        <v/>
      </c>
      <c r="AE800" s="127">
        <f t="shared" si="344"/>
        <v>0</v>
      </c>
      <c r="AF800" s="127">
        <f t="shared" si="345"/>
        <v>0</v>
      </c>
      <c r="AG800" s="127" t="str">
        <f t="shared" si="325"/>
        <v>интрадей</v>
      </c>
      <c r="AH800" s="128">
        <f t="shared" si="346"/>
        <v>0</v>
      </c>
      <c r="AI800" s="128">
        <f t="shared" si="347"/>
        <v>0</v>
      </c>
      <c r="AJ800" s="125" t="str">
        <f t="shared" si="333"/>
        <v/>
      </c>
      <c r="AK800" s="125" t="str">
        <f t="shared" si="334"/>
        <v/>
      </c>
      <c r="AL800" s="126" t="str">
        <f t="shared" si="335"/>
        <v/>
      </c>
      <c r="AM800" s="128">
        <f t="shared" si="328"/>
        <v>0</v>
      </c>
      <c r="AN800" s="129">
        <f t="shared" si="336"/>
        <v>8</v>
      </c>
      <c r="AO800" s="129">
        <f t="shared" si="329"/>
        <v>-19.875000000000043</v>
      </c>
      <c r="AP800" s="129">
        <f t="shared" si="337"/>
        <v>0</v>
      </c>
      <c r="AQ800" s="128">
        <f t="shared" si="326"/>
        <v>0</v>
      </c>
      <c r="AR800" s="128">
        <f t="shared" si="327"/>
        <v>0</v>
      </c>
      <c r="AS800" s="125">
        <f t="shared" si="348"/>
        <v>0</v>
      </c>
      <c r="AT800" s="143">
        <f t="shared" si="349"/>
        <v>-1</v>
      </c>
      <c r="AU800" s="137"/>
      <c r="AV800" s="102"/>
    </row>
    <row r="801" spans="1:48" ht="10.199999999999999" x14ac:dyDescent="0.2">
      <c r="A801" s="102"/>
      <c r="B801" s="133">
        <v>799</v>
      </c>
      <c r="C801" s="159"/>
      <c r="D801" s="82"/>
      <c r="E801" s="81"/>
      <c r="F801" s="82"/>
      <c r="G801" s="84"/>
      <c r="H801" s="84"/>
      <c r="I801" s="85"/>
      <c r="J801" s="85"/>
      <c r="K801" s="84"/>
      <c r="L801" s="86"/>
      <c r="M801" s="87"/>
      <c r="N801" s="135"/>
      <c r="O801" s="119"/>
      <c r="P801" s="120"/>
      <c r="Q801" s="121"/>
      <c r="R801" s="86"/>
      <c r="S801" s="86"/>
      <c r="T801" s="138">
        <f t="shared" si="330"/>
        <v>6.4099999999999966</v>
      </c>
      <c r="U801" s="122">
        <f t="shared" si="338"/>
        <v>0</v>
      </c>
      <c r="V801" s="123">
        <f t="shared" si="339"/>
        <v>0</v>
      </c>
      <c r="W801" s="122">
        <f t="shared" si="324"/>
        <v>0</v>
      </c>
      <c r="X801" s="124">
        <f t="shared" si="340"/>
        <v>6.4099999999999966</v>
      </c>
      <c r="Y801" s="124">
        <f t="shared" si="341"/>
        <v>-1.5899999999999967</v>
      </c>
      <c r="Z801" s="124">
        <f t="shared" si="342"/>
        <v>6.4099999999999966</v>
      </c>
      <c r="AA801" s="140">
        <f t="shared" si="343"/>
        <v>-1.5899999999999967</v>
      </c>
      <c r="AB801" s="142" t="str">
        <f>IF(G801&lt;&gt;"",VLOOKUP(WEEKDAY(C801,2),Служебный!G$4:H$10,2),"")</f>
        <v/>
      </c>
      <c r="AC801" s="125" t="str">
        <f t="shared" si="331"/>
        <v/>
      </c>
      <c r="AD801" s="126" t="str">
        <f t="shared" si="332"/>
        <v/>
      </c>
      <c r="AE801" s="127">
        <f t="shared" si="344"/>
        <v>0</v>
      </c>
      <c r="AF801" s="127">
        <f t="shared" si="345"/>
        <v>0</v>
      </c>
      <c r="AG801" s="127" t="str">
        <f t="shared" si="325"/>
        <v>интрадей</v>
      </c>
      <c r="AH801" s="128">
        <f t="shared" si="346"/>
        <v>0</v>
      </c>
      <c r="AI801" s="128">
        <f t="shared" si="347"/>
        <v>0</v>
      </c>
      <c r="AJ801" s="125" t="str">
        <f t="shared" si="333"/>
        <v/>
      </c>
      <c r="AK801" s="125" t="str">
        <f t="shared" si="334"/>
        <v/>
      </c>
      <c r="AL801" s="126" t="str">
        <f t="shared" si="335"/>
        <v/>
      </c>
      <c r="AM801" s="128">
        <f t="shared" si="328"/>
        <v>0</v>
      </c>
      <c r="AN801" s="129">
        <f t="shared" si="336"/>
        <v>8</v>
      </c>
      <c r="AO801" s="129">
        <f t="shared" si="329"/>
        <v>-19.875000000000043</v>
      </c>
      <c r="AP801" s="129">
        <f t="shared" si="337"/>
        <v>0</v>
      </c>
      <c r="AQ801" s="128">
        <f t="shared" si="326"/>
        <v>0</v>
      </c>
      <c r="AR801" s="128">
        <f t="shared" si="327"/>
        <v>0</v>
      </c>
      <c r="AS801" s="125">
        <f t="shared" si="348"/>
        <v>0</v>
      </c>
      <c r="AT801" s="143">
        <f t="shared" si="349"/>
        <v>-1</v>
      </c>
      <c r="AU801" s="137"/>
      <c r="AV801" s="102"/>
    </row>
    <row r="802" spans="1:48" ht="10.199999999999999" x14ac:dyDescent="0.2">
      <c r="A802" s="102"/>
      <c r="B802" s="133">
        <v>800</v>
      </c>
      <c r="C802" s="159"/>
      <c r="D802" s="82"/>
      <c r="E802" s="81"/>
      <c r="F802" s="82"/>
      <c r="G802" s="84"/>
      <c r="H802" s="84"/>
      <c r="I802" s="85"/>
      <c r="J802" s="85"/>
      <c r="K802" s="84"/>
      <c r="L802" s="86"/>
      <c r="M802" s="87"/>
      <c r="N802" s="135"/>
      <c r="O802" s="119"/>
      <c r="P802" s="120"/>
      <c r="Q802" s="121"/>
      <c r="R802" s="86"/>
      <c r="S802" s="86"/>
      <c r="T802" s="138">
        <f t="shared" si="330"/>
        <v>6.4099999999999966</v>
      </c>
      <c r="U802" s="122">
        <f t="shared" si="338"/>
        <v>0</v>
      </c>
      <c r="V802" s="123">
        <f t="shared" si="339"/>
        <v>0</v>
      </c>
      <c r="W802" s="122">
        <f t="shared" si="324"/>
        <v>0</v>
      </c>
      <c r="X802" s="124">
        <f t="shared" si="340"/>
        <v>6.4099999999999966</v>
      </c>
      <c r="Y802" s="124">
        <f t="shared" si="341"/>
        <v>-1.5899999999999967</v>
      </c>
      <c r="Z802" s="124">
        <f t="shared" si="342"/>
        <v>6.4099999999999966</v>
      </c>
      <c r="AA802" s="140">
        <f t="shared" si="343"/>
        <v>-1.5899999999999967</v>
      </c>
      <c r="AB802" s="142" t="str">
        <f>IF(G802&lt;&gt;"",VLOOKUP(WEEKDAY(C802,2),Служебный!G$4:H$10,2),"")</f>
        <v/>
      </c>
      <c r="AC802" s="125" t="str">
        <f t="shared" si="331"/>
        <v/>
      </c>
      <c r="AD802" s="126" t="str">
        <f t="shared" si="332"/>
        <v/>
      </c>
      <c r="AE802" s="127">
        <f t="shared" si="344"/>
        <v>0</v>
      </c>
      <c r="AF802" s="127">
        <f t="shared" si="345"/>
        <v>0</v>
      </c>
      <c r="AG802" s="127" t="str">
        <f t="shared" si="325"/>
        <v>интрадей</v>
      </c>
      <c r="AH802" s="128">
        <f t="shared" si="346"/>
        <v>0</v>
      </c>
      <c r="AI802" s="128">
        <f t="shared" si="347"/>
        <v>0</v>
      </c>
      <c r="AJ802" s="125" t="str">
        <f t="shared" si="333"/>
        <v/>
      </c>
      <c r="AK802" s="125" t="str">
        <f t="shared" si="334"/>
        <v/>
      </c>
      <c r="AL802" s="126" t="str">
        <f t="shared" si="335"/>
        <v/>
      </c>
      <c r="AM802" s="128">
        <f t="shared" si="328"/>
        <v>0</v>
      </c>
      <c r="AN802" s="129">
        <f t="shared" si="336"/>
        <v>8</v>
      </c>
      <c r="AO802" s="129">
        <f t="shared" si="329"/>
        <v>-19.875000000000043</v>
      </c>
      <c r="AP802" s="129">
        <f t="shared" si="337"/>
        <v>0</v>
      </c>
      <c r="AQ802" s="128">
        <f t="shared" si="326"/>
        <v>0</v>
      </c>
      <c r="AR802" s="128">
        <f t="shared" si="327"/>
        <v>0</v>
      </c>
      <c r="AS802" s="125">
        <f t="shared" si="348"/>
        <v>0</v>
      </c>
      <c r="AT802" s="143">
        <f t="shared" si="349"/>
        <v>-1</v>
      </c>
      <c r="AU802" s="137"/>
      <c r="AV802" s="102"/>
    </row>
    <row r="803" spans="1:48" ht="10.199999999999999" x14ac:dyDescent="0.2">
      <c r="A803" s="102"/>
      <c r="B803" s="133">
        <v>801</v>
      </c>
      <c r="C803" s="159"/>
      <c r="D803" s="82"/>
      <c r="E803" s="81"/>
      <c r="F803" s="82"/>
      <c r="G803" s="84"/>
      <c r="H803" s="84"/>
      <c r="I803" s="85"/>
      <c r="J803" s="85"/>
      <c r="K803" s="84"/>
      <c r="L803" s="86"/>
      <c r="M803" s="87"/>
      <c r="N803" s="135"/>
      <c r="O803" s="119"/>
      <c r="P803" s="120"/>
      <c r="Q803" s="121"/>
      <c r="R803" s="86"/>
      <c r="S803" s="86"/>
      <c r="T803" s="138">
        <f t="shared" si="330"/>
        <v>6.4099999999999966</v>
      </c>
      <c r="U803" s="122">
        <f t="shared" si="338"/>
        <v>0</v>
      </c>
      <c r="V803" s="123">
        <f t="shared" si="339"/>
        <v>0</v>
      </c>
      <c r="W803" s="122">
        <f t="shared" si="324"/>
        <v>0</v>
      </c>
      <c r="X803" s="124">
        <f t="shared" si="340"/>
        <v>6.4099999999999966</v>
      </c>
      <c r="Y803" s="124">
        <f t="shared" si="341"/>
        <v>-1.5899999999999967</v>
      </c>
      <c r="Z803" s="124">
        <f t="shared" si="342"/>
        <v>6.4099999999999966</v>
      </c>
      <c r="AA803" s="140">
        <f t="shared" si="343"/>
        <v>-1.5899999999999967</v>
      </c>
      <c r="AB803" s="142" t="str">
        <f>IF(G803&lt;&gt;"",VLOOKUP(WEEKDAY(C803,2),Служебный!G$4:H$10,2),"")</f>
        <v/>
      </c>
      <c r="AC803" s="125" t="str">
        <f t="shared" si="331"/>
        <v/>
      </c>
      <c r="AD803" s="126" t="str">
        <f t="shared" si="332"/>
        <v/>
      </c>
      <c r="AE803" s="127">
        <f t="shared" si="344"/>
        <v>0</v>
      </c>
      <c r="AF803" s="127">
        <f t="shared" si="345"/>
        <v>0</v>
      </c>
      <c r="AG803" s="127" t="str">
        <f t="shared" si="325"/>
        <v>интрадей</v>
      </c>
      <c r="AH803" s="128">
        <f t="shared" si="346"/>
        <v>0</v>
      </c>
      <c r="AI803" s="128">
        <f t="shared" si="347"/>
        <v>0</v>
      </c>
      <c r="AJ803" s="125" t="str">
        <f t="shared" si="333"/>
        <v/>
      </c>
      <c r="AK803" s="125" t="str">
        <f t="shared" si="334"/>
        <v/>
      </c>
      <c r="AL803" s="126" t="str">
        <f t="shared" si="335"/>
        <v/>
      </c>
      <c r="AM803" s="128">
        <f t="shared" si="328"/>
        <v>0</v>
      </c>
      <c r="AN803" s="129">
        <f t="shared" si="336"/>
        <v>8</v>
      </c>
      <c r="AO803" s="129">
        <f t="shared" si="329"/>
        <v>-19.875000000000043</v>
      </c>
      <c r="AP803" s="129">
        <f t="shared" si="337"/>
        <v>0</v>
      </c>
      <c r="AQ803" s="128">
        <f t="shared" si="326"/>
        <v>0</v>
      </c>
      <c r="AR803" s="128">
        <f t="shared" si="327"/>
        <v>0</v>
      </c>
      <c r="AS803" s="125">
        <f t="shared" si="348"/>
        <v>0</v>
      </c>
      <c r="AT803" s="143">
        <f t="shared" si="349"/>
        <v>-1</v>
      </c>
      <c r="AU803" s="137"/>
      <c r="AV803" s="102"/>
    </row>
    <row r="804" spans="1:48" ht="10.199999999999999" x14ac:dyDescent="0.2">
      <c r="A804" s="102"/>
      <c r="B804" s="133">
        <v>802</v>
      </c>
      <c r="C804" s="159"/>
      <c r="D804" s="82"/>
      <c r="E804" s="81"/>
      <c r="F804" s="82"/>
      <c r="G804" s="84"/>
      <c r="H804" s="84"/>
      <c r="I804" s="85"/>
      <c r="J804" s="85"/>
      <c r="K804" s="84"/>
      <c r="L804" s="86"/>
      <c r="M804" s="87"/>
      <c r="N804" s="135"/>
      <c r="O804" s="119"/>
      <c r="P804" s="120"/>
      <c r="Q804" s="121"/>
      <c r="R804" s="86"/>
      <c r="S804" s="86"/>
      <c r="T804" s="138">
        <f t="shared" si="330"/>
        <v>6.4099999999999966</v>
      </c>
      <c r="U804" s="122">
        <f t="shared" si="338"/>
        <v>0</v>
      </c>
      <c r="V804" s="123">
        <f t="shared" si="339"/>
        <v>0</v>
      </c>
      <c r="W804" s="122">
        <f t="shared" si="324"/>
        <v>0</v>
      </c>
      <c r="X804" s="124">
        <f t="shared" si="340"/>
        <v>6.4099999999999966</v>
      </c>
      <c r="Y804" s="124">
        <f t="shared" si="341"/>
        <v>-1.5899999999999967</v>
      </c>
      <c r="Z804" s="124">
        <f t="shared" si="342"/>
        <v>6.4099999999999966</v>
      </c>
      <c r="AA804" s="140">
        <f t="shared" si="343"/>
        <v>-1.5899999999999967</v>
      </c>
      <c r="AB804" s="142" t="str">
        <f>IF(G804&lt;&gt;"",VLOOKUP(WEEKDAY(C804,2),Служебный!G$4:H$10,2),"")</f>
        <v/>
      </c>
      <c r="AC804" s="125" t="str">
        <f t="shared" si="331"/>
        <v/>
      </c>
      <c r="AD804" s="126" t="str">
        <f t="shared" si="332"/>
        <v/>
      </c>
      <c r="AE804" s="127">
        <f t="shared" si="344"/>
        <v>0</v>
      </c>
      <c r="AF804" s="127">
        <f t="shared" si="345"/>
        <v>0</v>
      </c>
      <c r="AG804" s="127" t="str">
        <f t="shared" si="325"/>
        <v>интрадей</v>
      </c>
      <c r="AH804" s="128">
        <f t="shared" si="346"/>
        <v>0</v>
      </c>
      <c r="AI804" s="128">
        <f t="shared" si="347"/>
        <v>0</v>
      </c>
      <c r="AJ804" s="125" t="str">
        <f t="shared" si="333"/>
        <v/>
      </c>
      <c r="AK804" s="125" t="str">
        <f t="shared" si="334"/>
        <v/>
      </c>
      <c r="AL804" s="126" t="str">
        <f t="shared" si="335"/>
        <v/>
      </c>
      <c r="AM804" s="128">
        <f t="shared" si="328"/>
        <v>0</v>
      </c>
      <c r="AN804" s="129">
        <f t="shared" si="336"/>
        <v>8</v>
      </c>
      <c r="AO804" s="129">
        <f t="shared" si="329"/>
        <v>-19.875000000000043</v>
      </c>
      <c r="AP804" s="129">
        <f t="shared" si="337"/>
        <v>0</v>
      </c>
      <c r="AQ804" s="128">
        <f t="shared" si="326"/>
        <v>0</v>
      </c>
      <c r="AR804" s="128">
        <f t="shared" si="327"/>
        <v>0</v>
      </c>
      <c r="AS804" s="125">
        <f t="shared" si="348"/>
        <v>0</v>
      </c>
      <c r="AT804" s="143">
        <f t="shared" si="349"/>
        <v>-1</v>
      </c>
      <c r="AU804" s="137"/>
      <c r="AV804" s="102"/>
    </row>
    <row r="805" spans="1:48" ht="10.199999999999999" x14ac:dyDescent="0.2">
      <c r="A805" s="102"/>
      <c r="B805" s="133">
        <v>803</v>
      </c>
      <c r="C805" s="159"/>
      <c r="D805" s="82"/>
      <c r="E805" s="81"/>
      <c r="F805" s="82"/>
      <c r="G805" s="84"/>
      <c r="H805" s="84"/>
      <c r="I805" s="85"/>
      <c r="J805" s="85"/>
      <c r="K805" s="84"/>
      <c r="L805" s="86"/>
      <c r="M805" s="87"/>
      <c r="N805" s="135"/>
      <c r="O805" s="119"/>
      <c r="P805" s="120"/>
      <c r="Q805" s="121"/>
      <c r="R805" s="86"/>
      <c r="S805" s="86"/>
      <c r="T805" s="138">
        <f t="shared" si="330"/>
        <v>6.4099999999999966</v>
      </c>
      <c r="U805" s="122">
        <f t="shared" si="338"/>
        <v>0</v>
      </c>
      <c r="V805" s="123">
        <f t="shared" si="339"/>
        <v>0</v>
      </c>
      <c r="W805" s="122">
        <f t="shared" si="324"/>
        <v>0</v>
      </c>
      <c r="X805" s="124">
        <f t="shared" si="340"/>
        <v>6.4099999999999966</v>
      </c>
      <c r="Y805" s="124">
        <f t="shared" si="341"/>
        <v>-1.5899999999999967</v>
      </c>
      <c r="Z805" s="124">
        <f t="shared" si="342"/>
        <v>6.4099999999999966</v>
      </c>
      <c r="AA805" s="140">
        <f t="shared" si="343"/>
        <v>-1.5899999999999967</v>
      </c>
      <c r="AB805" s="142" t="str">
        <f>IF(G805&lt;&gt;"",VLOOKUP(WEEKDAY(C805,2),Служебный!G$4:H$10,2),"")</f>
        <v/>
      </c>
      <c r="AC805" s="125" t="str">
        <f t="shared" si="331"/>
        <v/>
      </c>
      <c r="AD805" s="126" t="str">
        <f t="shared" si="332"/>
        <v/>
      </c>
      <c r="AE805" s="127">
        <f t="shared" si="344"/>
        <v>0</v>
      </c>
      <c r="AF805" s="127">
        <f t="shared" si="345"/>
        <v>0</v>
      </c>
      <c r="AG805" s="127" t="str">
        <f t="shared" si="325"/>
        <v>интрадей</v>
      </c>
      <c r="AH805" s="128">
        <f t="shared" si="346"/>
        <v>0</v>
      </c>
      <c r="AI805" s="128">
        <f t="shared" si="347"/>
        <v>0</v>
      </c>
      <c r="AJ805" s="125" t="str">
        <f t="shared" si="333"/>
        <v/>
      </c>
      <c r="AK805" s="125" t="str">
        <f t="shared" si="334"/>
        <v/>
      </c>
      <c r="AL805" s="126" t="str">
        <f t="shared" si="335"/>
        <v/>
      </c>
      <c r="AM805" s="128">
        <f t="shared" si="328"/>
        <v>0</v>
      </c>
      <c r="AN805" s="129">
        <f t="shared" si="336"/>
        <v>8</v>
      </c>
      <c r="AO805" s="129">
        <f t="shared" si="329"/>
        <v>-19.875000000000043</v>
      </c>
      <c r="AP805" s="129">
        <f t="shared" si="337"/>
        <v>0</v>
      </c>
      <c r="AQ805" s="128">
        <f t="shared" si="326"/>
        <v>0</v>
      </c>
      <c r="AR805" s="128">
        <f t="shared" si="327"/>
        <v>0</v>
      </c>
      <c r="AS805" s="125">
        <f t="shared" si="348"/>
        <v>0</v>
      </c>
      <c r="AT805" s="143">
        <f t="shared" si="349"/>
        <v>-1</v>
      </c>
      <c r="AU805" s="137"/>
      <c r="AV805" s="102"/>
    </row>
    <row r="806" spans="1:48" ht="10.199999999999999" x14ac:dyDescent="0.2">
      <c r="A806" s="102"/>
      <c r="B806" s="133">
        <v>804</v>
      </c>
      <c r="C806" s="159"/>
      <c r="D806" s="82"/>
      <c r="E806" s="81"/>
      <c r="F806" s="82"/>
      <c r="G806" s="84"/>
      <c r="H806" s="84"/>
      <c r="I806" s="85"/>
      <c r="J806" s="85"/>
      <c r="K806" s="84"/>
      <c r="L806" s="86"/>
      <c r="M806" s="87"/>
      <c r="N806" s="135"/>
      <c r="O806" s="119"/>
      <c r="P806" s="120"/>
      <c r="Q806" s="121"/>
      <c r="R806" s="86"/>
      <c r="S806" s="86"/>
      <c r="T806" s="138">
        <f t="shared" si="330"/>
        <v>6.4099999999999966</v>
      </c>
      <c r="U806" s="122">
        <f t="shared" si="338"/>
        <v>0</v>
      </c>
      <c r="V806" s="123">
        <f t="shared" si="339"/>
        <v>0</v>
      </c>
      <c r="W806" s="122">
        <f t="shared" si="324"/>
        <v>0</v>
      </c>
      <c r="X806" s="124">
        <f t="shared" si="340"/>
        <v>6.4099999999999966</v>
      </c>
      <c r="Y806" s="124">
        <f t="shared" si="341"/>
        <v>-1.5899999999999967</v>
      </c>
      <c r="Z806" s="124">
        <f t="shared" si="342"/>
        <v>6.4099999999999966</v>
      </c>
      <c r="AA806" s="140">
        <f t="shared" si="343"/>
        <v>-1.5899999999999967</v>
      </c>
      <c r="AB806" s="142" t="str">
        <f>IF(G806&lt;&gt;"",VLOOKUP(WEEKDAY(C806,2),Служебный!G$4:H$10,2),"")</f>
        <v/>
      </c>
      <c r="AC806" s="125" t="str">
        <f t="shared" si="331"/>
        <v/>
      </c>
      <c r="AD806" s="126" t="str">
        <f t="shared" si="332"/>
        <v/>
      </c>
      <c r="AE806" s="127">
        <f t="shared" si="344"/>
        <v>0</v>
      </c>
      <c r="AF806" s="127">
        <f t="shared" si="345"/>
        <v>0</v>
      </c>
      <c r="AG806" s="127" t="str">
        <f t="shared" si="325"/>
        <v>интрадей</v>
      </c>
      <c r="AH806" s="128">
        <f t="shared" si="346"/>
        <v>0</v>
      </c>
      <c r="AI806" s="128">
        <f t="shared" si="347"/>
        <v>0</v>
      </c>
      <c r="AJ806" s="125" t="str">
        <f t="shared" si="333"/>
        <v/>
      </c>
      <c r="AK806" s="125" t="str">
        <f t="shared" si="334"/>
        <v/>
      </c>
      <c r="AL806" s="126" t="str">
        <f t="shared" si="335"/>
        <v/>
      </c>
      <c r="AM806" s="128">
        <f t="shared" si="328"/>
        <v>0</v>
      </c>
      <c r="AN806" s="129">
        <f t="shared" si="336"/>
        <v>8</v>
      </c>
      <c r="AO806" s="129">
        <f t="shared" si="329"/>
        <v>-19.875000000000043</v>
      </c>
      <c r="AP806" s="129">
        <f t="shared" si="337"/>
        <v>0</v>
      </c>
      <c r="AQ806" s="128">
        <f t="shared" si="326"/>
        <v>0</v>
      </c>
      <c r="AR806" s="128">
        <f t="shared" si="327"/>
        <v>0</v>
      </c>
      <c r="AS806" s="125">
        <f t="shared" si="348"/>
        <v>0</v>
      </c>
      <c r="AT806" s="143">
        <f t="shared" si="349"/>
        <v>-1</v>
      </c>
      <c r="AU806" s="137"/>
      <c r="AV806" s="102"/>
    </row>
    <row r="807" spans="1:48" ht="10.199999999999999" x14ac:dyDescent="0.2">
      <c r="A807" s="102"/>
      <c r="B807" s="133">
        <v>805</v>
      </c>
      <c r="C807" s="159"/>
      <c r="D807" s="82"/>
      <c r="E807" s="81"/>
      <c r="F807" s="82"/>
      <c r="G807" s="84"/>
      <c r="H807" s="84"/>
      <c r="I807" s="85"/>
      <c r="J807" s="85"/>
      <c r="K807" s="84"/>
      <c r="L807" s="86"/>
      <c r="M807" s="87"/>
      <c r="N807" s="135"/>
      <c r="O807" s="119"/>
      <c r="P807" s="120"/>
      <c r="Q807" s="121"/>
      <c r="R807" s="86"/>
      <c r="S807" s="86"/>
      <c r="T807" s="138">
        <f t="shared" si="330"/>
        <v>6.4099999999999966</v>
      </c>
      <c r="U807" s="122">
        <f t="shared" si="338"/>
        <v>0</v>
      </c>
      <c r="V807" s="123">
        <f t="shared" si="339"/>
        <v>0</v>
      </c>
      <c r="W807" s="122">
        <f t="shared" si="324"/>
        <v>0</v>
      </c>
      <c r="X807" s="124">
        <f t="shared" si="340"/>
        <v>6.4099999999999966</v>
      </c>
      <c r="Y807" s="124">
        <f t="shared" si="341"/>
        <v>-1.5899999999999967</v>
      </c>
      <c r="Z807" s="124">
        <f t="shared" si="342"/>
        <v>6.4099999999999966</v>
      </c>
      <c r="AA807" s="140">
        <f t="shared" si="343"/>
        <v>-1.5899999999999967</v>
      </c>
      <c r="AB807" s="142" t="str">
        <f>IF(G807&lt;&gt;"",VLOOKUP(WEEKDAY(C807,2),Служебный!G$4:H$10,2),"")</f>
        <v/>
      </c>
      <c r="AC807" s="125" t="str">
        <f t="shared" si="331"/>
        <v/>
      </c>
      <c r="AD807" s="126" t="str">
        <f t="shared" si="332"/>
        <v/>
      </c>
      <c r="AE807" s="127">
        <f t="shared" si="344"/>
        <v>0</v>
      </c>
      <c r="AF807" s="127">
        <f t="shared" si="345"/>
        <v>0</v>
      </c>
      <c r="AG807" s="127" t="str">
        <f t="shared" si="325"/>
        <v>интрадей</v>
      </c>
      <c r="AH807" s="128">
        <f t="shared" si="346"/>
        <v>0</v>
      </c>
      <c r="AI807" s="128">
        <f t="shared" si="347"/>
        <v>0</v>
      </c>
      <c r="AJ807" s="125" t="str">
        <f t="shared" si="333"/>
        <v/>
      </c>
      <c r="AK807" s="125" t="str">
        <f t="shared" si="334"/>
        <v/>
      </c>
      <c r="AL807" s="126" t="str">
        <f t="shared" si="335"/>
        <v/>
      </c>
      <c r="AM807" s="128">
        <f t="shared" si="328"/>
        <v>0</v>
      </c>
      <c r="AN807" s="129">
        <f t="shared" si="336"/>
        <v>8</v>
      </c>
      <c r="AO807" s="129">
        <f t="shared" si="329"/>
        <v>-19.875000000000043</v>
      </c>
      <c r="AP807" s="129">
        <f t="shared" si="337"/>
        <v>0</v>
      </c>
      <c r="AQ807" s="128">
        <f t="shared" si="326"/>
        <v>0</v>
      </c>
      <c r="AR807" s="128">
        <f t="shared" si="327"/>
        <v>0</v>
      </c>
      <c r="AS807" s="125">
        <f t="shared" si="348"/>
        <v>0</v>
      </c>
      <c r="AT807" s="143">
        <f t="shared" si="349"/>
        <v>-1</v>
      </c>
      <c r="AU807" s="137"/>
      <c r="AV807" s="102"/>
    </row>
    <row r="808" spans="1:48" ht="10.199999999999999" x14ac:dyDescent="0.2">
      <c r="A808" s="102"/>
      <c r="B808" s="133">
        <v>806</v>
      </c>
      <c r="C808" s="159"/>
      <c r="D808" s="82"/>
      <c r="E808" s="81"/>
      <c r="F808" s="82"/>
      <c r="G808" s="84"/>
      <c r="H808" s="84"/>
      <c r="I808" s="85"/>
      <c r="J808" s="85"/>
      <c r="K808" s="84"/>
      <c r="L808" s="86"/>
      <c r="M808" s="87"/>
      <c r="N808" s="135"/>
      <c r="O808" s="119"/>
      <c r="P808" s="120"/>
      <c r="Q808" s="121"/>
      <c r="R808" s="86"/>
      <c r="S808" s="86"/>
      <c r="T808" s="138">
        <f t="shared" si="330"/>
        <v>6.4099999999999966</v>
      </c>
      <c r="U808" s="122">
        <f t="shared" si="338"/>
        <v>0</v>
      </c>
      <c r="V808" s="123">
        <f t="shared" si="339"/>
        <v>0</v>
      </c>
      <c r="W808" s="122">
        <f t="shared" si="324"/>
        <v>0</v>
      </c>
      <c r="X808" s="124">
        <f t="shared" si="340"/>
        <v>6.4099999999999966</v>
      </c>
      <c r="Y808" s="124">
        <f t="shared" si="341"/>
        <v>-1.5899999999999967</v>
      </c>
      <c r="Z808" s="124">
        <f t="shared" si="342"/>
        <v>6.4099999999999966</v>
      </c>
      <c r="AA808" s="140">
        <f t="shared" si="343"/>
        <v>-1.5899999999999967</v>
      </c>
      <c r="AB808" s="142" t="str">
        <f>IF(G808&lt;&gt;"",VLOOKUP(WEEKDAY(C808,2),Служебный!G$4:H$10,2),"")</f>
        <v/>
      </c>
      <c r="AC808" s="125" t="str">
        <f t="shared" si="331"/>
        <v/>
      </c>
      <c r="AD808" s="126" t="str">
        <f t="shared" si="332"/>
        <v/>
      </c>
      <c r="AE808" s="127">
        <f t="shared" si="344"/>
        <v>0</v>
      </c>
      <c r="AF808" s="127">
        <f t="shared" si="345"/>
        <v>0</v>
      </c>
      <c r="AG808" s="127" t="str">
        <f t="shared" si="325"/>
        <v>интрадей</v>
      </c>
      <c r="AH808" s="128">
        <f t="shared" si="346"/>
        <v>0</v>
      </c>
      <c r="AI808" s="128">
        <f t="shared" si="347"/>
        <v>0</v>
      </c>
      <c r="AJ808" s="125" t="str">
        <f t="shared" si="333"/>
        <v/>
      </c>
      <c r="AK808" s="125" t="str">
        <f t="shared" si="334"/>
        <v/>
      </c>
      <c r="AL808" s="126" t="str">
        <f t="shared" si="335"/>
        <v/>
      </c>
      <c r="AM808" s="128">
        <f t="shared" si="328"/>
        <v>0</v>
      </c>
      <c r="AN808" s="129">
        <f t="shared" si="336"/>
        <v>8</v>
      </c>
      <c r="AO808" s="129">
        <f t="shared" si="329"/>
        <v>-19.875000000000043</v>
      </c>
      <c r="AP808" s="129">
        <f t="shared" si="337"/>
        <v>0</v>
      </c>
      <c r="AQ808" s="128">
        <f t="shared" si="326"/>
        <v>0</v>
      </c>
      <c r="AR808" s="128">
        <f t="shared" si="327"/>
        <v>0</v>
      </c>
      <c r="AS808" s="125">
        <f t="shared" si="348"/>
        <v>0</v>
      </c>
      <c r="AT808" s="143">
        <f t="shared" si="349"/>
        <v>-1</v>
      </c>
      <c r="AU808" s="137"/>
      <c r="AV808" s="102"/>
    </row>
    <row r="809" spans="1:48" ht="10.199999999999999" x14ac:dyDescent="0.2">
      <c r="A809" s="102"/>
      <c r="B809" s="133">
        <v>807</v>
      </c>
      <c r="C809" s="159"/>
      <c r="D809" s="82"/>
      <c r="E809" s="81"/>
      <c r="F809" s="82"/>
      <c r="G809" s="84"/>
      <c r="H809" s="84"/>
      <c r="I809" s="85"/>
      <c r="J809" s="85"/>
      <c r="K809" s="84"/>
      <c r="L809" s="86"/>
      <c r="M809" s="87"/>
      <c r="N809" s="135"/>
      <c r="O809" s="119"/>
      <c r="P809" s="120"/>
      <c r="Q809" s="121"/>
      <c r="R809" s="86"/>
      <c r="S809" s="86"/>
      <c r="T809" s="138">
        <f t="shared" si="330"/>
        <v>6.4099999999999966</v>
      </c>
      <c r="U809" s="122">
        <f t="shared" si="338"/>
        <v>0</v>
      </c>
      <c r="V809" s="123">
        <f t="shared" si="339"/>
        <v>0</v>
      </c>
      <c r="W809" s="122">
        <f t="shared" si="324"/>
        <v>0</v>
      </c>
      <c r="X809" s="124">
        <f t="shared" si="340"/>
        <v>6.4099999999999966</v>
      </c>
      <c r="Y809" s="124">
        <f t="shared" si="341"/>
        <v>-1.5899999999999967</v>
      </c>
      <c r="Z809" s="124">
        <f t="shared" si="342"/>
        <v>6.4099999999999966</v>
      </c>
      <c r="AA809" s="140">
        <f t="shared" si="343"/>
        <v>-1.5899999999999967</v>
      </c>
      <c r="AB809" s="142" t="str">
        <f>IF(G809&lt;&gt;"",VLOOKUP(WEEKDAY(C809,2),Служебный!G$4:H$10,2),"")</f>
        <v/>
      </c>
      <c r="AC809" s="125" t="str">
        <f t="shared" si="331"/>
        <v/>
      </c>
      <c r="AD809" s="126" t="str">
        <f t="shared" si="332"/>
        <v/>
      </c>
      <c r="AE809" s="127">
        <f t="shared" si="344"/>
        <v>0</v>
      </c>
      <c r="AF809" s="127">
        <f t="shared" si="345"/>
        <v>0</v>
      </c>
      <c r="AG809" s="127" t="str">
        <f t="shared" si="325"/>
        <v>интрадей</v>
      </c>
      <c r="AH809" s="128">
        <f t="shared" si="346"/>
        <v>0</v>
      </c>
      <c r="AI809" s="128">
        <f t="shared" si="347"/>
        <v>0</v>
      </c>
      <c r="AJ809" s="125" t="str">
        <f t="shared" si="333"/>
        <v/>
      </c>
      <c r="AK809" s="125" t="str">
        <f t="shared" si="334"/>
        <v/>
      </c>
      <c r="AL809" s="126" t="str">
        <f t="shared" si="335"/>
        <v/>
      </c>
      <c r="AM809" s="128">
        <f t="shared" si="328"/>
        <v>0</v>
      </c>
      <c r="AN809" s="129">
        <f t="shared" si="336"/>
        <v>8</v>
      </c>
      <c r="AO809" s="129">
        <f t="shared" si="329"/>
        <v>-19.875000000000043</v>
      </c>
      <c r="AP809" s="129">
        <f t="shared" si="337"/>
        <v>0</v>
      </c>
      <c r="AQ809" s="128">
        <f t="shared" si="326"/>
        <v>0</v>
      </c>
      <c r="AR809" s="128">
        <f t="shared" si="327"/>
        <v>0</v>
      </c>
      <c r="AS809" s="125">
        <f t="shared" si="348"/>
        <v>0</v>
      </c>
      <c r="AT809" s="143">
        <f t="shared" si="349"/>
        <v>-1</v>
      </c>
      <c r="AU809" s="137"/>
      <c r="AV809" s="102"/>
    </row>
    <row r="810" spans="1:48" ht="10.199999999999999" x14ac:dyDescent="0.2">
      <c r="A810" s="102"/>
      <c r="B810" s="133">
        <v>808</v>
      </c>
      <c r="C810" s="159"/>
      <c r="D810" s="82"/>
      <c r="E810" s="81"/>
      <c r="F810" s="82"/>
      <c r="G810" s="84"/>
      <c r="H810" s="84"/>
      <c r="I810" s="85"/>
      <c r="J810" s="85"/>
      <c r="K810" s="84"/>
      <c r="L810" s="86"/>
      <c r="M810" s="87"/>
      <c r="N810" s="135"/>
      <c r="O810" s="119"/>
      <c r="P810" s="120"/>
      <c r="Q810" s="121"/>
      <c r="R810" s="86"/>
      <c r="S810" s="86"/>
      <c r="T810" s="138">
        <f t="shared" si="330"/>
        <v>6.4099999999999966</v>
      </c>
      <c r="U810" s="122">
        <f t="shared" si="338"/>
        <v>0</v>
      </c>
      <c r="V810" s="123">
        <f t="shared" si="339"/>
        <v>0</v>
      </c>
      <c r="W810" s="122">
        <f t="shared" si="324"/>
        <v>0</v>
      </c>
      <c r="X810" s="124">
        <f t="shared" si="340"/>
        <v>6.4099999999999966</v>
      </c>
      <c r="Y810" s="124">
        <f t="shared" si="341"/>
        <v>-1.5899999999999967</v>
      </c>
      <c r="Z810" s="124">
        <f t="shared" si="342"/>
        <v>6.4099999999999966</v>
      </c>
      <c r="AA810" s="140">
        <f t="shared" si="343"/>
        <v>-1.5899999999999967</v>
      </c>
      <c r="AB810" s="142" t="str">
        <f>IF(G810&lt;&gt;"",VLOOKUP(WEEKDAY(C810,2),Служебный!G$4:H$10,2),"")</f>
        <v/>
      </c>
      <c r="AC810" s="125" t="str">
        <f t="shared" si="331"/>
        <v/>
      </c>
      <c r="AD810" s="126" t="str">
        <f t="shared" si="332"/>
        <v/>
      </c>
      <c r="AE810" s="127">
        <f t="shared" si="344"/>
        <v>0</v>
      </c>
      <c r="AF810" s="127">
        <f t="shared" si="345"/>
        <v>0</v>
      </c>
      <c r="AG810" s="127" t="str">
        <f t="shared" si="325"/>
        <v>интрадей</v>
      </c>
      <c r="AH810" s="128">
        <f t="shared" si="346"/>
        <v>0</v>
      </c>
      <c r="AI810" s="128">
        <f t="shared" si="347"/>
        <v>0</v>
      </c>
      <c r="AJ810" s="125" t="str">
        <f t="shared" si="333"/>
        <v/>
      </c>
      <c r="AK810" s="125" t="str">
        <f t="shared" si="334"/>
        <v/>
      </c>
      <c r="AL810" s="126" t="str">
        <f t="shared" si="335"/>
        <v/>
      </c>
      <c r="AM810" s="128">
        <f t="shared" si="328"/>
        <v>0</v>
      </c>
      <c r="AN810" s="129">
        <f t="shared" si="336"/>
        <v>8</v>
      </c>
      <c r="AO810" s="129">
        <f t="shared" si="329"/>
        <v>-19.875000000000043</v>
      </c>
      <c r="AP810" s="129">
        <f t="shared" si="337"/>
        <v>0</v>
      </c>
      <c r="AQ810" s="128">
        <f t="shared" si="326"/>
        <v>0</v>
      </c>
      <c r="AR810" s="128">
        <f t="shared" si="327"/>
        <v>0</v>
      </c>
      <c r="AS810" s="125">
        <f t="shared" si="348"/>
        <v>0</v>
      </c>
      <c r="AT810" s="143">
        <f t="shared" si="349"/>
        <v>-1</v>
      </c>
      <c r="AU810" s="137"/>
      <c r="AV810" s="102"/>
    </row>
    <row r="811" spans="1:48" ht="10.199999999999999" x14ac:dyDescent="0.2">
      <c r="A811" s="102"/>
      <c r="B811" s="133">
        <v>809</v>
      </c>
      <c r="C811" s="159"/>
      <c r="D811" s="82"/>
      <c r="E811" s="81"/>
      <c r="F811" s="82"/>
      <c r="G811" s="84"/>
      <c r="H811" s="84"/>
      <c r="I811" s="85"/>
      <c r="J811" s="85"/>
      <c r="K811" s="84"/>
      <c r="L811" s="86"/>
      <c r="M811" s="87"/>
      <c r="N811" s="135"/>
      <c r="O811" s="119"/>
      <c r="P811" s="120"/>
      <c r="Q811" s="121"/>
      <c r="R811" s="86"/>
      <c r="S811" s="86"/>
      <c r="T811" s="138">
        <f t="shared" si="330"/>
        <v>6.4099999999999966</v>
      </c>
      <c r="U811" s="122">
        <f t="shared" si="338"/>
        <v>0</v>
      </c>
      <c r="V811" s="123">
        <f t="shared" si="339"/>
        <v>0</v>
      </c>
      <c r="W811" s="122">
        <f t="shared" si="324"/>
        <v>0</v>
      </c>
      <c r="X811" s="124">
        <f t="shared" si="340"/>
        <v>6.4099999999999966</v>
      </c>
      <c r="Y811" s="124">
        <f t="shared" si="341"/>
        <v>-1.5899999999999967</v>
      </c>
      <c r="Z811" s="124">
        <f t="shared" si="342"/>
        <v>6.4099999999999966</v>
      </c>
      <c r="AA811" s="140">
        <f t="shared" si="343"/>
        <v>-1.5899999999999967</v>
      </c>
      <c r="AB811" s="142" t="str">
        <f>IF(G811&lt;&gt;"",VLOOKUP(WEEKDAY(C811,2),Служебный!G$4:H$10,2),"")</f>
        <v/>
      </c>
      <c r="AC811" s="125" t="str">
        <f t="shared" si="331"/>
        <v/>
      </c>
      <c r="AD811" s="126" t="str">
        <f t="shared" si="332"/>
        <v/>
      </c>
      <c r="AE811" s="127">
        <f t="shared" si="344"/>
        <v>0</v>
      </c>
      <c r="AF811" s="127">
        <f t="shared" si="345"/>
        <v>0</v>
      </c>
      <c r="AG811" s="127" t="str">
        <f t="shared" si="325"/>
        <v>интрадей</v>
      </c>
      <c r="AH811" s="128">
        <f t="shared" si="346"/>
        <v>0</v>
      </c>
      <c r="AI811" s="128">
        <f t="shared" si="347"/>
        <v>0</v>
      </c>
      <c r="AJ811" s="125" t="str">
        <f t="shared" si="333"/>
        <v/>
      </c>
      <c r="AK811" s="125" t="str">
        <f t="shared" si="334"/>
        <v/>
      </c>
      <c r="AL811" s="126" t="str">
        <f t="shared" si="335"/>
        <v/>
      </c>
      <c r="AM811" s="128">
        <f t="shared" si="328"/>
        <v>0</v>
      </c>
      <c r="AN811" s="129">
        <f t="shared" si="336"/>
        <v>8</v>
      </c>
      <c r="AO811" s="129">
        <f t="shared" si="329"/>
        <v>-19.875000000000043</v>
      </c>
      <c r="AP811" s="129">
        <f t="shared" si="337"/>
        <v>0</v>
      </c>
      <c r="AQ811" s="128">
        <f t="shared" si="326"/>
        <v>0</v>
      </c>
      <c r="AR811" s="128">
        <f t="shared" si="327"/>
        <v>0</v>
      </c>
      <c r="AS811" s="125">
        <f t="shared" si="348"/>
        <v>0</v>
      </c>
      <c r="AT811" s="143">
        <f t="shared" si="349"/>
        <v>-1</v>
      </c>
      <c r="AU811" s="137"/>
      <c r="AV811" s="102"/>
    </row>
    <row r="812" spans="1:48" ht="10.199999999999999" x14ac:dyDescent="0.2">
      <c r="A812" s="102"/>
      <c r="B812" s="133">
        <v>810</v>
      </c>
      <c r="C812" s="159"/>
      <c r="D812" s="82"/>
      <c r="E812" s="81"/>
      <c r="F812" s="82"/>
      <c r="G812" s="84"/>
      <c r="H812" s="84"/>
      <c r="I812" s="85"/>
      <c r="J812" s="85"/>
      <c r="K812" s="84"/>
      <c r="L812" s="86"/>
      <c r="M812" s="87"/>
      <c r="N812" s="135"/>
      <c r="O812" s="119"/>
      <c r="P812" s="120"/>
      <c r="Q812" s="121"/>
      <c r="R812" s="86"/>
      <c r="S812" s="86"/>
      <c r="T812" s="138">
        <f t="shared" si="330"/>
        <v>6.4099999999999966</v>
      </c>
      <c r="U812" s="122">
        <f t="shared" si="338"/>
        <v>0</v>
      </c>
      <c r="V812" s="123">
        <f t="shared" si="339"/>
        <v>0</v>
      </c>
      <c r="W812" s="122">
        <f t="shared" si="324"/>
        <v>0</v>
      </c>
      <c r="X812" s="124">
        <f t="shared" si="340"/>
        <v>6.4099999999999966</v>
      </c>
      <c r="Y812" s="124">
        <f t="shared" si="341"/>
        <v>-1.5899999999999967</v>
      </c>
      <c r="Z812" s="124">
        <f t="shared" si="342"/>
        <v>6.4099999999999966</v>
      </c>
      <c r="AA812" s="140">
        <f t="shared" si="343"/>
        <v>-1.5899999999999967</v>
      </c>
      <c r="AB812" s="142" t="str">
        <f>IF(G812&lt;&gt;"",VLOOKUP(WEEKDAY(C812,2),Служебный!G$4:H$10,2),"")</f>
        <v/>
      </c>
      <c r="AC812" s="125" t="str">
        <f t="shared" si="331"/>
        <v/>
      </c>
      <c r="AD812" s="126" t="str">
        <f t="shared" si="332"/>
        <v/>
      </c>
      <c r="AE812" s="127">
        <f t="shared" si="344"/>
        <v>0</v>
      </c>
      <c r="AF812" s="127">
        <f t="shared" si="345"/>
        <v>0</v>
      </c>
      <c r="AG812" s="127" t="str">
        <f t="shared" si="325"/>
        <v>интрадей</v>
      </c>
      <c r="AH812" s="128">
        <f t="shared" si="346"/>
        <v>0</v>
      </c>
      <c r="AI812" s="128">
        <f t="shared" si="347"/>
        <v>0</v>
      </c>
      <c r="AJ812" s="125" t="str">
        <f t="shared" si="333"/>
        <v/>
      </c>
      <c r="AK812" s="125" t="str">
        <f t="shared" si="334"/>
        <v/>
      </c>
      <c r="AL812" s="126" t="str">
        <f t="shared" si="335"/>
        <v/>
      </c>
      <c r="AM812" s="128">
        <f t="shared" si="328"/>
        <v>0</v>
      </c>
      <c r="AN812" s="129">
        <f t="shared" si="336"/>
        <v>8</v>
      </c>
      <c r="AO812" s="129">
        <f t="shared" si="329"/>
        <v>-19.875000000000043</v>
      </c>
      <c r="AP812" s="129">
        <f t="shared" si="337"/>
        <v>0</v>
      </c>
      <c r="AQ812" s="128">
        <f t="shared" si="326"/>
        <v>0</v>
      </c>
      <c r="AR812" s="128">
        <f t="shared" si="327"/>
        <v>0</v>
      </c>
      <c r="AS812" s="125">
        <f t="shared" si="348"/>
        <v>0</v>
      </c>
      <c r="AT812" s="143">
        <f t="shared" si="349"/>
        <v>-1</v>
      </c>
      <c r="AU812" s="137"/>
      <c r="AV812" s="102"/>
    </row>
    <row r="813" spans="1:48" ht="10.199999999999999" x14ac:dyDescent="0.2">
      <c r="A813" s="102"/>
      <c r="B813" s="133">
        <v>811</v>
      </c>
      <c r="C813" s="159"/>
      <c r="D813" s="82"/>
      <c r="E813" s="81"/>
      <c r="F813" s="82"/>
      <c r="G813" s="84"/>
      <c r="H813" s="84"/>
      <c r="I813" s="85"/>
      <c r="J813" s="85"/>
      <c r="K813" s="84"/>
      <c r="L813" s="86"/>
      <c r="M813" s="87"/>
      <c r="N813" s="135"/>
      <c r="O813" s="119"/>
      <c r="P813" s="120"/>
      <c r="Q813" s="121"/>
      <c r="R813" s="86"/>
      <c r="S813" s="86"/>
      <c r="T813" s="138">
        <f t="shared" si="330"/>
        <v>6.4099999999999966</v>
      </c>
      <c r="U813" s="122">
        <f t="shared" si="338"/>
        <v>0</v>
      </c>
      <c r="V813" s="123">
        <f t="shared" si="339"/>
        <v>0</v>
      </c>
      <c r="W813" s="122">
        <f t="shared" si="324"/>
        <v>0</v>
      </c>
      <c r="X813" s="124">
        <f t="shared" si="340"/>
        <v>6.4099999999999966</v>
      </c>
      <c r="Y813" s="124">
        <f t="shared" si="341"/>
        <v>-1.5899999999999967</v>
      </c>
      <c r="Z813" s="124">
        <f t="shared" si="342"/>
        <v>6.4099999999999966</v>
      </c>
      <c r="AA813" s="140">
        <f t="shared" si="343"/>
        <v>-1.5899999999999967</v>
      </c>
      <c r="AB813" s="142" t="str">
        <f>IF(G813&lt;&gt;"",VLOOKUP(WEEKDAY(C813,2),Служебный!G$4:H$10,2),"")</f>
        <v/>
      </c>
      <c r="AC813" s="125" t="str">
        <f t="shared" si="331"/>
        <v/>
      </c>
      <c r="AD813" s="126" t="str">
        <f t="shared" si="332"/>
        <v/>
      </c>
      <c r="AE813" s="127">
        <f t="shared" si="344"/>
        <v>0</v>
      </c>
      <c r="AF813" s="127">
        <f t="shared" si="345"/>
        <v>0</v>
      </c>
      <c r="AG813" s="127" t="str">
        <f t="shared" si="325"/>
        <v>интрадей</v>
      </c>
      <c r="AH813" s="128">
        <f t="shared" si="346"/>
        <v>0</v>
      </c>
      <c r="AI813" s="128">
        <f t="shared" si="347"/>
        <v>0</v>
      </c>
      <c r="AJ813" s="125" t="str">
        <f t="shared" si="333"/>
        <v/>
      </c>
      <c r="AK813" s="125" t="str">
        <f t="shared" si="334"/>
        <v/>
      </c>
      <c r="AL813" s="126" t="str">
        <f t="shared" si="335"/>
        <v/>
      </c>
      <c r="AM813" s="128">
        <f t="shared" si="328"/>
        <v>0</v>
      </c>
      <c r="AN813" s="129">
        <f t="shared" si="336"/>
        <v>8</v>
      </c>
      <c r="AO813" s="129">
        <f t="shared" si="329"/>
        <v>-19.875000000000043</v>
      </c>
      <c r="AP813" s="129">
        <f t="shared" si="337"/>
        <v>0</v>
      </c>
      <c r="AQ813" s="128">
        <f t="shared" si="326"/>
        <v>0</v>
      </c>
      <c r="AR813" s="128">
        <f t="shared" si="327"/>
        <v>0</v>
      </c>
      <c r="AS813" s="125">
        <f t="shared" si="348"/>
        <v>0</v>
      </c>
      <c r="AT813" s="143">
        <f t="shared" si="349"/>
        <v>-1</v>
      </c>
      <c r="AU813" s="137"/>
      <c r="AV813" s="102"/>
    </row>
    <row r="814" spans="1:48" ht="10.199999999999999" x14ac:dyDescent="0.2">
      <c r="A814" s="102"/>
      <c r="B814" s="133">
        <v>812</v>
      </c>
      <c r="C814" s="159"/>
      <c r="D814" s="82"/>
      <c r="E814" s="81"/>
      <c r="F814" s="82"/>
      <c r="G814" s="84"/>
      <c r="H814" s="84"/>
      <c r="I814" s="85"/>
      <c r="J814" s="85"/>
      <c r="K814" s="84"/>
      <c r="L814" s="86"/>
      <c r="M814" s="87"/>
      <c r="N814" s="135"/>
      <c r="O814" s="119"/>
      <c r="P814" s="120"/>
      <c r="Q814" s="121"/>
      <c r="R814" s="86"/>
      <c r="S814" s="86"/>
      <c r="T814" s="138">
        <f t="shared" si="330"/>
        <v>6.4099999999999966</v>
      </c>
      <c r="U814" s="122">
        <f t="shared" si="338"/>
        <v>0</v>
      </c>
      <c r="V814" s="123">
        <f t="shared" si="339"/>
        <v>0</v>
      </c>
      <c r="W814" s="122">
        <f t="shared" si="324"/>
        <v>0</v>
      </c>
      <c r="X814" s="124">
        <f t="shared" si="340"/>
        <v>6.4099999999999966</v>
      </c>
      <c r="Y814" s="124">
        <f t="shared" si="341"/>
        <v>-1.5899999999999967</v>
      </c>
      <c r="Z814" s="124">
        <f t="shared" si="342"/>
        <v>6.4099999999999966</v>
      </c>
      <c r="AA814" s="140">
        <f t="shared" si="343"/>
        <v>-1.5899999999999967</v>
      </c>
      <c r="AB814" s="142" t="str">
        <f>IF(G814&lt;&gt;"",VLOOKUP(WEEKDAY(C814,2),Служебный!G$4:H$10,2),"")</f>
        <v/>
      </c>
      <c r="AC814" s="125" t="str">
        <f t="shared" si="331"/>
        <v/>
      </c>
      <c r="AD814" s="126" t="str">
        <f t="shared" si="332"/>
        <v/>
      </c>
      <c r="AE814" s="127">
        <f t="shared" si="344"/>
        <v>0</v>
      </c>
      <c r="AF814" s="127">
        <f t="shared" si="345"/>
        <v>0</v>
      </c>
      <c r="AG814" s="127" t="str">
        <f t="shared" si="325"/>
        <v>интрадей</v>
      </c>
      <c r="AH814" s="128">
        <f t="shared" si="346"/>
        <v>0</v>
      </c>
      <c r="AI814" s="128">
        <f t="shared" si="347"/>
        <v>0</v>
      </c>
      <c r="AJ814" s="125" t="str">
        <f t="shared" si="333"/>
        <v/>
      </c>
      <c r="AK814" s="125" t="str">
        <f t="shared" si="334"/>
        <v/>
      </c>
      <c r="AL814" s="126" t="str">
        <f t="shared" si="335"/>
        <v/>
      </c>
      <c r="AM814" s="128">
        <f t="shared" si="328"/>
        <v>0</v>
      </c>
      <c r="AN814" s="129">
        <f t="shared" si="336"/>
        <v>8</v>
      </c>
      <c r="AO814" s="129">
        <f t="shared" si="329"/>
        <v>-19.875000000000043</v>
      </c>
      <c r="AP814" s="129">
        <f t="shared" si="337"/>
        <v>0</v>
      </c>
      <c r="AQ814" s="128">
        <f t="shared" si="326"/>
        <v>0</v>
      </c>
      <c r="AR814" s="128">
        <f t="shared" si="327"/>
        <v>0</v>
      </c>
      <c r="AS814" s="125">
        <f t="shared" si="348"/>
        <v>0</v>
      </c>
      <c r="AT814" s="143">
        <f t="shared" si="349"/>
        <v>-1</v>
      </c>
      <c r="AU814" s="137"/>
      <c r="AV814" s="102"/>
    </row>
    <row r="815" spans="1:48" ht="10.199999999999999" x14ac:dyDescent="0.2">
      <c r="A815" s="102"/>
      <c r="B815" s="133">
        <v>813</v>
      </c>
      <c r="C815" s="159"/>
      <c r="D815" s="82"/>
      <c r="E815" s="81"/>
      <c r="F815" s="82"/>
      <c r="G815" s="84"/>
      <c r="H815" s="84"/>
      <c r="I815" s="85"/>
      <c r="J815" s="85"/>
      <c r="K815" s="84"/>
      <c r="L815" s="86"/>
      <c r="M815" s="87"/>
      <c r="N815" s="135"/>
      <c r="O815" s="119"/>
      <c r="P815" s="120"/>
      <c r="Q815" s="121"/>
      <c r="R815" s="86"/>
      <c r="S815" s="86"/>
      <c r="T815" s="138">
        <f t="shared" si="330"/>
        <v>6.4099999999999966</v>
      </c>
      <c r="U815" s="122">
        <f t="shared" si="338"/>
        <v>0</v>
      </c>
      <c r="V815" s="123">
        <f t="shared" si="339"/>
        <v>0</v>
      </c>
      <c r="W815" s="122">
        <f t="shared" si="324"/>
        <v>0</v>
      </c>
      <c r="X815" s="124">
        <f t="shared" si="340"/>
        <v>6.4099999999999966</v>
      </c>
      <c r="Y815" s="124">
        <f t="shared" si="341"/>
        <v>-1.5899999999999967</v>
      </c>
      <c r="Z815" s="124">
        <f t="shared" si="342"/>
        <v>6.4099999999999966</v>
      </c>
      <c r="AA815" s="140">
        <f t="shared" si="343"/>
        <v>-1.5899999999999967</v>
      </c>
      <c r="AB815" s="142" t="str">
        <f>IF(G815&lt;&gt;"",VLOOKUP(WEEKDAY(C815,2),Служебный!G$4:H$10,2),"")</f>
        <v/>
      </c>
      <c r="AC815" s="125" t="str">
        <f t="shared" si="331"/>
        <v/>
      </c>
      <c r="AD815" s="126" t="str">
        <f t="shared" si="332"/>
        <v/>
      </c>
      <c r="AE815" s="127">
        <f t="shared" si="344"/>
        <v>0</v>
      </c>
      <c r="AF815" s="127">
        <f t="shared" si="345"/>
        <v>0</v>
      </c>
      <c r="AG815" s="127" t="str">
        <f t="shared" si="325"/>
        <v>интрадей</v>
      </c>
      <c r="AH815" s="128">
        <f t="shared" si="346"/>
        <v>0</v>
      </c>
      <c r="AI815" s="128">
        <f t="shared" si="347"/>
        <v>0</v>
      </c>
      <c r="AJ815" s="125" t="str">
        <f t="shared" si="333"/>
        <v/>
      </c>
      <c r="AK815" s="125" t="str">
        <f t="shared" si="334"/>
        <v/>
      </c>
      <c r="AL815" s="126" t="str">
        <f t="shared" si="335"/>
        <v/>
      </c>
      <c r="AM815" s="128">
        <f t="shared" si="328"/>
        <v>0</v>
      </c>
      <c r="AN815" s="129">
        <f t="shared" si="336"/>
        <v>8</v>
      </c>
      <c r="AO815" s="129">
        <f t="shared" si="329"/>
        <v>-19.875000000000043</v>
      </c>
      <c r="AP815" s="129">
        <f t="shared" si="337"/>
        <v>0</v>
      </c>
      <c r="AQ815" s="128">
        <f t="shared" si="326"/>
        <v>0</v>
      </c>
      <c r="AR815" s="128">
        <f t="shared" si="327"/>
        <v>0</v>
      </c>
      <c r="AS815" s="125">
        <f t="shared" si="348"/>
        <v>0</v>
      </c>
      <c r="AT815" s="143">
        <f t="shared" si="349"/>
        <v>-1</v>
      </c>
      <c r="AU815" s="137"/>
      <c r="AV815" s="102"/>
    </row>
    <row r="816" spans="1:48" ht="10.199999999999999" x14ac:dyDescent="0.2">
      <c r="A816" s="102"/>
      <c r="B816" s="133">
        <v>814</v>
      </c>
      <c r="C816" s="159"/>
      <c r="D816" s="82"/>
      <c r="E816" s="81"/>
      <c r="F816" s="82"/>
      <c r="G816" s="84"/>
      <c r="H816" s="84"/>
      <c r="I816" s="85"/>
      <c r="J816" s="85"/>
      <c r="K816" s="84"/>
      <c r="L816" s="86"/>
      <c r="M816" s="87"/>
      <c r="N816" s="135"/>
      <c r="O816" s="119"/>
      <c r="P816" s="120"/>
      <c r="Q816" s="121"/>
      <c r="R816" s="86"/>
      <c r="S816" s="86"/>
      <c r="T816" s="138">
        <f t="shared" si="330"/>
        <v>6.4099999999999966</v>
      </c>
      <c r="U816" s="122">
        <f t="shared" si="338"/>
        <v>0</v>
      </c>
      <c r="V816" s="123">
        <f t="shared" si="339"/>
        <v>0</v>
      </c>
      <c r="W816" s="122">
        <f t="shared" si="324"/>
        <v>0</v>
      </c>
      <c r="X816" s="124">
        <f t="shared" si="340"/>
        <v>6.4099999999999966</v>
      </c>
      <c r="Y816" s="124">
        <f t="shared" si="341"/>
        <v>-1.5899999999999967</v>
      </c>
      <c r="Z816" s="124">
        <f t="shared" si="342"/>
        <v>6.4099999999999966</v>
      </c>
      <c r="AA816" s="140">
        <f t="shared" si="343"/>
        <v>-1.5899999999999967</v>
      </c>
      <c r="AB816" s="142" t="str">
        <f>IF(G816&lt;&gt;"",VLOOKUP(WEEKDAY(C816,2),Служебный!G$4:H$10,2),"")</f>
        <v/>
      </c>
      <c r="AC816" s="125" t="str">
        <f t="shared" si="331"/>
        <v/>
      </c>
      <c r="AD816" s="126" t="str">
        <f t="shared" si="332"/>
        <v/>
      </c>
      <c r="AE816" s="127">
        <f t="shared" si="344"/>
        <v>0</v>
      </c>
      <c r="AF816" s="127">
        <f t="shared" si="345"/>
        <v>0</v>
      </c>
      <c r="AG816" s="127" t="str">
        <f t="shared" si="325"/>
        <v>интрадей</v>
      </c>
      <c r="AH816" s="128">
        <f t="shared" si="346"/>
        <v>0</v>
      </c>
      <c r="AI816" s="128">
        <f t="shared" si="347"/>
        <v>0</v>
      </c>
      <c r="AJ816" s="125" t="str">
        <f t="shared" si="333"/>
        <v/>
      </c>
      <c r="AK816" s="125" t="str">
        <f t="shared" si="334"/>
        <v/>
      </c>
      <c r="AL816" s="126" t="str">
        <f t="shared" si="335"/>
        <v/>
      </c>
      <c r="AM816" s="128">
        <f t="shared" si="328"/>
        <v>0</v>
      </c>
      <c r="AN816" s="129">
        <f t="shared" si="336"/>
        <v>8</v>
      </c>
      <c r="AO816" s="129">
        <f t="shared" si="329"/>
        <v>-19.875000000000043</v>
      </c>
      <c r="AP816" s="129">
        <f t="shared" si="337"/>
        <v>0</v>
      </c>
      <c r="AQ816" s="128">
        <f t="shared" si="326"/>
        <v>0</v>
      </c>
      <c r="AR816" s="128">
        <f t="shared" si="327"/>
        <v>0</v>
      </c>
      <c r="AS816" s="125">
        <f t="shared" si="348"/>
        <v>0</v>
      </c>
      <c r="AT816" s="143">
        <f t="shared" si="349"/>
        <v>-1</v>
      </c>
      <c r="AU816" s="137"/>
      <c r="AV816" s="102"/>
    </row>
    <row r="817" spans="1:48" ht="10.199999999999999" x14ac:dyDescent="0.2">
      <c r="A817" s="102"/>
      <c r="B817" s="133">
        <v>815</v>
      </c>
      <c r="C817" s="159"/>
      <c r="D817" s="82"/>
      <c r="E817" s="81"/>
      <c r="F817" s="82"/>
      <c r="G817" s="84"/>
      <c r="H817" s="84"/>
      <c r="I817" s="85"/>
      <c r="J817" s="85"/>
      <c r="K817" s="84"/>
      <c r="L817" s="86"/>
      <c r="M817" s="87"/>
      <c r="N817" s="135"/>
      <c r="O817" s="119"/>
      <c r="P817" s="120"/>
      <c r="Q817" s="121"/>
      <c r="R817" s="86"/>
      <c r="S817" s="86"/>
      <c r="T817" s="138">
        <f t="shared" si="330"/>
        <v>6.4099999999999966</v>
      </c>
      <c r="U817" s="122">
        <f t="shared" si="338"/>
        <v>0</v>
      </c>
      <c r="V817" s="123">
        <f t="shared" si="339"/>
        <v>0</v>
      </c>
      <c r="W817" s="122">
        <f t="shared" si="324"/>
        <v>0</v>
      </c>
      <c r="X817" s="124">
        <f t="shared" si="340"/>
        <v>6.4099999999999966</v>
      </c>
      <c r="Y817" s="124">
        <f t="shared" si="341"/>
        <v>-1.5899999999999967</v>
      </c>
      <c r="Z817" s="124">
        <f t="shared" si="342"/>
        <v>6.4099999999999966</v>
      </c>
      <c r="AA817" s="140">
        <f t="shared" si="343"/>
        <v>-1.5899999999999967</v>
      </c>
      <c r="AB817" s="142" t="str">
        <f>IF(G817&lt;&gt;"",VLOOKUP(WEEKDAY(C817,2),Служебный!G$4:H$10,2),"")</f>
        <v/>
      </c>
      <c r="AC817" s="125" t="str">
        <f t="shared" si="331"/>
        <v/>
      </c>
      <c r="AD817" s="126" t="str">
        <f t="shared" si="332"/>
        <v/>
      </c>
      <c r="AE817" s="127">
        <f t="shared" si="344"/>
        <v>0</v>
      </c>
      <c r="AF817" s="127">
        <f t="shared" si="345"/>
        <v>0</v>
      </c>
      <c r="AG817" s="127" t="str">
        <f t="shared" si="325"/>
        <v>интрадей</v>
      </c>
      <c r="AH817" s="128">
        <f t="shared" si="346"/>
        <v>0</v>
      </c>
      <c r="AI817" s="128">
        <f t="shared" si="347"/>
        <v>0</v>
      </c>
      <c r="AJ817" s="125" t="str">
        <f t="shared" si="333"/>
        <v/>
      </c>
      <c r="AK817" s="125" t="str">
        <f t="shared" si="334"/>
        <v/>
      </c>
      <c r="AL817" s="126" t="str">
        <f t="shared" si="335"/>
        <v/>
      </c>
      <c r="AM817" s="128">
        <f t="shared" si="328"/>
        <v>0</v>
      </c>
      <c r="AN817" s="129">
        <f t="shared" si="336"/>
        <v>8</v>
      </c>
      <c r="AO817" s="129">
        <f t="shared" si="329"/>
        <v>-19.875000000000043</v>
      </c>
      <c r="AP817" s="129">
        <f t="shared" si="337"/>
        <v>0</v>
      </c>
      <c r="AQ817" s="128">
        <f t="shared" si="326"/>
        <v>0</v>
      </c>
      <c r="AR817" s="128">
        <f t="shared" si="327"/>
        <v>0</v>
      </c>
      <c r="AS817" s="125">
        <f t="shared" si="348"/>
        <v>0</v>
      </c>
      <c r="AT817" s="143">
        <f t="shared" si="349"/>
        <v>-1</v>
      </c>
      <c r="AU817" s="137"/>
      <c r="AV817" s="102"/>
    </row>
    <row r="818" spans="1:48" ht="10.199999999999999" x14ac:dyDescent="0.2">
      <c r="A818" s="102"/>
      <c r="B818" s="133">
        <v>816</v>
      </c>
      <c r="C818" s="159"/>
      <c r="D818" s="82"/>
      <c r="E818" s="81"/>
      <c r="F818" s="82"/>
      <c r="G818" s="84"/>
      <c r="H818" s="84"/>
      <c r="I818" s="85"/>
      <c r="J818" s="85"/>
      <c r="K818" s="84"/>
      <c r="L818" s="86"/>
      <c r="M818" s="87"/>
      <c r="N818" s="135"/>
      <c r="O818" s="119"/>
      <c r="P818" s="120"/>
      <c r="Q818" s="121"/>
      <c r="R818" s="86"/>
      <c r="S818" s="86"/>
      <c r="T818" s="138">
        <f t="shared" si="330"/>
        <v>6.4099999999999966</v>
      </c>
      <c r="U818" s="122">
        <f t="shared" si="338"/>
        <v>0</v>
      </c>
      <c r="V818" s="123">
        <f t="shared" si="339"/>
        <v>0</v>
      </c>
      <c r="W818" s="122">
        <f t="shared" si="324"/>
        <v>0</v>
      </c>
      <c r="X818" s="124">
        <f t="shared" si="340"/>
        <v>6.4099999999999966</v>
      </c>
      <c r="Y818" s="124">
        <f t="shared" si="341"/>
        <v>-1.5899999999999967</v>
      </c>
      <c r="Z818" s="124">
        <f t="shared" si="342"/>
        <v>6.4099999999999966</v>
      </c>
      <c r="AA818" s="140">
        <f t="shared" si="343"/>
        <v>-1.5899999999999967</v>
      </c>
      <c r="AB818" s="142" t="str">
        <f>IF(G818&lt;&gt;"",VLOOKUP(WEEKDAY(C818,2),Служебный!G$4:H$10,2),"")</f>
        <v/>
      </c>
      <c r="AC818" s="125" t="str">
        <f t="shared" si="331"/>
        <v/>
      </c>
      <c r="AD818" s="126" t="str">
        <f t="shared" si="332"/>
        <v/>
      </c>
      <c r="AE818" s="127">
        <f t="shared" si="344"/>
        <v>0</v>
      </c>
      <c r="AF818" s="127">
        <f t="shared" si="345"/>
        <v>0</v>
      </c>
      <c r="AG818" s="127" t="str">
        <f t="shared" si="325"/>
        <v>интрадей</v>
      </c>
      <c r="AH818" s="128">
        <f t="shared" si="346"/>
        <v>0</v>
      </c>
      <c r="AI818" s="128">
        <f t="shared" si="347"/>
        <v>0</v>
      </c>
      <c r="AJ818" s="125" t="str">
        <f t="shared" si="333"/>
        <v/>
      </c>
      <c r="AK818" s="125" t="str">
        <f t="shared" si="334"/>
        <v/>
      </c>
      <c r="AL818" s="126" t="str">
        <f t="shared" si="335"/>
        <v/>
      </c>
      <c r="AM818" s="128">
        <f t="shared" si="328"/>
        <v>0</v>
      </c>
      <c r="AN818" s="129">
        <f t="shared" si="336"/>
        <v>8</v>
      </c>
      <c r="AO818" s="129">
        <f t="shared" si="329"/>
        <v>-19.875000000000043</v>
      </c>
      <c r="AP818" s="129">
        <f t="shared" si="337"/>
        <v>0</v>
      </c>
      <c r="AQ818" s="128">
        <f t="shared" si="326"/>
        <v>0</v>
      </c>
      <c r="AR818" s="128">
        <f t="shared" si="327"/>
        <v>0</v>
      </c>
      <c r="AS818" s="125">
        <f t="shared" si="348"/>
        <v>0</v>
      </c>
      <c r="AT818" s="143">
        <f t="shared" si="349"/>
        <v>-1</v>
      </c>
      <c r="AU818" s="137"/>
      <c r="AV818" s="102"/>
    </row>
    <row r="819" spans="1:48" ht="10.199999999999999" x14ac:dyDescent="0.2">
      <c r="A819" s="102"/>
      <c r="B819" s="133">
        <v>817</v>
      </c>
      <c r="C819" s="159"/>
      <c r="D819" s="82"/>
      <c r="E819" s="81"/>
      <c r="F819" s="82"/>
      <c r="G819" s="84"/>
      <c r="H819" s="84"/>
      <c r="I819" s="85"/>
      <c r="J819" s="85"/>
      <c r="K819" s="84"/>
      <c r="L819" s="86"/>
      <c r="M819" s="87"/>
      <c r="N819" s="135"/>
      <c r="O819" s="119"/>
      <c r="P819" s="120"/>
      <c r="Q819" s="121"/>
      <c r="R819" s="86"/>
      <c r="S819" s="86"/>
      <c r="T819" s="138">
        <f t="shared" si="330"/>
        <v>6.4099999999999966</v>
      </c>
      <c r="U819" s="122">
        <f t="shared" si="338"/>
        <v>0</v>
      </c>
      <c r="V819" s="123">
        <f t="shared" si="339"/>
        <v>0</v>
      </c>
      <c r="W819" s="122">
        <f t="shared" si="324"/>
        <v>0</v>
      </c>
      <c r="X819" s="124">
        <f t="shared" si="340"/>
        <v>6.4099999999999966</v>
      </c>
      <c r="Y819" s="124">
        <f t="shared" si="341"/>
        <v>-1.5899999999999967</v>
      </c>
      <c r="Z819" s="124">
        <f t="shared" si="342"/>
        <v>6.4099999999999966</v>
      </c>
      <c r="AA819" s="140">
        <f t="shared" si="343"/>
        <v>-1.5899999999999967</v>
      </c>
      <c r="AB819" s="142" t="str">
        <f>IF(G819&lt;&gt;"",VLOOKUP(WEEKDAY(C819,2),Служебный!G$4:H$10,2),"")</f>
        <v/>
      </c>
      <c r="AC819" s="125" t="str">
        <f t="shared" si="331"/>
        <v/>
      </c>
      <c r="AD819" s="126" t="str">
        <f t="shared" si="332"/>
        <v/>
      </c>
      <c r="AE819" s="127">
        <f t="shared" si="344"/>
        <v>0</v>
      </c>
      <c r="AF819" s="127">
        <f t="shared" si="345"/>
        <v>0</v>
      </c>
      <c r="AG819" s="127" t="str">
        <f t="shared" si="325"/>
        <v>интрадей</v>
      </c>
      <c r="AH819" s="128">
        <f t="shared" si="346"/>
        <v>0</v>
      </c>
      <c r="AI819" s="128">
        <f t="shared" si="347"/>
        <v>0</v>
      </c>
      <c r="AJ819" s="125" t="str">
        <f t="shared" si="333"/>
        <v/>
      </c>
      <c r="AK819" s="125" t="str">
        <f t="shared" si="334"/>
        <v/>
      </c>
      <c r="AL819" s="126" t="str">
        <f t="shared" si="335"/>
        <v/>
      </c>
      <c r="AM819" s="128">
        <f t="shared" si="328"/>
        <v>0</v>
      </c>
      <c r="AN819" s="129">
        <f t="shared" si="336"/>
        <v>8</v>
      </c>
      <c r="AO819" s="129">
        <f t="shared" si="329"/>
        <v>-19.875000000000043</v>
      </c>
      <c r="AP819" s="129">
        <f t="shared" si="337"/>
        <v>0</v>
      </c>
      <c r="AQ819" s="128">
        <f t="shared" si="326"/>
        <v>0</v>
      </c>
      <c r="AR819" s="128">
        <f t="shared" si="327"/>
        <v>0</v>
      </c>
      <c r="AS819" s="125">
        <f t="shared" si="348"/>
        <v>0</v>
      </c>
      <c r="AT819" s="143">
        <f t="shared" si="349"/>
        <v>-1</v>
      </c>
      <c r="AU819" s="137"/>
      <c r="AV819" s="102"/>
    </row>
    <row r="820" spans="1:48" ht="10.199999999999999" x14ac:dyDescent="0.2">
      <c r="A820" s="102"/>
      <c r="B820" s="133">
        <v>818</v>
      </c>
      <c r="C820" s="159"/>
      <c r="D820" s="82"/>
      <c r="E820" s="81"/>
      <c r="F820" s="82"/>
      <c r="G820" s="84"/>
      <c r="H820" s="84"/>
      <c r="I820" s="85"/>
      <c r="J820" s="85"/>
      <c r="K820" s="84"/>
      <c r="L820" s="86"/>
      <c r="M820" s="87"/>
      <c r="N820" s="135"/>
      <c r="O820" s="119"/>
      <c r="P820" s="120"/>
      <c r="Q820" s="121"/>
      <c r="R820" s="86"/>
      <c r="S820" s="86"/>
      <c r="T820" s="138">
        <f t="shared" si="330"/>
        <v>6.4099999999999966</v>
      </c>
      <c r="U820" s="122">
        <f t="shared" si="338"/>
        <v>0</v>
      </c>
      <c r="V820" s="123">
        <f t="shared" si="339"/>
        <v>0</v>
      </c>
      <c r="W820" s="122">
        <f t="shared" si="324"/>
        <v>0</v>
      </c>
      <c r="X820" s="124">
        <f t="shared" si="340"/>
        <v>6.4099999999999966</v>
      </c>
      <c r="Y820" s="124">
        <f t="shared" si="341"/>
        <v>-1.5899999999999967</v>
      </c>
      <c r="Z820" s="124">
        <f t="shared" si="342"/>
        <v>6.4099999999999966</v>
      </c>
      <c r="AA820" s="140">
        <f t="shared" si="343"/>
        <v>-1.5899999999999967</v>
      </c>
      <c r="AB820" s="142" t="str">
        <f>IF(G820&lt;&gt;"",VLOOKUP(WEEKDAY(C820,2),Служебный!G$4:H$10,2),"")</f>
        <v/>
      </c>
      <c r="AC820" s="125" t="str">
        <f t="shared" si="331"/>
        <v/>
      </c>
      <c r="AD820" s="126" t="str">
        <f t="shared" si="332"/>
        <v/>
      </c>
      <c r="AE820" s="127">
        <f t="shared" si="344"/>
        <v>0</v>
      </c>
      <c r="AF820" s="127">
        <f t="shared" si="345"/>
        <v>0</v>
      </c>
      <c r="AG820" s="127" t="str">
        <f t="shared" si="325"/>
        <v>интрадей</v>
      </c>
      <c r="AH820" s="128">
        <f t="shared" si="346"/>
        <v>0</v>
      </c>
      <c r="AI820" s="128">
        <f t="shared" si="347"/>
        <v>0</v>
      </c>
      <c r="AJ820" s="125" t="str">
        <f t="shared" si="333"/>
        <v/>
      </c>
      <c r="AK820" s="125" t="str">
        <f t="shared" si="334"/>
        <v/>
      </c>
      <c r="AL820" s="126" t="str">
        <f t="shared" si="335"/>
        <v/>
      </c>
      <c r="AM820" s="128">
        <f t="shared" si="328"/>
        <v>0</v>
      </c>
      <c r="AN820" s="129">
        <f t="shared" si="336"/>
        <v>8</v>
      </c>
      <c r="AO820" s="129">
        <f t="shared" si="329"/>
        <v>-19.875000000000043</v>
      </c>
      <c r="AP820" s="129">
        <f t="shared" si="337"/>
        <v>0</v>
      </c>
      <c r="AQ820" s="128">
        <f t="shared" si="326"/>
        <v>0</v>
      </c>
      <c r="AR820" s="128">
        <f t="shared" si="327"/>
        <v>0</v>
      </c>
      <c r="AS820" s="125">
        <f t="shared" si="348"/>
        <v>0</v>
      </c>
      <c r="AT820" s="143">
        <f t="shared" si="349"/>
        <v>-1</v>
      </c>
      <c r="AU820" s="137"/>
      <c r="AV820" s="102"/>
    </row>
    <row r="821" spans="1:48" ht="10.199999999999999" x14ac:dyDescent="0.2">
      <c r="A821" s="102"/>
      <c r="B821" s="133">
        <v>819</v>
      </c>
      <c r="C821" s="159"/>
      <c r="D821" s="82"/>
      <c r="E821" s="81"/>
      <c r="F821" s="82"/>
      <c r="G821" s="84"/>
      <c r="H821" s="84"/>
      <c r="I821" s="85"/>
      <c r="J821" s="85"/>
      <c r="K821" s="84"/>
      <c r="L821" s="86"/>
      <c r="M821" s="87"/>
      <c r="N821" s="135"/>
      <c r="O821" s="119"/>
      <c r="P821" s="120"/>
      <c r="Q821" s="121"/>
      <c r="R821" s="86"/>
      <c r="S821" s="86"/>
      <c r="T821" s="138">
        <f t="shared" si="330"/>
        <v>6.4099999999999966</v>
      </c>
      <c r="U821" s="122">
        <f t="shared" si="338"/>
        <v>0</v>
      </c>
      <c r="V821" s="123">
        <f t="shared" si="339"/>
        <v>0</v>
      </c>
      <c r="W821" s="122">
        <f t="shared" si="324"/>
        <v>0</v>
      </c>
      <c r="X821" s="124">
        <f t="shared" si="340"/>
        <v>6.4099999999999966</v>
      </c>
      <c r="Y821" s="124">
        <f t="shared" si="341"/>
        <v>-1.5899999999999967</v>
      </c>
      <c r="Z821" s="124">
        <f t="shared" si="342"/>
        <v>6.4099999999999966</v>
      </c>
      <c r="AA821" s="140">
        <f t="shared" si="343"/>
        <v>-1.5899999999999967</v>
      </c>
      <c r="AB821" s="142" t="str">
        <f>IF(G821&lt;&gt;"",VLOOKUP(WEEKDAY(C821,2),Служебный!G$4:H$10,2),"")</f>
        <v/>
      </c>
      <c r="AC821" s="125" t="str">
        <f t="shared" si="331"/>
        <v/>
      </c>
      <c r="AD821" s="126" t="str">
        <f t="shared" si="332"/>
        <v/>
      </c>
      <c r="AE821" s="127">
        <f t="shared" si="344"/>
        <v>0</v>
      </c>
      <c r="AF821" s="127">
        <f t="shared" si="345"/>
        <v>0</v>
      </c>
      <c r="AG821" s="127" t="str">
        <f t="shared" si="325"/>
        <v>интрадей</v>
      </c>
      <c r="AH821" s="128">
        <f t="shared" si="346"/>
        <v>0</v>
      </c>
      <c r="AI821" s="128">
        <f t="shared" si="347"/>
        <v>0</v>
      </c>
      <c r="AJ821" s="125" t="str">
        <f t="shared" si="333"/>
        <v/>
      </c>
      <c r="AK821" s="125" t="str">
        <f t="shared" si="334"/>
        <v/>
      </c>
      <c r="AL821" s="126" t="str">
        <f t="shared" si="335"/>
        <v/>
      </c>
      <c r="AM821" s="128">
        <f t="shared" si="328"/>
        <v>0</v>
      </c>
      <c r="AN821" s="129">
        <f t="shared" si="336"/>
        <v>8</v>
      </c>
      <c r="AO821" s="129">
        <f t="shared" si="329"/>
        <v>-19.875000000000043</v>
      </c>
      <c r="AP821" s="129">
        <f t="shared" si="337"/>
        <v>0</v>
      </c>
      <c r="AQ821" s="128">
        <f t="shared" si="326"/>
        <v>0</v>
      </c>
      <c r="AR821" s="128">
        <f t="shared" si="327"/>
        <v>0</v>
      </c>
      <c r="AS821" s="125">
        <f t="shared" si="348"/>
        <v>0</v>
      </c>
      <c r="AT821" s="143">
        <f t="shared" si="349"/>
        <v>-1</v>
      </c>
      <c r="AU821" s="137"/>
      <c r="AV821" s="102"/>
    </row>
    <row r="822" spans="1:48" ht="10.199999999999999" x14ac:dyDescent="0.2">
      <c r="A822" s="102"/>
      <c r="B822" s="133">
        <v>820</v>
      </c>
      <c r="C822" s="159"/>
      <c r="D822" s="82"/>
      <c r="E822" s="81"/>
      <c r="F822" s="82"/>
      <c r="G822" s="84"/>
      <c r="H822" s="84"/>
      <c r="I822" s="85"/>
      <c r="J822" s="85"/>
      <c r="K822" s="84"/>
      <c r="L822" s="86"/>
      <c r="M822" s="87"/>
      <c r="N822" s="135"/>
      <c r="O822" s="119"/>
      <c r="P822" s="120"/>
      <c r="Q822" s="121"/>
      <c r="R822" s="86"/>
      <c r="S822" s="86"/>
      <c r="T822" s="138">
        <f t="shared" si="330"/>
        <v>6.4099999999999966</v>
      </c>
      <c r="U822" s="122">
        <f t="shared" si="338"/>
        <v>0</v>
      </c>
      <c r="V822" s="123">
        <f t="shared" si="339"/>
        <v>0</v>
      </c>
      <c r="W822" s="122">
        <f t="shared" si="324"/>
        <v>0</v>
      </c>
      <c r="X822" s="124">
        <f t="shared" si="340"/>
        <v>6.4099999999999966</v>
      </c>
      <c r="Y822" s="124">
        <f t="shared" si="341"/>
        <v>-1.5899999999999967</v>
      </c>
      <c r="Z822" s="124">
        <f t="shared" si="342"/>
        <v>6.4099999999999966</v>
      </c>
      <c r="AA822" s="140">
        <f t="shared" si="343"/>
        <v>-1.5899999999999967</v>
      </c>
      <c r="AB822" s="142" t="str">
        <f>IF(G822&lt;&gt;"",VLOOKUP(WEEKDAY(C822,2),Служебный!G$4:H$10,2),"")</f>
        <v/>
      </c>
      <c r="AC822" s="125" t="str">
        <f t="shared" si="331"/>
        <v/>
      </c>
      <c r="AD822" s="126" t="str">
        <f t="shared" si="332"/>
        <v/>
      </c>
      <c r="AE822" s="127">
        <f t="shared" si="344"/>
        <v>0</v>
      </c>
      <c r="AF822" s="127">
        <f t="shared" si="345"/>
        <v>0</v>
      </c>
      <c r="AG822" s="127" t="str">
        <f t="shared" si="325"/>
        <v>интрадей</v>
      </c>
      <c r="AH822" s="128">
        <f t="shared" si="346"/>
        <v>0</v>
      </c>
      <c r="AI822" s="128">
        <f t="shared" si="347"/>
        <v>0</v>
      </c>
      <c r="AJ822" s="125" t="str">
        <f t="shared" si="333"/>
        <v/>
      </c>
      <c r="AK822" s="125" t="str">
        <f t="shared" si="334"/>
        <v/>
      </c>
      <c r="AL822" s="126" t="str">
        <f t="shared" si="335"/>
        <v/>
      </c>
      <c r="AM822" s="128">
        <f t="shared" si="328"/>
        <v>0</v>
      </c>
      <c r="AN822" s="129">
        <f t="shared" si="336"/>
        <v>8</v>
      </c>
      <c r="AO822" s="129">
        <f t="shared" si="329"/>
        <v>-19.875000000000043</v>
      </c>
      <c r="AP822" s="129">
        <f t="shared" si="337"/>
        <v>0</v>
      </c>
      <c r="AQ822" s="128">
        <f t="shared" si="326"/>
        <v>0</v>
      </c>
      <c r="AR822" s="128">
        <f t="shared" si="327"/>
        <v>0</v>
      </c>
      <c r="AS822" s="125">
        <f t="shared" si="348"/>
        <v>0</v>
      </c>
      <c r="AT822" s="143">
        <f t="shared" si="349"/>
        <v>-1</v>
      </c>
      <c r="AU822" s="137"/>
      <c r="AV822" s="102"/>
    </row>
    <row r="823" spans="1:48" ht="10.199999999999999" x14ac:dyDescent="0.2">
      <c r="A823" s="102"/>
      <c r="B823" s="133">
        <v>821</v>
      </c>
      <c r="C823" s="159"/>
      <c r="D823" s="82"/>
      <c r="E823" s="81"/>
      <c r="F823" s="82"/>
      <c r="G823" s="84"/>
      <c r="H823" s="84"/>
      <c r="I823" s="85"/>
      <c r="J823" s="85"/>
      <c r="K823" s="84"/>
      <c r="L823" s="86"/>
      <c r="M823" s="87"/>
      <c r="N823" s="135"/>
      <c r="O823" s="119"/>
      <c r="P823" s="120"/>
      <c r="Q823" s="121"/>
      <c r="R823" s="86"/>
      <c r="S823" s="86"/>
      <c r="T823" s="138">
        <f t="shared" si="330"/>
        <v>6.4099999999999966</v>
      </c>
      <c r="U823" s="122">
        <f t="shared" si="338"/>
        <v>0</v>
      </c>
      <c r="V823" s="123">
        <f t="shared" si="339"/>
        <v>0</v>
      </c>
      <c r="W823" s="122">
        <f t="shared" si="324"/>
        <v>0</v>
      </c>
      <c r="X823" s="124">
        <f t="shared" si="340"/>
        <v>6.4099999999999966</v>
      </c>
      <c r="Y823" s="124">
        <f t="shared" si="341"/>
        <v>-1.5899999999999967</v>
      </c>
      <c r="Z823" s="124">
        <f t="shared" si="342"/>
        <v>6.4099999999999966</v>
      </c>
      <c r="AA823" s="140">
        <f t="shared" si="343"/>
        <v>-1.5899999999999967</v>
      </c>
      <c r="AB823" s="142" t="str">
        <f>IF(G823&lt;&gt;"",VLOOKUP(WEEKDAY(C823,2),Служебный!G$4:H$10,2),"")</f>
        <v/>
      </c>
      <c r="AC823" s="125" t="str">
        <f t="shared" si="331"/>
        <v/>
      </c>
      <c r="AD823" s="126" t="str">
        <f t="shared" si="332"/>
        <v/>
      </c>
      <c r="AE823" s="127">
        <f t="shared" si="344"/>
        <v>0</v>
      </c>
      <c r="AF823" s="127">
        <f t="shared" si="345"/>
        <v>0</v>
      </c>
      <c r="AG823" s="127" t="str">
        <f t="shared" si="325"/>
        <v>интрадей</v>
      </c>
      <c r="AH823" s="128">
        <f t="shared" si="346"/>
        <v>0</v>
      </c>
      <c r="AI823" s="128">
        <f t="shared" si="347"/>
        <v>0</v>
      </c>
      <c r="AJ823" s="125" t="str">
        <f t="shared" si="333"/>
        <v/>
      </c>
      <c r="AK823" s="125" t="str">
        <f t="shared" si="334"/>
        <v/>
      </c>
      <c r="AL823" s="126" t="str">
        <f t="shared" si="335"/>
        <v/>
      </c>
      <c r="AM823" s="128">
        <f t="shared" si="328"/>
        <v>0</v>
      </c>
      <c r="AN823" s="129">
        <f t="shared" si="336"/>
        <v>8</v>
      </c>
      <c r="AO823" s="129">
        <f t="shared" si="329"/>
        <v>-19.875000000000043</v>
      </c>
      <c r="AP823" s="129">
        <f t="shared" si="337"/>
        <v>0</v>
      </c>
      <c r="AQ823" s="128">
        <f t="shared" si="326"/>
        <v>0</v>
      </c>
      <c r="AR823" s="128">
        <f t="shared" si="327"/>
        <v>0</v>
      </c>
      <c r="AS823" s="125">
        <f t="shared" si="348"/>
        <v>0</v>
      </c>
      <c r="AT823" s="143">
        <f t="shared" si="349"/>
        <v>-1</v>
      </c>
      <c r="AU823" s="137"/>
      <c r="AV823" s="102"/>
    </row>
    <row r="824" spans="1:48" ht="10.199999999999999" x14ac:dyDescent="0.2">
      <c r="A824" s="102"/>
      <c r="B824" s="133">
        <v>822</v>
      </c>
      <c r="C824" s="159"/>
      <c r="D824" s="82"/>
      <c r="E824" s="81"/>
      <c r="F824" s="82"/>
      <c r="G824" s="84"/>
      <c r="H824" s="84"/>
      <c r="I824" s="85"/>
      <c r="J824" s="85"/>
      <c r="K824" s="84"/>
      <c r="L824" s="86"/>
      <c r="M824" s="87"/>
      <c r="N824" s="135"/>
      <c r="O824" s="119"/>
      <c r="P824" s="120"/>
      <c r="Q824" s="121"/>
      <c r="R824" s="86"/>
      <c r="S824" s="86"/>
      <c r="T824" s="138">
        <f t="shared" si="330"/>
        <v>6.4099999999999966</v>
      </c>
      <c r="U824" s="122">
        <f t="shared" si="338"/>
        <v>0</v>
      </c>
      <c r="V824" s="123">
        <f t="shared" si="339"/>
        <v>0</v>
      </c>
      <c r="W824" s="122">
        <f t="shared" si="324"/>
        <v>0</v>
      </c>
      <c r="X824" s="124">
        <f t="shared" si="340"/>
        <v>6.4099999999999966</v>
      </c>
      <c r="Y824" s="124">
        <f t="shared" si="341"/>
        <v>-1.5899999999999967</v>
      </c>
      <c r="Z824" s="124">
        <f t="shared" si="342"/>
        <v>6.4099999999999966</v>
      </c>
      <c r="AA824" s="140">
        <f t="shared" si="343"/>
        <v>-1.5899999999999967</v>
      </c>
      <c r="AB824" s="142" t="str">
        <f>IF(G824&lt;&gt;"",VLOOKUP(WEEKDAY(C824,2),Служебный!G$4:H$10,2),"")</f>
        <v/>
      </c>
      <c r="AC824" s="125" t="str">
        <f t="shared" si="331"/>
        <v/>
      </c>
      <c r="AD824" s="126" t="str">
        <f t="shared" si="332"/>
        <v/>
      </c>
      <c r="AE824" s="127">
        <f t="shared" si="344"/>
        <v>0</v>
      </c>
      <c r="AF824" s="127">
        <f t="shared" si="345"/>
        <v>0</v>
      </c>
      <c r="AG824" s="127" t="str">
        <f t="shared" si="325"/>
        <v>интрадей</v>
      </c>
      <c r="AH824" s="128">
        <f t="shared" si="346"/>
        <v>0</v>
      </c>
      <c r="AI824" s="128">
        <f t="shared" si="347"/>
        <v>0</v>
      </c>
      <c r="AJ824" s="125" t="str">
        <f t="shared" si="333"/>
        <v/>
      </c>
      <c r="AK824" s="125" t="str">
        <f t="shared" si="334"/>
        <v/>
      </c>
      <c r="AL824" s="126" t="str">
        <f t="shared" si="335"/>
        <v/>
      </c>
      <c r="AM824" s="128">
        <f t="shared" si="328"/>
        <v>0</v>
      </c>
      <c r="AN824" s="129">
        <f t="shared" si="336"/>
        <v>8</v>
      </c>
      <c r="AO824" s="129">
        <f t="shared" si="329"/>
        <v>-19.875000000000043</v>
      </c>
      <c r="AP824" s="129">
        <f t="shared" si="337"/>
        <v>0</v>
      </c>
      <c r="AQ824" s="128">
        <f t="shared" si="326"/>
        <v>0</v>
      </c>
      <c r="AR824" s="128">
        <f t="shared" si="327"/>
        <v>0</v>
      </c>
      <c r="AS824" s="125">
        <f t="shared" si="348"/>
        <v>0</v>
      </c>
      <c r="AT824" s="143">
        <f t="shared" si="349"/>
        <v>-1</v>
      </c>
      <c r="AU824" s="137"/>
      <c r="AV824" s="102"/>
    </row>
    <row r="825" spans="1:48" ht="10.199999999999999" x14ac:dyDescent="0.2">
      <c r="A825" s="102"/>
      <c r="B825" s="133">
        <v>823</v>
      </c>
      <c r="C825" s="159"/>
      <c r="D825" s="82"/>
      <c r="E825" s="81"/>
      <c r="F825" s="82"/>
      <c r="G825" s="84"/>
      <c r="H825" s="84"/>
      <c r="I825" s="85"/>
      <c r="J825" s="85"/>
      <c r="K825" s="84"/>
      <c r="L825" s="86"/>
      <c r="M825" s="87"/>
      <c r="N825" s="135"/>
      <c r="O825" s="119"/>
      <c r="P825" s="120"/>
      <c r="Q825" s="121"/>
      <c r="R825" s="86"/>
      <c r="S825" s="86"/>
      <c r="T825" s="138">
        <f t="shared" si="330"/>
        <v>6.4099999999999966</v>
      </c>
      <c r="U825" s="122">
        <f t="shared" si="338"/>
        <v>0</v>
      </c>
      <c r="V825" s="123">
        <f t="shared" si="339"/>
        <v>0</v>
      </c>
      <c r="W825" s="122">
        <f t="shared" si="324"/>
        <v>0</v>
      </c>
      <c r="X825" s="124">
        <f t="shared" si="340"/>
        <v>6.4099999999999966</v>
      </c>
      <c r="Y825" s="124">
        <f t="shared" si="341"/>
        <v>-1.5899999999999967</v>
      </c>
      <c r="Z825" s="124">
        <f t="shared" si="342"/>
        <v>6.4099999999999966</v>
      </c>
      <c r="AA825" s="140">
        <f t="shared" si="343"/>
        <v>-1.5899999999999967</v>
      </c>
      <c r="AB825" s="142" t="str">
        <f>IF(G825&lt;&gt;"",VLOOKUP(WEEKDAY(C825,2),Служебный!G$4:H$10,2),"")</f>
        <v/>
      </c>
      <c r="AC825" s="125" t="str">
        <f t="shared" si="331"/>
        <v/>
      </c>
      <c r="AD825" s="126" t="str">
        <f t="shared" si="332"/>
        <v/>
      </c>
      <c r="AE825" s="127">
        <f t="shared" si="344"/>
        <v>0</v>
      </c>
      <c r="AF825" s="127">
        <f t="shared" si="345"/>
        <v>0</v>
      </c>
      <c r="AG825" s="127" t="str">
        <f t="shared" si="325"/>
        <v>интрадей</v>
      </c>
      <c r="AH825" s="128">
        <f t="shared" si="346"/>
        <v>0</v>
      </c>
      <c r="AI825" s="128">
        <f t="shared" si="347"/>
        <v>0</v>
      </c>
      <c r="AJ825" s="125" t="str">
        <f t="shared" si="333"/>
        <v/>
      </c>
      <c r="AK825" s="125" t="str">
        <f t="shared" si="334"/>
        <v/>
      </c>
      <c r="AL825" s="126" t="str">
        <f t="shared" si="335"/>
        <v/>
      </c>
      <c r="AM825" s="128">
        <f t="shared" si="328"/>
        <v>0</v>
      </c>
      <c r="AN825" s="129">
        <f t="shared" si="336"/>
        <v>8</v>
      </c>
      <c r="AO825" s="129">
        <f t="shared" si="329"/>
        <v>-19.875000000000043</v>
      </c>
      <c r="AP825" s="129">
        <f t="shared" si="337"/>
        <v>0</v>
      </c>
      <c r="AQ825" s="128">
        <f t="shared" si="326"/>
        <v>0</v>
      </c>
      <c r="AR825" s="128">
        <f t="shared" si="327"/>
        <v>0</v>
      </c>
      <c r="AS825" s="125">
        <f t="shared" si="348"/>
        <v>0</v>
      </c>
      <c r="AT825" s="143">
        <f t="shared" si="349"/>
        <v>-1</v>
      </c>
      <c r="AU825" s="137"/>
      <c r="AV825" s="102"/>
    </row>
    <row r="826" spans="1:48" ht="10.199999999999999" x14ac:dyDescent="0.2">
      <c r="A826" s="102"/>
      <c r="B826" s="133">
        <v>824</v>
      </c>
      <c r="C826" s="159"/>
      <c r="D826" s="82"/>
      <c r="E826" s="81"/>
      <c r="F826" s="82"/>
      <c r="G826" s="84"/>
      <c r="H826" s="84"/>
      <c r="I826" s="85"/>
      <c r="J826" s="85"/>
      <c r="K826" s="84"/>
      <c r="L826" s="86"/>
      <c r="M826" s="87"/>
      <c r="N826" s="135"/>
      <c r="O826" s="119"/>
      <c r="P826" s="120"/>
      <c r="Q826" s="121"/>
      <c r="R826" s="86"/>
      <c r="S826" s="86"/>
      <c r="T826" s="138">
        <f t="shared" si="330"/>
        <v>6.4099999999999966</v>
      </c>
      <c r="U826" s="122">
        <f t="shared" si="338"/>
        <v>0</v>
      </c>
      <c r="V826" s="123">
        <f t="shared" si="339"/>
        <v>0</v>
      </c>
      <c r="W826" s="122">
        <f t="shared" si="324"/>
        <v>0</v>
      </c>
      <c r="X826" s="124">
        <f t="shared" si="340"/>
        <v>6.4099999999999966</v>
      </c>
      <c r="Y826" s="124">
        <f t="shared" si="341"/>
        <v>-1.5899999999999967</v>
      </c>
      <c r="Z826" s="124">
        <f t="shared" si="342"/>
        <v>6.4099999999999966</v>
      </c>
      <c r="AA826" s="140">
        <f t="shared" si="343"/>
        <v>-1.5899999999999967</v>
      </c>
      <c r="AB826" s="142" t="str">
        <f>IF(G826&lt;&gt;"",VLOOKUP(WEEKDAY(C826,2),Служебный!G$4:H$10,2),"")</f>
        <v/>
      </c>
      <c r="AC826" s="125" t="str">
        <f t="shared" si="331"/>
        <v/>
      </c>
      <c r="AD826" s="126" t="str">
        <f t="shared" si="332"/>
        <v/>
      </c>
      <c r="AE826" s="127">
        <f t="shared" si="344"/>
        <v>0</v>
      </c>
      <c r="AF826" s="127">
        <f t="shared" si="345"/>
        <v>0</v>
      </c>
      <c r="AG826" s="127" t="str">
        <f t="shared" si="325"/>
        <v>интрадей</v>
      </c>
      <c r="AH826" s="128">
        <f t="shared" si="346"/>
        <v>0</v>
      </c>
      <c r="AI826" s="128">
        <f t="shared" si="347"/>
        <v>0</v>
      </c>
      <c r="AJ826" s="125" t="str">
        <f t="shared" si="333"/>
        <v/>
      </c>
      <c r="AK826" s="125" t="str">
        <f t="shared" si="334"/>
        <v/>
      </c>
      <c r="AL826" s="126" t="str">
        <f t="shared" si="335"/>
        <v/>
      </c>
      <c r="AM826" s="128">
        <f t="shared" si="328"/>
        <v>0</v>
      </c>
      <c r="AN826" s="129">
        <f t="shared" si="336"/>
        <v>8</v>
      </c>
      <c r="AO826" s="129">
        <f t="shared" si="329"/>
        <v>-19.875000000000043</v>
      </c>
      <c r="AP826" s="129">
        <f t="shared" si="337"/>
        <v>0</v>
      </c>
      <c r="AQ826" s="128">
        <f t="shared" si="326"/>
        <v>0</v>
      </c>
      <c r="AR826" s="128">
        <f t="shared" si="327"/>
        <v>0</v>
      </c>
      <c r="AS826" s="125">
        <f t="shared" si="348"/>
        <v>0</v>
      </c>
      <c r="AT826" s="143">
        <f t="shared" si="349"/>
        <v>-1</v>
      </c>
      <c r="AU826" s="137"/>
      <c r="AV826" s="102"/>
    </row>
    <row r="827" spans="1:48" ht="10.199999999999999" x14ac:dyDescent="0.2">
      <c r="A827" s="102"/>
      <c r="B827" s="133">
        <v>825</v>
      </c>
      <c r="C827" s="159"/>
      <c r="D827" s="82"/>
      <c r="E827" s="81"/>
      <c r="F827" s="82"/>
      <c r="G827" s="84"/>
      <c r="H827" s="84"/>
      <c r="I827" s="85"/>
      <c r="J827" s="85"/>
      <c r="K827" s="84"/>
      <c r="L827" s="86"/>
      <c r="M827" s="87"/>
      <c r="N827" s="135"/>
      <c r="O827" s="119"/>
      <c r="P827" s="120"/>
      <c r="Q827" s="121"/>
      <c r="R827" s="86"/>
      <c r="S827" s="86"/>
      <c r="T827" s="138">
        <f t="shared" si="330"/>
        <v>6.4099999999999966</v>
      </c>
      <c r="U827" s="122">
        <f t="shared" si="338"/>
        <v>0</v>
      </c>
      <c r="V827" s="123">
        <f t="shared" si="339"/>
        <v>0</v>
      </c>
      <c r="W827" s="122">
        <f t="shared" si="324"/>
        <v>0</v>
      </c>
      <c r="X827" s="124">
        <f t="shared" si="340"/>
        <v>6.4099999999999966</v>
      </c>
      <c r="Y827" s="124">
        <f t="shared" si="341"/>
        <v>-1.5899999999999967</v>
      </c>
      <c r="Z827" s="124">
        <f t="shared" si="342"/>
        <v>6.4099999999999966</v>
      </c>
      <c r="AA827" s="140">
        <f t="shared" si="343"/>
        <v>-1.5899999999999967</v>
      </c>
      <c r="AB827" s="142" t="str">
        <f>IF(G827&lt;&gt;"",VLOOKUP(WEEKDAY(C827,2),Служебный!G$4:H$10,2),"")</f>
        <v/>
      </c>
      <c r="AC827" s="125" t="str">
        <f t="shared" si="331"/>
        <v/>
      </c>
      <c r="AD827" s="126" t="str">
        <f t="shared" si="332"/>
        <v/>
      </c>
      <c r="AE827" s="127">
        <f t="shared" si="344"/>
        <v>0</v>
      </c>
      <c r="AF827" s="127">
        <f t="shared" si="345"/>
        <v>0</v>
      </c>
      <c r="AG827" s="127" t="str">
        <f t="shared" si="325"/>
        <v>интрадей</v>
      </c>
      <c r="AH827" s="128">
        <f t="shared" si="346"/>
        <v>0</v>
      </c>
      <c r="AI827" s="128">
        <f t="shared" si="347"/>
        <v>0</v>
      </c>
      <c r="AJ827" s="125" t="str">
        <f t="shared" si="333"/>
        <v/>
      </c>
      <c r="AK827" s="125" t="str">
        <f t="shared" si="334"/>
        <v/>
      </c>
      <c r="AL827" s="126" t="str">
        <f t="shared" si="335"/>
        <v/>
      </c>
      <c r="AM827" s="128">
        <f t="shared" si="328"/>
        <v>0</v>
      </c>
      <c r="AN827" s="129">
        <f t="shared" si="336"/>
        <v>8</v>
      </c>
      <c r="AO827" s="129">
        <f t="shared" si="329"/>
        <v>-19.875000000000043</v>
      </c>
      <c r="AP827" s="129">
        <f t="shared" si="337"/>
        <v>0</v>
      </c>
      <c r="AQ827" s="128">
        <f t="shared" si="326"/>
        <v>0</v>
      </c>
      <c r="AR827" s="128">
        <f t="shared" si="327"/>
        <v>0</v>
      </c>
      <c r="AS827" s="125">
        <f t="shared" si="348"/>
        <v>0</v>
      </c>
      <c r="AT827" s="143">
        <f t="shared" si="349"/>
        <v>-1</v>
      </c>
      <c r="AU827" s="137"/>
      <c r="AV827" s="102"/>
    </row>
    <row r="828" spans="1:48" ht="10.199999999999999" x14ac:dyDescent="0.2">
      <c r="A828" s="102"/>
      <c r="B828" s="133">
        <v>826</v>
      </c>
      <c r="C828" s="159"/>
      <c r="D828" s="82"/>
      <c r="E828" s="81"/>
      <c r="F828" s="82"/>
      <c r="G828" s="84"/>
      <c r="H828" s="84"/>
      <c r="I828" s="85"/>
      <c r="J828" s="85"/>
      <c r="K828" s="84"/>
      <c r="L828" s="86"/>
      <c r="M828" s="87"/>
      <c r="N828" s="135"/>
      <c r="O828" s="119"/>
      <c r="P828" s="120"/>
      <c r="Q828" s="121"/>
      <c r="R828" s="86"/>
      <c r="S828" s="86"/>
      <c r="T828" s="138">
        <f t="shared" si="330"/>
        <v>6.4099999999999966</v>
      </c>
      <c r="U828" s="122">
        <f t="shared" si="338"/>
        <v>0</v>
      </c>
      <c r="V828" s="123">
        <f t="shared" si="339"/>
        <v>0</v>
      </c>
      <c r="W828" s="122">
        <f t="shared" si="324"/>
        <v>0</v>
      </c>
      <c r="X828" s="124">
        <f t="shared" si="340"/>
        <v>6.4099999999999966</v>
      </c>
      <c r="Y828" s="124">
        <f t="shared" si="341"/>
        <v>-1.5899999999999967</v>
      </c>
      <c r="Z828" s="124">
        <f t="shared" si="342"/>
        <v>6.4099999999999966</v>
      </c>
      <c r="AA828" s="140">
        <f t="shared" si="343"/>
        <v>-1.5899999999999967</v>
      </c>
      <c r="AB828" s="142" t="str">
        <f>IF(G828&lt;&gt;"",VLOOKUP(WEEKDAY(C828,2),Служебный!G$4:H$10,2),"")</f>
        <v/>
      </c>
      <c r="AC828" s="125" t="str">
        <f t="shared" si="331"/>
        <v/>
      </c>
      <c r="AD828" s="126" t="str">
        <f t="shared" si="332"/>
        <v/>
      </c>
      <c r="AE828" s="127">
        <f t="shared" si="344"/>
        <v>0</v>
      </c>
      <c r="AF828" s="127">
        <f t="shared" si="345"/>
        <v>0</v>
      </c>
      <c r="AG828" s="127" t="str">
        <f t="shared" si="325"/>
        <v>интрадей</v>
      </c>
      <c r="AH828" s="128">
        <f t="shared" si="346"/>
        <v>0</v>
      </c>
      <c r="AI828" s="128">
        <f t="shared" si="347"/>
        <v>0</v>
      </c>
      <c r="AJ828" s="125" t="str">
        <f t="shared" si="333"/>
        <v/>
      </c>
      <c r="AK828" s="125" t="str">
        <f t="shared" si="334"/>
        <v/>
      </c>
      <c r="AL828" s="126" t="str">
        <f t="shared" si="335"/>
        <v/>
      </c>
      <c r="AM828" s="128">
        <f t="shared" si="328"/>
        <v>0</v>
      </c>
      <c r="AN828" s="129">
        <f t="shared" si="336"/>
        <v>8</v>
      </c>
      <c r="AO828" s="129">
        <f t="shared" si="329"/>
        <v>-19.875000000000043</v>
      </c>
      <c r="AP828" s="129">
        <f t="shared" si="337"/>
        <v>0</v>
      </c>
      <c r="AQ828" s="128">
        <f t="shared" si="326"/>
        <v>0</v>
      </c>
      <c r="AR828" s="128">
        <f t="shared" si="327"/>
        <v>0</v>
      </c>
      <c r="AS828" s="125">
        <f t="shared" si="348"/>
        <v>0</v>
      </c>
      <c r="AT828" s="143">
        <f t="shared" si="349"/>
        <v>-1</v>
      </c>
      <c r="AU828" s="137"/>
      <c r="AV828" s="102"/>
    </row>
    <row r="829" spans="1:48" ht="10.199999999999999" x14ac:dyDescent="0.2">
      <c r="A829" s="102"/>
      <c r="B829" s="133">
        <v>827</v>
      </c>
      <c r="C829" s="159"/>
      <c r="D829" s="82"/>
      <c r="E829" s="81"/>
      <c r="F829" s="82"/>
      <c r="G829" s="84"/>
      <c r="H829" s="84"/>
      <c r="I829" s="85"/>
      <c r="J829" s="85"/>
      <c r="K829" s="84"/>
      <c r="L829" s="86"/>
      <c r="M829" s="87"/>
      <c r="N829" s="135"/>
      <c r="O829" s="119"/>
      <c r="P829" s="120"/>
      <c r="Q829" s="121"/>
      <c r="R829" s="86"/>
      <c r="S829" s="86"/>
      <c r="T829" s="138">
        <f t="shared" si="330"/>
        <v>6.4099999999999966</v>
      </c>
      <c r="U829" s="122">
        <f t="shared" si="338"/>
        <v>0</v>
      </c>
      <c r="V829" s="123">
        <f t="shared" si="339"/>
        <v>0</v>
      </c>
      <c r="W829" s="122">
        <f t="shared" si="324"/>
        <v>0</v>
      </c>
      <c r="X829" s="124">
        <f t="shared" si="340"/>
        <v>6.4099999999999966</v>
      </c>
      <c r="Y829" s="124">
        <f t="shared" si="341"/>
        <v>-1.5899999999999967</v>
      </c>
      <c r="Z829" s="124">
        <f t="shared" si="342"/>
        <v>6.4099999999999966</v>
      </c>
      <c r="AA829" s="140">
        <f t="shared" si="343"/>
        <v>-1.5899999999999967</v>
      </c>
      <c r="AB829" s="142" t="str">
        <f>IF(G829&lt;&gt;"",VLOOKUP(WEEKDAY(C829,2),Служебный!G$4:H$10,2),"")</f>
        <v/>
      </c>
      <c r="AC829" s="125" t="str">
        <f t="shared" si="331"/>
        <v/>
      </c>
      <c r="AD829" s="126" t="str">
        <f t="shared" si="332"/>
        <v/>
      </c>
      <c r="AE829" s="127">
        <f t="shared" si="344"/>
        <v>0</v>
      </c>
      <c r="AF829" s="127">
        <f t="shared" si="345"/>
        <v>0</v>
      </c>
      <c r="AG829" s="127" t="str">
        <f t="shared" si="325"/>
        <v>интрадей</v>
      </c>
      <c r="AH829" s="128">
        <f t="shared" si="346"/>
        <v>0</v>
      </c>
      <c r="AI829" s="128">
        <f t="shared" si="347"/>
        <v>0</v>
      </c>
      <c r="AJ829" s="125" t="str">
        <f t="shared" si="333"/>
        <v/>
      </c>
      <c r="AK829" s="125" t="str">
        <f t="shared" si="334"/>
        <v/>
      </c>
      <c r="AL829" s="126" t="str">
        <f t="shared" si="335"/>
        <v/>
      </c>
      <c r="AM829" s="128">
        <f t="shared" si="328"/>
        <v>0</v>
      </c>
      <c r="AN829" s="129">
        <f t="shared" si="336"/>
        <v>8</v>
      </c>
      <c r="AO829" s="129">
        <f t="shared" si="329"/>
        <v>-19.875000000000043</v>
      </c>
      <c r="AP829" s="129">
        <f t="shared" si="337"/>
        <v>0</v>
      </c>
      <c r="AQ829" s="128">
        <f t="shared" si="326"/>
        <v>0</v>
      </c>
      <c r="AR829" s="128">
        <f t="shared" si="327"/>
        <v>0</v>
      </c>
      <c r="AS829" s="125">
        <f t="shared" si="348"/>
        <v>0</v>
      </c>
      <c r="AT829" s="143">
        <f t="shared" si="349"/>
        <v>-1</v>
      </c>
      <c r="AU829" s="137"/>
      <c r="AV829" s="102"/>
    </row>
    <row r="830" spans="1:48" ht="10.199999999999999" x14ac:dyDescent="0.2">
      <c r="A830" s="102"/>
      <c r="B830" s="133">
        <v>828</v>
      </c>
      <c r="C830" s="159"/>
      <c r="D830" s="82"/>
      <c r="E830" s="81"/>
      <c r="F830" s="82"/>
      <c r="G830" s="84"/>
      <c r="H830" s="84"/>
      <c r="I830" s="85"/>
      <c r="J830" s="85"/>
      <c r="K830" s="84"/>
      <c r="L830" s="86"/>
      <c r="M830" s="87"/>
      <c r="N830" s="135"/>
      <c r="O830" s="119"/>
      <c r="P830" s="120"/>
      <c r="Q830" s="121"/>
      <c r="R830" s="86"/>
      <c r="S830" s="86"/>
      <c r="T830" s="138">
        <f t="shared" si="330"/>
        <v>6.4099999999999966</v>
      </c>
      <c r="U830" s="122">
        <f t="shared" si="338"/>
        <v>0</v>
      </c>
      <c r="V830" s="123">
        <f t="shared" si="339"/>
        <v>0</v>
      </c>
      <c r="W830" s="122">
        <f t="shared" si="324"/>
        <v>0</v>
      </c>
      <c r="X830" s="124">
        <f t="shared" si="340"/>
        <v>6.4099999999999966</v>
      </c>
      <c r="Y830" s="124">
        <f t="shared" si="341"/>
        <v>-1.5899999999999967</v>
      </c>
      <c r="Z830" s="124">
        <f t="shared" si="342"/>
        <v>6.4099999999999966</v>
      </c>
      <c r="AA830" s="140">
        <f t="shared" si="343"/>
        <v>-1.5899999999999967</v>
      </c>
      <c r="AB830" s="142" t="str">
        <f>IF(G830&lt;&gt;"",VLOOKUP(WEEKDAY(C830,2),Служебный!G$4:H$10,2),"")</f>
        <v/>
      </c>
      <c r="AC830" s="125" t="str">
        <f t="shared" si="331"/>
        <v/>
      </c>
      <c r="AD830" s="126" t="str">
        <f t="shared" si="332"/>
        <v/>
      </c>
      <c r="AE830" s="127">
        <f t="shared" si="344"/>
        <v>0</v>
      </c>
      <c r="AF830" s="127">
        <f t="shared" si="345"/>
        <v>0</v>
      </c>
      <c r="AG830" s="127" t="str">
        <f t="shared" si="325"/>
        <v>интрадей</v>
      </c>
      <c r="AH830" s="128">
        <f t="shared" si="346"/>
        <v>0</v>
      </c>
      <c r="AI830" s="128">
        <f t="shared" si="347"/>
        <v>0</v>
      </c>
      <c r="AJ830" s="125" t="str">
        <f t="shared" si="333"/>
        <v/>
      </c>
      <c r="AK830" s="125" t="str">
        <f t="shared" si="334"/>
        <v/>
      </c>
      <c r="AL830" s="126" t="str">
        <f t="shared" si="335"/>
        <v/>
      </c>
      <c r="AM830" s="128">
        <f t="shared" si="328"/>
        <v>0</v>
      </c>
      <c r="AN830" s="129">
        <f t="shared" si="336"/>
        <v>8</v>
      </c>
      <c r="AO830" s="129">
        <f t="shared" si="329"/>
        <v>-19.875000000000043</v>
      </c>
      <c r="AP830" s="129">
        <f t="shared" si="337"/>
        <v>0</v>
      </c>
      <c r="AQ830" s="128">
        <f t="shared" si="326"/>
        <v>0</v>
      </c>
      <c r="AR830" s="128">
        <f t="shared" si="327"/>
        <v>0</v>
      </c>
      <c r="AS830" s="125">
        <f t="shared" si="348"/>
        <v>0</v>
      </c>
      <c r="AT830" s="143">
        <f t="shared" si="349"/>
        <v>-1</v>
      </c>
      <c r="AU830" s="137"/>
      <c r="AV830" s="102"/>
    </row>
    <row r="831" spans="1:48" ht="10.199999999999999" x14ac:dyDescent="0.2">
      <c r="A831" s="102"/>
      <c r="B831" s="133">
        <v>829</v>
      </c>
      <c r="C831" s="159"/>
      <c r="D831" s="82"/>
      <c r="E831" s="81"/>
      <c r="F831" s="82"/>
      <c r="G831" s="84"/>
      <c r="H831" s="84"/>
      <c r="I831" s="85"/>
      <c r="J831" s="85"/>
      <c r="K831" s="84"/>
      <c r="L831" s="86"/>
      <c r="M831" s="87"/>
      <c r="N831" s="135"/>
      <c r="O831" s="119"/>
      <c r="P831" s="120"/>
      <c r="Q831" s="121"/>
      <c r="R831" s="86"/>
      <c r="S831" s="86"/>
      <c r="T831" s="138">
        <f t="shared" si="330"/>
        <v>6.4099999999999966</v>
      </c>
      <c r="U831" s="122">
        <f t="shared" si="338"/>
        <v>0</v>
      </c>
      <c r="V831" s="123">
        <f t="shared" si="339"/>
        <v>0</v>
      </c>
      <c r="W831" s="122">
        <f t="shared" si="324"/>
        <v>0</v>
      </c>
      <c r="X831" s="124">
        <f t="shared" si="340"/>
        <v>6.4099999999999966</v>
      </c>
      <c r="Y831" s="124">
        <f t="shared" si="341"/>
        <v>-1.5899999999999967</v>
      </c>
      <c r="Z831" s="124">
        <f t="shared" si="342"/>
        <v>6.4099999999999966</v>
      </c>
      <c r="AA831" s="140">
        <f t="shared" si="343"/>
        <v>-1.5899999999999967</v>
      </c>
      <c r="AB831" s="142" t="str">
        <f>IF(G831&lt;&gt;"",VLOOKUP(WEEKDAY(C831,2),Служебный!G$4:H$10,2),"")</f>
        <v/>
      </c>
      <c r="AC831" s="125" t="str">
        <f t="shared" si="331"/>
        <v/>
      </c>
      <c r="AD831" s="126" t="str">
        <f t="shared" si="332"/>
        <v/>
      </c>
      <c r="AE831" s="127">
        <f t="shared" si="344"/>
        <v>0</v>
      </c>
      <c r="AF831" s="127">
        <f t="shared" si="345"/>
        <v>0</v>
      </c>
      <c r="AG831" s="127" t="str">
        <f t="shared" si="325"/>
        <v>интрадей</v>
      </c>
      <c r="AH831" s="128">
        <f t="shared" si="346"/>
        <v>0</v>
      </c>
      <c r="AI831" s="128">
        <f t="shared" si="347"/>
        <v>0</v>
      </c>
      <c r="AJ831" s="125" t="str">
        <f t="shared" si="333"/>
        <v/>
      </c>
      <c r="AK831" s="125" t="str">
        <f t="shared" si="334"/>
        <v/>
      </c>
      <c r="AL831" s="126" t="str">
        <f t="shared" si="335"/>
        <v/>
      </c>
      <c r="AM831" s="128">
        <f t="shared" si="328"/>
        <v>0</v>
      </c>
      <c r="AN831" s="129">
        <f t="shared" si="336"/>
        <v>8</v>
      </c>
      <c r="AO831" s="129">
        <f t="shared" si="329"/>
        <v>-19.875000000000043</v>
      </c>
      <c r="AP831" s="129">
        <f t="shared" si="337"/>
        <v>0</v>
      </c>
      <c r="AQ831" s="128">
        <f t="shared" si="326"/>
        <v>0</v>
      </c>
      <c r="AR831" s="128">
        <f t="shared" si="327"/>
        <v>0</v>
      </c>
      <c r="AS831" s="125">
        <f t="shared" si="348"/>
        <v>0</v>
      </c>
      <c r="AT831" s="143">
        <f t="shared" si="349"/>
        <v>-1</v>
      </c>
      <c r="AU831" s="137"/>
      <c r="AV831" s="102"/>
    </row>
    <row r="832" spans="1:48" ht="10.199999999999999" x14ac:dyDescent="0.2">
      <c r="A832" s="102"/>
      <c r="B832" s="133">
        <v>830</v>
      </c>
      <c r="C832" s="159"/>
      <c r="D832" s="82"/>
      <c r="E832" s="81"/>
      <c r="F832" s="82"/>
      <c r="G832" s="84"/>
      <c r="H832" s="84"/>
      <c r="I832" s="85"/>
      <c r="J832" s="85"/>
      <c r="K832" s="84"/>
      <c r="L832" s="86"/>
      <c r="M832" s="87"/>
      <c r="N832" s="135"/>
      <c r="O832" s="119"/>
      <c r="P832" s="120"/>
      <c r="Q832" s="121"/>
      <c r="R832" s="86"/>
      <c r="S832" s="86"/>
      <c r="T832" s="138">
        <f t="shared" si="330"/>
        <v>6.4099999999999966</v>
      </c>
      <c r="U832" s="122">
        <f t="shared" si="338"/>
        <v>0</v>
      </c>
      <c r="V832" s="123">
        <f t="shared" si="339"/>
        <v>0</v>
      </c>
      <c r="W832" s="122">
        <f t="shared" si="324"/>
        <v>0</v>
      </c>
      <c r="X832" s="124">
        <f t="shared" si="340"/>
        <v>6.4099999999999966</v>
      </c>
      <c r="Y832" s="124">
        <f t="shared" si="341"/>
        <v>-1.5899999999999967</v>
      </c>
      <c r="Z832" s="124">
        <f t="shared" si="342"/>
        <v>6.4099999999999966</v>
      </c>
      <c r="AA832" s="140">
        <f t="shared" si="343"/>
        <v>-1.5899999999999967</v>
      </c>
      <c r="AB832" s="142" t="str">
        <f>IF(G832&lt;&gt;"",VLOOKUP(WEEKDAY(C832,2),Служебный!G$4:H$10,2),"")</f>
        <v/>
      </c>
      <c r="AC832" s="125" t="str">
        <f t="shared" si="331"/>
        <v/>
      </c>
      <c r="AD832" s="126" t="str">
        <f t="shared" si="332"/>
        <v/>
      </c>
      <c r="AE832" s="127">
        <f t="shared" si="344"/>
        <v>0</v>
      </c>
      <c r="AF832" s="127">
        <f t="shared" si="345"/>
        <v>0</v>
      </c>
      <c r="AG832" s="127" t="str">
        <f t="shared" si="325"/>
        <v>интрадей</v>
      </c>
      <c r="AH832" s="128">
        <f t="shared" si="346"/>
        <v>0</v>
      </c>
      <c r="AI832" s="128">
        <f t="shared" si="347"/>
        <v>0</v>
      </c>
      <c r="AJ832" s="125" t="str">
        <f t="shared" si="333"/>
        <v/>
      </c>
      <c r="AK832" s="125" t="str">
        <f t="shared" si="334"/>
        <v/>
      </c>
      <c r="AL832" s="126" t="str">
        <f t="shared" si="335"/>
        <v/>
      </c>
      <c r="AM832" s="128">
        <f t="shared" si="328"/>
        <v>0</v>
      </c>
      <c r="AN832" s="129">
        <f t="shared" si="336"/>
        <v>8</v>
      </c>
      <c r="AO832" s="129">
        <f t="shared" si="329"/>
        <v>-19.875000000000043</v>
      </c>
      <c r="AP832" s="129">
        <f t="shared" si="337"/>
        <v>0</v>
      </c>
      <c r="AQ832" s="128">
        <f t="shared" si="326"/>
        <v>0</v>
      </c>
      <c r="AR832" s="128">
        <f t="shared" si="327"/>
        <v>0</v>
      </c>
      <c r="AS832" s="125">
        <f t="shared" si="348"/>
        <v>0</v>
      </c>
      <c r="AT832" s="143">
        <f t="shared" si="349"/>
        <v>-1</v>
      </c>
      <c r="AU832" s="137"/>
      <c r="AV832" s="102"/>
    </row>
    <row r="833" spans="1:48" ht="10.199999999999999" x14ac:dyDescent="0.2">
      <c r="A833" s="102"/>
      <c r="B833" s="133">
        <v>831</v>
      </c>
      <c r="C833" s="159"/>
      <c r="D833" s="82"/>
      <c r="E833" s="81"/>
      <c r="F833" s="82"/>
      <c r="G833" s="84"/>
      <c r="H833" s="84"/>
      <c r="I833" s="85"/>
      <c r="J833" s="85"/>
      <c r="K833" s="84"/>
      <c r="L833" s="86"/>
      <c r="M833" s="87"/>
      <c r="N833" s="135"/>
      <c r="O833" s="119"/>
      <c r="P833" s="120"/>
      <c r="Q833" s="121"/>
      <c r="R833" s="86"/>
      <c r="S833" s="86"/>
      <c r="T833" s="138">
        <f t="shared" si="330"/>
        <v>6.4099999999999966</v>
      </c>
      <c r="U833" s="122">
        <f t="shared" si="338"/>
        <v>0</v>
      </c>
      <c r="V833" s="123">
        <f t="shared" si="339"/>
        <v>0</v>
      </c>
      <c r="W833" s="122">
        <f t="shared" si="324"/>
        <v>0</v>
      </c>
      <c r="X833" s="124">
        <f t="shared" si="340"/>
        <v>6.4099999999999966</v>
      </c>
      <c r="Y833" s="124">
        <f t="shared" si="341"/>
        <v>-1.5899999999999967</v>
      </c>
      <c r="Z833" s="124">
        <f t="shared" si="342"/>
        <v>6.4099999999999966</v>
      </c>
      <c r="AA833" s="140">
        <f t="shared" si="343"/>
        <v>-1.5899999999999967</v>
      </c>
      <c r="AB833" s="142" t="str">
        <f>IF(G833&lt;&gt;"",VLOOKUP(WEEKDAY(C833,2),Служебный!G$4:H$10,2),"")</f>
        <v/>
      </c>
      <c r="AC833" s="125" t="str">
        <f t="shared" si="331"/>
        <v/>
      </c>
      <c r="AD833" s="126" t="str">
        <f t="shared" si="332"/>
        <v/>
      </c>
      <c r="AE833" s="127">
        <f t="shared" si="344"/>
        <v>0</v>
      </c>
      <c r="AF833" s="127">
        <f t="shared" si="345"/>
        <v>0</v>
      </c>
      <c r="AG833" s="127" t="str">
        <f t="shared" si="325"/>
        <v>интрадей</v>
      </c>
      <c r="AH833" s="128">
        <f t="shared" si="346"/>
        <v>0</v>
      </c>
      <c r="AI833" s="128">
        <f t="shared" si="347"/>
        <v>0</v>
      </c>
      <c r="AJ833" s="125" t="str">
        <f t="shared" si="333"/>
        <v/>
      </c>
      <c r="AK833" s="125" t="str">
        <f t="shared" si="334"/>
        <v/>
      </c>
      <c r="AL833" s="126" t="str">
        <f t="shared" si="335"/>
        <v/>
      </c>
      <c r="AM833" s="128">
        <f t="shared" si="328"/>
        <v>0</v>
      </c>
      <c r="AN833" s="129">
        <f t="shared" si="336"/>
        <v>8</v>
      </c>
      <c r="AO833" s="129">
        <f t="shared" si="329"/>
        <v>-19.875000000000043</v>
      </c>
      <c r="AP833" s="129">
        <f t="shared" si="337"/>
        <v>0</v>
      </c>
      <c r="AQ833" s="128">
        <f t="shared" si="326"/>
        <v>0</v>
      </c>
      <c r="AR833" s="128">
        <f t="shared" si="327"/>
        <v>0</v>
      </c>
      <c r="AS833" s="125">
        <f t="shared" si="348"/>
        <v>0</v>
      </c>
      <c r="AT833" s="143">
        <f t="shared" si="349"/>
        <v>-1</v>
      </c>
      <c r="AU833" s="137"/>
      <c r="AV833" s="102"/>
    </row>
    <row r="834" spans="1:48" ht="10.199999999999999" x14ac:dyDescent="0.2">
      <c r="A834" s="102"/>
      <c r="B834" s="133">
        <v>832</v>
      </c>
      <c r="C834" s="159"/>
      <c r="D834" s="82"/>
      <c r="E834" s="81"/>
      <c r="F834" s="82"/>
      <c r="G834" s="84"/>
      <c r="H834" s="84"/>
      <c r="I834" s="85"/>
      <c r="J834" s="85"/>
      <c r="K834" s="84"/>
      <c r="L834" s="86"/>
      <c r="M834" s="87"/>
      <c r="N834" s="135"/>
      <c r="O834" s="119"/>
      <c r="P834" s="120"/>
      <c r="Q834" s="121"/>
      <c r="R834" s="86"/>
      <c r="S834" s="86"/>
      <c r="T834" s="138">
        <f t="shared" si="330"/>
        <v>6.4099999999999966</v>
      </c>
      <c r="U834" s="122">
        <f t="shared" si="338"/>
        <v>0</v>
      </c>
      <c r="V834" s="123">
        <f t="shared" si="339"/>
        <v>0</v>
      </c>
      <c r="W834" s="122">
        <f t="shared" si="324"/>
        <v>0</v>
      </c>
      <c r="X834" s="124">
        <f t="shared" si="340"/>
        <v>6.4099999999999966</v>
      </c>
      <c r="Y834" s="124">
        <f t="shared" si="341"/>
        <v>-1.5899999999999967</v>
      </c>
      <c r="Z834" s="124">
        <f t="shared" si="342"/>
        <v>6.4099999999999966</v>
      </c>
      <c r="AA834" s="140">
        <f t="shared" si="343"/>
        <v>-1.5899999999999967</v>
      </c>
      <c r="AB834" s="142" t="str">
        <f>IF(G834&lt;&gt;"",VLOOKUP(WEEKDAY(C834,2),Служебный!G$4:H$10,2),"")</f>
        <v/>
      </c>
      <c r="AC834" s="125" t="str">
        <f t="shared" si="331"/>
        <v/>
      </c>
      <c r="AD834" s="126" t="str">
        <f t="shared" si="332"/>
        <v/>
      </c>
      <c r="AE834" s="127">
        <f t="shared" si="344"/>
        <v>0</v>
      </c>
      <c r="AF834" s="127">
        <f t="shared" si="345"/>
        <v>0</v>
      </c>
      <c r="AG834" s="127" t="str">
        <f t="shared" si="325"/>
        <v>интрадей</v>
      </c>
      <c r="AH834" s="128">
        <f t="shared" si="346"/>
        <v>0</v>
      </c>
      <c r="AI834" s="128">
        <f t="shared" si="347"/>
        <v>0</v>
      </c>
      <c r="AJ834" s="125" t="str">
        <f t="shared" si="333"/>
        <v/>
      </c>
      <c r="AK834" s="125" t="str">
        <f t="shared" si="334"/>
        <v/>
      </c>
      <c r="AL834" s="126" t="str">
        <f t="shared" si="335"/>
        <v/>
      </c>
      <c r="AM834" s="128">
        <f t="shared" si="328"/>
        <v>0</v>
      </c>
      <c r="AN834" s="129">
        <f t="shared" si="336"/>
        <v>8</v>
      </c>
      <c r="AO834" s="129">
        <f t="shared" si="329"/>
        <v>-19.875000000000043</v>
      </c>
      <c r="AP834" s="129">
        <f t="shared" si="337"/>
        <v>0</v>
      </c>
      <c r="AQ834" s="128">
        <f t="shared" si="326"/>
        <v>0</v>
      </c>
      <c r="AR834" s="128">
        <f t="shared" si="327"/>
        <v>0</v>
      </c>
      <c r="AS834" s="125">
        <f t="shared" si="348"/>
        <v>0</v>
      </c>
      <c r="AT834" s="143">
        <f t="shared" si="349"/>
        <v>-1</v>
      </c>
      <c r="AU834" s="137"/>
      <c r="AV834" s="102"/>
    </row>
    <row r="835" spans="1:48" ht="10.199999999999999" x14ac:dyDescent="0.2">
      <c r="A835" s="102"/>
      <c r="B835" s="133">
        <v>833</v>
      </c>
      <c r="C835" s="159"/>
      <c r="D835" s="82"/>
      <c r="E835" s="81"/>
      <c r="F835" s="82"/>
      <c r="G835" s="84"/>
      <c r="H835" s="84"/>
      <c r="I835" s="85"/>
      <c r="J835" s="85"/>
      <c r="K835" s="84"/>
      <c r="L835" s="86"/>
      <c r="M835" s="87"/>
      <c r="N835" s="135"/>
      <c r="O835" s="119"/>
      <c r="P835" s="120"/>
      <c r="Q835" s="121"/>
      <c r="R835" s="86"/>
      <c r="S835" s="86"/>
      <c r="T835" s="138">
        <f t="shared" si="330"/>
        <v>6.4099999999999966</v>
      </c>
      <c r="U835" s="122">
        <f t="shared" si="338"/>
        <v>0</v>
      </c>
      <c r="V835" s="123">
        <f t="shared" si="339"/>
        <v>0</v>
      </c>
      <c r="W835" s="122">
        <f t="shared" ref="W835:W898" si="350">V835+L835</f>
        <v>0</v>
      </c>
      <c r="X835" s="124">
        <f t="shared" si="340"/>
        <v>6.4099999999999966</v>
      </c>
      <c r="Y835" s="124">
        <f t="shared" si="341"/>
        <v>-1.5899999999999967</v>
      </c>
      <c r="Z835" s="124">
        <f t="shared" si="342"/>
        <v>6.4099999999999966</v>
      </c>
      <c r="AA835" s="140">
        <f t="shared" si="343"/>
        <v>-1.5899999999999967</v>
      </c>
      <c r="AB835" s="142" t="str">
        <f>IF(G835&lt;&gt;"",VLOOKUP(WEEKDAY(C835,2),Служебный!G$4:H$10,2),"")</f>
        <v/>
      </c>
      <c r="AC835" s="125" t="str">
        <f t="shared" si="331"/>
        <v/>
      </c>
      <c r="AD835" s="126" t="str">
        <f t="shared" si="332"/>
        <v/>
      </c>
      <c r="AE835" s="127">
        <f t="shared" si="344"/>
        <v>0</v>
      </c>
      <c r="AF835" s="127">
        <f t="shared" si="345"/>
        <v>0</v>
      </c>
      <c r="AG835" s="127" t="str">
        <f t="shared" ref="AG835:AG898" si="351">IFERROR(IF(FLOOR((AE835/86400),1)=0,"интрадей",(FLOOR((AE835/86400),1))-(FLOOR((AE835/86400),1))-NETWORKDAYS(E835,C835)),IF(FLOOR((AE835/86400),1)=0,"интрадей",(FLOOR((AE835/86400),1))))</f>
        <v>интрадей</v>
      </c>
      <c r="AH835" s="128">
        <f t="shared" si="346"/>
        <v>0</v>
      </c>
      <c r="AI835" s="128">
        <f t="shared" si="347"/>
        <v>0</v>
      </c>
      <c r="AJ835" s="125" t="str">
        <f t="shared" si="333"/>
        <v/>
      </c>
      <c r="AK835" s="125" t="str">
        <f t="shared" si="334"/>
        <v/>
      </c>
      <c r="AL835" s="126" t="str">
        <f t="shared" si="335"/>
        <v/>
      </c>
      <c r="AM835" s="128">
        <f t="shared" si="328"/>
        <v>0</v>
      </c>
      <c r="AN835" s="129">
        <f t="shared" si="336"/>
        <v>8</v>
      </c>
      <c r="AO835" s="129">
        <f t="shared" si="329"/>
        <v>-19.875000000000043</v>
      </c>
      <c r="AP835" s="129">
        <f t="shared" si="337"/>
        <v>0</v>
      </c>
      <c r="AQ835" s="128">
        <f t="shared" ref="AQ835:AQ898" si="352">IF(C835&lt;&gt;C834,Y835,0)</f>
        <v>0</v>
      </c>
      <c r="AR835" s="128">
        <f t="shared" ref="AR835:AR898" si="353">IF(C835&lt;&gt;C836,AA835,0)</f>
        <v>0</v>
      </c>
      <c r="AS835" s="125">
        <f t="shared" si="348"/>
        <v>0</v>
      </c>
      <c r="AT835" s="143">
        <f t="shared" si="349"/>
        <v>-1</v>
      </c>
      <c r="AU835" s="137"/>
      <c r="AV835" s="102"/>
    </row>
    <row r="836" spans="1:48" ht="10.199999999999999" x14ac:dyDescent="0.2">
      <c r="A836" s="102"/>
      <c r="B836" s="133">
        <v>834</v>
      </c>
      <c r="C836" s="159"/>
      <c r="D836" s="82"/>
      <c r="E836" s="81"/>
      <c r="F836" s="82"/>
      <c r="G836" s="84"/>
      <c r="H836" s="84"/>
      <c r="I836" s="85"/>
      <c r="J836" s="85"/>
      <c r="K836" s="84"/>
      <c r="L836" s="86"/>
      <c r="M836" s="87"/>
      <c r="N836" s="135"/>
      <c r="O836" s="119"/>
      <c r="P836" s="120"/>
      <c r="Q836" s="121"/>
      <c r="R836" s="86"/>
      <c r="S836" s="86"/>
      <c r="T836" s="138">
        <f t="shared" si="330"/>
        <v>6.4099999999999966</v>
      </c>
      <c r="U836" s="122">
        <f t="shared" si="338"/>
        <v>0</v>
      </c>
      <c r="V836" s="123">
        <f t="shared" si="339"/>
        <v>0</v>
      </c>
      <c r="W836" s="122">
        <f t="shared" si="350"/>
        <v>0</v>
      </c>
      <c r="X836" s="124">
        <f t="shared" si="340"/>
        <v>6.4099999999999966</v>
      </c>
      <c r="Y836" s="124">
        <f t="shared" si="341"/>
        <v>-1.5899999999999967</v>
      </c>
      <c r="Z836" s="124">
        <f t="shared" si="342"/>
        <v>6.4099999999999966</v>
      </c>
      <c r="AA836" s="140">
        <f t="shared" si="343"/>
        <v>-1.5899999999999967</v>
      </c>
      <c r="AB836" s="142" t="str">
        <f>IF(G836&lt;&gt;"",VLOOKUP(WEEKDAY(C836,2),Служебный!G$4:H$10,2),"")</f>
        <v/>
      </c>
      <c r="AC836" s="125" t="str">
        <f t="shared" si="331"/>
        <v/>
      </c>
      <c r="AD836" s="126" t="str">
        <f t="shared" si="332"/>
        <v/>
      </c>
      <c r="AE836" s="127">
        <f t="shared" si="344"/>
        <v>0</v>
      </c>
      <c r="AF836" s="127">
        <f t="shared" si="345"/>
        <v>0</v>
      </c>
      <c r="AG836" s="127" t="str">
        <f t="shared" si="351"/>
        <v>интрадей</v>
      </c>
      <c r="AH836" s="128">
        <f t="shared" si="346"/>
        <v>0</v>
      </c>
      <c r="AI836" s="128">
        <f t="shared" si="347"/>
        <v>0</v>
      </c>
      <c r="AJ836" s="125" t="str">
        <f t="shared" si="333"/>
        <v/>
      </c>
      <c r="AK836" s="125" t="str">
        <f t="shared" si="334"/>
        <v/>
      </c>
      <c r="AL836" s="126" t="str">
        <f t="shared" si="335"/>
        <v/>
      </c>
      <c r="AM836" s="128">
        <f t="shared" ref="AM836:AM899" si="354">IF(AR836&lt;&gt;0,T836,0)</f>
        <v>0</v>
      </c>
      <c r="AN836" s="129">
        <f t="shared" si="336"/>
        <v>8</v>
      </c>
      <c r="AO836" s="129">
        <f t="shared" ref="AO836:AO899" si="355">IFERROR(100*(T836-AN836)/AN836,"Заполните депозит")</f>
        <v>-19.875000000000043</v>
      </c>
      <c r="AP836" s="129">
        <f t="shared" si="337"/>
        <v>0</v>
      </c>
      <c r="AQ836" s="128">
        <f t="shared" si="352"/>
        <v>0</v>
      </c>
      <c r="AR836" s="128">
        <f t="shared" si="353"/>
        <v>0</v>
      </c>
      <c r="AS836" s="125">
        <f t="shared" si="348"/>
        <v>0</v>
      </c>
      <c r="AT836" s="143">
        <f t="shared" si="349"/>
        <v>-1</v>
      </c>
      <c r="AU836" s="137"/>
      <c r="AV836" s="102"/>
    </row>
    <row r="837" spans="1:48" ht="10.199999999999999" x14ac:dyDescent="0.2">
      <c r="A837" s="102"/>
      <c r="B837" s="133">
        <v>835</v>
      </c>
      <c r="C837" s="159"/>
      <c r="D837" s="82"/>
      <c r="E837" s="81"/>
      <c r="F837" s="82"/>
      <c r="G837" s="84"/>
      <c r="H837" s="84"/>
      <c r="I837" s="85"/>
      <c r="J837" s="85"/>
      <c r="K837" s="84"/>
      <c r="L837" s="86"/>
      <c r="M837" s="87"/>
      <c r="N837" s="135"/>
      <c r="O837" s="119"/>
      <c r="P837" s="120"/>
      <c r="Q837" s="121"/>
      <c r="R837" s="86"/>
      <c r="S837" s="86"/>
      <c r="T837" s="138">
        <f t="shared" ref="T837:T900" si="356">T836+S837+W837</f>
        <v>6.4099999999999966</v>
      </c>
      <c r="U837" s="122">
        <f t="shared" si="338"/>
        <v>0</v>
      </c>
      <c r="V837" s="123">
        <f t="shared" si="339"/>
        <v>0</v>
      </c>
      <c r="W837" s="122">
        <f t="shared" si="350"/>
        <v>0</v>
      </c>
      <c r="X837" s="124">
        <f t="shared" si="340"/>
        <v>6.4099999999999966</v>
      </c>
      <c r="Y837" s="124">
        <f t="shared" si="341"/>
        <v>-1.5899999999999967</v>
      </c>
      <c r="Z837" s="124">
        <f t="shared" si="342"/>
        <v>6.4099999999999966</v>
      </c>
      <c r="AA837" s="140">
        <f t="shared" si="343"/>
        <v>-1.5899999999999967</v>
      </c>
      <c r="AB837" s="142" t="str">
        <f>IF(G837&lt;&gt;"",VLOOKUP(WEEKDAY(C837,2),Служебный!G$4:H$10,2),"")</f>
        <v/>
      </c>
      <c r="AC837" s="125" t="str">
        <f t="shared" ref="AC837:AC900" si="357">IF(G836 &lt;&gt; "",TEXT((HOUR(D837)),0)&amp;"-"&amp;TEXT(HOUR(D837)+1,0),"")</f>
        <v/>
      </c>
      <c r="AD837" s="126" t="str">
        <f t="shared" ref="AD837:AD900" si="358">IF(G837&lt;&gt;"",FLOOR((IF(TEXT(D837,"mm") = "mm",TEXT(D837,"мм"),TEXT(D837,"mm"))),15)/15+1,"")</f>
        <v/>
      </c>
      <c r="AE837" s="127">
        <f t="shared" si="344"/>
        <v>0</v>
      </c>
      <c r="AF837" s="127">
        <f t="shared" si="345"/>
        <v>0</v>
      </c>
      <c r="AG837" s="127" t="str">
        <f t="shared" si="351"/>
        <v>интрадей</v>
      </c>
      <c r="AH837" s="128">
        <f t="shared" si="346"/>
        <v>0</v>
      </c>
      <c r="AI837" s="128">
        <f t="shared" si="347"/>
        <v>0</v>
      </c>
      <c r="AJ837" s="125" t="str">
        <f t="shared" ref="AJ837:AJ900" si="359">IF(G837&lt;&gt;"",YEAR(C837),"")</f>
        <v/>
      </c>
      <c r="AK837" s="125" t="str">
        <f t="shared" ref="AK837:AK900" si="360">IF(G837&lt;&gt;"",(IF(TEXT(C837,"MMMM") = "MMMM",TEXT(C837,"ММММ"),TEXT(C837,"MMMM"))),"")</f>
        <v/>
      </c>
      <c r="AL837" s="126" t="str">
        <f t="shared" ref="AL837:AL900" si="361">IF(G837&lt;&gt;"",CEILING((C837-DATE(YEAR(C837),1,1)+WEEKDAY(DATE(YEAR(C837),1,1),2))/7,1),"")</f>
        <v/>
      </c>
      <c r="AM837" s="128">
        <f t="shared" si="354"/>
        <v>0</v>
      </c>
      <c r="AN837" s="129">
        <f t="shared" ref="AN837:AN900" si="362">S837+AN836</f>
        <v>8</v>
      </c>
      <c r="AO837" s="129">
        <f t="shared" si="355"/>
        <v>-19.875000000000043</v>
      </c>
      <c r="AP837" s="129">
        <f t="shared" ref="AP837:AP900" si="363">IFERROR(100*(T837-T836-S837)/(T836+S837),"Заполните депозит")</f>
        <v>0</v>
      </c>
      <c r="AQ837" s="128">
        <f t="shared" si="352"/>
        <v>0</v>
      </c>
      <c r="AR837" s="128">
        <f t="shared" si="353"/>
        <v>0</v>
      </c>
      <c r="AS837" s="125">
        <f t="shared" si="348"/>
        <v>0</v>
      </c>
      <c r="AT837" s="143">
        <f t="shared" si="349"/>
        <v>-1</v>
      </c>
      <c r="AU837" s="137"/>
      <c r="AV837" s="102"/>
    </row>
    <row r="838" spans="1:48" ht="10.199999999999999" x14ac:dyDescent="0.2">
      <c r="A838" s="102"/>
      <c r="B838" s="133">
        <v>836</v>
      </c>
      <c r="C838" s="159"/>
      <c r="D838" s="82"/>
      <c r="E838" s="81"/>
      <c r="F838" s="82"/>
      <c r="G838" s="84"/>
      <c r="H838" s="84"/>
      <c r="I838" s="85"/>
      <c r="J838" s="85"/>
      <c r="K838" s="84"/>
      <c r="L838" s="86"/>
      <c r="M838" s="87"/>
      <c r="N838" s="135"/>
      <c r="O838" s="119"/>
      <c r="P838" s="120"/>
      <c r="Q838" s="121"/>
      <c r="R838" s="86"/>
      <c r="S838" s="86"/>
      <c r="T838" s="138">
        <f t="shared" si="356"/>
        <v>6.4099999999999966</v>
      </c>
      <c r="U838" s="122">
        <f t="shared" si="338"/>
        <v>0</v>
      </c>
      <c r="V838" s="123">
        <f t="shared" si="339"/>
        <v>0</v>
      </c>
      <c r="W838" s="122">
        <f t="shared" si="350"/>
        <v>0</v>
      </c>
      <c r="X838" s="124">
        <f t="shared" si="340"/>
        <v>6.4099999999999966</v>
      </c>
      <c r="Y838" s="124">
        <f t="shared" si="341"/>
        <v>-1.5899999999999967</v>
      </c>
      <c r="Z838" s="124">
        <f t="shared" si="342"/>
        <v>6.4099999999999966</v>
      </c>
      <c r="AA838" s="140">
        <f t="shared" si="343"/>
        <v>-1.5899999999999967</v>
      </c>
      <c r="AB838" s="142" t="str">
        <f>IF(G838&lt;&gt;"",VLOOKUP(WEEKDAY(C838,2),Служебный!G$4:H$10,2),"")</f>
        <v/>
      </c>
      <c r="AC838" s="125" t="str">
        <f t="shared" si="357"/>
        <v/>
      </c>
      <c r="AD838" s="126" t="str">
        <f t="shared" si="358"/>
        <v/>
      </c>
      <c r="AE838" s="127">
        <f t="shared" si="344"/>
        <v>0</v>
      </c>
      <c r="AF838" s="127">
        <f t="shared" si="345"/>
        <v>0</v>
      </c>
      <c r="AG838" s="127" t="str">
        <f t="shared" si="351"/>
        <v>интрадей</v>
      </c>
      <c r="AH838" s="128">
        <f t="shared" si="346"/>
        <v>0</v>
      </c>
      <c r="AI838" s="128">
        <f t="shared" si="347"/>
        <v>0</v>
      </c>
      <c r="AJ838" s="125" t="str">
        <f t="shared" si="359"/>
        <v/>
      </c>
      <c r="AK838" s="125" t="str">
        <f t="shared" si="360"/>
        <v/>
      </c>
      <c r="AL838" s="126" t="str">
        <f t="shared" si="361"/>
        <v/>
      </c>
      <c r="AM838" s="128">
        <f t="shared" si="354"/>
        <v>0</v>
      </c>
      <c r="AN838" s="129">
        <f t="shared" si="362"/>
        <v>8</v>
      </c>
      <c r="AO838" s="129">
        <f t="shared" si="355"/>
        <v>-19.875000000000043</v>
      </c>
      <c r="AP838" s="129">
        <f t="shared" si="363"/>
        <v>0</v>
      </c>
      <c r="AQ838" s="128">
        <f t="shared" si="352"/>
        <v>0</v>
      </c>
      <c r="AR838" s="128">
        <f t="shared" si="353"/>
        <v>0</v>
      </c>
      <c r="AS838" s="125">
        <f t="shared" si="348"/>
        <v>0</v>
      </c>
      <c r="AT838" s="143">
        <f t="shared" si="349"/>
        <v>-1</v>
      </c>
      <c r="AU838" s="137"/>
      <c r="AV838" s="102"/>
    </row>
    <row r="839" spans="1:48" ht="10.199999999999999" x14ac:dyDescent="0.2">
      <c r="A839" s="102"/>
      <c r="B839" s="133">
        <v>837</v>
      </c>
      <c r="C839" s="159"/>
      <c r="D839" s="82"/>
      <c r="E839" s="81"/>
      <c r="F839" s="82"/>
      <c r="G839" s="84"/>
      <c r="H839" s="84"/>
      <c r="I839" s="85"/>
      <c r="J839" s="85"/>
      <c r="K839" s="84"/>
      <c r="L839" s="86"/>
      <c r="M839" s="87"/>
      <c r="N839" s="135"/>
      <c r="O839" s="119"/>
      <c r="P839" s="120"/>
      <c r="Q839" s="121"/>
      <c r="R839" s="86"/>
      <c r="S839" s="86"/>
      <c r="T839" s="138">
        <f t="shared" si="356"/>
        <v>6.4099999999999966</v>
      </c>
      <c r="U839" s="122">
        <f t="shared" si="338"/>
        <v>0</v>
      </c>
      <c r="V839" s="123">
        <f t="shared" si="339"/>
        <v>0</v>
      </c>
      <c r="W839" s="122">
        <f t="shared" si="350"/>
        <v>0</v>
      </c>
      <c r="X839" s="124">
        <f t="shared" si="340"/>
        <v>6.4099999999999966</v>
      </c>
      <c r="Y839" s="124">
        <f t="shared" si="341"/>
        <v>-1.5899999999999967</v>
      </c>
      <c r="Z839" s="124">
        <f t="shared" si="342"/>
        <v>6.4099999999999966</v>
      </c>
      <c r="AA839" s="140">
        <f t="shared" si="343"/>
        <v>-1.5899999999999967</v>
      </c>
      <c r="AB839" s="142" t="str">
        <f>IF(G839&lt;&gt;"",VLOOKUP(WEEKDAY(C839,2),Служебный!G$4:H$10,2),"")</f>
        <v/>
      </c>
      <c r="AC839" s="125" t="str">
        <f t="shared" si="357"/>
        <v/>
      </c>
      <c r="AD839" s="126" t="str">
        <f t="shared" si="358"/>
        <v/>
      </c>
      <c r="AE839" s="127">
        <f t="shared" si="344"/>
        <v>0</v>
      </c>
      <c r="AF839" s="127">
        <f t="shared" si="345"/>
        <v>0</v>
      </c>
      <c r="AG839" s="127" t="str">
        <f t="shared" si="351"/>
        <v>интрадей</v>
      </c>
      <c r="AH839" s="128">
        <f t="shared" si="346"/>
        <v>0</v>
      </c>
      <c r="AI839" s="128">
        <f t="shared" si="347"/>
        <v>0</v>
      </c>
      <c r="AJ839" s="125" t="str">
        <f t="shared" si="359"/>
        <v/>
      </c>
      <c r="AK839" s="125" t="str">
        <f t="shared" si="360"/>
        <v/>
      </c>
      <c r="AL839" s="126" t="str">
        <f t="shared" si="361"/>
        <v/>
      </c>
      <c r="AM839" s="128">
        <f t="shared" si="354"/>
        <v>0</v>
      </c>
      <c r="AN839" s="129">
        <f t="shared" si="362"/>
        <v>8</v>
      </c>
      <c r="AO839" s="129">
        <f t="shared" si="355"/>
        <v>-19.875000000000043</v>
      </c>
      <c r="AP839" s="129">
        <f t="shared" si="363"/>
        <v>0</v>
      </c>
      <c r="AQ839" s="128">
        <f t="shared" si="352"/>
        <v>0</v>
      </c>
      <c r="AR839" s="128">
        <f t="shared" si="353"/>
        <v>0</v>
      </c>
      <c r="AS839" s="125">
        <f t="shared" si="348"/>
        <v>0</v>
      </c>
      <c r="AT839" s="143">
        <f t="shared" si="349"/>
        <v>-1</v>
      </c>
      <c r="AU839" s="137"/>
      <c r="AV839" s="102"/>
    </row>
    <row r="840" spans="1:48" ht="10.199999999999999" x14ac:dyDescent="0.2">
      <c r="A840" s="102"/>
      <c r="B840" s="133">
        <v>838</v>
      </c>
      <c r="C840" s="159"/>
      <c r="D840" s="82"/>
      <c r="E840" s="81"/>
      <c r="F840" s="82"/>
      <c r="G840" s="84"/>
      <c r="H840" s="84"/>
      <c r="I840" s="85"/>
      <c r="J840" s="85"/>
      <c r="K840" s="84"/>
      <c r="L840" s="86"/>
      <c r="M840" s="87"/>
      <c r="N840" s="135"/>
      <c r="O840" s="119"/>
      <c r="P840" s="120"/>
      <c r="Q840" s="121"/>
      <c r="R840" s="86"/>
      <c r="S840" s="86"/>
      <c r="T840" s="138">
        <f t="shared" si="356"/>
        <v>6.4099999999999966</v>
      </c>
      <c r="U840" s="122">
        <f t="shared" si="338"/>
        <v>0</v>
      </c>
      <c r="V840" s="123">
        <f t="shared" si="339"/>
        <v>0</v>
      </c>
      <c r="W840" s="122">
        <f t="shared" si="350"/>
        <v>0</v>
      </c>
      <c r="X840" s="124">
        <f t="shared" si="340"/>
        <v>6.4099999999999966</v>
      </c>
      <c r="Y840" s="124">
        <f t="shared" si="341"/>
        <v>-1.5899999999999967</v>
      </c>
      <c r="Z840" s="124">
        <f t="shared" si="342"/>
        <v>6.4099999999999966</v>
      </c>
      <c r="AA840" s="140">
        <f t="shared" si="343"/>
        <v>-1.5899999999999967</v>
      </c>
      <c r="AB840" s="142" t="str">
        <f>IF(G840&lt;&gt;"",VLOOKUP(WEEKDAY(C840,2),Служебный!G$4:H$10,2),"")</f>
        <v/>
      </c>
      <c r="AC840" s="125" t="str">
        <f t="shared" si="357"/>
        <v/>
      </c>
      <c r="AD840" s="126" t="str">
        <f t="shared" si="358"/>
        <v/>
      </c>
      <c r="AE840" s="127">
        <f t="shared" si="344"/>
        <v>0</v>
      </c>
      <c r="AF840" s="127">
        <f t="shared" si="345"/>
        <v>0</v>
      </c>
      <c r="AG840" s="127" t="str">
        <f t="shared" si="351"/>
        <v>интрадей</v>
      </c>
      <c r="AH840" s="128">
        <f t="shared" si="346"/>
        <v>0</v>
      </c>
      <c r="AI840" s="128">
        <f t="shared" si="347"/>
        <v>0</v>
      </c>
      <c r="AJ840" s="125" t="str">
        <f t="shared" si="359"/>
        <v/>
      </c>
      <c r="AK840" s="125" t="str">
        <f t="shared" si="360"/>
        <v/>
      </c>
      <c r="AL840" s="126" t="str">
        <f t="shared" si="361"/>
        <v/>
      </c>
      <c r="AM840" s="128">
        <f t="shared" si="354"/>
        <v>0</v>
      </c>
      <c r="AN840" s="129">
        <f t="shared" si="362"/>
        <v>8</v>
      </c>
      <c r="AO840" s="129">
        <f t="shared" si="355"/>
        <v>-19.875000000000043</v>
      </c>
      <c r="AP840" s="129">
        <f t="shared" si="363"/>
        <v>0</v>
      </c>
      <c r="AQ840" s="128">
        <f t="shared" si="352"/>
        <v>0</v>
      </c>
      <c r="AR840" s="128">
        <f t="shared" si="353"/>
        <v>0</v>
      </c>
      <c r="AS840" s="125">
        <f t="shared" si="348"/>
        <v>0</v>
      </c>
      <c r="AT840" s="143">
        <f t="shared" si="349"/>
        <v>-1</v>
      </c>
      <c r="AU840" s="137"/>
      <c r="AV840" s="102"/>
    </row>
    <row r="841" spans="1:48" ht="10.199999999999999" x14ac:dyDescent="0.2">
      <c r="A841" s="102"/>
      <c r="B841" s="133">
        <v>839</v>
      </c>
      <c r="C841" s="159"/>
      <c r="D841" s="82"/>
      <c r="E841" s="81"/>
      <c r="F841" s="82"/>
      <c r="G841" s="84"/>
      <c r="H841" s="84"/>
      <c r="I841" s="85"/>
      <c r="J841" s="85"/>
      <c r="K841" s="84"/>
      <c r="L841" s="86"/>
      <c r="M841" s="87"/>
      <c r="N841" s="135"/>
      <c r="O841" s="119"/>
      <c r="P841" s="120"/>
      <c r="Q841" s="121"/>
      <c r="R841" s="86"/>
      <c r="S841" s="86"/>
      <c r="T841" s="138">
        <f t="shared" si="356"/>
        <v>6.4099999999999966</v>
      </c>
      <c r="U841" s="122">
        <f t="shared" si="338"/>
        <v>0</v>
      </c>
      <c r="V841" s="123">
        <f t="shared" si="339"/>
        <v>0</v>
      </c>
      <c r="W841" s="122">
        <f t="shared" si="350"/>
        <v>0</v>
      </c>
      <c r="X841" s="124">
        <f t="shared" si="340"/>
        <v>6.4099999999999966</v>
      </c>
      <c r="Y841" s="124">
        <f t="shared" si="341"/>
        <v>-1.5899999999999967</v>
      </c>
      <c r="Z841" s="124">
        <f t="shared" si="342"/>
        <v>6.4099999999999966</v>
      </c>
      <c r="AA841" s="140">
        <f t="shared" si="343"/>
        <v>-1.5899999999999967</v>
      </c>
      <c r="AB841" s="142" t="str">
        <f>IF(G841&lt;&gt;"",VLOOKUP(WEEKDAY(C841,2),Служебный!G$4:H$10,2),"")</f>
        <v/>
      </c>
      <c r="AC841" s="125" t="str">
        <f t="shared" si="357"/>
        <v/>
      </c>
      <c r="AD841" s="126" t="str">
        <f t="shared" si="358"/>
        <v/>
      </c>
      <c r="AE841" s="127">
        <f t="shared" si="344"/>
        <v>0</v>
      </c>
      <c r="AF841" s="127">
        <f t="shared" si="345"/>
        <v>0</v>
      </c>
      <c r="AG841" s="127" t="str">
        <f t="shared" si="351"/>
        <v>интрадей</v>
      </c>
      <c r="AH841" s="128">
        <f t="shared" si="346"/>
        <v>0</v>
      </c>
      <c r="AI841" s="128">
        <f t="shared" si="347"/>
        <v>0</v>
      </c>
      <c r="AJ841" s="125" t="str">
        <f t="shared" si="359"/>
        <v/>
      </c>
      <c r="AK841" s="125" t="str">
        <f t="shared" si="360"/>
        <v/>
      </c>
      <c r="AL841" s="126" t="str">
        <f t="shared" si="361"/>
        <v/>
      </c>
      <c r="AM841" s="128">
        <f t="shared" si="354"/>
        <v>0</v>
      </c>
      <c r="AN841" s="129">
        <f t="shared" si="362"/>
        <v>8</v>
      </c>
      <c r="AO841" s="129">
        <f t="shared" si="355"/>
        <v>-19.875000000000043</v>
      </c>
      <c r="AP841" s="129">
        <f t="shared" si="363"/>
        <v>0</v>
      </c>
      <c r="AQ841" s="128">
        <f t="shared" si="352"/>
        <v>0</v>
      </c>
      <c r="AR841" s="128">
        <f t="shared" si="353"/>
        <v>0</v>
      </c>
      <c r="AS841" s="125">
        <f t="shared" si="348"/>
        <v>0</v>
      </c>
      <c r="AT841" s="143">
        <f t="shared" si="349"/>
        <v>-1</v>
      </c>
      <c r="AU841" s="137"/>
      <c r="AV841" s="102"/>
    </row>
    <row r="842" spans="1:48" ht="10.199999999999999" x14ac:dyDescent="0.2">
      <c r="A842" s="102"/>
      <c r="B842" s="133">
        <v>840</v>
      </c>
      <c r="C842" s="159"/>
      <c r="D842" s="82"/>
      <c r="E842" s="81"/>
      <c r="F842" s="82"/>
      <c r="G842" s="84"/>
      <c r="H842" s="84"/>
      <c r="I842" s="85"/>
      <c r="J842" s="85"/>
      <c r="K842" s="84"/>
      <c r="L842" s="86"/>
      <c r="M842" s="87"/>
      <c r="N842" s="135"/>
      <c r="O842" s="119"/>
      <c r="P842" s="120"/>
      <c r="Q842" s="121"/>
      <c r="R842" s="86"/>
      <c r="S842" s="86"/>
      <c r="T842" s="138">
        <f t="shared" si="356"/>
        <v>6.4099999999999966</v>
      </c>
      <c r="U842" s="122">
        <f t="shared" si="338"/>
        <v>0</v>
      </c>
      <c r="V842" s="123">
        <f t="shared" si="339"/>
        <v>0</v>
      </c>
      <c r="W842" s="122">
        <f t="shared" si="350"/>
        <v>0</v>
      </c>
      <c r="X842" s="124">
        <f t="shared" si="340"/>
        <v>6.4099999999999966</v>
      </c>
      <c r="Y842" s="124">
        <f t="shared" si="341"/>
        <v>-1.5899999999999967</v>
      </c>
      <c r="Z842" s="124">
        <f t="shared" si="342"/>
        <v>6.4099999999999966</v>
      </c>
      <c r="AA842" s="140">
        <f t="shared" si="343"/>
        <v>-1.5899999999999967</v>
      </c>
      <c r="AB842" s="142" t="str">
        <f>IF(G842&lt;&gt;"",VLOOKUP(WEEKDAY(C842,2),Служебный!G$4:H$10,2),"")</f>
        <v/>
      </c>
      <c r="AC842" s="125" t="str">
        <f t="shared" si="357"/>
        <v/>
      </c>
      <c r="AD842" s="126" t="str">
        <f t="shared" si="358"/>
        <v/>
      </c>
      <c r="AE842" s="127">
        <f t="shared" si="344"/>
        <v>0</v>
      </c>
      <c r="AF842" s="127">
        <f t="shared" si="345"/>
        <v>0</v>
      </c>
      <c r="AG842" s="127" t="str">
        <f t="shared" si="351"/>
        <v>интрадей</v>
      </c>
      <c r="AH842" s="128">
        <f t="shared" si="346"/>
        <v>0</v>
      </c>
      <c r="AI842" s="128">
        <f t="shared" si="347"/>
        <v>0</v>
      </c>
      <c r="AJ842" s="125" t="str">
        <f t="shared" si="359"/>
        <v/>
      </c>
      <c r="AK842" s="125" t="str">
        <f t="shared" si="360"/>
        <v/>
      </c>
      <c r="AL842" s="126" t="str">
        <f t="shared" si="361"/>
        <v/>
      </c>
      <c r="AM842" s="128">
        <f t="shared" si="354"/>
        <v>0</v>
      </c>
      <c r="AN842" s="129">
        <f t="shared" si="362"/>
        <v>8</v>
      </c>
      <c r="AO842" s="129">
        <f t="shared" si="355"/>
        <v>-19.875000000000043</v>
      </c>
      <c r="AP842" s="129">
        <f t="shared" si="363"/>
        <v>0</v>
      </c>
      <c r="AQ842" s="128">
        <f t="shared" si="352"/>
        <v>0</v>
      </c>
      <c r="AR842" s="128">
        <f t="shared" si="353"/>
        <v>0</v>
      </c>
      <c r="AS842" s="125">
        <f t="shared" si="348"/>
        <v>0</v>
      </c>
      <c r="AT842" s="143">
        <f t="shared" si="349"/>
        <v>-1</v>
      </c>
      <c r="AU842" s="137"/>
      <c r="AV842" s="102"/>
    </row>
    <row r="843" spans="1:48" ht="10.199999999999999" x14ac:dyDescent="0.2">
      <c r="A843" s="102"/>
      <c r="B843" s="133">
        <v>841</v>
      </c>
      <c r="C843" s="159"/>
      <c r="D843" s="82"/>
      <c r="E843" s="81"/>
      <c r="F843" s="82"/>
      <c r="G843" s="84"/>
      <c r="H843" s="84"/>
      <c r="I843" s="85"/>
      <c r="J843" s="85"/>
      <c r="K843" s="84"/>
      <c r="L843" s="86"/>
      <c r="M843" s="87"/>
      <c r="N843" s="135"/>
      <c r="O843" s="119"/>
      <c r="P843" s="120"/>
      <c r="Q843" s="121"/>
      <c r="R843" s="86"/>
      <c r="S843" s="86"/>
      <c r="T843" s="138">
        <f t="shared" si="356"/>
        <v>6.4099999999999966</v>
      </c>
      <c r="U843" s="122">
        <f t="shared" si="338"/>
        <v>0</v>
      </c>
      <c r="V843" s="123">
        <f t="shared" si="339"/>
        <v>0</v>
      </c>
      <c r="W843" s="122">
        <f t="shared" si="350"/>
        <v>0</v>
      </c>
      <c r="X843" s="124">
        <f t="shared" si="340"/>
        <v>6.4099999999999966</v>
      </c>
      <c r="Y843" s="124">
        <f t="shared" si="341"/>
        <v>-1.5899999999999967</v>
      </c>
      <c r="Z843" s="124">
        <f t="shared" si="342"/>
        <v>6.4099999999999966</v>
      </c>
      <c r="AA843" s="140">
        <f t="shared" si="343"/>
        <v>-1.5899999999999967</v>
      </c>
      <c r="AB843" s="142" t="str">
        <f>IF(G843&lt;&gt;"",VLOOKUP(WEEKDAY(C843,2),Служебный!G$4:H$10,2),"")</f>
        <v/>
      </c>
      <c r="AC843" s="125" t="str">
        <f t="shared" si="357"/>
        <v/>
      </c>
      <c r="AD843" s="126" t="str">
        <f t="shared" si="358"/>
        <v/>
      </c>
      <c r="AE843" s="127">
        <f t="shared" si="344"/>
        <v>0</v>
      </c>
      <c r="AF843" s="127">
        <f t="shared" si="345"/>
        <v>0</v>
      </c>
      <c r="AG843" s="127" t="str">
        <f t="shared" si="351"/>
        <v>интрадей</v>
      </c>
      <c r="AH843" s="128">
        <f t="shared" si="346"/>
        <v>0</v>
      </c>
      <c r="AI843" s="128">
        <f t="shared" si="347"/>
        <v>0</v>
      </c>
      <c r="AJ843" s="125" t="str">
        <f t="shared" si="359"/>
        <v/>
      </c>
      <c r="AK843" s="125" t="str">
        <f t="shared" si="360"/>
        <v/>
      </c>
      <c r="AL843" s="126" t="str">
        <f t="shared" si="361"/>
        <v/>
      </c>
      <c r="AM843" s="128">
        <f t="shared" si="354"/>
        <v>0</v>
      </c>
      <c r="AN843" s="129">
        <f t="shared" si="362"/>
        <v>8</v>
      </c>
      <c r="AO843" s="129">
        <f t="shared" si="355"/>
        <v>-19.875000000000043</v>
      </c>
      <c r="AP843" s="129">
        <f t="shared" si="363"/>
        <v>0</v>
      </c>
      <c r="AQ843" s="128">
        <f t="shared" si="352"/>
        <v>0</v>
      </c>
      <c r="AR843" s="128">
        <f t="shared" si="353"/>
        <v>0</v>
      </c>
      <c r="AS843" s="125">
        <f t="shared" si="348"/>
        <v>0</v>
      </c>
      <c r="AT843" s="143">
        <f t="shared" si="349"/>
        <v>-1</v>
      </c>
      <c r="AU843" s="137"/>
      <c r="AV843" s="102"/>
    </row>
    <row r="844" spans="1:48" ht="10.199999999999999" x14ac:dyDescent="0.2">
      <c r="A844" s="102"/>
      <c r="B844" s="133">
        <v>842</v>
      </c>
      <c r="C844" s="159"/>
      <c r="D844" s="82"/>
      <c r="E844" s="81"/>
      <c r="F844" s="82"/>
      <c r="G844" s="84"/>
      <c r="H844" s="84"/>
      <c r="I844" s="85"/>
      <c r="J844" s="85"/>
      <c r="K844" s="84"/>
      <c r="L844" s="86"/>
      <c r="M844" s="87"/>
      <c r="N844" s="135"/>
      <c r="O844" s="119"/>
      <c r="P844" s="120"/>
      <c r="Q844" s="121"/>
      <c r="R844" s="86"/>
      <c r="S844" s="86"/>
      <c r="T844" s="138">
        <f t="shared" si="356"/>
        <v>6.4099999999999966</v>
      </c>
      <c r="U844" s="122">
        <f t="shared" si="338"/>
        <v>0</v>
      </c>
      <c r="V844" s="123">
        <f t="shared" si="339"/>
        <v>0</v>
      </c>
      <c r="W844" s="122">
        <f t="shared" si="350"/>
        <v>0</v>
      </c>
      <c r="X844" s="124">
        <f t="shared" si="340"/>
        <v>6.4099999999999966</v>
      </c>
      <c r="Y844" s="124">
        <f t="shared" si="341"/>
        <v>-1.5899999999999967</v>
      </c>
      <c r="Z844" s="124">
        <f t="shared" si="342"/>
        <v>6.4099999999999966</v>
      </c>
      <c r="AA844" s="140">
        <f t="shared" si="343"/>
        <v>-1.5899999999999967</v>
      </c>
      <c r="AB844" s="142" t="str">
        <f>IF(G844&lt;&gt;"",VLOOKUP(WEEKDAY(C844,2),Служебный!G$4:H$10,2),"")</f>
        <v/>
      </c>
      <c r="AC844" s="125" t="str">
        <f t="shared" si="357"/>
        <v/>
      </c>
      <c r="AD844" s="126" t="str">
        <f t="shared" si="358"/>
        <v/>
      </c>
      <c r="AE844" s="127">
        <f t="shared" si="344"/>
        <v>0</v>
      </c>
      <c r="AF844" s="127">
        <f t="shared" si="345"/>
        <v>0</v>
      </c>
      <c r="AG844" s="127" t="str">
        <f t="shared" si="351"/>
        <v>интрадей</v>
      </c>
      <c r="AH844" s="128">
        <f t="shared" si="346"/>
        <v>0</v>
      </c>
      <c r="AI844" s="128">
        <f t="shared" si="347"/>
        <v>0</v>
      </c>
      <c r="AJ844" s="125" t="str">
        <f t="shared" si="359"/>
        <v/>
      </c>
      <c r="AK844" s="125" t="str">
        <f t="shared" si="360"/>
        <v/>
      </c>
      <c r="AL844" s="126" t="str">
        <f t="shared" si="361"/>
        <v/>
      </c>
      <c r="AM844" s="128">
        <f t="shared" si="354"/>
        <v>0</v>
      </c>
      <c r="AN844" s="129">
        <f t="shared" si="362"/>
        <v>8</v>
      </c>
      <c r="AO844" s="129">
        <f t="shared" si="355"/>
        <v>-19.875000000000043</v>
      </c>
      <c r="AP844" s="129">
        <f t="shared" si="363"/>
        <v>0</v>
      </c>
      <c r="AQ844" s="128">
        <f t="shared" si="352"/>
        <v>0</v>
      </c>
      <c r="AR844" s="128">
        <f t="shared" si="353"/>
        <v>0</v>
      </c>
      <c r="AS844" s="125">
        <f t="shared" si="348"/>
        <v>0</v>
      </c>
      <c r="AT844" s="143">
        <f t="shared" si="349"/>
        <v>-1</v>
      </c>
      <c r="AU844" s="137"/>
      <c r="AV844" s="102"/>
    </row>
    <row r="845" spans="1:48" ht="10.199999999999999" x14ac:dyDescent="0.2">
      <c r="A845" s="102"/>
      <c r="B845" s="133">
        <v>843</v>
      </c>
      <c r="C845" s="159"/>
      <c r="D845" s="82"/>
      <c r="E845" s="81"/>
      <c r="F845" s="82"/>
      <c r="G845" s="84"/>
      <c r="H845" s="84"/>
      <c r="I845" s="85"/>
      <c r="J845" s="85"/>
      <c r="K845" s="84"/>
      <c r="L845" s="86"/>
      <c r="M845" s="87"/>
      <c r="N845" s="135"/>
      <c r="O845" s="119"/>
      <c r="P845" s="120"/>
      <c r="Q845" s="121"/>
      <c r="R845" s="86"/>
      <c r="S845" s="86"/>
      <c r="T845" s="138">
        <f t="shared" si="356"/>
        <v>6.4099999999999966</v>
      </c>
      <c r="U845" s="122">
        <f t="shared" si="338"/>
        <v>0</v>
      </c>
      <c r="V845" s="123">
        <f t="shared" si="339"/>
        <v>0</v>
      </c>
      <c r="W845" s="122">
        <f t="shared" si="350"/>
        <v>0</v>
      </c>
      <c r="X845" s="124">
        <f t="shared" si="340"/>
        <v>6.4099999999999966</v>
      </c>
      <c r="Y845" s="124">
        <f t="shared" si="341"/>
        <v>-1.5899999999999967</v>
      </c>
      <c r="Z845" s="124">
        <f t="shared" si="342"/>
        <v>6.4099999999999966</v>
      </c>
      <c r="AA845" s="140">
        <f t="shared" si="343"/>
        <v>-1.5899999999999967</v>
      </c>
      <c r="AB845" s="142" t="str">
        <f>IF(G845&lt;&gt;"",VLOOKUP(WEEKDAY(C845,2),Служебный!G$4:H$10,2),"")</f>
        <v/>
      </c>
      <c r="AC845" s="125" t="str">
        <f t="shared" si="357"/>
        <v/>
      </c>
      <c r="AD845" s="126" t="str">
        <f t="shared" si="358"/>
        <v/>
      </c>
      <c r="AE845" s="127">
        <f t="shared" si="344"/>
        <v>0</v>
      </c>
      <c r="AF845" s="127">
        <f t="shared" si="345"/>
        <v>0</v>
      </c>
      <c r="AG845" s="127" t="str">
        <f t="shared" si="351"/>
        <v>интрадей</v>
      </c>
      <c r="AH845" s="128">
        <f t="shared" si="346"/>
        <v>0</v>
      </c>
      <c r="AI845" s="128">
        <f t="shared" si="347"/>
        <v>0</v>
      </c>
      <c r="AJ845" s="125" t="str">
        <f t="shared" si="359"/>
        <v/>
      </c>
      <c r="AK845" s="125" t="str">
        <f t="shared" si="360"/>
        <v/>
      </c>
      <c r="AL845" s="126" t="str">
        <f t="shared" si="361"/>
        <v/>
      </c>
      <c r="AM845" s="128">
        <f t="shared" si="354"/>
        <v>0</v>
      </c>
      <c r="AN845" s="129">
        <f t="shared" si="362"/>
        <v>8</v>
      </c>
      <c r="AO845" s="129">
        <f t="shared" si="355"/>
        <v>-19.875000000000043</v>
      </c>
      <c r="AP845" s="129">
        <f t="shared" si="363"/>
        <v>0</v>
      </c>
      <c r="AQ845" s="128">
        <f t="shared" si="352"/>
        <v>0</v>
      </c>
      <c r="AR845" s="128">
        <f t="shared" si="353"/>
        <v>0</v>
      </c>
      <c r="AS845" s="125">
        <f t="shared" si="348"/>
        <v>0</v>
      </c>
      <c r="AT845" s="143">
        <f t="shared" si="349"/>
        <v>-1</v>
      </c>
      <c r="AU845" s="137"/>
      <c r="AV845" s="102"/>
    </row>
    <row r="846" spans="1:48" ht="10.199999999999999" x14ac:dyDescent="0.2">
      <c r="A846" s="102"/>
      <c r="B846" s="133">
        <v>844</v>
      </c>
      <c r="C846" s="159"/>
      <c r="D846" s="82"/>
      <c r="E846" s="81"/>
      <c r="F846" s="82"/>
      <c r="G846" s="84"/>
      <c r="H846" s="84"/>
      <c r="I846" s="85"/>
      <c r="J846" s="85"/>
      <c r="K846" s="84"/>
      <c r="L846" s="86"/>
      <c r="M846" s="87"/>
      <c r="N846" s="135"/>
      <c r="O846" s="119"/>
      <c r="P846" s="120"/>
      <c r="Q846" s="121"/>
      <c r="R846" s="86"/>
      <c r="S846" s="86"/>
      <c r="T846" s="138">
        <f t="shared" si="356"/>
        <v>6.4099999999999966</v>
      </c>
      <c r="U846" s="122">
        <f t="shared" si="338"/>
        <v>0</v>
      </c>
      <c r="V846" s="123">
        <f t="shared" si="339"/>
        <v>0</v>
      </c>
      <c r="W846" s="122">
        <f t="shared" si="350"/>
        <v>0</v>
      </c>
      <c r="X846" s="124">
        <f t="shared" si="340"/>
        <v>6.4099999999999966</v>
      </c>
      <c r="Y846" s="124">
        <f t="shared" si="341"/>
        <v>-1.5899999999999967</v>
      </c>
      <c r="Z846" s="124">
        <f t="shared" si="342"/>
        <v>6.4099999999999966</v>
      </c>
      <c r="AA846" s="140">
        <f t="shared" si="343"/>
        <v>-1.5899999999999967</v>
      </c>
      <c r="AB846" s="142" t="str">
        <f>IF(G846&lt;&gt;"",VLOOKUP(WEEKDAY(C846,2),Служебный!G$4:H$10,2),"")</f>
        <v/>
      </c>
      <c r="AC846" s="125" t="str">
        <f t="shared" si="357"/>
        <v/>
      </c>
      <c r="AD846" s="126" t="str">
        <f t="shared" si="358"/>
        <v/>
      </c>
      <c r="AE846" s="127">
        <f t="shared" si="344"/>
        <v>0</v>
      </c>
      <c r="AF846" s="127">
        <f t="shared" si="345"/>
        <v>0</v>
      </c>
      <c r="AG846" s="127" t="str">
        <f t="shared" si="351"/>
        <v>интрадей</v>
      </c>
      <c r="AH846" s="128">
        <f t="shared" si="346"/>
        <v>0</v>
      </c>
      <c r="AI846" s="128">
        <f t="shared" si="347"/>
        <v>0</v>
      </c>
      <c r="AJ846" s="125" t="str">
        <f t="shared" si="359"/>
        <v/>
      </c>
      <c r="AK846" s="125" t="str">
        <f t="shared" si="360"/>
        <v/>
      </c>
      <c r="AL846" s="126" t="str">
        <f t="shared" si="361"/>
        <v/>
      </c>
      <c r="AM846" s="128">
        <f t="shared" si="354"/>
        <v>0</v>
      </c>
      <c r="AN846" s="129">
        <f t="shared" si="362"/>
        <v>8</v>
      </c>
      <c r="AO846" s="129">
        <f t="shared" si="355"/>
        <v>-19.875000000000043</v>
      </c>
      <c r="AP846" s="129">
        <f t="shared" si="363"/>
        <v>0</v>
      </c>
      <c r="AQ846" s="128">
        <f t="shared" si="352"/>
        <v>0</v>
      </c>
      <c r="AR846" s="128">
        <f t="shared" si="353"/>
        <v>0</v>
      </c>
      <c r="AS846" s="125">
        <f t="shared" si="348"/>
        <v>0</v>
      </c>
      <c r="AT846" s="143">
        <f t="shared" si="349"/>
        <v>-1</v>
      </c>
      <c r="AU846" s="137"/>
      <c r="AV846" s="102"/>
    </row>
    <row r="847" spans="1:48" ht="10.199999999999999" x14ac:dyDescent="0.2">
      <c r="A847" s="102"/>
      <c r="B847" s="133">
        <v>845</v>
      </c>
      <c r="C847" s="159"/>
      <c r="D847" s="82"/>
      <c r="E847" s="81"/>
      <c r="F847" s="82"/>
      <c r="G847" s="84"/>
      <c r="H847" s="84"/>
      <c r="I847" s="85"/>
      <c r="J847" s="85"/>
      <c r="K847" s="84"/>
      <c r="L847" s="86"/>
      <c r="M847" s="87"/>
      <c r="N847" s="135"/>
      <c r="O847" s="119"/>
      <c r="P847" s="120"/>
      <c r="Q847" s="121"/>
      <c r="R847" s="86"/>
      <c r="S847" s="86"/>
      <c r="T847" s="138">
        <f t="shared" si="356"/>
        <v>6.4099999999999966</v>
      </c>
      <c r="U847" s="122">
        <f t="shared" si="338"/>
        <v>0</v>
      </c>
      <c r="V847" s="123">
        <f t="shared" si="339"/>
        <v>0</v>
      </c>
      <c r="W847" s="122">
        <f t="shared" si="350"/>
        <v>0</v>
      </c>
      <c r="X847" s="124">
        <f t="shared" si="340"/>
        <v>6.4099999999999966</v>
      </c>
      <c r="Y847" s="124">
        <f t="shared" si="341"/>
        <v>-1.5899999999999967</v>
      </c>
      <c r="Z847" s="124">
        <f t="shared" si="342"/>
        <v>6.4099999999999966</v>
      </c>
      <c r="AA847" s="140">
        <f t="shared" si="343"/>
        <v>-1.5899999999999967</v>
      </c>
      <c r="AB847" s="142" t="str">
        <f>IF(G847&lt;&gt;"",VLOOKUP(WEEKDAY(C847,2),Служебный!G$4:H$10,2),"")</f>
        <v/>
      </c>
      <c r="AC847" s="125" t="str">
        <f t="shared" si="357"/>
        <v/>
      </c>
      <c r="AD847" s="126" t="str">
        <f t="shared" si="358"/>
        <v/>
      </c>
      <c r="AE847" s="127">
        <f t="shared" si="344"/>
        <v>0</v>
      </c>
      <c r="AF847" s="127">
        <f t="shared" si="345"/>
        <v>0</v>
      </c>
      <c r="AG847" s="127" t="str">
        <f t="shared" si="351"/>
        <v>интрадей</v>
      </c>
      <c r="AH847" s="128">
        <f t="shared" si="346"/>
        <v>0</v>
      </c>
      <c r="AI847" s="128">
        <f t="shared" si="347"/>
        <v>0</v>
      </c>
      <c r="AJ847" s="125" t="str">
        <f t="shared" si="359"/>
        <v/>
      </c>
      <c r="AK847" s="125" t="str">
        <f t="shared" si="360"/>
        <v/>
      </c>
      <c r="AL847" s="126" t="str">
        <f t="shared" si="361"/>
        <v/>
      </c>
      <c r="AM847" s="128">
        <f t="shared" si="354"/>
        <v>0</v>
      </c>
      <c r="AN847" s="129">
        <f t="shared" si="362"/>
        <v>8</v>
      </c>
      <c r="AO847" s="129">
        <f t="shared" si="355"/>
        <v>-19.875000000000043</v>
      </c>
      <c r="AP847" s="129">
        <f t="shared" si="363"/>
        <v>0</v>
      </c>
      <c r="AQ847" s="128">
        <f t="shared" si="352"/>
        <v>0</v>
      </c>
      <c r="AR847" s="128">
        <f t="shared" si="353"/>
        <v>0</v>
      </c>
      <c r="AS847" s="125">
        <f t="shared" si="348"/>
        <v>0</v>
      </c>
      <c r="AT847" s="143">
        <f t="shared" si="349"/>
        <v>-1</v>
      </c>
      <c r="AU847" s="137"/>
      <c r="AV847" s="102"/>
    </row>
    <row r="848" spans="1:48" ht="10.199999999999999" x14ac:dyDescent="0.2">
      <c r="A848" s="102"/>
      <c r="B848" s="133">
        <v>846</v>
      </c>
      <c r="C848" s="159"/>
      <c r="D848" s="82"/>
      <c r="E848" s="81"/>
      <c r="F848" s="82"/>
      <c r="G848" s="84"/>
      <c r="H848" s="84"/>
      <c r="I848" s="85"/>
      <c r="J848" s="85"/>
      <c r="K848" s="84"/>
      <c r="L848" s="86"/>
      <c r="M848" s="87"/>
      <c r="N848" s="135"/>
      <c r="O848" s="119"/>
      <c r="P848" s="120"/>
      <c r="Q848" s="121"/>
      <c r="R848" s="86"/>
      <c r="S848" s="86"/>
      <c r="T848" s="138">
        <f t="shared" si="356"/>
        <v>6.4099999999999966</v>
      </c>
      <c r="U848" s="122">
        <f t="shared" si="338"/>
        <v>0</v>
      </c>
      <c r="V848" s="123">
        <f t="shared" si="339"/>
        <v>0</v>
      </c>
      <c r="W848" s="122">
        <f t="shared" si="350"/>
        <v>0</v>
      </c>
      <c r="X848" s="124">
        <f t="shared" si="340"/>
        <v>6.4099999999999966</v>
      </c>
      <c r="Y848" s="124">
        <f t="shared" si="341"/>
        <v>-1.5899999999999967</v>
      </c>
      <c r="Z848" s="124">
        <f t="shared" si="342"/>
        <v>6.4099999999999966</v>
      </c>
      <c r="AA848" s="140">
        <f t="shared" si="343"/>
        <v>-1.5899999999999967</v>
      </c>
      <c r="AB848" s="142" t="str">
        <f>IF(G848&lt;&gt;"",VLOOKUP(WEEKDAY(C848,2),Служебный!G$4:H$10,2),"")</f>
        <v/>
      </c>
      <c r="AC848" s="125" t="str">
        <f t="shared" si="357"/>
        <v/>
      </c>
      <c r="AD848" s="126" t="str">
        <f t="shared" si="358"/>
        <v/>
      </c>
      <c r="AE848" s="127">
        <f t="shared" si="344"/>
        <v>0</v>
      </c>
      <c r="AF848" s="127">
        <f t="shared" si="345"/>
        <v>0</v>
      </c>
      <c r="AG848" s="127" t="str">
        <f t="shared" si="351"/>
        <v>интрадей</v>
      </c>
      <c r="AH848" s="128">
        <f t="shared" si="346"/>
        <v>0</v>
      </c>
      <c r="AI848" s="128">
        <f t="shared" si="347"/>
        <v>0</v>
      </c>
      <c r="AJ848" s="125" t="str">
        <f t="shared" si="359"/>
        <v/>
      </c>
      <c r="AK848" s="125" t="str">
        <f t="shared" si="360"/>
        <v/>
      </c>
      <c r="AL848" s="126" t="str">
        <f t="shared" si="361"/>
        <v/>
      </c>
      <c r="AM848" s="128">
        <f t="shared" si="354"/>
        <v>0</v>
      </c>
      <c r="AN848" s="129">
        <f t="shared" si="362"/>
        <v>8</v>
      </c>
      <c r="AO848" s="129">
        <f t="shared" si="355"/>
        <v>-19.875000000000043</v>
      </c>
      <c r="AP848" s="129">
        <f t="shared" si="363"/>
        <v>0</v>
      </c>
      <c r="AQ848" s="128">
        <f t="shared" si="352"/>
        <v>0</v>
      </c>
      <c r="AR848" s="128">
        <f t="shared" si="353"/>
        <v>0</v>
      </c>
      <c r="AS848" s="125">
        <f t="shared" si="348"/>
        <v>0</v>
      </c>
      <c r="AT848" s="143">
        <f t="shared" si="349"/>
        <v>-1</v>
      </c>
      <c r="AU848" s="137"/>
      <c r="AV848" s="102"/>
    </row>
    <row r="849" spans="1:48" ht="10.199999999999999" x14ac:dyDescent="0.2">
      <c r="A849" s="102"/>
      <c r="B849" s="133">
        <v>847</v>
      </c>
      <c r="C849" s="159"/>
      <c r="D849" s="82"/>
      <c r="E849" s="81"/>
      <c r="F849" s="82"/>
      <c r="G849" s="84"/>
      <c r="H849" s="84"/>
      <c r="I849" s="85"/>
      <c r="J849" s="85"/>
      <c r="K849" s="84"/>
      <c r="L849" s="86"/>
      <c r="M849" s="87"/>
      <c r="N849" s="135"/>
      <c r="O849" s="119"/>
      <c r="P849" s="120"/>
      <c r="Q849" s="121"/>
      <c r="R849" s="86"/>
      <c r="S849" s="86"/>
      <c r="T849" s="138">
        <f t="shared" si="356"/>
        <v>6.4099999999999966</v>
      </c>
      <c r="U849" s="122">
        <f t="shared" si="338"/>
        <v>0</v>
      </c>
      <c r="V849" s="123">
        <f t="shared" si="339"/>
        <v>0</v>
      </c>
      <c r="W849" s="122">
        <f t="shared" si="350"/>
        <v>0</v>
      </c>
      <c r="X849" s="124">
        <f t="shared" si="340"/>
        <v>6.4099999999999966</v>
      </c>
      <c r="Y849" s="124">
        <f t="shared" si="341"/>
        <v>-1.5899999999999967</v>
      </c>
      <c r="Z849" s="124">
        <f t="shared" si="342"/>
        <v>6.4099999999999966</v>
      </c>
      <c r="AA849" s="140">
        <f t="shared" si="343"/>
        <v>-1.5899999999999967</v>
      </c>
      <c r="AB849" s="142" t="str">
        <f>IF(G849&lt;&gt;"",VLOOKUP(WEEKDAY(C849,2),Служебный!G$4:H$10,2),"")</f>
        <v/>
      </c>
      <c r="AC849" s="125" t="str">
        <f t="shared" si="357"/>
        <v/>
      </c>
      <c r="AD849" s="126" t="str">
        <f t="shared" si="358"/>
        <v/>
      </c>
      <c r="AE849" s="127">
        <f t="shared" si="344"/>
        <v>0</v>
      </c>
      <c r="AF849" s="127">
        <f t="shared" si="345"/>
        <v>0</v>
      </c>
      <c r="AG849" s="127" t="str">
        <f t="shared" si="351"/>
        <v>интрадей</v>
      </c>
      <c r="AH849" s="128">
        <f t="shared" si="346"/>
        <v>0</v>
      </c>
      <c r="AI849" s="128">
        <f t="shared" si="347"/>
        <v>0</v>
      </c>
      <c r="AJ849" s="125" t="str">
        <f t="shared" si="359"/>
        <v/>
      </c>
      <c r="AK849" s="125" t="str">
        <f t="shared" si="360"/>
        <v/>
      </c>
      <c r="AL849" s="126" t="str">
        <f t="shared" si="361"/>
        <v/>
      </c>
      <c r="AM849" s="128">
        <f t="shared" si="354"/>
        <v>0</v>
      </c>
      <c r="AN849" s="129">
        <f t="shared" si="362"/>
        <v>8</v>
      </c>
      <c r="AO849" s="129">
        <f t="shared" si="355"/>
        <v>-19.875000000000043</v>
      </c>
      <c r="AP849" s="129">
        <f t="shared" si="363"/>
        <v>0</v>
      </c>
      <c r="AQ849" s="128">
        <f t="shared" si="352"/>
        <v>0</v>
      </c>
      <c r="AR849" s="128">
        <f t="shared" si="353"/>
        <v>0</v>
      </c>
      <c r="AS849" s="125">
        <f t="shared" si="348"/>
        <v>0</v>
      </c>
      <c r="AT849" s="143">
        <f t="shared" si="349"/>
        <v>-1</v>
      </c>
      <c r="AU849" s="137"/>
      <c r="AV849" s="102"/>
    </row>
    <row r="850" spans="1:48" ht="10.199999999999999" x14ac:dyDescent="0.2">
      <c r="A850" s="102"/>
      <c r="B850" s="133">
        <v>848</v>
      </c>
      <c r="C850" s="159"/>
      <c r="D850" s="82"/>
      <c r="E850" s="81"/>
      <c r="F850" s="82"/>
      <c r="G850" s="84"/>
      <c r="H850" s="84"/>
      <c r="I850" s="85"/>
      <c r="J850" s="85"/>
      <c r="K850" s="84"/>
      <c r="L850" s="86"/>
      <c r="M850" s="87"/>
      <c r="N850" s="135"/>
      <c r="O850" s="119"/>
      <c r="P850" s="120"/>
      <c r="Q850" s="121"/>
      <c r="R850" s="86"/>
      <c r="S850" s="86"/>
      <c r="T850" s="138">
        <f t="shared" si="356"/>
        <v>6.4099999999999966</v>
      </c>
      <c r="U850" s="122">
        <f t="shared" si="338"/>
        <v>0</v>
      </c>
      <c r="V850" s="123">
        <f t="shared" si="339"/>
        <v>0</v>
      </c>
      <c r="W850" s="122">
        <f t="shared" si="350"/>
        <v>0</v>
      </c>
      <c r="X850" s="124">
        <f t="shared" si="340"/>
        <v>6.4099999999999966</v>
      </c>
      <c r="Y850" s="124">
        <f t="shared" si="341"/>
        <v>-1.5899999999999967</v>
      </c>
      <c r="Z850" s="124">
        <f t="shared" si="342"/>
        <v>6.4099999999999966</v>
      </c>
      <c r="AA850" s="140">
        <f t="shared" si="343"/>
        <v>-1.5899999999999967</v>
      </c>
      <c r="AB850" s="142" t="str">
        <f>IF(G850&lt;&gt;"",VLOOKUP(WEEKDAY(C850,2),Служебный!G$4:H$10,2),"")</f>
        <v/>
      </c>
      <c r="AC850" s="125" t="str">
        <f t="shared" si="357"/>
        <v/>
      </c>
      <c r="AD850" s="126" t="str">
        <f t="shared" si="358"/>
        <v/>
      </c>
      <c r="AE850" s="127">
        <f t="shared" si="344"/>
        <v>0</v>
      </c>
      <c r="AF850" s="127">
        <f t="shared" si="345"/>
        <v>0</v>
      </c>
      <c r="AG850" s="127" t="str">
        <f t="shared" si="351"/>
        <v>интрадей</v>
      </c>
      <c r="AH850" s="128">
        <f t="shared" si="346"/>
        <v>0</v>
      </c>
      <c r="AI850" s="128">
        <f t="shared" si="347"/>
        <v>0</v>
      </c>
      <c r="AJ850" s="125" t="str">
        <f t="shared" si="359"/>
        <v/>
      </c>
      <c r="AK850" s="125" t="str">
        <f t="shared" si="360"/>
        <v/>
      </c>
      <c r="AL850" s="126" t="str">
        <f t="shared" si="361"/>
        <v/>
      </c>
      <c r="AM850" s="128">
        <f t="shared" si="354"/>
        <v>0</v>
      </c>
      <c r="AN850" s="129">
        <f t="shared" si="362"/>
        <v>8</v>
      </c>
      <c r="AO850" s="129">
        <f t="shared" si="355"/>
        <v>-19.875000000000043</v>
      </c>
      <c r="AP850" s="129">
        <f t="shared" si="363"/>
        <v>0</v>
      </c>
      <c r="AQ850" s="128">
        <f t="shared" si="352"/>
        <v>0</v>
      </c>
      <c r="AR850" s="128">
        <f t="shared" si="353"/>
        <v>0</v>
      </c>
      <c r="AS850" s="125">
        <f t="shared" si="348"/>
        <v>0</v>
      </c>
      <c r="AT850" s="143">
        <f t="shared" si="349"/>
        <v>-1</v>
      </c>
      <c r="AU850" s="137"/>
      <c r="AV850" s="102"/>
    </row>
    <row r="851" spans="1:48" ht="10.199999999999999" x14ac:dyDescent="0.2">
      <c r="A851" s="102"/>
      <c r="B851" s="133">
        <v>849</v>
      </c>
      <c r="C851" s="159"/>
      <c r="D851" s="82"/>
      <c r="E851" s="81"/>
      <c r="F851" s="82"/>
      <c r="G851" s="84"/>
      <c r="H851" s="84"/>
      <c r="I851" s="85"/>
      <c r="J851" s="85"/>
      <c r="K851" s="84"/>
      <c r="L851" s="86"/>
      <c r="M851" s="87"/>
      <c r="N851" s="135"/>
      <c r="O851" s="119"/>
      <c r="P851" s="120"/>
      <c r="Q851" s="121"/>
      <c r="R851" s="86"/>
      <c r="S851" s="86"/>
      <c r="T851" s="138">
        <f t="shared" si="356"/>
        <v>6.4099999999999966</v>
      </c>
      <c r="U851" s="122">
        <f t="shared" si="338"/>
        <v>0</v>
      </c>
      <c r="V851" s="123">
        <f t="shared" si="339"/>
        <v>0</v>
      </c>
      <c r="W851" s="122">
        <f t="shared" si="350"/>
        <v>0</v>
      </c>
      <c r="X851" s="124">
        <f t="shared" si="340"/>
        <v>6.4099999999999966</v>
      </c>
      <c r="Y851" s="124">
        <f t="shared" si="341"/>
        <v>-1.5899999999999967</v>
      </c>
      <c r="Z851" s="124">
        <f t="shared" si="342"/>
        <v>6.4099999999999966</v>
      </c>
      <c r="AA851" s="140">
        <f t="shared" si="343"/>
        <v>-1.5899999999999967</v>
      </c>
      <c r="AB851" s="142" t="str">
        <f>IF(G851&lt;&gt;"",VLOOKUP(WEEKDAY(C851,2),Служебный!G$4:H$10,2),"")</f>
        <v/>
      </c>
      <c r="AC851" s="125" t="str">
        <f t="shared" si="357"/>
        <v/>
      </c>
      <c r="AD851" s="126" t="str">
        <f t="shared" si="358"/>
        <v/>
      </c>
      <c r="AE851" s="127">
        <f t="shared" si="344"/>
        <v>0</v>
      </c>
      <c r="AF851" s="127">
        <f t="shared" si="345"/>
        <v>0</v>
      </c>
      <c r="AG851" s="127" t="str">
        <f t="shared" si="351"/>
        <v>интрадей</v>
      </c>
      <c r="AH851" s="128">
        <f t="shared" si="346"/>
        <v>0</v>
      </c>
      <c r="AI851" s="128">
        <f t="shared" si="347"/>
        <v>0</v>
      </c>
      <c r="AJ851" s="125" t="str">
        <f t="shared" si="359"/>
        <v/>
      </c>
      <c r="AK851" s="125" t="str">
        <f t="shared" si="360"/>
        <v/>
      </c>
      <c r="AL851" s="126" t="str">
        <f t="shared" si="361"/>
        <v/>
      </c>
      <c r="AM851" s="128">
        <f t="shared" si="354"/>
        <v>0</v>
      </c>
      <c r="AN851" s="129">
        <f t="shared" si="362"/>
        <v>8</v>
      </c>
      <c r="AO851" s="129">
        <f t="shared" si="355"/>
        <v>-19.875000000000043</v>
      </c>
      <c r="AP851" s="129">
        <f t="shared" si="363"/>
        <v>0</v>
      </c>
      <c r="AQ851" s="128">
        <f t="shared" si="352"/>
        <v>0</v>
      </c>
      <c r="AR851" s="128">
        <f t="shared" si="353"/>
        <v>0</v>
      </c>
      <c r="AS851" s="125">
        <f t="shared" si="348"/>
        <v>0</v>
      </c>
      <c r="AT851" s="143">
        <f t="shared" si="349"/>
        <v>-1</v>
      </c>
      <c r="AU851" s="137"/>
      <c r="AV851" s="102"/>
    </row>
    <row r="852" spans="1:48" ht="10.199999999999999" x14ac:dyDescent="0.2">
      <c r="A852" s="102"/>
      <c r="B852" s="133">
        <v>850</v>
      </c>
      <c r="C852" s="159"/>
      <c r="D852" s="82"/>
      <c r="E852" s="81"/>
      <c r="F852" s="82"/>
      <c r="G852" s="84"/>
      <c r="H852" s="84"/>
      <c r="I852" s="85"/>
      <c r="J852" s="85"/>
      <c r="K852" s="84"/>
      <c r="L852" s="86"/>
      <c r="M852" s="87"/>
      <c r="N852" s="135"/>
      <c r="O852" s="119"/>
      <c r="P852" s="120"/>
      <c r="Q852" s="121"/>
      <c r="R852" s="86"/>
      <c r="S852" s="86"/>
      <c r="T852" s="138">
        <f t="shared" si="356"/>
        <v>6.4099999999999966</v>
      </c>
      <c r="U852" s="122">
        <f t="shared" ref="U852:U915" si="364">L852</f>
        <v>0</v>
      </c>
      <c r="V852" s="123">
        <f t="shared" ref="V852:V915" si="365">M852</f>
        <v>0</v>
      </c>
      <c r="W852" s="122">
        <f t="shared" si="350"/>
        <v>0</v>
      </c>
      <c r="X852" s="124">
        <f t="shared" ref="X852:X915" si="366">X851+V851</f>
        <v>6.4099999999999966</v>
      </c>
      <c r="Y852" s="124">
        <f t="shared" ref="Y852:Y915" si="367">Y851+W851</f>
        <v>-1.5899999999999967</v>
      </c>
      <c r="Z852" s="124">
        <f t="shared" ref="Z852:Z915" si="368">X852+V852</f>
        <v>6.4099999999999966</v>
      </c>
      <c r="AA852" s="140">
        <f t="shared" ref="AA852:AA915" si="369">Y852+W852</f>
        <v>-1.5899999999999967</v>
      </c>
      <c r="AB852" s="142" t="str">
        <f>IF(G852&lt;&gt;"",VLOOKUP(WEEKDAY(C852,2),Служебный!G$4:H$10,2),"")</f>
        <v/>
      </c>
      <c r="AC852" s="125" t="str">
        <f t="shared" si="357"/>
        <v/>
      </c>
      <c r="AD852" s="126" t="str">
        <f t="shared" si="358"/>
        <v/>
      </c>
      <c r="AE852" s="127">
        <f t="shared" ref="AE852:AE915" si="370">ROUND(((E852+F852)-(C852+D852))*86400,0)</f>
        <v>0</v>
      </c>
      <c r="AF852" s="127">
        <f t="shared" ref="AF852:AF915" si="371">IF(FLOOR((AE852/60),15)&gt;400,"Среднесрок",FLOOR((AE852/60),15))</f>
        <v>0</v>
      </c>
      <c r="AG852" s="127" t="str">
        <f t="shared" si="351"/>
        <v>интрадей</v>
      </c>
      <c r="AH852" s="128">
        <f t="shared" ref="AH852:AH915" si="372">IF(W852&gt;0,W852,0)</f>
        <v>0</v>
      </c>
      <c r="AI852" s="128">
        <f t="shared" ref="AI852:AI915" si="373">IF(W852&lt;0,W852,0)</f>
        <v>0</v>
      </c>
      <c r="AJ852" s="125" t="str">
        <f t="shared" si="359"/>
        <v/>
      </c>
      <c r="AK852" s="125" t="str">
        <f t="shared" si="360"/>
        <v/>
      </c>
      <c r="AL852" s="126" t="str">
        <f t="shared" si="361"/>
        <v/>
      </c>
      <c r="AM852" s="128">
        <f t="shared" si="354"/>
        <v>0</v>
      </c>
      <c r="AN852" s="129">
        <f t="shared" si="362"/>
        <v>8</v>
      </c>
      <c r="AO852" s="129">
        <f t="shared" si="355"/>
        <v>-19.875000000000043</v>
      </c>
      <c r="AP852" s="129">
        <f t="shared" si="363"/>
        <v>0</v>
      </c>
      <c r="AQ852" s="128">
        <f t="shared" si="352"/>
        <v>0</v>
      </c>
      <c r="AR852" s="128">
        <f t="shared" si="353"/>
        <v>0</v>
      </c>
      <c r="AS852" s="125">
        <f t="shared" ref="AS852:AS915" si="374">CEILING(I852,5)</f>
        <v>0</v>
      </c>
      <c r="AT852" s="143">
        <f t="shared" ref="AT852:AT915" si="375">IF(AR852=0,AT851,IF(W852&lt;0,IF(AT851&lt;0,AT851-1,-1),IF(AT851&gt;0,AT851+1,1)))</f>
        <v>-1</v>
      </c>
      <c r="AU852" s="137"/>
      <c r="AV852" s="102"/>
    </row>
    <row r="853" spans="1:48" ht="10.199999999999999" x14ac:dyDescent="0.2">
      <c r="A853" s="102"/>
      <c r="B853" s="133">
        <v>851</v>
      </c>
      <c r="C853" s="159"/>
      <c r="D853" s="82"/>
      <c r="E853" s="81"/>
      <c r="F853" s="82"/>
      <c r="G853" s="84"/>
      <c r="H853" s="84"/>
      <c r="I853" s="85"/>
      <c r="J853" s="85"/>
      <c r="K853" s="84"/>
      <c r="L853" s="86"/>
      <c r="M853" s="87"/>
      <c r="N853" s="135"/>
      <c r="O853" s="119"/>
      <c r="P853" s="120"/>
      <c r="Q853" s="121"/>
      <c r="R853" s="86"/>
      <c r="S853" s="86"/>
      <c r="T853" s="138">
        <f t="shared" si="356"/>
        <v>6.4099999999999966</v>
      </c>
      <c r="U853" s="122">
        <f t="shared" si="364"/>
        <v>0</v>
      </c>
      <c r="V853" s="123">
        <f t="shared" si="365"/>
        <v>0</v>
      </c>
      <c r="W853" s="122">
        <f t="shared" si="350"/>
        <v>0</v>
      </c>
      <c r="X853" s="124">
        <f t="shared" si="366"/>
        <v>6.4099999999999966</v>
      </c>
      <c r="Y853" s="124">
        <f t="shared" si="367"/>
        <v>-1.5899999999999967</v>
      </c>
      <c r="Z853" s="124">
        <f t="shared" si="368"/>
        <v>6.4099999999999966</v>
      </c>
      <c r="AA853" s="140">
        <f t="shared" si="369"/>
        <v>-1.5899999999999967</v>
      </c>
      <c r="AB853" s="142" t="str">
        <f>IF(G853&lt;&gt;"",VLOOKUP(WEEKDAY(C853,2),Служебный!G$4:H$10,2),"")</f>
        <v/>
      </c>
      <c r="AC853" s="125" t="str">
        <f t="shared" si="357"/>
        <v/>
      </c>
      <c r="AD853" s="126" t="str">
        <f t="shared" si="358"/>
        <v/>
      </c>
      <c r="AE853" s="127">
        <f t="shared" si="370"/>
        <v>0</v>
      </c>
      <c r="AF853" s="127">
        <f t="shared" si="371"/>
        <v>0</v>
      </c>
      <c r="AG853" s="127" t="str">
        <f t="shared" si="351"/>
        <v>интрадей</v>
      </c>
      <c r="AH853" s="128">
        <f t="shared" si="372"/>
        <v>0</v>
      </c>
      <c r="AI853" s="128">
        <f t="shared" si="373"/>
        <v>0</v>
      </c>
      <c r="AJ853" s="125" t="str">
        <f t="shared" si="359"/>
        <v/>
      </c>
      <c r="AK853" s="125" t="str">
        <f t="shared" si="360"/>
        <v/>
      </c>
      <c r="AL853" s="126" t="str">
        <f t="shared" si="361"/>
        <v/>
      </c>
      <c r="AM853" s="128">
        <f t="shared" si="354"/>
        <v>0</v>
      </c>
      <c r="AN853" s="129">
        <f t="shared" si="362"/>
        <v>8</v>
      </c>
      <c r="AO853" s="129">
        <f t="shared" si="355"/>
        <v>-19.875000000000043</v>
      </c>
      <c r="AP853" s="129">
        <f t="shared" si="363"/>
        <v>0</v>
      </c>
      <c r="AQ853" s="128">
        <f t="shared" si="352"/>
        <v>0</v>
      </c>
      <c r="AR853" s="128">
        <f t="shared" si="353"/>
        <v>0</v>
      </c>
      <c r="AS853" s="125">
        <f t="shared" si="374"/>
        <v>0</v>
      </c>
      <c r="AT853" s="143">
        <f t="shared" si="375"/>
        <v>-1</v>
      </c>
      <c r="AU853" s="137"/>
      <c r="AV853" s="102"/>
    </row>
    <row r="854" spans="1:48" ht="10.199999999999999" x14ac:dyDescent="0.2">
      <c r="A854" s="102"/>
      <c r="B854" s="133">
        <v>852</v>
      </c>
      <c r="C854" s="159"/>
      <c r="D854" s="82"/>
      <c r="E854" s="81"/>
      <c r="F854" s="82"/>
      <c r="G854" s="84"/>
      <c r="H854" s="84"/>
      <c r="I854" s="85"/>
      <c r="J854" s="85"/>
      <c r="K854" s="84"/>
      <c r="L854" s="86"/>
      <c r="M854" s="87"/>
      <c r="N854" s="135"/>
      <c r="O854" s="119"/>
      <c r="P854" s="120"/>
      <c r="Q854" s="121"/>
      <c r="R854" s="86"/>
      <c r="S854" s="86"/>
      <c r="T854" s="138">
        <f t="shared" si="356"/>
        <v>6.4099999999999966</v>
      </c>
      <c r="U854" s="122">
        <f t="shared" si="364"/>
        <v>0</v>
      </c>
      <c r="V854" s="123">
        <f t="shared" si="365"/>
        <v>0</v>
      </c>
      <c r="W854" s="122">
        <f t="shared" si="350"/>
        <v>0</v>
      </c>
      <c r="X854" s="124">
        <f t="shared" si="366"/>
        <v>6.4099999999999966</v>
      </c>
      <c r="Y854" s="124">
        <f t="shared" si="367"/>
        <v>-1.5899999999999967</v>
      </c>
      <c r="Z854" s="124">
        <f t="shared" si="368"/>
        <v>6.4099999999999966</v>
      </c>
      <c r="AA854" s="140">
        <f t="shared" si="369"/>
        <v>-1.5899999999999967</v>
      </c>
      <c r="AB854" s="142" t="str">
        <f>IF(G854&lt;&gt;"",VLOOKUP(WEEKDAY(C854,2),Служебный!G$4:H$10,2),"")</f>
        <v/>
      </c>
      <c r="AC854" s="125" t="str">
        <f t="shared" si="357"/>
        <v/>
      </c>
      <c r="AD854" s="126" t="str">
        <f t="shared" si="358"/>
        <v/>
      </c>
      <c r="AE854" s="127">
        <f t="shared" si="370"/>
        <v>0</v>
      </c>
      <c r="AF854" s="127">
        <f t="shared" si="371"/>
        <v>0</v>
      </c>
      <c r="AG854" s="127" t="str">
        <f t="shared" si="351"/>
        <v>интрадей</v>
      </c>
      <c r="AH854" s="128">
        <f t="shared" si="372"/>
        <v>0</v>
      </c>
      <c r="AI854" s="128">
        <f t="shared" si="373"/>
        <v>0</v>
      </c>
      <c r="AJ854" s="125" t="str">
        <f t="shared" si="359"/>
        <v/>
      </c>
      <c r="AK854" s="125" t="str">
        <f t="shared" si="360"/>
        <v/>
      </c>
      <c r="AL854" s="126" t="str">
        <f t="shared" si="361"/>
        <v/>
      </c>
      <c r="AM854" s="128">
        <f t="shared" si="354"/>
        <v>0</v>
      </c>
      <c r="AN854" s="129">
        <f t="shared" si="362"/>
        <v>8</v>
      </c>
      <c r="AO854" s="129">
        <f t="shared" si="355"/>
        <v>-19.875000000000043</v>
      </c>
      <c r="AP854" s="129">
        <f t="shared" si="363"/>
        <v>0</v>
      </c>
      <c r="AQ854" s="128">
        <f t="shared" si="352"/>
        <v>0</v>
      </c>
      <c r="AR854" s="128">
        <f t="shared" si="353"/>
        <v>0</v>
      </c>
      <c r="AS854" s="125">
        <f t="shared" si="374"/>
        <v>0</v>
      </c>
      <c r="AT854" s="143">
        <f t="shared" si="375"/>
        <v>-1</v>
      </c>
      <c r="AU854" s="137"/>
      <c r="AV854" s="102"/>
    </row>
    <row r="855" spans="1:48" ht="10.199999999999999" x14ac:dyDescent="0.2">
      <c r="A855" s="102"/>
      <c r="B855" s="133">
        <v>853</v>
      </c>
      <c r="C855" s="159"/>
      <c r="D855" s="82"/>
      <c r="E855" s="81"/>
      <c r="F855" s="82"/>
      <c r="G855" s="84"/>
      <c r="H855" s="84"/>
      <c r="I855" s="85"/>
      <c r="J855" s="85"/>
      <c r="K855" s="84"/>
      <c r="L855" s="86"/>
      <c r="M855" s="87"/>
      <c r="N855" s="135"/>
      <c r="O855" s="119"/>
      <c r="P855" s="120"/>
      <c r="Q855" s="121"/>
      <c r="R855" s="86"/>
      <c r="S855" s="86"/>
      <c r="T855" s="138">
        <f t="shared" si="356"/>
        <v>6.4099999999999966</v>
      </c>
      <c r="U855" s="122">
        <f t="shared" si="364"/>
        <v>0</v>
      </c>
      <c r="V855" s="123">
        <f t="shared" si="365"/>
        <v>0</v>
      </c>
      <c r="W855" s="122">
        <f t="shared" si="350"/>
        <v>0</v>
      </c>
      <c r="X855" s="124">
        <f t="shared" si="366"/>
        <v>6.4099999999999966</v>
      </c>
      <c r="Y855" s="124">
        <f t="shared" si="367"/>
        <v>-1.5899999999999967</v>
      </c>
      <c r="Z855" s="124">
        <f t="shared" si="368"/>
        <v>6.4099999999999966</v>
      </c>
      <c r="AA855" s="140">
        <f t="shared" si="369"/>
        <v>-1.5899999999999967</v>
      </c>
      <c r="AB855" s="142" t="str">
        <f>IF(G855&lt;&gt;"",VLOOKUP(WEEKDAY(C855,2),Служебный!G$4:H$10,2),"")</f>
        <v/>
      </c>
      <c r="AC855" s="125" t="str">
        <f t="shared" si="357"/>
        <v/>
      </c>
      <c r="AD855" s="126" t="str">
        <f t="shared" si="358"/>
        <v/>
      </c>
      <c r="AE855" s="127">
        <f t="shared" si="370"/>
        <v>0</v>
      </c>
      <c r="AF855" s="127">
        <f t="shared" si="371"/>
        <v>0</v>
      </c>
      <c r="AG855" s="127" t="str">
        <f t="shared" si="351"/>
        <v>интрадей</v>
      </c>
      <c r="AH855" s="128">
        <f t="shared" si="372"/>
        <v>0</v>
      </c>
      <c r="AI855" s="128">
        <f t="shared" si="373"/>
        <v>0</v>
      </c>
      <c r="AJ855" s="125" t="str">
        <f t="shared" si="359"/>
        <v/>
      </c>
      <c r="AK855" s="125" t="str">
        <f t="shared" si="360"/>
        <v/>
      </c>
      <c r="AL855" s="126" t="str">
        <f t="shared" si="361"/>
        <v/>
      </c>
      <c r="AM855" s="128">
        <f t="shared" si="354"/>
        <v>0</v>
      </c>
      <c r="AN855" s="129">
        <f t="shared" si="362"/>
        <v>8</v>
      </c>
      <c r="AO855" s="129">
        <f t="shared" si="355"/>
        <v>-19.875000000000043</v>
      </c>
      <c r="AP855" s="129">
        <f t="shared" si="363"/>
        <v>0</v>
      </c>
      <c r="AQ855" s="128">
        <f t="shared" si="352"/>
        <v>0</v>
      </c>
      <c r="AR855" s="128">
        <f t="shared" si="353"/>
        <v>0</v>
      </c>
      <c r="AS855" s="125">
        <f t="shared" si="374"/>
        <v>0</v>
      </c>
      <c r="AT855" s="143">
        <f t="shared" si="375"/>
        <v>-1</v>
      </c>
      <c r="AU855" s="137"/>
      <c r="AV855" s="102"/>
    </row>
    <row r="856" spans="1:48" ht="10.199999999999999" x14ac:dyDescent="0.2">
      <c r="A856" s="102"/>
      <c r="B856" s="133">
        <v>854</v>
      </c>
      <c r="C856" s="159"/>
      <c r="D856" s="82"/>
      <c r="E856" s="81"/>
      <c r="F856" s="82"/>
      <c r="G856" s="84"/>
      <c r="H856" s="84"/>
      <c r="I856" s="85"/>
      <c r="J856" s="85"/>
      <c r="K856" s="84"/>
      <c r="L856" s="86"/>
      <c r="M856" s="87"/>
      <c r="N856" s="135"/>
      <c r="O856" s="119"/>
      <c r="P856" s="120"/>
      <c r="Q856" s="121"/>
      <c r="R856" s="86"/>
      <c r="S856" s="86"/>
      <c r="T856" s="138">
        <f t="shared" si="356"/>
        <v>6.4099999999999966</v>
      </c>
      <c r="U856" s="122">
        <f t="shared" si="364"/>
        <v>0</v>
      </c>
      <c r="V856" s="123">
        <f t="shared" si="365"/>
        <v>0</v>
      </c>
      <c r="W856" s="122">
        <f t="shared" si="350"/>
        <v>0</v>
      </c>
      <c r="X856" s="124">
        <f t="shared" si="366"/>
        <v>6.4099999999999966</v>
      </c>
      <c r="Y856" s="124">
        <f t="shared" si="367"/>
        <v>-1.5899999999999967</v>
      </c>
      <c r="Z856" s="124">
        <f t="shared" si="368"/>
        <v>6.4099999999999966</v>
      </c>
      <c r="AA856" s="140">
        <f t="shared" si="369"/>
        <v>-1.5899999999999967</v>
      </c>
      <c r="AB856" s="142" t="str">
        <f>IF(G856&lt;&gt;"",VLOOKUP(WEEKDAY(C856,2),Служебный!G$4:H$10,2),"")</f>
        <v/>
      </c>
      <c r="AC856" s="125" t="str">
        <f t="shared" si="357"/>
        <v/>
      </c>
      <c r="AD856" s="126" t="str">
        <f t="shared" si="358"/>
        <v/>
      </c>
      <c r="AE856" s="127">
        <f t="shared" si="370"/>
        <v>0</v>
      </c>
      <c r="AF856" s="127">
        <f t="shared" si="371"/>
        <v>0</v>
      </c>
      <c r="AG856" s="127" t="str">
        <f t="shared" si="351"/>
        <v>интрадей</v>
      </c>
      <c r="AH856" s="128">
        <f t="shared" si="372"/>
        <v>0</v>
      </c>
      <c r="AI856" s="128">
        <f t="shared" si="373"/>
        <v>0</v>
      </c>
      <c r="AJ856" s="125" t="str">
        <f t="shared" si="359"/>
        <v/>
      </c>
      <c r="AK856" s="125" t="str">
        <f t="shared" si="360"/>
        <v/>
      </c>
      <c r="AL856" s="126" t="str">
        <f t="shared" si="361"/>
        <v/>
      </c>
      <c r="AM856" s="128">
        <f t="shared" si="354"/>
        <v>0</v>
      </c>
      <c r="AN856" s="129">
        <f t="shared" si="362"/>
        <v>8</v>
      </c>
      <c r="AO856" s="129">
        <f t="shared" si="355"/>
        <v>-19.875000000000043</v>
      </c>
      <c r="AP856" s="129">
        <f t="shared" si="363"/>
        <v>0</v>
      </c>
      <c r="AQ856" s="128">
        <f t="shared" si="352"/>
        <v>0</v>
      </c>
      <c r="AR856" s="128">
        <f t="shared" si="353"/>
        <v>0</v>
      </c>
      <c r="AS856" s="125">
        <f t="shared" si="374"/>
        <v>0</v>
      </c>
      <c r="AT856" s="143">
        <f t="shared" si="375"/>
        <v>-1</v>
      </c>
      <c r="AU856" s="137"/>
      <c r="AV856" s="102"/>
    </row>
    <row r="857" spans="1:48" ht="10.199999999999999" x14ac:dyDescent="0.2">
      <c r="A857" s="102"/>
      <c r="B857" s="133">
        <v>855</v>
      </c>
      <c r="C857" s="159"/>
      <c r="D857" s="82"/>
      <c r="E857" s="81"/>
      <c r="F857" s="82"/>
      <c r="G857" s="84"/>
      <c r="H857" s="84"/>
      <c r="I857" s="85"/>
      <c r="J857" s="85"/>
      <c r="K857" s="84"/>
      <c r="L857" s="86"/>
      <c r="M857" s="87"/>
      <c r="N857" s="135"/>
      <c r="O857" s="119"/>
      <c r="P857" s="120"/>
      <c r="Q857" s="121"/>
      <c r="R857" s="86"/>
      <c r="S857" s="86"/>
      <c r="T857" s="138">
        <f t="shared" si="356"/>
        <v>6.4099999999999966</v>
      </c>
      <c r="U857" s="122">
        <f t="shared" si="364"/>
        <v>0</v>
      </c>
      <c r="V857" s="123">
        <f t="shared" si="365"/>
        <v>0</v>
      </c>
      <c r="W857" s="122">
        <f t="shared" si="350"/>
        <v>0</v>
      </c>
      <c r="X857" s="124">
        <f t="shared" si="366"/>
        <v>6.4099999999999966</v>
      </c>
      <c r="Y857" s="124">
        <f t="shared" si="367"/>
        <v>-1.5899999999999967</v>
      </c>
      <c r="Z857" s="124">
        <f t="shared" si="368"/>
        <v>6.4099999999999966</v>
      </c>
      <c r="AA857" s="140">
        <f t="shared" si="369"/>
        <v>-1.5899999999999967</v>
      </c>
      <c r="AB857" s="142" t="str">
        <f>IF(G857&lt;&gt;"",VLOOKUP(WEEKDAY(C857,2),Служебный!G$4:H$10,2),"")</f>
        <v/>
      </c>
      <c r="AC857" s="125" t="str">
        <f t="shared" si="357"/>
        <v/>
      </c>
      <c r="AD857" s="126" t="str">
        <f t="shared" si="358"/>
        <v/>
      </c>
      <c r="AE857" s="127">
        <f t="shared" si="370"/>
        <v>0</v>
      </c>
      <c r="AF857" s="127">
        <f t="shared" si="371"/>
        <v>0</v>
      </c>
      <c r="AG857" s="127" t="str">
        <f t="shared" si="351"/>
        <v>интрадей</v>
      </c>
      <c r="AH857" s="128">
        <f t="shared" si="372"/>
        <v>0</v>
      </c>
      <c r="AI857" s="128">
        <f t="shared" si="373"/>
        <v>0</v>
      </c>
      <c r="AJ857" s="125" t="str">
        <f t="shared" si="359"/>
        <v/>
      </c>
      <c r="AK857" s="125" t="str">
        <f t="shared" si="360"/>
        <v/>
      </c>
      <c r="AL857" s="126" t="str">
        <f t="shared" si="361"/>
        <v/>
      </c>
      <c r="AM857" s="128">
        <f t="shared" si="354"/>
        <v>0</v>
      </c>
      <c r="AN857" s="129">
        <f t="shared" si="362"/>
        <v>8</v>
      </c>
      <c r="AO857" s="129">
        <f t="shared" si="355"/>
        <v>-19.875000000000043</v>
      </c>
      <c r="AP857" s="129">
        <f t="shared" si="363"/>
        <v>0</v>
      </c>
      <c r="AQ857" s="128">
        <f t="shared" si="352"/>
        <v>0</v>
      </c>
      <c r="AR857" s="128">
        <f t="shared" si="353"/>
        <v>0</v>
      </c>
      <c r="AS857" s="125">
        <f t="shared" si="374"/>
        <v>0</v>
      </c>
      <c r="AT857" s="143">
        <f t="shared" si="375"/>
        <v>-1</v>
      </c>
      <c r="AU857" s="137"/>
      <c r="AV857" s="102"/>
    </row>
    <row r="858" spans="1:48" ht="10.199999999999999" x14ac:dyDescent="0.2">
      <c r="A858" s="102"/>
      <c r="B858" s="133">
        <v>856</v>
      </c>
      <c r="C858" s="159"/>
      <c r="D858" s="82"/>
      <c r="E858" s="81"/>
      <c r="F858" s="82"/>
      <c r="G858" s="84"/>
      <c r="H858" s="84"/>
      <c r="I858" s="85"/>
      <c r="J858" s="85"/>
      <c r="K858" s="84"/>
      <c r="L858" s="86"/>
      <c r="M858" s="87"/>
      <c r="N858" s="135"/>
      <c r="O858" s="119"/>
      <c r="P858" s="120"/>
      <c r="Q858" s="121"/>
      <c r="R858" s="86"/>
      <c r="S858" s="86"/>
      <c r="T858" s="138">
        <f t="shared" si="356"/>
        <v>6.4099999999999966</v>
      </c>
      <c r="U858" s="122">
        <f t="shared" si="364"/>
        <v>0</v>
      </c>
      <c r="V858" s="123">
        <f t="shared" si="365"/>
        <v>0</v>
      </c>
      <c r="W858" s="122">
        <f t="shared" si="350"/>
        <v>0</v>
      </c>
      <c r="X858" s="124">
        <f t="shared" si="366"/>
        <v>6.4099999999999966</v>
      </c>
      <c r="Y858" s="124">
        <f t="shared" si="367"/>
        <v>-1.5899999999999967</v>
      </c>
      <c r="Z858" s="124">
        <f t="shared" si="368"/>
        <v>6.4099999999999966</v>
      </c>
      <c r="AA858" s="140">
        <f t="shared" si="369"/>
        <v>-1.5899999999999967</v>
      </c>
      <c r="AB858" s="142" t="str">
        <f>IF(G858&lt;&gt;"",VLOOKUP(WEEKDAY(C858,2),Служебный!G$4:H$10,2),"")</f>
        <v/>
      </c>
      <c r="AC858" s="125" t="str">
        <f t="shared" si="357"/>
        <v/>
      </c>
      <c r="AD858" s="126" t="str">
        <f t="shared" si="358"/>
        <v/>
      </c>
      <c r="AE858" s="127">
        <f t="shared" si="370"/>
        <v>0</v>
      </c>
      <c r="AF858" s="127">
        <f t="shared" si="371"/>
        <v>0</v>
      </c>
      <c r="AG858" s="127" t="str">
        <f t="shared" si="351"/>
        <v>интрадей</v>
      </c>
      <c r="AH858" s="128">
        <f t="shared" si="372"/>
        <v>0</v>
      </c>
      <c r="AI858" s="128">
        <f t="shared" si="373"/>
        <v>0</v>
      </c>
      <c r="AJ858" s="125" t="str">
        <f t="shared" si="359"/>
        <v/>
      </c>
      <c r="AK858" s="125" t="str">
        <f t="shared" si="360"/>
        <v/>
      </c>
      <c r="AL858" s="126" t="str">
        <f t="shared" si="361"/>
        <v/>
      </c>
      <c r="AM858" s="128">
        <f t="shared" si="354"/>
        <v>0</v>
      </c>
      <c r="AN858" s="129">
        <f t="shared" si="362"/>
        <v>8</v>
      </c>
      <c r="AO858" s="129">
        <f t="shared" si="355"/>
        <v>-19.875000000000043</v>
      </c>
      <c r="AP858" s="129">
        <f t="shared" si="363"/>
        <v>0</v>
      </c>
      <c r="AQ858" s="128">
        <f t="shared" si="352"/>
        <v>0</v>
      </c>
      <c r="AR858" s="128">
        <f t="shared" si="353"/>
        <v>0</v>
      </c>
      <c r="AS858" s="125">
        <f t="shared" si="374"/>
        <v>0</v>
      </c>
      <c r="AT858" s="143">
        <f t="shared" si="375"/>
        <v>-1</v>
      </c>
      <c r="AU858" s="137"/>
      <c r="AV858" s="102"/>
    </row>
    <row r="859" spans="1:48" ht="10.199999999999999" x14ac:dyDescent="0.2">
      <c r="A859" s="102"/>
      <c r="B859" s="133">
        <v>857</v>
      </c>
      <c r="C859" s="159"/>
      <c r="D859" s="82"/>
      <c r="E859" s="81"/>
      <c r="F859" s="82"/>
      <c r="G859" s="84"/>
      <c r="H859" s="84"/>
      <c r="I859" s="85"/>
      <c r="J859" s="85"/>
      <c r="K859" s="84"/>
      <c r="L859" s="86"/>
      <c r="M859" s="87"/>
      <c r="N859" s="135"/>
      <c r="O859" s="119"/>
      <c r="P859" s="120"/>
      <c r="Q859" s="121"/>
      <c r="R859" s="86"/>
      <c r="S859" s="86"/>
      <c r="T859" s="138">
        <f t="shared" si="356"/>
        <v>6.4099999999999966</v>
      </c>
      <c r="U859" s="122">
        <f t="shared" si="364"/>
        <v>0</v>
      </c>
      <c r="V859" s="123">
        <f t="shared" si="365"/>
        <v>0</v>
      </c>
      <c r="W859" s="122">
        <f t="shared" si="350"/>
        <v>0</v>
      </c>
      <c r="X859" s="124">
        <f t="shared" si="366"/>
        <v>6.4099999999999966</v>
      </c>
      <c r="Y859" s="124">
        <f t="shared" si="367"/>
        <v>-1.5899999999999967</v>
      </c>
      <c r="Z859" s="124">
        <f t="shared" si="368"/>
        <v>6.4099999999999966</v>
      </c>
      <c r="AA859" s="140">
        <f t="shared" si="369"/>
        <v>-1.5899999999999967</v>
      </c>
      <c r="AB859" s="142" t="str">
        <f>IF(G859&lt;&gt;"",VLOOKUP(WEEKDAY(C859,2),Служебный!G$4:H$10,2),"")</f>
        <v/>
      </c>
      <c r="AC859" s="125" t="str">
        <f t="shared" si="357"/>
        <v/>
      </c>
      <c r="AD859" s="126" t="str">
        <f t="shared" si="358"/>
        <v/>
      </c>
      <c r="AE859" s="127">
        <f t="shared" si="370"/>
        <v>0</v>
      </c>
      <c r="AF859" s="127">
        <f t="shared" si="371"/>
        <v>0</v>
      </c>
      <c r="AG859" s="127" t="str">
        <f t="shared" si="351"/>
        <v>интрадей</v>
      </c>
      <c r="AH859" s="128">
        <f t="shared" si="372"/>
        <v>0</v>
      </c>
      <c r="AI859" s="128">
        <f t="shared" si="373"/>
        <v>0</v>
      </c>
      <c r="AJ859" s="125" t="str">
        <f t="shared" si="359"/>
        <v/>
      </c>
      <c r="AK859" s="125" t="str">
        <f t="shared" si="360"/>
        <v/>
      </c>
      <c r="AL859" s="126" t="str">
        <f t="shared" si="361"/>
        <v/>
      </c>
      <c r="AM859" s="128">
        <f t="shared" si="354"/>
        <v>0</v>
      </c>
      <c r="AN859" s="129">
        <f t="shared" si="362"/>
        <v>8</v>
      </c>
      <c r="AO859" s="129">
        <f t="shared" si="355"/>
        <v>-19.875000000000043</v>
      </c>
      <c r="AP859" s="129">
        <f t="shared" si="363"/>
        <v>0</v>
      </c>
      <c r="AQ859" s="128">
        <f t="shared" si="352"/>
        <v>0</v>
      </c>
      <c r="AR859" s="128">
        <f t="shared" si="353"/>
        <v>0</v>
      </c>
      <c r="AS859" s="125">
        <f t="shared" si="374"/>
        <v>0</v>
      </c>
      <c r="AT859" s="143">
        <f t="shared" si="375"/>
        <v>-1</v>
      </c>
      <c r="AU859" s="137"/>
      <c r="AV859" s="102"/>
    </row>
    <row r="860" spans="1:48" ht="10.199999999999999" x14ac:dyDescent="0.2">
      <c r="A860" s="102"/>
      <c r="B860" s="133">
        <v>858</v>
      </c>
      <c r="C860" s="159"/>
      <c r="D860" s="82"/>
      <c r="E860" s="81"/>
      <c r="F860" s="82"/>
      <c r="G860" s="84"/>
      <c r="H860" s="84"/>
      <c r="I860" s="85"/>
      <c r="J860" s="85"/>
      <c r="K860" s="84"/>
      <c r="L860" s="86"/>
      <c r="M860" s="87"/>
      <c r="N860" s="135"/>
      <c r="O860" s="119"/>
      <c r="P860" s="120"/>
      <c r="Q860" s="121"/>
      <c r="R860" s="86"/>
      <c r="S860" s="86"/>
      <c r="T860" s="138">
        <f t="shared" si="356"/>
        <v>6.4099999999999966</v>
      </c>
      <c r="U860" s="122">
        <f t="shared" si="364"/>
        <v>0</v>
      </c>
      <c r="V860" s="123">
        <f t="shared" si="365"/>
        <v>0</v>
      </c>
      <c r="W860" s="122">
        <f t="shared" si="350"/>
        <v>0</v>
      </c>
      <c r="X860" s="124">
        <f t="shared" si="366"/>
        <v>6.4099999999999966</v>
      </c>
      <c r="Y860" s="124">
        <f t="shared" si="367"/>
        <v>-1.5899999999999967</v>
      </c>
      <c r="Z860" s="124">
        <f t="shared" si="368"/>
        <v>6.4099999999999966</v>
      </c>
      <c r="AA860" s="140">
        <f t="shared" si="369"/>
        <v>-1.5899999999999967</v>
      </c>
      <c r="AB860" s="142" t="str">
        <f>IF(G860&lt;&gt;"",VLOOKUP(WEEKDAY(C860,2),Служебный!G$4:H$10,2),"")</f>
        <v/>
      </c>
      <c r="AC860" s="125" t="str">
        <f t="shared" si="357"/>
        <v/>
      </c>
      <c r="AD860" s="126" t="str">
        <f t="shared" si="358"/>
        <v/>
      </c>
      <c r="AE860" s="127">
        <f t="shared" si="370"/>
        <v>0</v>
      </c>
      <c r="AF860" s="127">
        <f t="shared" si="371"/>
        <v>0</v>
      </c>
      <c r="AG860" s="127" t="str">
        <f t="shared" si="351"/>
        <v>интрадей</v>
      </c>
      <c r="AH860" s="128">
        <f t="shared" si="372"/>
        <v>0</v>
      </c>
      <c r="AI860" s="128">
        <f t="shared" si="373"/>
        <v>0</v>
      </c>
      <c r="AJ860" s="125" t="str">
        <f t="shared" si="359"/>
        <v/>
      </c>
      <c r="AK860" s="125" t="str">
        <f t="shared" si="360"/>
        <v/>
      </c>
      <c r="AL860" s="126" t="str">
        <f t="shared" si="361"/>
        <v/>
      </c>
      <c r="AM860" s="128">
        <f t="shared" si="354"/>
        <v>0</v>
      </c>
      <c r="AN860" s="129">
        <f t="shared" si="362"/>
        <v>8</v>
      </c>
      <c r="AO860" s="129">
        <f t="shared" si="355"/>
        <v>-19.875000000000043</v>
      </c>
      <c r="AP860" s="129">
        <f t="shared" si="363"/>
        <v>0</v>
      </c>
      <c r="AQ860" s="128">
        <f t="shared" si="352"/>
        <v>0</v>
      </c>
      <c r="AR860" s="128">
        <f t="shared" si="353"/>
        <v>0</v>
      </c>
      <c r="AS860" s="125">
        <f t="shared" si="374"/>
        <v>0</v>
      </c>
      <c r="AT860" s="143">
        <f t="shared" si="375"/>
        <v>-1</v>
      </c>
      <c r="AU860" s="137"/>
      <c r="AV860" s="102"/>
    </row>
    <row r="861" spans="1:48" ht="10.199999999999999" x14ac:dyDescent="0.2">
      <c r="A861" s="102"/>
      <c r="B861" s="133">
        <v>859</v>
      </c>
      <c r="C861" s="159"/>
      <c r="D861" s="82"/>
      <c r="E861" s="81"/>
      <c r="F861" s="82"/>
      <c r="G861" s="84"/>
      <c r="H861" s="84"/>
      <c r="I861" s="85"/>
      <c r="J861" s="85"/>
      <c r="K861" s="84"/>
      <c r="L861" s="86"/>
      <c r="M861" s="87"/>
      <c r="N861" s="135"/>
      <c r="O861" s="119"/>
      <c r="P861" s="120"/>
      <c r="Q861" s="121"/>
      <c r="R861" s="86"/>
      <c r="S861" s="86"/>
      <c r="T861" s="138">
        <f t="shared" si="356"/>
        <v>6.4099999999999966</v>
      </c>
      <c r="U861" s="122">
        <f t="shared" si="364"/>
        <v>0</v>
      </c>
      <c r="V861" s="123">
        <f t="shared" si="365"/>
        <v>0</v>
      </c>
      <c r="W861" s="122">
        <f t="shared" si="350"/>
        <v>0</v>
      </c>
      <c r="X861" s="124">
        <f t="shared" si="366"/>
        <v>6.4099999999999966</v>
      </c>
      <c r="Y861" s="124">
        <f t="shared" si="367"/>
        <v>-1.5899999999999967</v>
      </c>
      <c r="Z861" s="124">
        <f t="shared" si="368"/>
        <v>6.4099999999999966</v>
      </c>
      <c r="AA861" s="140">
        <f t="shared" si="369"/>
        <v>-1.5899999999999967</v>
      </c>
      <c r="AB861" s="142" t="str">
        <f>IF(G861&lt;&gt;"",VLOOKUP(WEEKDAY(C861,2),Служебный!G$4:H$10,2),"")</f>
        <v/>
      </c>
      <c r="AC861" s="125" t="str">
        <f t="shared" si="357"/>
        <v/>
      </c>
      <c r="AD861" s="126" t="str">
        <f t="shared" si="358"/>
        <v/>
      </c>
      <c r="AE861" s="127">
        <f t="shared" si="370"/>
        <v>0</v>
      </c>
      <c r="AF861" s="127">
        <f t="shared" si="371"/>
        <v>0</v>
      </c>
      <c r="AG861" s="127" t="str">
        <f t="shared" si="351"/>
        <v>интрадей</v>
      </c>
      <c r="AH861" s="128">
        <f t="shared" si="372"/>
        <v>0</v>
      </c>
      <c r="AI861" s="128">
        <f t="shared" si="373"/>
        <v>0</v>
      </c>
      <c r="AJ861" s="125" t="str">
        <f t="shared" si="359"/>
        <v/>
      </c>
      <c r="AK861" s="125" t="str">
        <f t="shared" si="360"/>
        <v/>
      </c>
      <c r="AL861" s="126" t="str">
        <f t="shared" si="361"/>
        <v/>
      </c>
      <c r="AM861" s="128">
        <f t="shared" si="354"/>
        <v>0</v>
      </c>
      <c r="AN861" s="129">
        <f t="shared" si="362"/>
        <v>8</v>
      </c>
      <c r="AO861" s="129">
        <f t="shared" si="355"/>
        <v>-19.875000000000043</v>
      </c>
      <c r="AP861" s="129">
        <f t="shared" si="363"/>
        <v>0</v>
      </c>
      <c r="AQ861" s="128">
        <f t="shared" si="352"/>
        <v>0</v>
      </c>
      <c r="AR861" s="128">
        <f t="shared" si="353"/>
        <v>0</v>
      </c>
      <c r="AS861" s="125">
        <f t="shared" si="374"/>
        <v>0</v>
      </c>
      <c r="AT861" s="143">
        <f t="shared" si="375"/>
        <v>-1</v>
      </c>
      <c r="AU861" s="137"/>
      <c r="AV861" s="102"/>
    </row>
    <row r="862" spans="1:48" ht="10.199999999999999" x14ac:dyDescent="0.2">
      <c r="A862" s="102"/>
      <c r="B862" s="133">
        <v>860</v>
      </c>
      <c r="C862" s="159"/>
      <c r="D862" s="82"/>
      <c r="E862" s="81"/>
      <c r="F862" s="82"/>
      <c r="G862" s="84"/>
      <c r="H862" s="84"/>
      <c r="I862" s="85"/>
      <c r="J862" s="85"/>
      <c r="K862" s="84"/>
      <c r="L862" s="86"/>
      <c r="M862" s="87"/>
      <c r="N862" s="135"/>
      <c r="O862" s="119"/>
      <c r="P862" s="120"/>
      <c r="Q862" s="121"/>
      <c r="R862" s="86"/>
      <c r="S862" s="86"/>
      <c r="T862" s="138">
        <f t="shared" si="356"/>
        <v>6.4099999999999966</v>
      </c>
      <c r="U862" s="122">
        <f t="shared" si="364"/>
        <v>0</v>
      </c>
      <c r="V862" s="123">
        <f t="shared" si="365"/>
        <v>0</v>
      </c>
      <c r="W862" s="122">
        <f t="shared" si="350"/>
        <v>0</v>
      </c>
      <c r="X862" s="124">
        <f t="shared" si="366"/>
        <v>6.4099999999999966</v>
      </c>
      <c r="Y862" s="124">
        <f t="shared" si="367"/>
        <v>-1.5899999999999967</v>
      </c>
      <c r="Z862" s="124">
        <f t="shared" si="368"/>
        <v>6.4099999999999966</v>
      </c>
      <c r="AA862" s="140">
        <f t="shared" si="369"/>
        <v>-1.5899999999999967</v>
      </c>
      <c r="AB862" s="142" t="str">
        <f>IF(G862&lt;&gt;"",VLOOKUP(WEEKDAY(C862,2),Служебный!G$4:H$10,2),"")</f>
        <v/>
      </c>
      <c r="AC862" s="125" t="str">
        <f t="shared" si="357"/>
        <v/>
      </c>
      <c r="AD862" s="126" t="str">
        <f t="shared" si="358"/>
        <v/>
      </c>
      <c r="AE862" s="127">
        <f t="shared" si="370"/>
        <v>0</v>
      </c>
      <c r="AF862" s="127">
        <f t="shared" si="371"/>
        <v>0</v>
      </c>
      <c r="AG862" s="127" t="str">
        <f t="shared" si="351"/>
        <v>интрадей</v>
      </c>
      <c r="AH862" s="128">
        <f t="shared" si="372"/>
        <v>0</v>
      </c>
      <c r="AI862" s="128">
        <f t="shared" si="373"/>
        <v>0</v>
      </c>
      <c r="AJ862" s="125" t="str">
        <f t="shared" si="359"/>
        <v/>
      </c>
      <c r="AK862" s="125" t="str">
        <f t="shared" si="360"/>
        <v/>
      </c>
      <c r="AL862" s="126" t="str">
        <f t="shared" si="361"/>
        <v/>
      </c>
      <c r="AM862" s="128">
        <f t="shared" si="354"/>
        <v>0</v>
      </c>
      <c r="AN862" s="129">
        <f t="shared" si="362"/>
        <v>8</v>
      </c>
      <c r="AO862" s="129">
        <f t="shared" si="355"/>
        <v>-19.875000000000043</v>
      </c>
      <c r="AP862" s="129">
        <f t="shared" si="363"/>
        <v>0</v>
      </c>
      <c r="AQ862" s="128">
        <f t="shared" si="352"/>
        <v>0</v>
      </c>
      <c r="AR862" s="128">
        <f t="shared" si="353"/>
        <v>0</v>
      </c>
      <c r="AS862" s="125">
        <f t="shared" si="374"/>
        <v>0</v>
      </c>
      <c r="AT862" s="143">
        <f t="shared" si="375"/>
        <v>-1</v>
      </c>
      <c r="AU862" s="137"/>
      <c r="AV862" s="102"/>
    </row>
    <row r="863" spans="1:48" ht="10.199999999999999" x14ac:dyDescent="0.2">
      <c r="A863" s="102"/>
      <c r="B863" s="133">
        <v>861</v>
      </c>
      <c r="C863" s="159"/>
      <c r="D863" s="82"/>
      <c r="E863" s="81"/>
      <c r="F863" s="82"/>
      <c r="G863" s="84"/>
      <c r="H863" s="84"/>
      <c r="I863" s="85"/>
      <c r="J863" s="85"/>
      <c r="K863" s="84"/>
      <c r="L863" s="86"/>
      <c r="M863" s="87"/>
      <c r="N863" s="135"/>
      <c r="O863" s="119"/>
      <c r="P863" s="120"/>
      <c r="Q863" s="121"/>
      <c r="R863" s="86"/>
      <c r="S863" s="86"/>
      <c r="T863" s="138">
        <f t="shared" si="356"/>
        <v>6.4099999999999966</v>
      </c>
      <c r="U863" s="122">
        <f t="shared" si="364"/>
        <v>0</v>
      </c>
      <c r="V863" s="123">
        <f t="shared" si="365"/>
        <v>0</v>
      </c>
      <c r="W863" s="122">
        <f t="shared" si="350"/>
        <v>0</v>
      </c>
      <c r="X863" s="124">
        <f t="shared" si="366"/>
        <v>6.4099999999999966</v>
      </c>
      <c r="Y863" s="124">
        <f t="shared" si="367"/>
        <v>-1.5899999999999967</v>
      </c>
      <c r="Z863" s="124">
        <f t="shared" si="368"/>
        <v>6.4099999999999966</v>
      </c>
      <c r="AA863" s="140">
        <f t="shared" si="369"/>
        <v>-1.5899999999999967</v>
      </c>
      <c r="AB863" s="142" t="str">
        <f>IF(G863&lt;&gt;"",VLOOKUP(WEEKDAY(C863,2),Служебный!G$4:H$10,2),"")</f>
        <v/>
      </c>
      <c r="AC863" s="125" t="str">
        <f t="shared" si="357"/>
        <v/>
      </c>
      <c r="AD863" s="126" t="str">
        <f t="shared" si="358"/>
        <v/>
      </c>
      <c r="AE863" s="127">
        <f t="shared" si="370"/>
        <v>0</v>
      </c>
      <c r="AF863" s="127">
        <f t="shared" si="371"/>
        <v>0</v>
      </c>
      <c r="AG863" s="127" t="str">
        <f t="shared" si="351"/>
        <v>интрадей</v>
      </c>
      <c r="AH863" s="128">
        <f t="shared" si="372"/>
        <v>0</v>
      </c>
      <c r="AI863" s="128">
        <f t="shared" si="373"/>
        <v>0</v>
      </c>
      <c r="AJ863" s="125" t="str">
        <f t="shared" si="359"/>
        <v/>
      </c>
      <c r="AK863" s="125" t="str">
        <f t="shared" si="360"/>
        <v/>
      </c>
      <c r="AL863" s="126" t="str">
        <f t="shared" si="361"/>
        <v/>
      </c>
      <c r="AM863" s="128">
        <f t="shared" si="354"/>
        <v>0</v>
      </c>
      <c r="AN863" s="129">
        <f t="shared" si="362"/>
        <v>8</v>
      </c>
      <c r="AO863" s="129">
        <f t="shared" si="355"/>
        <v>-19.875000000000043</v>
      </c>
      <c r="AP863" s="129">
        <f t="shared" si="363"/>
        <v>0</v>
      </c>
      <c r="AQ863" s="128">
        <f t="shared" si="352"/>
        <v>0</v>
      </c>
      <c r="AR863" s="128">
        <f t="shared" si="353"/>
        <v>0</v>
      </c>
      <c r="AS863" s="125">
        <f t="shared" si="374"/>
        <v>0</v>
      </c>
      <c r="AT863" s="143">
        <f t="shared" si="375"/>
        <v>-1</v>
      </c>
      <c r="AU863" s="137"/>
      <c r="AV863" s="102"/>
    </row>
    <row r="864" spans="1:48" ht="10.199999999999999" x14ac:dyDescent="0.2">
      <c r="A864" s="102"/>
      <c r="B864" s="133">
        <v>862</v>
      </c>
      <c r="C864" s="159"/>
      <c r="D864" s="82"/>
      <c r="E864" s="81"/>
      <c r="F864" s="82"/>
      <c r="G864" s="84"/>
      <c r="H864" s="84"/>
      <c r="I864" s="85"/>
      <c r="J864" s="85"/>
      <c r="K864" s="84"/>
      <c r="L864" s="86"/>
      <c r="M864" s="87"/>
      <c r="N864" s="135"/>
      <c r="O864" s="119"/>
      <c r="P864" s="120"/>
      <c r="Q864" s="121"/>
      <c r="R864" s="86"/>
      <c r="S864" s="86"/>
      <c r="T864" s="138">
        <f t="shared" si="356"/>
        <v>6.4099999999999966</v>
      </c>
      <c r="U864" s="122">
        <f t="shared" si="364"/>
        <v>0</v>
      </c>
      <c r="V864" s="123">
        <f t="shared" si="365"/>
        <v>0</v>
      </c>
      <c r="W864" s="122">
        <f t="shared" si="350"/>
        <v>0</v>
      </c>
      <c r="X864" s="124">
        <f t="shared" si="366"/>
        <v>6.4099999999999966</v>
      </c>
      <c r="Y864" s="124">
        <f t="shared" si="367"/>
        <v>-1.5899999999999967</v>
      </c>
      <c r="Z864" s="124">
        <f t="shared" si="368"/>
        <v>6.4099999999999966</v>
      </c>
      <c r="AA864" s="140">
        <f t="shared" si="369"/>
        <v>-1.5899999999999967</v>
      </c>
      <c r="AB864" s="142" t="str">
        <f>IF(G864&lt;&gt;"",VLOOKUP(WEEKDAY(C864,2),Служебный!G$4:H$10,2),"")</f>
        <v/>
      </c>
      <c r="AC864" s="125" t="str">
        <f t="shared" si="357"/>
        <v/>
      </c>
      <c r="AD864" s="126" t="str">
        <f t="shared" si="358"/>
        <v/>
      </c>
      <c r="AE864" s="127">
        <f t="shared" si="370"/>
        <v>0</v>
      </c>
      <c r="AF864" s="127">
        <f t="shared" si="371"/>
        <v>0</v>
      </c>
      <c r="AG864" s="127" t="str">
        <f t="shared" si="351"/>
        <v>интрадей</v>
      </c>
      <c r="AH864" s="128">
        <f t="shared" si="372"/>
        <v>0</v>
      </c>
      <c r="AI864" s="128">
        <f t="shared" si="373"/>
        <v>0</v>
      </c>
      <c r="AJ864" s="125" t="str">
        <f t="shared" si="359"/>
        <v/>
      </c>
      <c r="AK864" s="125" t="str">
        <f t="shared" si="360"/>
        <v/>
      </c>
      <c r="AL864" s="126" t="str">
        <f t="shared" si="361"/>
        <v/>
      </c>
      <c r="AM864" s="128">
        <f t="shared" si="354"/>
        <v>0</v>
      </c>
      <c r="AN864" s="129">
        <f t="shared" si="362"/>
        <v>8</v>
      </c>
      <c r="AO864" s="129">
        <f t="shared" si="355"/>
        <v>-19.875000000000043</v>
      </c>
      <c r="AP864" s="129">
        <f t="shared" si="363"/>
        <v>0</v>
      </c>
      <c r="AQ864" s="128">
        <f t="shared" si="352"/>
        <v>0</v>
      </c>
      <c r="AR864" s="128">
        <f t="shared" si="353"/>
        <v>0</v>
      </c>
      <c r="AS864" s="125">
        <f t="shared" si="374"/>
        <v>0</v>
      </c>
      <c r="AT864" s="143">
        <f t="shared" si="375"/>
        <v>-1</v>
      </c>
      <c r="AU864" s="137"/>
      <c r="AV864" s="102"/>
    </row>
    <row r="865" spans="1:48" ht="10.199999999999999" x14ac:dyDescent="0.2">
      <c r="A865" s="102"/>
      <c r="B865" s="133">
        <v>863</v>
      </c>
      <c r="C865" s="159"/>
      <c r="D865" s="82"/>
      <c r="E865" s="81"/>
      <c r="F865" s="82"/>
      <c r="G865" s="84"/>
      <c r="H865" s="84"/>
      <c r="I865" s="85"/>
      <c r="J865" s="85"/>
      <c r="K865" s="84"/>
      <c r="L865" s="86"/>
      <c r="M865" s="87"/>
      <c r="N865" s="135"/>
      <c r="O865" s="119"/>
      <c r="P865" s="120"/>
      <c r="Q865" s="121"/>
      <c r="R865" s="86"/>
      <c r="S865" s="86"/>
      <c r="T865" s="138">
        <f t="shared" si="356"/>
        <v>6.4099999999999966</v>
      </c>
      <c r="U865" s="122">
        <f t="shared" si="364"/>
        <v>0</v>
      </c>
      <c r="V865" s="123">
        <f t="shared" si="365"/>
        <v>0</v>
      </c>
      <c r="W865" s="122">
        <f t="shared" si="350"/>
        <v>0</v>
      </c>
      <c r="X865" s="124">
        <f t="shared" si="366"/>
        <v>6.4099999999999966</v>
      </c>
      <c r="Y865" s="124">
        <f t="shared" si="367"/>
        <v>-1.5899999999999967</v>
      </c>
      <c r="Z865" s="124">
        <f t="shared" si="368"/>
        <v>6.4099999999999966</v>
      </c>
      <c r="AA865" s="140">
        <f t="shared" si="369"/>
        <v>-1.5899999999999967</v>
      </c>
      <c r="AB865" s="142" t="str">
        <f>IF(G865&lt;&gt;"",VLOOKUP(WEEKDAY(C865,2),Служебный!G$4:H$10,2),"")</f>
        <v/>
      </c>
      <c r="AC865" s="125" t="str">
        <f t="shared" si="357"/>
        <v/>
      </c>
      <c r="AD865" s="126" t="str">
        <f t="shared" si="358"/>
        <v/>
      </c>
      <c r="AE865" s="127">
        <f t="shared" si="370"/>
        <v>0</v>
      </c>
      <c r="AF865" s="127">
        <f t="shared" si="371"/>
        <v>0</v>
      </c>
      <c r="AG865" s="127" t="str">
        <f t="shared" si="351"/>
        <v>интрадей</v>
      </c>
      <c r="AH865" s="128">
        <f t="shared" si="372"/>
        <v>0</v>
      </c>
      <c r="AI865" s="128">
        <f t="shared" si="373"/>
        <v>0</v>
      </c>
      <c r="AJ865" s="125" t="str">
        <f t="shared" si="359"/>
        <v/>
      </c>
      <c r="AK865" s="125" t="str">
        <f t="shared" si="360"/>
        <v/>
      </c>
      <c r="AL865" s="126" t="str">
        <f t="shared" si="361"/>
        <v/>
      </c>
      <c r="AM865" s="128">
        <f t="shared" si="354"/>
        <v>0</v>
      </c>
      <c r="AN865" s="129">
        <f t="shared" si="362"/>
        <v>8</v>
      </c>
      <c r="AO865" s="129">
        <f t="shared" si="355"/>
        <v>-19.875000000000043</v>
      </c>
      <c r="AP865" s="129">
        <f t="shared" si="363"/>
        <v>0</v>
      </c>
      <c r="AQ865" s="128">
        <f t="shared" si="352"/>
        <v>0</v>
      </c>
      <c r="AR865" s="128">
        <f t="shared" si="353"/>
        <v>0</v>
      </c>
      <c r="AS865" s="125">
        <f t="shared" si="374"/>
        <v>0</v>
      </c>
      <c r="AT865" s="143">
        <f t="shared" si="375"/>
        <v>-1</v>
      </c>
      <c r="AU865" s="137"/>
      <c r="AV865" s="102"/>
    </row>
    <row r="866" spans="1:48" ht="10.199999999999999" x14ac:dyDescent="0.2">
      <c r="A866" s="102"/>
      <c r="B866" s="133">
        <v>864</v>
      </c>
      <c r="C866" s="159"/>
      <c r="D866" s="82"/>
      <c r="E866" s="81"/>
      <c r="F866" s="82"/>
      <c r="G866" s="84"/>
      <c r="H866" s="84"/>
      <c r="I866" s="85"/>
      <c r="J866" s="85"/>
      <c r="K866" s="84"/>
      <c r="L866" s="86"/>
      <c r="M866" s="87"/>
      <c r="N866" s="135"/>
      <c r="O866" s="119"/>
      <c r="P866" s="120"/>
      <c r="Q866" s="121"/>
      <c r="R866" s="86"/>
      <c r="S866" s="86"/>
      <c r="T866" s="138">
        <f t="shared" si="356"/>
        <v>6.4099999999999966</v>
      </c>
      <c r="U866" s="122">
        <f t="shared" si="364"/>
        <v>0</v>
      </c>
      <c r="V866" s="123">
        <f t="shared" si="365"/>
        <v>0</v>
      </c>
      <c r="W866" s="122">
        <f t="shared" si="350"/>
        <v>0</v>
      </c>
      <c r="X866" s="124">
        <f t="shared" si="366"/>
        <v>6.4099999999999966</v>
      </c>
      <c r="Y866" s="124">
        <f t="shared" si="367"/>
        <v>-1.5899999999999967</v>
      </c>
      <c r="Z866" s="124">
        <f t="shared" si="368"/>
        <v>6.4099999999999966</v>
      </c>
      <c r="AA866" s="140">
        <f t="shared" si="369"/>
        <v>-1.5899999999999967</v>
      </c>
      <c r="AB866" s="142" t="str">
        <f>IF(G866&lt;&gt;"",VLOOKUP(WEEKDAY(C866,2),Служебный!G$4:H$10,2),"")</f>
        <v/>
      </c>
      <c r="AC866" s="125" t="str">
        <f t="shared" si="357"/>
        <v/>
      </c>
      <c r="AD866" s="126" t="str">
        <f t="shared" si="358"/>
        <v/>
      </c>
      <c r="AE866" s="127">
        <f t="shared" si="370"/>
        <v>0</v>
      </c>
      <c r="AF866" s="127">
        <f t="shared" si="371"/>
        <v>0</v>
      </c>
      <c r="AG866" s="127" t="str">
        <f t="shared" si="351"/>
        <v>интрадей</v>
      </c>
      <c r="AH866" s="128">
        <f t="shared" si="372"/>
        <v>0</v>
      </c>
      <c r="AI866" s="128">
        <f t="shared" si="373"/>
        <v>0</v>
      </c>
      <c r="AJ866" s="125" t="str">
        <f t="shared" si="359"/>
        <v/>
      </c>
      <c r="AK866" s="125" t="str">
        <f t="shared" si="360"/>
        <v/>
      </c>
      <c r="AL866" s="126" t="str">
        <f t="shared" si="361"/>
        <v/>
      </c>
      <c r="AM866" s="128">
        <f t="shared" si="354"/>
        <v>0</v>
      </c>
      <c r="AN866" s="129">
        <f t="shared" si="362"/>
        <v>8</v>
      </c>
      <c r="AO866" s="129">
        <f t="shared" si="355"/>
        <v>-19.875000000000043</v>
      </c>
      <c r="AP866" s="129">
        <f t="shared" si="363"/>
        <v>0</v>
      </c>
      <c r="AQ866" s="128">
        <f t="shared" si="352"/>
        <v>0</v>
      </c>
      <c r="AR866" s="128">
        <f t="shared" si="353"/>
        <v>0</v>
      </c>
      <c r="AS866" s="125">
        <f t="shared" si="374"/>
        <v>0</v>
      </c>
      <c r="AT866" s="143">
        <f t="shared" si="375"/>
        <v>-1</v>
      </c>
      <c r="AU866" s="137"/>
      <c r="AV866" s="102"/>
    </row>
    <row r="867" spans="1:48" ht="10.199999999999999" x14ac:dyDescent="0.2">
      <c r="A867" s="102"/>
      <c r="B867" s="133">
        <v>865</v>
      </c>
      <c r="C867" s="159"/>
      <c r="D867" s="82"/>
      <c r="E867" s="81"/>
      <c r="F867" s="82"/>
      <c r="G867" s="84"/>
      <c r="H867" s="84"/>
      <c r="I867" s="85"/>
      <c r="J867" s="85"/>
      <c r="K867" s="84"/>
      <c r="L867" s="86"/>
      <c r="M867" s="87"/>
      <c r="N867" s="135"/>
      <c r="O867" s="119"/>
      <c r="P867" s="120"/>
      <c r="Q867" s="121"/>
      <c r="R867" s="86"/>
      <c r="S867" s="86"/>
      <c r="T867" s="138">
        <f t="shared" si="356"/>
        <v>6.4099999999999966</v>
      </c>
      <c r="U867" s="122">
        <f t="shared" si="364"/>
        <v>0</v>
      </c>
      <c r="V867" s="123">
        <f t="shared" si="365"/>
        <v>0</v>
      </c>
      <c r="W867" s="122">
        <f t="shared" si="350"/>
        <v>0</v>
      </c>
      <c r="X867" s="124">
        <f t="shared" si="366"/>
        <v>6.4099999999999966</v>
      </c>
      <c r="Y867" s="124">
        <f t="shared" si="367"/>
        <v>-1.5899999999999967</v>
      </c>
      <c r="Z867" s="124">
        <f t="shared" si="368"/>
        <v>6.4099999999999966</v>
      </c>
      <c r="AA867" s="140">
        <f t="shared" si="369"/>
        <v>-1.5899999999999967</v>
      </c>
      <c r="AB867" s="142" t="str">
        <f>IF(G867&lt;&gt;"",VLOOKUP(WEEKDAY(C867,2),Служебный!G$4:H$10,2),"")</f>
        <v/>
      </c>
      <c r="AC867" s="125" t="str">
        <f t="shared" si="357"/>
        <v/>
      </c>
      <c r="AD867" s="126" t="str">
        <f t="shared" si="358"/>
        <v/>
      </c>
      <c r="AE867" s="127">
        <f t="shared" si="370"/>
        <v>0</v>
      </c>
      <c r="AF867" s="127">
        <f t="shared" si="371"/>
        <v>0</v>
      </c>
      <c r="AG867" s="127" t="str">
        <f t="shared" si="351"/>
        <v>интрадей</v>
      </c>
      <c r="AH867" s="128">
        <f t="shared" si="372"/>
        <v>0</v>
      </c>
      <c r="AI867" s="128">
        <f t="shared" si="373"/>
        <v>0</v>
      </c>
      <c r="AJ867" s="125" t="str">
        <f t="shared" si="359"/>
        <v/>
      </c>
      <c r="AK867" s="125" t="str">
        <f t="shared" si="360"/>
        <v/>
      </c>
      <c r="AL867" s="126" t="str">
        <f t="shared" si="361"/>
        <v/>
      </c>
      <c r="AM867" s="128">
        <f t="shared" si="354"/>
        <v>0</v>
      </c>
      <c r="AN867" s="129">
        <f t="shared" si="362"/>
        <v>8</v>
      </c>
      <c r="AO867" s="129">
        <f t="shared" si="355"/>
        <v>-19.875000000000043</v>
      </c>
      <c r="AP867" s="129">
        <f t="shared" si="363"/>
        <v>0</v>
      </c>
      <c r="AQ867" s="128">
        <f t="shared" si="352"/>
        <v>0</v>
      </c>
      <c r="AR867" s="128">
        <f t="shared" si="353"/>
        <v>0</v>
      </c>
      <c r="AS867" s="125">
        <f t="shared" si="374"/>
        <v>0</v>
      </c>
      <c r="AT867" s="143">
        <f t="shared" si="375"/>
        <v>-1</v>
      </c>
      <c r="AU867" s="137"/>
      <c r="AV867" s="102"/>
    </row>
    <row r="868" spans="1:48" ht="10.199999999999999" x14ac:dyDescent="0.2">
      <c r="A868" s="102"/>
      <c r="B868" s="133">
        <v>866</v>
      </c>
      <c r="C868" s="159"/>
      <c r="D868" s="82"/>
      <c r="E868" s="81"/>
      <c r="F868" s="82"/>
      <c r="G868" s="84"/>
      <c r="H868" s="84"/>
      <c r="I868" s="85"/>
      <c r="J868" s="85"/>
      <c r="K868" s="84"/>
      <c r="L868" s="86"/>
      <c r="M868" s="87"/>
      <c r="N868" s="135"/>
      <c r="O868" s="119"/>
      <c r="P868" s="120"/>
      <c r="Q868" s="121"/>
      <c r="R868" s="86"/>
      <c r="S868" s="86"/>
      <c r="T868" s="138">
        <f t="shared" si="356"/>
        <v>6.4099999999999966</v>
      </c>
      <c r="U868" s="122">
        <f t="shared" si="364"/>
        <v>0</v>
      </c>
      <c r="V868" s="123">
        <f t="shared" si="365"/>
        <v>0</v>
      </c>
      <c r="W868" s="122">
        <f t="shared" si="350"/>
        <v>0</v>
      </c>
      <c r="X868" s="124">
        <f t="shared" si="366"/>
        <v>6.4099999999999966</v>
      </c>
      <c r="Y868" s="124">
        <f t="shared" si="367"/>
        <v>-1.5899999999999967</v>
      </c>
      <c r="Z868" s="124">
        <f t="shared" si="368"/>
        <v>6.4099999999999966</v>
      </c>
      <c r="AA868" s="140">
        <f t="shared" si="369"/>
        <v>-1.5899999999999967</v>
      </c>
      <c r="AB868" s="142" t="str">
        <f>IF(G868&lt;&gt;"",VLOOKUP(WEEKDAY(C868,2),Служебный!G$4:H$10,2),"")</f>
        <v/>
      </c>
      <c r="AC868" s="125" t="str">
        <f t="shared" si="357"/>
        <v/>
      </c>
      <c r="AD868" s="126" t="str">
        <f t="shared" si="358"/>
        <v/>
      </c>
      <c r="AE868" s="127">
        <f t="shared" si="370"/>
        <v>0</v>
      </c>
      <c r="AF868" s="127">
        <f t="shared" si="371"/>
        <v>0</v>
      </c>
      <c r="AG868" s="127" t="str">
        <f t="shared" si="351"/>
        <v>интрадей</v>
      </c>
      <c r="AH868" s="128">
        <f t="shared" si="372"/>
        <v>0</v>
      </c>
      <c r="AI868" s="128">
        <f t="shared" si="373"/>
        <v>0</v>
      </c>
      <c r="AJ868" s="125" t="str">
        <f t="shared" si="359"/>
        <v/>
      </c>
      <c r="AK868" s="125" t="str">
        <f t="shared" si="360"/>
        <v/>
      </c>
      <c r="AL868" s="126" t="str">
        <f t="shared" si="361"/>
        <v/>
      </c>
      <c r="AM868" s="128">
        <f t="shared" si="354"/>
        <v>0</v>
      </c>
      <c r="AN868" s="129">
        <f t="shared" si="362"/>
        <v>8</v>
      </c>
      <c r="AO868" s="129">
        <f t="shared" si="355"/>
        <v>-19.875000000000043</v>
      </c>
      <c r="AP868" s="129">
        <f t="shared" si="363"/>
        <v>0</v>
      </c>
      <c r="AQ868" s="128">
        <f t="shared" si="352"/>
        <v>0</v>
      </c>
      <c r="AR868" s="128">
        <f t="shared" si="353"/>
        <v>0</v>
      </c>
      <c r="AS868" s="125">
        <f t="shared" si="374"/>
        <v>0</v>
      </c>
      <c r="AT868" s="143">
        <f t="shared" si="375"/>
        <v>-1</v>
      </c>
      <c r="AU868" s="137"/>
      <c r="AV868" s="102"/>
    </row>
    <row r="869" spans="1:48" ht="10.199999999999999" x14ac:dyDescent="0.2">
      <c r="A869" s="102"/>
      <c r="B869" s="133">
        <v>867</v>
      </c>
      <c r="C869" s="159"/>
      <c r="D869" s="82"/>
      <c r="E869" s="81"/>
      <c r="F869" s="82"/>
      <c r="G869" s="84"/>
      <c r="H869" s="84"/>
      <c r="I869" s="85"/>
      <c r="J869" s="85"/>
      <c r="K869" s="84"/>
      <c r="L869" s="86"/>
      <c r="M869" s="87"/>
      <c r="N869" s="135"/>
      <c r="O869" s="119"/>
      <c r="P869" s="120"/>
      <c r="Q869" s="121"/>
      <c r="R869" s="86"/>
      <c r="S869" s="86"/>
      <c r="T869" s="138">
        <f t="shared" si="356"/>
        <v>6.4099999999999966</v>
      </c>
      <c r="U869" s="122">
        <f t="shared" si="364"/>
        <v>0</v>
      </c>
      <c r="V869" s="123">
        <f t="shared" si="365"/>
        <v>0</v>
      </c>
      <c r="W869" s="122">
        <f t="shared" si="350"/>
        <v>0</v>
      </c>
      <c r="X869" s="124">
        <f t="shared" si="366"/>
        <v>6.4099999999999966</v>
      </c>
      <c r="Y869" s="124">
        <f t="shared" si="367"/>
        <v>-1.5899999999999967</v>
      </c>
      <c r="Z869" s="124">
        <f t="shared" si="368"/>
        <v>6.4099999999999966</v>
      </c>
      <c r="AA869" s="140">
        <f t="shared" si="369"/>
        <v>-1.5899999999999967</v>
      </c>
      <c r="AB869" s="142" t="str">
        <f>IF(G869&lt;&gt;"",VLOOKUP(WEEKDAY(C869,2),Служебный!G$4:H$10,2),"")</f>
        <v/>
      </c>
      <c r="AC869" s="125" t="str">
        <f t="shared" si="357"/>
        <v/>
      </c>
      <c r="AD869" s="126" t="str">
        <f t="shared" si="358"/>
        <v/>
      </c>
      <c r="AE869" s="127">
        <f t="shared" si="370"/>
        <v>0</v>
      </c>
      <c r="AF869" s="127">
        <f t="shared" si="371"/>
        <v>0</v>
      </c>
      <c r="AG869" s="127" t="str">
        <f t="shared" si="351"/>
        <v>интрадей</v>
      </c>
      <c r="AH869" s="128">
        <f t="shared" si="372"/>
        <v>0</v>
      </c>
      <c r="AI869" s="128">
        <f t="shared" si="373"/>
        <v>0</v>
      </c>
      <c r="AJ869" s="125" t="str">
        <f t="shared" si="359"/>
        <v/>
      </c>
      <c r="AK869" s="125" t="str">
        <f t="shared" si="360"/>
        <v/>
      </c>
      <c r="AL869" s="126" t="str">
        <f t="shared" si="361"/>
        <v/>
      </c>
      <c r="AM869" s="128">
        <f t="shared" si="354"/>
        <v>0</v>
      </c>
      <c r="AN869" s="129">
        <f t="shared" si="362"/>
        <v>8</v>
      </c>
      <c r="AO869" s="129">
        <f t="shared" si="355"/>
        <v>-19.875000000000043</v>
      </c>
      <c r="AP869" s="129">
        <f t="shared" si="363"/>
        <v>0</v>
      </c>
      <c r="AQ869" s="128">
        <f t="shared" si="352"/>
        <v>0</v>
      </c>
      <c r="AR869" s="128">
        <f t="shared" si="353"/>
        <v>0</v>
      </c>
      <c r="AS869" s="125">
        <f t="shared" si="374"/>
        <v>0</v>
      </c>
      <c r="AT869" s="143">
        <f t="shared" si="375"/>
        <v>-1</v>
      </c>
      <c r="AU869" s="137"/>
      <c r="AV869" s="102"/>
    </row>
    <row r="870" spans="1:48" ht="10.199999999999999" x14ac:dyDescent="0.2">
      <c r="A870" s="102"/>
      <c r="B870" s="133">
        <v>868</v>
      </c>
      <c r="C870" s="159"/>
      <c r="D870" s="82"/>
      <c r="E870" s="81"/>
      <c r="F870" s="82"/>
      <c r="G870" s="84"/>
      <c r="H870" s="84"/>
      <c r="I870" s="85"/>
      <c r="J870" s="85"/>
      <c r="K870" s="84"/>
      <c r="L870" s="86"/>
      <c r="M870" s="87"/>
      <c r="N870" s="135"/>
      <c r="O870" s="119"/>
      <c r="P870" s="120"/>
      <c r="Q870" s="121"/>
      <c r="R870" s="86"/>
      <c r="S870" s="86"/>
      <c r="T870" s="138">
        <f t="shared" si="356"/>
        <v>6.4099999999999966</v>
      </c>
      <c r="U870" s="122">
        <f t="shared" si="364"/>
        <v>0</v>
      </c>
      <c r="V870" s="123">
        <f t="shared" si="365"/>
        <v>0</v>
      </c>
      <c r="W870" s="122">
        <f t="shared" si="350"/>
        <v>0</v>
      </c>
      <c r="X870" s="124">
        <f t="shared" si="366"/>
        <v>6.4099999999999966</v>
      </c>
      <c r="Y870" s="124">
        <f t="shared" si="367"/>
        <v>-1.5899999999999967</v>
      </c>
      <c r="Z870" s="124">
        <f t="shared" si="368"/>
        <v>6.4099999999999966</v>
      </c>
      <c r="AA870" s="140">
        <f t="shared" si="369"/>
        <v>-1.5899999999999967</v>
      </c>
      <c r="AB870" s="142" t="str">
        <f>IF(G870&lt;&gt;"",VLOOKUP(WEEKDAY(C870,2),Служебный!G$4:H$10,2),"")</f>
        <v/>
      </c>
      <c r="AC870" s="125" t="str">
        <f t="shared" si="357"/>
        <v/>
      </c>
      <c r="AD870" s="126" t="str">
        <f t="shared" si="358"/>
        <v/>
      </c>
      <c r="AE870" s="127">
        <f t="shared" si="370"/>
        <v>0</v>
      </c>
      <c r="AF870" s="127">
        <f t="shared" si="371"/>
        <v>0</v>
      </c>
      <c r="AG870" s="127" t="str">
        <f t="shared" si="351"/>
        <v>интрадей</v>
      </c>
      <c r="AH870" s="128">
        <f t="shared" si="372"/>
        <v>0</v>
      </c>
      <c r="AI870" s="128">
        <f t="shared" si="373"/>
        <v>0</v>
      </c>
      <c r="AJ870" s="125" t="str">
        <f t="shared" si="359"/>
        <v/>
      </c>
      <c r="AK870" s="125" t="str">
        <f t="shared" si="360"/>
        <v/>
      </c>
      <c r="AL870" s="126" t="str">
        <f t="shared" si="361"/>
        <v/>
      </c>
      <c r="AM870" s="128">
        <f t="shared" si="354"/>
        <v>0</v>
      </c>
      <c r="AN870" s="129">
        <f t="shared" si="362"/>
        <v>8</v>
      </c>
      <c r="AO870" s="129">
        <f t="shared" si="355"/>
        <v>-19.875000000000043</v>
      </c>
      <c r="AP870" s="129">
        <f t="shared" si="363"/>
        <v>0</v>
      </c>
      <c r="AQ870" s="128">
        <f t="shared" si="352"/>
        <v>0</v>
      </c>
      <c r="AR870" s="128">
        <f t="shared" si="353"/>
        <v>0</v>
      </c>
      <c r="AS870" s="125">
        <f t="shared" si="374"/>
        <v>0</v>
      </c>
      <c r="AT870" s="143">
        <f t="shared" si="375"/>
        <v>-1</v>
      </c>
      <c r="AU870" s="137"/>
      <c r="AV870" s="102"/>
    </row>
    <row r="871" spans="1:48" ht="10.199999999999999" x14ac:dyDescent="0.2">
      <c r="A871" s="102"/>
      <c r="B871" s="133">
        <v>869</v>
      </c>
      <c r="C871" s="159"/>
      <c r="D871" s="82"/>
      <c r="E871" s="81"/>
      <c r="F871" s="82"/>
      <c r="G871" s="84"/>
      <c r="H871" s="84"/>
      <c r="I871" s="85"/>
      <c r="J871" s="85"/>
      <c r="K871" s="84"/>
      <c r="L871" s="86"/>
      <c r="M871" s="87"/>
      <c r="N871" s="135"/>
      <c r="O871" s="119"/>
      <c r="P871" s="120"/>
      <c r="Q871" s="121"/>
      <c r="R871" s="86"/>
      <c r="S871" s="86"/>
      <c r="T871" s="138">
        <f t="shared" si="356"/>
        <v>6.4099999999999966</v>
      </c>
      <c r="U871" s="122">
        <f t="shared" si="364"/>
        <v>0</v>
      </c>
      <c r="V871" s="123">
        <f t="shared" si="365"/>
        <v>0</v>
      </c>
      <c r="W871" s="122">
        <f t="shared" si="350"/>
        <v>0</v>
      </c>
      <c r="X871" s="124">
        <f t="shared" si="366"/>
        <v>6.4099999999999966</v>
      </c>
      <c r="Y871" s="124">
        <f t="shared" si="367"/>
        <v>-1.5899999999999967</v>
      </c>
      <c r="Z871" s="124">
        <f t="shared" si="368"/>
        <v>6.4099999999999966</v>
      </c>
      <c r="AA871" s="140">
        <f t="shared" si="369"/>
        <v>-1.5899999999999967</v>
      </c>
      <c r="AB871" s="142" t="str">
        <f>IF(G871&lt;&gt;"",VLOOKUP(WEEKDAY(C871,2),Служебный!G$4:H$10,2),"")</f>
        <v/>
      </c>
      <c r="AC871" s="125" t="str">
        <f t="shared" si="357"/>
        <v/>
      </c>
      <c r="AD871" s="126" t="str">
        <f t="shared" si="358"/>
        <v/>
      </c>
      <c r="AE871" s="127">
        <f t="shared" si="370"/>
        <v>0</v>
      </c>
      <c r="AF871" s="127">
        <f t="shared" si="371"/>
        <v>0</v>
      </c>
      <c r="AG871" s="127" t="str">
        <f t="shared" si="351"/>
        <v>интрадей</v>
      </c>
      <c r="AH871" s="128">
        <f t="shared" si="372"/>
        <v>0</v>
      </c>
      <c r="AI871" s="128">
        <f t="shared" si="373"/>
        <v>0</v>
      </c>
      <c r="AJ871" s="125" t="str">
        <f t="shared" si="359"/>
        <v/>
      </c>
      <c r="AK871" s="125" t="str">
        <f t="shared" si="360"/>
        <v/>
      </c>
      <c r="AL871" s="126" t="str">
        <f t="shared" si="361"/>
        <v/>
      </c>
      <c r="AM871" s="128">
        <f t="shared" si="354"/>
        <v>0</v>
      </c>
      <c r="AN871" s="129">
        <f t="shared" si="362"/>
        <v>8</v>
      </c>
      <c r="AO871" s="129">
        <f t="shared" si="355"/>
        <v>-19.875000000000043</v>
      </c>
      <c r="AP871" s="129">
        <f t="shared" si="363"/>
        <v>0</v>
      </c>
      <c r="AQ871" s="128">
        <f t="shared" si="352"/>
        <v>0</v>
      </c>
      <c r="AR871" s="128">
        <f t="shared" si="353"/>
        <v>0</v>
      </c>
      <c r="AS871" s="125">
        <f t="shared" si="374"/>
        <v>0</v>
      </c>
      <c r="AT871" s="143">
        <f t="shared" si="375"/>
        <v>-1</v>
      </c>
      <c r="AU871" s="137"/>
      <c r="AV871" s="102"/>
    </row>
    <row r="872" spans="1:48" ht="10.199999999999999" x14ac:dyDescent="0.2">
      <c r="A872" s="102"/>
      <c r="B872" s="133">
        <v>870</v>
      </c>
      <c r="C872" s="159"/>
      <c r="D872" s="82"/>
      <c r="E872" s="81"/>
      <c r="F872" s="82"/>
      <c r="G872" s="84"/>
      <c r="H872" s="84"/>
      <c r="I872" s="85"/>
      <c r="J872" s="85"/>
      <c r="K872" s="84"/>
      <c r="L872" s="86"/>
      <c r="M872" s="87"/>
      <c r="N872" s="135"/>
      <c r="O872" s="119"/>
      <c r="P872" s="120"/>
      <c r="Q872" s="121"/>
      <c r="R872" s="86"/>
      <c r="S872" s="86"/>
      <c r="T872" s="138">
        <f t="shared" si="356"/>
        <v>6.4099999999999966</v>
      </c>
      <c r="U872" s="122">
        <f t="shared" si="364"/>
        <v>0</v>
      </c>
      <c r="V872" s="123">
        <f t="shared" si="365"/>
        <v>0</v>
      </c>
      <c r="W872" s="122">
        <f t="shared" si="350"/>
        <v>0</v>
      </c>
      <c r="X872" s="124">
        <f t="shared" si="366"/>
        <v>6.4099999999999966</v>
      </c>
      <c r="Y872" s="124">
        <f t="shared" si="367"/>
        <v>-1.5899999999999967</v>
      </c>
      <c r="Z872" s="124">
        <f t="shared" si="368"/>
        <v>6.4099999999999966</v>
      </c>
      <c r="AA872" s="140">
        <f t="shared" si="369"/>
        <v>-1.5899999999999967</v>
      </c>
      <c r="AB872" s="142" t="str">
        <f>IF(G872&lt;&gt;"",VLOOKUP(WEEKDAY(C872,2),Служебный!G$4:H$10,2),"")</f>
        <v/>
      </c>
      <c r="AC872" s="125" t="str">
        <f t="shared" si="357"/>
        <v/>
      </c>
      <c r="AD872" s="126" t="str">
        <f t="shared" si="358"/>
        <v/>
      </c>
      <c r="AE872" s="127">
        <f t="shared" si="370"/>
        <v>0</v>
      </c>
      <c r="AF872" s="127">
        <f t="shared" si="371"/>
        <v>0</v>
      </c>
      <c r="AG872" s="127" t="str">
        <f t="shared" si="351"/>
        <v>интрадей</v>
      </c>
      <c r="AH872" s="128">
        <f t="shared" si="372"/>
        <v>0</v>
      </c>
      <c r="AI872" s="128">
        <f t="shared" si="373"/>
        <v>0</v>
      </c>
      <c r="AJ872" s="125" t="str">
        <f t="shared" si="359"/>
        <v/>
      </c>
      <c r="AK872" s="125" t="str">
        <f t="shared" si="360"/>
        <v/>
      </c>
      <c r="AL872" s="126" t="str">
        <f t="shared" si="361"/>
        <v/>
      </c>
      <c r="AM872" s="128">
        <f t="shared" si="354"/>
        <v>0</v>
      </c>
      <c r="AN872" s="129">
        <f t="shared" si="362"/>
        <v>8</v>
      </c>
      <c r="AO872" s="129">
        <f t="shared" si="355"/>
        <v>-19.875000000000043</v>
      </c>
      <c r="AP872" s="129">
        <f t="shared" si="363"/>
        <v>0</v>
      </c>
      <c r="AQ872" s="128">
        <f t="shared" si="352"/>
        <v>0</v>
      </c>
      <c r="AR872" s="128">
        <f t="shared" si="353"/>
        <v>0</v>
      </c>
      <c r="AS872" s="125">
        <f t="shared" si="374"/>
        <v>0</v>
      </c>
      <c r="AT872" s="143">
        <f t="shared" si="375"/>
        <v>-1</v>
      </c>
      <c r="AU872" s="137"/>
      <c r="AV872" s="102"/>
    </row>
    <row r="873" spans="1:48" ht="10.199999999999999" x14ac:dyDescent="0.2">
      <c r="A873" s="102"/>
      <c r="B873" s="133">
        <v>871</v>
      </c>
      <c r="C873" s="159"/>
      <c r="D873" s="82"/>
      <c r="E873" s="81"/>
      <c r="F873" s="82"/>
      <c r="G873" s="84"/>
      <c r="H873" s="84"/>
      <c r="I873" s="85"/>
      <c r="J873" s="85"/>
      <c r="K873" s="84"/>
      <c r="L873" s="86"/>
      <c r="M873" s="87"/>
      <c r="N873" s="135"/>
      <c r="O873" s="119"/>
      <c r="P873" s="120"/>
      <c r="Q873" s="121"/>
      <c r="R873" s="86"/>
      <c r="S873" s="86"/>
      <c r="T873" s="138">
        <f t="shared" si="356"/>
        <v>6.4099999999999966</v>
      </c>
      <c r="U873" s="122">
        <f t="shared" si="364"/>
        <v>0</v>
      </c>
      <c r="V873" s="123">
        <f t="shared" si="365"/>
        <v>0</v>
      </c>
      <c r="W873" s="122">
        <f t="shared" si="350"/>
        <v>0</v>
      </c>
      <c r="X873" s="124">
        <f t="shared" si="366"/>
        <v>6.4099999999999966</v>
      </c>
      <c r="Y873" s="124">
        <f t="shared" si="367"/>
        <v>-1.5899999999999967</v>
      </c>
      <c r="Z873" s="124">
        <f t="shared" si="368"/>
        <v>6.4099999999999966</v>
      </c>
      <c r="AA873" s="140">
        <f t="shared" si="369"/>
        <v>-1.5899999999999967</v>
      </c>
      <c r="AB873" s="142" t="str">
        <f>IF(G873&lt;&gt;"",VLOOKUP(WEEKDAY(C873,2),Служебный!G$4:H$10,2),"")</f>
        <v/>
      </c>
      <c r="AC873" s="125" t="str">
        <f t="shared" si="357"/>
        <v/>
      </c>
      <c r="AD873" s="126" t="str">
        <f t="shared" si="358"/>
        <v/>
      </c>
      <c r="AE873" s="127">
        <f t="shared" si="370"/>
        <v>0</v>
      </c>
      <c r="AF873" s="127">
        <f t="shared" si="371"/>
        <v>0</v>
      </c>
      <c r="AG873" s="127" t="str">
        <f t="shared" si="351"/>
        <v>интрадей</v>
      </c>
      <c r="AH873" s="128">
        <f t="shared" si="372"/>
        <v>0</v>
      </c>
      <c r="AI873" s="128">
        <f t="shared" si="373"/>
        <v>0</v>
      </c>
      <c r="AJ873" s="125" t="str">
        <f t="shared" si="359"/>
        <v/>
      </c>
      <c r="AK873" s="125" t="str">
        <f t="shared" si="360"/>
        <v/>
      </c>
      <c r="AL873" s="126" t="str">
        <f t="shared" si="361"/>
        <v/>
      </c>
      <c r="AM873" s="128">
        <f t="shared" si="354"/>
        <v>0</v>
      </c>
      <c r="AN873" s="129">
        <f t="shared" si="362"/>
        <v>8</v>
      </c>
      <c r="AO873" s="129">
        <f t="shared" si="355"/>
        <v>-19.875000000000043</v>
      </c>
      <c r="AP873" s="129">
        <f t="shared" si="363"/>
        <v>0</v>
      </c>
      <c r="AQ873" s="128">
        <f t="shared" si="352"/>
        <v>0</v>
      </c>
      <c r="AR873" s="128">
        <f t="shared" si="353"/>
        <v>0</v>
      </c>
      <c r="AS873" s="125">
        <f t="shared" si="374"/>
        <v>0</v>
      </c>
      <c r="AT873" s="143">
        <f t="shared" si="375"/>
        <v>-1</v>
      </c>
      <c r="AU873" s="137"/>
      <c r="AV873" s="102"/>
    </row>
    <row r="874" spans="1:48" ht="10.199999999999999" x14ac:dyDescent="0.2">
      <c r="A874" s="102"/>
      <c r="B874" s="133">
        <v>872</v>
      </c>
      <c r="C874" s="159"/>
      <c r="D874" s="82"/>
      <c r="E874" s="81"/>
      <c r="F874" s="82"/>
      <c r="G874" s="84"/>
      <c r="H874" s="84"/>
      <c r="I874" s="85"/>
      <c r="J874" s="85"/>
      <c r="K874" s="84"/>
      <c r="L874" s="86"/>
      <c r="M874" s="87"/>
      <c r="N874" s="135"/>
      <c r="O874" s="119"/>
      <c r="P874" s="120"/>
      <c r="Q874" s="121"/>
      <c r="R874" s="86"/>
      <c r="S874" s="86"/>
      <c r="T874" s="138">
        <f t="shared" si="356"/>
        <v>6.4099999999999966</v>
      </c>
      <c r="U874" s="122">
        <f t="shared" si="364"/>
        <v>0</v>
      </c>
      <c r="V874" s="123">
        <f t="shared" si="365"/>
        <v>0</v>
      </c>
      <c r="W874" s="122">
        <f t="shared" si="350"/>
        <v>0</v>
      </c>
      <c r="X874" s="124">
        <f t="shared" si="366"/>
        <v>6.4099999999999966</v>
      </c>
      <c r="Y874" s="124">
        <f t="shared" si="367"/>
        <v>-1.5899999999999967</v>
      </c>
      <c r="Z874" s="124">
        <f t="shared" si="368"/>
        <v>6.4099999999999966</v>
      </c>
      <c r="AA874" s="140">
        <f t="shared" si="369"/>
        <v>-1.5899999999999967</v>
      </c>
      <c r="AB874" s="142" t="str">
        <f>IF(G874&lt;&gt;"",VLOOKUP(WEEKDAY(C874,2),Служебный!G$4:H$10,2),"")</f>
        <v/>
      </c>
      <c r="AC874" s="125" t="str">
        <f t="shared" si="357"/>
        <v/>
      </c>
      <c r="AD874" s="126" t="str">
        <f t="shared" si="358"/>
        <v/>
      </c>
      <c r="AE874" s="127">
        <f t="shared" si="370"/>
        <v>0</v>
      </c>
      <c r="AF874" s="127">
        <f t="shared" si="371"/>
        <v>0</v>
      </c>
      <c r="AG874" s="127" t="str">
        <f t="shared" si="351"/>
        <v>интрадей</v>
      </c>
      <c r="AH874" s="128">
        <f t="shared" si="372"/>
        <v>0</v>
      </c>
      <c r="AI874" s="128">
        <f t="shared" si="373"/>
        <v>0</v>
      </c>
      <c r="AJ874" s="125" t="str">
        <f t="shared" si="359"/>
        <v/>
      </c>
      <c r="AK874" s="125" t="str">
        <f t="shared" si="360"/>
        <v/>
      </c>
      <c r="AL874" s="126" t="str">
        <f t="shared" si="361"/>
        <v/>
      </c>
      <c r="AM874" s="128">
        <f t="shared" si="354"/>
        <v>0</v>
      </c>
      <c r="AN874" s="129">
        <f t="shared" si="362"/>
        <v>8</v>
      </c>
      <c r="AO874" s="129">
        <f t="shared" si="355"/>
        <v>-19.875000000000043</v>
      </c>
      <c r="AP874" s="129">
        <f t="shared" si="363"/>
        <v>0</v>
      </c>
      <c r="AQ874" s="128">
        <f t="shared" si="352"/>
        <v>0</v>
      </c>
      <c r="AR874" s="128">
        <f t="shared" si="353"/>
        <v>0</v>
      </c>
      <c r="AS874" s="125">
        <f t="shared" si="374"/>
        <v>0</v>
      </c>
      <c r="AT874" s="143">
        <f t="shared" si="375"/>
        <v>-1</v>
      </c>
      <c r="AU874" s="137"/>
      <c r="AV874" s="102"/>
    </row>
    <row r="875" spans="1:48" ht="10.199999999999999" x14ac:dyDescent="0.2">
      <c r="A875" s="102"/>
      <c r="B875" s="133">
        <v>873</v>
      </c>
      <c r="C875" s="159"/>
      <c r="D875" s="82"/>
      <c r="E875" s="81"/>
      <c r="F875" s="82"/>
      <c r="G875" s="84"/>
      <c r="H875" s="84"/>
      <c r="I875" s="85"/>
      <c r="J875" s="85"/>
      <c r="K875" s="84"/>
      <c r="L875" s="86"/>
      <c r="M875" s="87"/>
      <c r="N875" s="135"/>
      <c r="O875" s="119"/>
      <c r="P875" s="120"/>
      <c r="Q875" s="121"/>
      <c r="R875" s="86"/>
      <c r="S875" s="86"/>
      <c r="T875" s="138">
        <f t="shared" si="356"/>
        <v>6.4099999999999966</v>
      </c>
      <c r="U875" s="122">
        <f t="shared" si="364"/>
        <v>0</v>
      </c>
      <c r="V875" s="123">
        <f t="shared" si="365"/>
        <v>0</v>
      </c>
      <c r="W875" s="122">
        <f t="shared" si="350"/>
        <v>0</v>
      </c>
      <c r="X875" s="124">
        <f t="shared" si="366"/>
        <v>6.4099999999999966</v>
      </c>
      <c r="Y875" s="124">
        <f t="shared" si="367"/>
        <v>-1.5899999999999967</v>
      </c>
      <c r="Z875" s="124">
        <f t="shared" si="368"/>
        <v>6.4099999999999966</v>
      </c>
      <c r="AA875" s="140">
        <f t="shared" si="369"/>
        <v>-1.5899999999999967</v>
      </c>
      <c r="AB875" s="142" t="str">
        <f>IF(G875&lt;&gt;"",VLOOKUP(WEEKDAY(C875,2),Служебный!G$4:H$10,2),"")</f>
        <v/>
      </c>
      <c r="AC875" s="125" t="str">
        <f t="shared" si="357"/>
        <v/>
      </c>
      <c r="AD875" s="126" t="str">
        <f t="shared" si="358"/>
        <v/>
      </c>
      <c r="AE875" s="127">
        <f t="shared" si="370"/>
        <v>0</v>
      </c>
      <c r="AF875" s="127">
        <f t="shared" si="371"/>
        <v>0</v>
      </c>
      <c r="AG875" s="127" t="str">
        <f t="shared" si="351"/>
        <v>интрадей</v>
      </c>
      <c r="AH875" s="128">
        <f t="shared" si="372"/>
        <v>0</v>
      </c>
      <c r="AI875" s="128">
        <f t="shared" si="373"/>
        <v>0</v>
      </c>
      <c r="AJ875" s="125" t="str">
        <f t="shared" si="359"/>
        <v/>
      </c>
      <c r="AK875" s="125" t="str">
        <f t="shared" si="360"/>
        <v/>
      </c>
      <c r="AL875" s="126" t="str">
        <f t="shared" si="361"/>
        <v/>
      </c>
      <c r="AM875" s="128">
        <f t="shared" si="354"/>
        <v>0</v>
      </c>
      <c r="AN875" s="129">
        <f t="shared" si="362"/>
        <v>8</v>
      </c>
      <c r="AO875" s="129">
        <f t="shared" si="355"/>
        <v>-19.875000000000043</v>
      </c>
      <c r="AP875" s="129">
        <f t="shared" si="363"/>
        <v>0</v>
      </c>
      <c r="AQ875" s="128">
        <f t="shared" si="352"/>
        <v>0</v>
      </c>
      <c r="AR875" s="128">
        <f t="shared" si="353"/>
        <v>0</v>
      </c>
      <c r="AS875" s="125">
        <f t="shared" si="374"/>
        <v>0</v>
      </c>
      <c r="AT875" s="143">
        <f t="shared" si="375"/>
        <v>-1</v>
      </c>
      <c r="AU875" s="137"/>
      <c r="AV875" s="102"/>
    </row>
    <row r="876" spans="1:48" ht="10.199999999999999" x14ac:dyDescent="0.2">
      <c r="A876" s="102"/>
      <c r="B876" s="133">
        <v>874</v>
      </c>
      <c r="C876" s="159"/>
      <c r="D876" s="82"/>
      <c r="E876" s="81"/>
      <c r="F876" s="82"/>
      <c r="G876" s="84"/>
      <c r="H876" s="84"/>
      <c r="I876" s="85"/>
      <c r="J876" s="85"/>
      <c r="K876" s="84"/>
      <c r="L876" s="86"/>
      <c r="M876" s="87"/>
      <c r="N876" s="135"/>
      <c r="O876" s="119"/>
      <c r="P876" s="120"/>
      <c r="Q876" s="121"/>
      <c r="R876" s="86"/>
      <c r="S876" s="86"/>
      <c r="T876" s="138">
        <f t="shared" si="356"/>
        <v>6.4099999999999966</v>
      </c>
      <c r="U876" s="122">
        <f t="shared" si="364"/>
        <v>0</v>
      </c>
      <c r="V876" s="123">
        <f t="shared" si="365"/>
        <v>0</v>
      </c>
      <c r="W876" s="122">
        <f t="shared" si="350"/>
        <v>0</v>
      </c>
      <c r="X876" s="124">
        <f t="shared" si="366"/>
        <v>6.4099999999999966</v>
      </c>
      <c r="Y876" s="124">
        <f t="shared" si="367"/>
        <v>-1.5899999999999967</v>
      </c>
      <c r="Z876" s="124">
        <f t="shared" si="368"/>
        <v>6.4099999999999966</v>
      </c>
      <c r="AA876" s="140">
        <f t="shared" si="369"/>
        <v>-1.5899999999999967</v>
      </c>
      <c r="AB876" s="142" t="str">
        <f>IF(G876&lt;&gt;"",VLOOKUP(WEEKDAY(C876,2),Служебный!G$4:H$10,2),"")</f>
        <v/>
      </c>
      <c r="AC876" s="125" t="str">
        <f t="shared" si="357"/>
        <v/>
      </c>
      <c r="AD876" s="126" t="str">
        <f t="shared" si="358"/>
        <v/>
      </c>
      <c r="AE876" s="127">
        <f t="shared" si="370"/>
        <v>0</v>
      </c>
      <c r="AF876" s="127">
        <f t="shared" si="371"/>
        <v>0</v>
      </c>
      <c r="AG876" s="127" t="str">
        <f t="shared" si="351"/>
        <v>интрадей</v>
      </c>
      <c r="AH876" s="128">
        <f t="shared" si="372"/>
        <v>0</v>
      </c>
      <c r="AI876" s="128">
        <f t="shared" si="373"/>
        <v>0</v>
      </c>
      <c r="AJ876" s="125" t="str">
        <f t="shared" si="359"/>
        <v/>
      </c>
      <c r="AK876" s="125" t="str">
        <f t="shared" si="360"/>
        <v/>
      </c>
      <c r="AL876" s="126" t="str">
        <f t="shared" si="361"/>
        <v/>
      </c>
      <c r="AM876" s="128">
        <f t="shared" si="354"/>
        <v>0</v>
      </c>
      <c r="AN876" s="129">
        <f t="shared" si="362"/>
        <v>8</v>
      </c>
      <c r="AO876" s="129">
        <f t="shared" si="355"/>
        <v>-19.875000000000043</v>
      </c>
      <c r="AP876" s="129">
        <f t="shared" si="363"/>
        <v>0</v>
      </c>
      <c r="AQ876" s="128">
        <f t="shared" si="352"/>
        <v>0</v>
      </c>
      <c r="AR876" s="128">
        <f t="shared" si="353"/>
        <v>0</v>
      </c>
      <c r="AS876" s="125">
        <f t="shared" si="374"/>
        <v>0</v>
      </c>
      <c r="AT876" s="143">
        <f t="shared" si="375"/>
        <v>-1</v>
      </c>
      <c r="AU876" s="137"/>
      <c r="AV876" s="102"/>
    </row>
    <row r="877" spans="1:48" ht="10.199999999999999" x14ac:dyDescent="0.2">
      <c r="A877" s="102"/>
      <c r="B877" s="133">
        <v>875</v>
      </c>
      <c r="C877" s="159"/>
      <c r="D877" s="82"/>
      <c r="E877" s="81"/>
      <c r="F877" s="82"/>
      <c r="G877" s="84"/>
      <c r="H877" s="84"/>
      <c r="I877" s="85"/>
      <c r="J877" s="85"/>
      <c r="K877" s="84"/>
      <c r="L877" s="86"/>
      <c r="M877" s="87"/>
      <c r="N877" s="135"/>
      <c r="O877" s="119"/>
      <c r="P877" s="120"/>
      <c r="Q877" s="121"/>
      <c r="R877" s="86"/>
      <c r="S877" s="86"/>
      <c r="T877" s="138">
        <f t="shared" si="356"/>
        <v>6.4099999999999966</v>
      </c>
      <c r="U877" s="122">
        <f t="shared" si="364"/>
        <v>0</v>
      </c>
      <c r="V877" s="123">
        <f t="shared" si="365"/>
        <v>0</v>
      </c>
      <c r="W877" s="122">
        <f t="shared" si="350"/>
        <v>0</v>
      </c>
      <c r="X877" s="124">
        <f t="shared" si="366"/>
        <v>6.4099999999999966</v>
      </c>
      <c r="Y877" s="124">
        <f t="shared" si="367"/>
        <v>-1.5899999999999967</v>
      </c>
      <c r="Z877" s="124">
        <f t="shared" si="368"/>
        <v>6.4099999999999966</v>
      </c>
      <c r="AA877" s="140">
        <f t="shared" si="369"/>
        <v>-1.5899999999999967</v>
      </c>
      <c r="AB877" s="142" t="str">
        <f>IF(G877&lt;&gt;"",VLOOKUP(WEEKDAY(C877,2),Служебный!G$4:H$10,2),"")</f>
        <v/>
      </c>
      <c r="AC877" s="125" t="str">
        <f t="shared" si="357"/>
        <v/>
      </c>
      <c r="AD877" s="126" t="str">
        <f t="shared" si="358"/>
        <v/>
      </c>
      <c r="AE877" s="127">
        <f t="shared" si="370"/>
        <v>0</v>
      </c>
      <c r="AF877" s="127">
        <f t="shared" si="371"/>
        <v>0</v>
      </c>
      <c r="AG877" s="127" t="str">
        <f t="shared" si="351"/>
        <v>интрадей</v>
      </c>
      <c r="AH877" s="128">
        <f t="shared" si="372"/>
        <v>0</v>
      </c>
      <c r="AI877" s="128">
        <f t="shared" si="373"/>
        <v>0</v>
      </c>
      <c r="AJ877" s="125" t="str">
        <f t="shared" si="359"/>
        <v/>
      </c>
      <c r="AK877" s="125" t="str">
        <f t="shared" si="360"/>
        <v/>
      </c>
      <c r="AL877" s="126" t="str">
        <f t="shared" si="361"/>
        <v/>
      </c>
      <c r="AM877" s="128">
        <f t="shared" si="354"/>
        <v>0</v>
      </c>
      <c r="AN877" s="129">
        <f t="shared" si="362"/>
        <v>8</v>
      </c>
      <c r="AO877" s="129">
        <f t="shared" si="355"/>
        <v>-19.875000000000043</v>
      </c>
      <c r="AP877" s="129">
        <f t="shared" si="363"/>
        <v>0</v>
      </c>
      <c r="AQ877" s="128">
        <f t="shared" si="352"/>
        <v>0</v>
      </c>
      <c r="AR877" s="128">
        <f t="shared" si="353"/>
        <v>0</v>
      </c>
      <c r="AS877" s="125">
        <f t="shared" si="374"/>
        <v>0</v>
      </c>
      <c r="AT877" s="143">
        <f t="shared" si="375"/>
        <v>-1</v>
      </c>
      <c r="AU877" s="137"/>
      <c r="AV877" s="102"/>
    </row>
    <row r="878" spans="1:48" ht="10.199999999999999" x14ac:dyDescent="0.2">
      <c r="A878" s="102"/>
      <c r="B878" s="133">
        <v>876</v>
      </c>
      <c r="C878" s="159"/>
      <c r="D878" s="82"/>
      <c r="E878" s="81"/>
      <c r="F878" s="82"/>
      <c r="G878" s="84"/>
      <c r="H878" s="84"/>
      <c r="I878" s="85"/>
      <c r="J878" s="85"/>
      <c r="K878" s="84"/>
      <c r="L878" s="86"/>
      <c r="M878" s="87"/>
      <c r="N878" s="135"/>
      <c r="O878" s="119"/>
      <c r="P878" s="120"/>
      <c r="Q878" s="121"/>
      <c r="R878" s="86"/>
      <c r="S878" s="86"/>
      <c r="T878" s="138">
        <f t="shared" si="356"/>
        <v>6.4099999999999966</v>
      </c>
      <c r="U878" s="122">
        <f t="shared" si="364"/>
        <v>0</v>
      </c>
      <c r="V878" s="123">
        <f t="shared" si="365"/>
        <v>0</v>
      </c>
      <c r="W878" s="122">
        <f t="shared" si="350"/>
        <v>0</v>
      </c>
      <c r="X878" s="124">
        <f t="shared" si="366"/>
        <v>6.4099999999999966</v>
      </c>
      <c r="Y878" s="124">
        <f t="shared" si="367"/>
        <v>-1.5899999999999967</v>
      </c>
      <c r="Z878" s="124">
        <f t="shared" si="368"/>
        <v>6.4099999999999966</v>
      </c>
      <c r="AA878" s="140">
        <f t="shared" si="369"/>
        <v>-1.5899999999999967</v>
      </c>
      <c r="AB878" s="142" t="str">
        <f>IF(G878&lt;&gt;"",VLOOKUP(WEEKDAY(C878,2),Служебный!G$4:H$10,2),"")</f>
        <v/>
      </c>
      <c r="AC878" s="125" t="str">
        <f t="shared" si="357"/>
        <v/>
      </c>
      <c r="AD878" s="126" t="str">
        <f t="shared" si="358"/>
        <v/>
      </c>
      <c r="AE878" s="127">
        <f t="shared" si="370"/>
        <v>0</v>
      </c>
      <c r="AF878" s="127">
        <f t="shared" si="371"/>
        <v>0</v>
      </c>
      <c r="AG878" s="127" t="str">
        <f t="shared" si="351"/>
        <v>интрадей</v>
      </c>
      <c r="AH878" s="128">
        <f t="shared" si="372"/>
        <v>0</v>
      </c>
      <c r="AI878" s="128">
        <f t="shared" si="373"/>
        <v>0</v>
      </c>
      <c r="AJ878" s="125" t="str">
        <f t="shared" si="359"/>
        <v/>
      </c>
      <c r="AK878" s="125" t="str">
        <f t="shared" si="360"/>
        <v/>
      </c>
      <c r="AL878" s="126" t="str">
        <f t="shared" si="361"/>
        <v/>
      </c>
      <c r="AM878" s="128">
        <f t="shared" si="354"/>
        <v>0</v>
      </c>
      <c r="AN878" s="129">
        <f t="shared" si="362"/>
        <v>8</v>
      </c>
      <c r="AO878" s="129">
        <f t="shared" si="355"/>
        <v>-19.875000000000043</v>
      </c>
      <c r="AP878" s="129">
        <f t="shared" si="363"/>
        <v>0</v>
      </c>
      <c r="AQ878" s="128">
        <f t="shared" si="352"/>
        <v>0</v>
      </c>
      <c r="AR878" s="128">
        <f t="shared" si="353"/>
        <v>0</v>
      </c>
      <c r="AS878" s="125">
        <f t="shared" si="374"/>
        <v>0</v>
      </c>
      <c r="AT878" s="143">
        <f t="shared" si="375"/>
        <v>-1</v>
      </c>
      <c r="AU878" s="137"/>
      <c r="AV878" s="102"/>
    </row>
    <row r="879" spans="1:48" ht="10.199999999999999" x14ac:dyDescent="0.2">
      <c r="A879" s="102"/>
      <c r="B879" s="133">
        <v>877</v>
      </c>
      <c r="C879" s="159"/>
      <c r="D879" s="82"/>
      <c r="E879" s="81"/>
      <c r="F879" s="82"/>
      <c r="G879" s="84"/>
      <c r="H879" s="84"/>
      <c r="I879" s="85"/>
      <c r="J879" s="85"/>
      <c r="K879" s="84"/>
      <c r="L879" s="86"/>
      <c r="M879" s="87"/>
      <c r="N879" s="135"/>
      <c r="O879" s="119"/>
      <c r="P879" s="120"/>
      <c r="Q879" s="121"/>
      <c r="R879" s="86"/>
      <c r="S879" s="86"/>
      <c r="T879" s="138">
        <f t="shared" si="356"/>
        <v>6.4099999999999966</v>
      </c>
      <c r="U879" s="122">
        <f t="shared" si="364"/>
        <v>0</v>
      </c>
      <c r="V879" s="123">
        <f t="shared" si="365"/>
        <v>0</v>
      </c>
      <c r="W879" s="122">
        <f t="shared" si="350"/>
        <v>0</v>
      </c>
      <c r="X879" s="124">
        <f t="shared" si="366"/>
        <v>6.4099999999999966</v>
      </c>
      <c r="Y879" s="124">
        <f t="shared" si="367"/>
        <v>-1.5899999999999967</v>
      </c>
      <c r="Z879" s="124">
        <f t="shared" si="368"/>
        <v>6.4099999999999966</v>
      </c>
      <c r="AA879" s="140">
        <f t="shared" si="369"/>
        <v>-1.5899999999999967</v>
      </c>
      <c r="AB879" s="142" t="str">
        <f>IF(G879&lt;&gt;"",VLOOKUP(WEEKDAY(C879,2),Служебный!G$4:H$10,2),"")</f>
        <v/>
      </c>
      <c r="AC879" s="125" t="str">
        <f t="shared" si="357"/>
        <v/>
      </c>
      <c r="AD879" s="126" t="str">
        <f t="shared" si="358"/>
        <v/>
      </c>
      <c r="AE879" s="127">
        <f t="shared" si="370"/>
        <v>0</v>
      </c>
      <c r="AF879" s="127">
        <f t="shared" si="371"/>
        <v>0</v>
      </c>
      <c r="AG879" s="127" t="str">
        <f t="shared" si="351"/>
        <v>интрадей</v>
      </c>
      <c r="AH879" s="128">
        <f t="shared" si="372"/>
        <v>0</v>
      </c>
      <c r="AI879" s="128">
        <f t="shared" si="373"/>
        <v>0</v>
      </c>
      <c r="AJ879" s="125" t="str">
        <f t="shared" si="359"/>
        <v/>
      </c>
      <c r="AK879" s="125" t="str">
        <f t="shared" si="360"/>
        <v/>
      </c>
      <c r="AL879" s="126" t="str">
        <f t="shared" si="361"/>
        <v/>
      </c>
      <c r="AM879" s="128">
        <f t="shared" si="354"/>
        <v>0</v>
      </c>
      <c r="AN879" s="129">
        <f t="shared" si="362"/>
        <v>8</v>
      </c>
      <c r="AO879" s="129">
        <f t="shared" si="355"/>
        <v>-19.875000000000043</v>
      </c>
      <c r="AP879" s="129">
        <f t="shared" si="363"/>
        <v>0</v>
      </c>
      <c r="AQ879" s="128">
        <f t="shared" si="352"/>
        <v>0</v>
      </c>
      <c r="AR879" s="128">
        <f t="shared" si="353"/>
        <v>0</v>
      </c>
      <c r="AS879" s="125">
        <f t="shared" si="374"/>
        <v>0</v>
      </c>
      <c r="AT879" s="143">
        <f t="shared" si="375"/>
        <v>-1</v>
      </c>
      <c r="AU879" s="137"/>
      <c r="AV879" s="102"/>
    </row>
    <row r="880" spans="1:48" ht="10.199999999999999" x14ac:dyDescent="0.2">
      <c r="A880" s="102"/>
      <c r="B880" s="133">
        <v>878</v>
      </c>
      <c r="C880" s="159"/>
      <c r="D880" s="82"/>
      <c r="E880" s="81"/>
      <c r="F880" s="82"/>
      <c r="G880" s="84"/>
      <c r="H880" s="84"/>
      <c r="I880" s="85"/>
      <c r="J880" s="85"/>
      <c r="K880" s="84"/>
      <c r="L880" s="86"/>
      <c r="M880" s="87"/>
      <c r="N880" s="135"/>
      <c r="O880" s="119"/>
      <c r="P880" s="120"/>
      <c r="Q880" s="121"/>
      <c r="R880" s="86"/>
      <c r="S880" s="86"/>
      <c r="T880" s="138">
        <f t="shared" si="356"/>
        <v>6.4099999999999966</v>
      </c>
      <c r="U880" s="122">
        <f t="shared" si="364"/>
        <v>0</v>
      </c>
      <c r="V880" s="123">
        <f t="shared" si="365"/>
        <v>0</v>
      </c>
      <c r="W880" s="122">
        <f t="shared" si="350"/>
        <v>0</v>
      </c>
      <c r="X880" s="124">
        <f t="shared" si="366"/>
        <v>6.4099999999999966</v>
      </c>
      <c r="Y880" s="124">
        <f t="shared" si="367"/>
        <v>-1.5899999999999967</v>
      </c>
      <c r="Z880" s="124">
        <f t="shared" si="368"/>
        <v>6.4099999999999966</v>
      </c>
      <c r="AA880" s="140">
        <f t="shared" si="369"/>
        <v>-1.5899999999999967</v>
      </c>
      <c r="AB880" s="142" t="str">
        <f>IF(G880&lt;&gt;"",VLOOKUP(WEEKDAY(C880,2),Служебный!G$4:H$10,2),"")</f>
        <v/>
      </c>
      <c r="AC880" s="125" t="str">
        <f t="shared" si="357"/>
        <v/>
      </c>
      <c r="AD880" s="126" t="str">
        <f t="shared" si="358"/>
        <v/>
      </c>
      <c r="AE880" s="127">
        <f t="shared" si="370"/>
        <v>0</v>
      </c>
      <c r="AF880" s="127">
        <f t="shared" si="371"/>
        <v>0</v>
      </c>
      <c r="AG880" s="127" t="str">
        <f t="shared" si="351"/>
        <v>интрадей</v>
      </c>
      <c r="AH880" s="128">
        <f t="shared" si="372"/>
        <v>0</v>
      </c>
      <c r="AI880" s="128">
        <f t="shared" si="373"/>
        <v>0</v>
      </c>
      <c r="AJ880" s="125" t="str">
        <f t="shared" si="359"/>
        <v/>
      </c>
      <c r="AK880" s="125" t="str">
        <f t="shared" si="360"/>
        <v/>
      </c>
      <c r="AL880" s="126" t="str">
        <f t="shared" si="361"/>
        <v/>
      </c>
      <c r="AM880" s="128">
        <f t="shared" si="354"/>
        <v>0</v>
      </c>
      <c r="AN880" s="129">
        <f t="shared" si="362"/>
        <v>8</v>
      </c>
      <c r="AO880" s="129">
        <f t="shared" si="355"/>
        <v>-19.875000000000043</v>
      </c>
      <c r="AP880" s="129">
        <f t="shared" si="363"/>
        <v>0</v>
      </c>
      <c r="AQ880" s="128">
        <f t="shared" si="352"/>
        <v>0</v>
      </c>
      <c r="AR880" s="128">
        <f t="shared" si="353"/>
        <v>0</v>
      </c>
      <c r="AS880" s="125">
        <f t="shared" si="374"/>
        <v>0</v>
      </c>
      <c r="AT880" s="143">
        <f t="shared" si="375"/>
        <v>-1</v>
      </c>
      <c r="AU880" s="137"/>
      <c r="AV880" s="102"/>
    </row>
    <row r="881" spans="1:48" ht="10.199999999999999" x14ac:dyDescent="0.2">
      <c r="A881" s="102"/>
      <c r="B881" s="133">
        <v>879</v>
      </c>
      <c r="C881" s="159"/>
      <c r="D881" s="82"/>
      <c r="E881" s="81"/>
      <c r="F881" s="82"/>
      <c r="G881" s="84"/>
      <c r="H881" s="84"/>
      <c r="I881" s="85"/>
      <c r="J881" s="85"/>
      <c r="K881" s="84"/>
      <c r="L881" s="86"/>
      <c r="M881" s="87"/>
      <c r="N881" s="135"/>
      <c r="O881" s="119"/>
      <c r="P881" s="120"/>
      <c r="Q881" s="121"/>
      <c r="R881" s="86"/>
      <c r="S881" s="86"/>
      <c r="T881" s="138">
        <f t="shared" si="356"/>
        <v>6.4099999999999966</v>
      </c>
      <c r="U881" s="122">
        <f t="shared" si="364"/>
        <v>0</v>
      </c>
      <c r="V881" s="123">
        <f t="shared" si="365"/>
        <v>0</v>
      </c>
      <c r="W881" s="122">
        <f t="shared" si="350"/>
        <v>0</v>
      </c>
      <c r="X881" s="124">
        <f t="shared" si="366"/>
        <v>6.4099999999999966</v>
      </c>
      <c r="Y881" s="124">
        <f t="shared" si="367"/>
        <v>-1.5899999999999967</v>
      </c>
      <c r="Z881" s="124">
        <f t="shared" si="368"/>
        <v>6.4099999999999966</v>
      </c>
      <c r="AA881" s="140">
        <f t="shared" si="369"/>
        <v>-1.5899999999999967</v>
      </c>
      <c r="AB881" s="142" t="str">
        <f>IF(G881&lt;&gt;"",VLOOKUP(WEEKDAY(C881,2),Служебный!G$4:H$10,2),"")</f>
        <v/>
      </c>
      <c r="AC881" s="125" t="str">
        <f t="shared" si="357"/>
        <v/>
      </c>
      <c r="AD881" s="126" t="str">
        <f t="shared" si="358"/>
        <v/>
      </c>
      <c r="AE881" s="127">
        <f t="shared" si="370"/>
        <v>0</v>
      </c>
      <c r="AF881" s="127">
        <f t="shared" si="371"/>
        <v>0</v>
      </c>
      <c r="AG881" s="127" t="str">
        <f t="shared" si="351"/>
        <v>интрадей</v>
      </c>
      <c r="AH881" s="128">
        <f t="shared" si="372"/>
        <v>0</v>
      </c>
      <c r="AI881" s="128">
        <f t="shared" si="373"/>
        <v>0</v>
      </c>
      <c r="AJ881" s="125" t="str">
        <f t="shared" si="359"/>
        <v/>
      </c>
      <c r="AK881" s="125" t="str">
        <f t="shared" si="360"/>
        <v/>
      </c>
      <c r="AL881" s="126" t="str">
        <f t="shared" si="361"/>
        <v/>
      </c>
      <c r="AM881" s="128">
        <f t="shared" si="354"/>
        <v>0</v>
      </c>
      <c r="AN881" s="129">
        <f t="shared" si="362"/>
        <v>8</v>
      </c>
      <c r="AO881" s="129">
        <f t="shared" si="355"/>
        <v>-19.875000000000043</v>
      </c>
      <c r="AP881" s="129">
        <f t="shared" si="363"/>
        <v>0</v>
      </c>
      <c r="AQ881" s="128">
        <f t="shared" si="352"/>
        <v>0</v>
      </c>
      <c r="AR881" s="128">
        <f t="shared" si="353"/>
        <v>0</v>
      </c>
      <c r="AS881" s="125">
        <f t="shared" si="374"/>
        <v>0</v>
      </c>
      <c r="AT881" s="143">
        <f t="shared" si="375"/>
        <v>-1</v>
      </c>
      <c r="AU881" s="137"/>
      <c r="AV881" s="102"/>
    </row>
    <row r="882" spans="1:48" ht="10.199999999999999" x14ac:dyDescent="0.2">
      <c r="A882" s="102"/>
      <c r="B882" s="133">
        <v>880</v>
      </c>
      <c r="C882" s="159"/>
      <c r="D882" s="82"/>
      <c r="E882" s="81"/>
      <c r="F882" s="82"/>
      <c r="G882" s="84"/>
      <c r="H882" s="84"/>
      <c r="I882" s="85"/>
      <c r="J882" s="85"/>
      <c r="K882" s="84"/>
      <c r="L882" s="86"/>
      <c r="M882" s="87"/>
      <c r="N882" s="135"/>
      <c r="O882" s="119"/>
      <c r="P882" s="120"/>
      <c r="Q882" s="121"/>
      <c r="R882" s="86"/>
      <c r="S882" s="86"/>
      <c r="T882" s="138">
        <f t="shared" si="356"/>
        <v>6.4099999999999966</v>
      </c>
      <c r="U882" s="122">
        <f t="shared" si="364"/>
        <v>0</v>
      </c>
      <c r="V882" s="123">
        <f t="shared" si="365"/>
        <v>0</v>
      </c>
      <c r="W882" s="122">
        <f t="shared" si="350"/>
        <v>0</v>
      </c>
      <c r="X882" s="124">
        <f t="shared" si="366"/>
        <v>6.4099999999999966</v>
      </c>
      <c r="Y882" s="124">
        <f t="shared" si="367"/>
        <v>-1.5899999999999967</v>
      </c>
      <c r="Z882" s="124">
        <f t="shared" si="368"/>
        <v>6.4099999999999966</v>
      </c>
      <c r="AA882" s="140">
        <f t="shared" si="369"/>
        <v>-1.5899999999999967</v>
      </c>
      <c r="AB882" s="142" t="str">
        <f>IF(G882&lt;&gt;"",VLOOKUP(WEEKDAY(C882,2),Служебный!G$4:H$10,2),"")</f>
        <v/>
      </c>
      <c r="AC882" s="125" t="str">
        <f t="shared" si="357"/>
        <v/>
      </c>
      <c r="AD882" s="126" t="str">
        <f t="shared" si="358"/>
        <v/>
      </c>
      <c r="AE882" s="127">
        <f t="shared" si="370"/>
        <v>0</v>
      </c>
      <c r="AF882" s="127">
        <f t="shared" si="371"/>
        <v>0</v>
      </c>
      <c r="AG882" s="127" t="str">
        <f t="shared" si="351"/>
        <v>интрадей</v>
      </c>
      <c r="AH882" s="128">
        <f t="shared" si="372"/>
        <v>0</v>
      </c>
      <c r="AI882" s="128">
        <f t="shared" si="373"/>
        <v>0</v>
      </c>
      <c r="AJ882" s="125" t="str">
        <f t="shared" si="359"/>
        <v/>
      </c>
      <c r="AK882" s="125" t="str">
        <f t="shared" si="360"/>
        <v/>
      </c>
      <c r="AL882" s="126" t="str">
        <f t="shared" si="361"/>
        <v/>
      </c>
      <c r="AM882" s="128">
        <f t="shared" si="354"/>
        <v>0</v>
      </c>
      <c r="AN882" s="129">
        <f t="shared" si="362"/>
        <v>8</v>
      </c>
      <c r="AO882" s="129">
        <f t="shared" si="355"/>
        <v>-19.875000000000043</v>
      </c>
      <c r="AP882" s="129">
        <f t="shared" si="363"/>
        <v>0</v>
      </c>
      <c r="AQ882" s="128">
        <f t="shared" si="352"/>
        <v>0</v>
      </c>
      <c r="AR882" s="128">
        <f t="shared" si="353"/>
        <v>0</v>
      </c>
      <c r="AS882" s="125">
        <f t="shared" si="374"/>
        <v>0</v>
      </c>
      <c r="AT882" s="143">
        <f t="shared" si="375"/>
        <v>-1</v>
      </c>
      <c r="AU882" s="137"/>
      <c r="AV882" s="102"/>
    </row>
    <row r="883" spans="1:48" ht="10.199999999999999" x14ac:dyDescent="0.2">
      <c r="A883" s="102"/>
      <c r="B883" s="133">
        <v>881</v>
      </c>
      <c r="C883" s="159"/>
      <c r="D883" s="82"/>
      <c r="E883" s="81"/>
      <c r="F883" s="82"/>
      <c r="G883" s="84"/>
      <c r="H883" s="84"/>
      <c r="I883" s="85"/>
      <c r="J883" s="85"/>
      <c r="K883" s="84"/>
      <c r="L883" s="86"/>
      <c r="M883" s="87"/>
      <c r="N883" s="135"/>
      <c r="O883" s="119"/>
      <c r="P883" s="120"/>
      <c r="Q883" s="121"/>
      <c r="R883" s="86"/>
      <c r="S883" s="86"/>
      <c r="T883" s="138">
        <f t="shared" si="356"/>
        <v>6.4099999999999966</v>
      </c>
      <c r="U883" s="122">
        <f t="shared" si="364"/>
        <v>0</v>
      </c>
      <c r="V883" s="123">
        <f t="shared" si="365"/>
        <v>0</v>
      </c>
      <c r="W883" s="122">
        <f t="shared" si="350"/>
        <v>0</v>
      </c>
      <c r="X883" s="124">
        <f t="shared" si="366"/>
        <v>6.4099999999999966</v>
      </c>
      <c r="Y883" s="124">
        <f t="shared" si="367"/>
        <v>-1.5899999999999967</v>
      </c>
      <c r="Z883" s="124">
        <f t="shared" si="368"/>
        <v>6.4099999999999966</v>
      </c>
      <c r="AA883" s="140">
        <f t="shared" si="369"/>
        <v>-1.5899999999999967</v>
      </c>
      <c r="AB883" s="142" t="str">
        <f>IF(G883&lt;&gt;"",VLOOKUP(WEEKDAY(C883,2),Служебный!G$4:H$10,2),"")</f>
        <v/>
      </c>
      <c r="AC883" s="125" t="str">
        <f t="shared" si="357"/>
        <v/>
      </c>
      <c r="AD883" s="126" t="str">
        <f t="shared" si="358"/>
        <v/>
      </c>
      <c r="AE883" s="127">
        <f t="shared" si="370"/>
        <v>0</v>
      </c>
      <c r="AF883" s="127">
        <f t="shared" si="371"/>
        <v>0</v>
      </c>
      <c r="AG883" s="127" t="str">
        <f t="shared" si="351"/>
        <v>интрадей</v>
      </c>
      <c r="AH883" s="128">
        <f t="shared" si="372"/>
        <v>0</v>
      </c>
      <c r="AI883" s="128">
        <f t="shared" si="373"/>
        <v>0</v>
      </c>
      <c r="AJ883" s="125" t="str">
        <f t="shared" si="359"/>
        <v/>
      </c>
      <c r="AK883" s="125" t="str">
        <f t="shared" si="360"/>
        <v/>
      </c>
      <c r="AL883" s="126" t="str">
        <f t="shared" si="361"/>
        <v/>
      </c>
      <c r="AM883" s="128">
        <f t="shared" si="354"/>
        <v>0</v>
      </c>
      <c r="AN883" s="129">
        <f t="shared" si="362"/>
        <v>8</v>
      </c>
      <c r="AO883" s="129">
        <f t="shared" si="355"/>
        <v>-19.875000000000043</v>
      </c>
      <c r="AP883" s="129">
        <f t="shared" si="363"/>
        <v>0</v>
      </c>
      <c r="AQ883" s="128">
        <f t="shared" si="352"/>
        <v>0</v>
      </c>
      <c r="AR883" s="128">
        <f t="shared" si="353"/>
        <v>0</v>
      </c>
      <c r="AS883" s="125">
        <f t="shared" si="374"/>
        <v>0</v>
      </c>
      <c r="AT883" s="143">
        <f t="shared" si="375"/>
        <v>-1</v>
      </c>
      <c r="AU883" s="137"/>
      <c r="AV883" s="102"/>
    </row>
    <row r="884" spans="1:48" ht="10.199999999999999" x14ac:dyDescent="0.2">
      <c r="A884" s="102"/>
      <c r="B884" s="133">
        <v>882</v>
      </c>
      <c r="C884" s="159"/>
      <c r="D884" s="82"/>
      <c r="E884" s="81"/>
      <c r="F884" s="82"/>
      <c r="G884" s="84"/>
      <c r="H884" s="84"/>
      <c r="I884" s="85"/>
      <c r="J884" s="85"/>
      <c r="K884" s="84"/>
      <c r="L884" s="86"/>
      <c r="M884" s="87"/>
      <c r="N884" s="135"/>
      <c r="O884" s="119"/>
      <c r="P884" s="120"/>
      <c r="Q884" s="121"/>
      <c r="R884" s="86"/>
      <c r="S884" s="86"/>
      <c r="T884" s="138">
        <f t="shared" si="356"/>
        <v>6.4099999999999966</v>
      </c>
      <c r="U884" s="122">
        <f t="shared" si="364"/>
        <v>0</v>
      </c>
      <c r="V884" s="123">
        <f t="shared" si="365"/>
        <v>0</v>
      </c>
      <c r="W884" s="122">
        <f t="shared" si="350"/>
        <v>0</v>
      </c>
      <c r="X884" s="124">
        <f t="shared" si="366"/>
        <v>6.4099999999999966</v>
      </c>
      <c r="Y884" s="124">
        <f t="shared" si="367"/>
        <v>-1.5899999999999967</v>
      </c>
      <c r="Z884" s="124">
        <f t="shared" si="368"/>
        <v>6.4099999999999966</v>
      </c>
      <c r="AA884" s="140">
        <f t="shared" si="369"/>
        <v>-1.5899999999999967</v>
      </c>
      <c r="AB884" s="142" t="str">
        <f>IF(G884&lt;&gt;"",VLOOKUP(WEEKDAY(C884,2),Служебный!G$4:H$10,2),"")</f>
        <v/>
      </c>
      <c r="AC884" s="125" t="str">
        <f t="shared" si="357"/>
        <v/>
      </c>
      <c r="AD884" s="126" t="str">
        <f t="shared" si="358"/>
        <v/>
      </c>
      <c r="AE884" s="127">
        <f t="shared" si="370"/>
        <v>0</v>
      </c>
      <c r="AF884" s="127">
        <f t="shared" si="371"/>
        <v>0</v>
      </c>
      <c r="AG884" s="127" t="str">
        <f t="shared" si="351"/>
        <v>интрадей</v>
      </c>
      <c r="AH884" s="128">
        <f t="shared" si="372"/>
        <v>0</v>
      </c>
      <c r="AI884" s="128">
        <f t="shared" si="373"/>
        <v>0</v>
      </c>
      <c r="AJ884" s="125" t="str">
        <f t="shared" si="359"/>
        <v/>
      </c>
      <c r="AK884" s="125" t="str">
        <f t="shared" si="360"/>
        <v/>
      </c>
      <c r="AL884" s="126" t="str">
        <f t="shared" si="361"/>
        <v/>
      </c>
      <c r="AM884" s="128">
        <f t="shared" si="354"/>
        <v>0</v>
      </c>
      <c r="AN884" s="129">
        <f t="shared" si="362"/>
        <v>8</v>
      </c>
      <c r="AO884" s="129">
        <f t="shared" si="355"/>
        <v>-19.875000000000043</v>
      </c>
      <c r="AP884" s="129">
        <f t="shared" si="363"/>
        <v>0</v>
      </c>
      <c r="AQ884" s="128">
        <f t="shared" si="352"/>
        <v>0</v>
      </c>
      <c r="AR884" s="128">
        <f t="shared" si="353"/>
        <v>0</v>
      </c>
      <c r="AS884" s="125">
        <f t="shared" si="374"/>
        <v>0</v>
      </c>
      <c r="AT884" s="143">
        <f t="shared" si="375"/>
        <v>-1</v>
      </c>
      <c r="AU884" s="137"/>
      <c r="AV884" s="102"/>
    </row>
    <row r="885" spans="1:48" ht="10.199999999999999" x14ac:dyDescent="0.2">
      <c r="A885" s="102"/>
      <c r="B885" s="133">
        <v>883</v>
      </c>
      <c r="C885" s="159"/>
      <c r="D885" s="82"/>
      <c r="E885" s="81"/>
      <c r="F885" s="82"/>
      <c r="G885" s="84"/>
      <c r="H885" s="84"/>
      <c r="I885" s="85"/>
      <c r="J885" s="85"/>
      <c r="K885" s="84"/>
      <c r="L885" s="86"/>
      <c r="M885" s="87"/>
      <c r="N885" s="135"/>
      <c r="O885" s="119"/>
      <c r="P885" s="120"/>
      <c r="Q885" s="121"/>
      <c r="R885" s="86"/>
      <c r="S885" s="86"/>
      <c r="T885" s="138">
        <f t="shared" si="356"/>
        <v>6.4099999999999966</v>
      </c>
      <c r="U885" s="122">
        <f t="shared" si="364"/>
        <v>0</v>
      </c>
      <c r="V885" s="123">
        <f t="shared" si="365"/>
        <v>0</v>
      </c>
      <c r="W885" s="122">
        <f t="shared" si="350"/>
        <v>0</v>
      </c>
      <c r="X885" s="124">
        <f t="shared" si="366"/>
        <v>6.4099999999999966</v>
      </c>
      <c r="Y885" s="124">
        <f t="shared" si="367"/>
        <v>-1.5899999999999967</v>
      </c>
      <c r="Z885" s="124">
        <f t="shared" si="368"/>
        <v>6.4099999999999966</v>
      </c>
      <c r="AA885" s="140">
        <f t="shared" si="369"/>
        <v>-1.5899999999999967</v>
      </c>
      <c r="AB885" s="142" t="str">
        <f>IF(G885&lt;&gt;"",VLOOKUP(WEEKDAY(C885,2),Служебный!G$4:H$10,2),"")</f>
        <v/>
      </c>
      <c r="AC885" s="125" t="str">
        <f t="shared" si="357"/>
        <v/>
      </c>
      <c r="AD885" s="126" t="str">
        <f t="shared" si="358"/>
        <v/>
      </c>
      <c r="AE885" s="127">
        <f t="shared" si="370"/>
        <v>0</v>
      </c>
      <c r="AF885" s="127">
        <f t="shared" si="371"/>
        <v>0</v>
      </c>
      <c r="AG885" s="127" t="str">
        <f t="shared" si="351"/>
        <v>интрадей</v>
      </c>
      <c r="AH885" s="128">
        <f t="shared" si="372"/>
        <v>0</v>
      </c>
      <c r="AI885" s="128">
        <f t="shared" si="373"/>
        <v>0</v>
      </c>
      <c r="AJ885" s="125" t="str">
        <f t="shared" si="359"/>
        <v/>
      </c>
      <c r="AK885" s="125" t="str">
        <f t="shared" si="360"/>
        <v/>
      </c>
      <c r="AL885" s="126" t="str">
        <f t="shared" si="361"/>
        <v/>
      </c>
      <c r="AM885" s="128">
        <f t="shared" si="354"/>
        <v>0</v>
      </c>
      <c r="AN885" s="129">
        <f t="shared" si="362"/>
        <v>8</v>
      </c>
      <c r="AO885" s="129">
        <f t="shared" si="355"/>
        <v>-19.875000000000043</v>
      </c>
      <c r="AP885" s="129">
        <f t="shared" si="363"/>
        <v>0</v>
      </c>
      <c r="AQ885" s="128">
        <f t="shared" si="352"/>
        <v>0</v>
      </c>
      <c r="AR885" s="128">
        <f t="shared" si="353"/>
        <v>0</v>
      </c>
      <c r="AS885" s="125">
        <f t="shared" si="374"/>
        <v>0</v>
      </c>
      <c r="AT885" s="143">
        <f t="shared" si="375"/>
        <v>-1</v>
      </c>
      <c r="AU885" s="137"/>
      <c r="AV885" s="102"/>
    </row>
    <row r="886" spans="1:48" ht="10.199999999999999" x14ac:dyDescent="0.2">
      <c r="A886" s="102"/>
      <c r="B886" s="133">
        <v>884</v>
      </c>
      <c r="C886" s="159"/>
      <c r="D886" s="82"/>
      <c r="E886" s="81"/>
      <c r="F886" s="82"/>
      <c r="G886" s="84"/>
      <c r="H886" s="84"/>
      <c r="I886" s="85"/>
      <c r="J886" s="85"/>
      <c r="K886" s="84"/>
      <c r="L886" s="86"/>
      <c r="M886" s="87"/>
      <c r="N886" s="135"/>
      <c r="O886" s="119"/>
      <c r="P886" s="120"/>
      <c r="Q886" s="121"/>
      <c r="R886" s="86"/>
      <c r="S886" s="86"/>
      <c r="T886" s="138">
        <f t="shared" si="356"/>
        <v>6.4099999999999966</v>
      </c>
      <c r="U886" s="122">
        <f t="shared" si="364"/>
        <v>0</v>
      </c>
      <c r="V886" s="123">
        <f t="shared" si="365"/>
        <v>0</v>
      </c>
      <c r="W886" s="122">
        <f t="shared" si="350"/>
        <v>0</v>
      </c>
      <c r="X886" s="124">
        <f t="shared" si="366"/>
        <v>6.4099999999999966</v>
      </c>
      <c r="Y886" s="124">
        <f t="shared" si="367"/>
        <v>-1.5899999999999967</v>
      </c>
      <c r="Z886" s="124">
        <f t="shared" si="368"/>
        <v>6.4099999999999966</v>
      </c>
      <c r="AA886" s="140">
        <f t="shared" si="369"/>
        <v>-1.5899999999999967</v>
      </c>
      <c r="AB886" s="142" t="str">
        <f>IF(G886&lt;&gt;"",VLOOKUP(WEEKDAY(C886,2),Служебный!G$4:H$10,2),"")</f>
        <v/>
      </c>
      <c r="AC886" s="125" t="str">
        <f t="shared" si="357"/>
        <v/>
      </c>
      <c r="AD886" s="126" t="str">
        <f t="shared" si="358"/>
        <v/>
      </c>
      <c r="AE886" s="127">
        <f t="shared" si="370"/>
        <v>0</v>
      </c>
      <c r="AF886" s="127">
        <f t="shared" si="371"/>
        <v>0</v>
      </c>
      <c r="AG886" s="127" t="str">
        <f t="shared" si="351"/>
        <v>интрадей</v>
      </c>
      <c r="AH886" s="128">
        <f t="shared" si="372"/>
        <v>0</v>
      </c>
      <c r="AI886" s="128">
        <f t="shared" si="373"/>
        <v>0</v>
      </c>
      <c r="AJ886" s="125" t="str">
        <f t="shared" si="359"/>
        <v/>
      </c>
      <c r="AK886" s="125" t="str">
        <f t="shared" si="360"/>
        <v/>
      </c>
      <c r="AL886" s="126" t="str">
        <f t="shared" si="361"/>
        <v/>
      </c>
      <c r="AM886" s="128">
        <f t="shared" si="354"/>
        <v>0</v>
      </c>
      <c r="AN886" s="129">
        <f t="shared" si="362"/>
        <v>8</v>
      </c>
      <c r="AO886" s="129">
        <f t="shared" si="355"/>
        <v>-19.875000000000043</v>
      </c>
      <c r="AP886" s="129">
        <f t="shared" si="363"/>
        <v>0</v>
      </c>
      <c r="AQ886" s="128">
        <f t="shared" si="352"/>
        <v>0</v>
      </c>
      <c r="AR886" s="128">
        <f t="shared" si="353"/>
        <v>0</v>
      </c>
      <c r="AS886" s="125">
        <f t="shared" si="374"/>
        <v>0</v>
      </c>
      <c r="AT886" s="143">
        <f t="shared" si="375"/>
        <v>-1</v>
      </c>
      <c r="AU886" s="137"/>
      <c r="AV886" s="102"/>
    </row>
    <row r="887" spans="1:48" ht="10.199999999999999" x14ac:dyDescent="0.2">
      <c r="A887" s="102"/>
      <c r="B887" s="133">
        <v>885</v>
      </c>
      <c r="C887" s="159"/>
      <c r="D887" s="82"/>
      <c r="E887" s="81"/>
      <c r="F887" s="82"/>
      <c r="G887" s="84"/>
      <c r="H887" s="84"/>
      <c r="I887" s="85"/>
      <c r="J887" s="85"/>
      <c r="K887" s="84"/>
      <c r="L887" s="86"/>
      <c r="M887" s="87"/>
      <c r="N887" s="135"/>
      <c r="O887" s="119"/>
      <c r="P887" s="120"/>
      <c r="Q887" s="121"/>
      <c r="R887" s="86"/>
      <c r="S887" s="86"/>
      <c r="T887" s="138">
        <f t="shared" si="356"/>
        <v>6.4099999999999966</v>
      </c>
      <c r="U887" s="122">
        <f t="shared" si="364"/>
        <v>0</v>
      </c>
      <c r="V887" s="123">
        <f t="shared" si="365"/>
        <v>0</v>
      </c>
      <c r="W887" s="122">
        <f t="shared" si="350"/>
        <v>0</v>
      </c>
      <c r="X887" s="124">
        <f t="shared" si="366"/>
        <v>6.4099999999999966</v>
      </c>
      <c r="Y887" s="124">
        <f t="shared" si="367"/>
        <v>-1.5899999999999967</v>
      </c>
      <c r="Z887" s="124">
        <f t="shared" si="368"/>
        <v>6.4099999999999966</v>
      </c>
      <c r="AA887" s="140">
        <f t="shared" si="369"/>
        <v>-1.5899999999999967</v>
      </c>
      <c r="AB887" s="142" t="str">
        <f>IF(G887&lt;&gt;"",VLOOKUP(WEEKDAY(C887,2),Служебный!G$4:H$10,2),"")</f>
        <v/>
      </c>
      <c r="AC887" s="125" t="str">
        <f t="shared" si="357"/>
        <v/>
      </c>
      <c r="AD887" s="126" t="str">
        <f t="shared" si="358"/>
        <v/>
      </c>
      <c r="AE887" s="127">
        <f t="shared" si="370"/>
        <v>0</v>
      </c>
      <c r="AF887" s="127">
        <f t="shared" si="371"/>
        <v>0</v>
      </c>
      <c r="AG887" s="127" t="str">
        <f t="shared" si="351"/>
        <v>интрадей</v>
      </c>
      <c r="AH887" s="128">
        <f t="shared" si="372"/>
        <v>0</v>
      </c>
      <c r="AI887" s="128">
        <f t="shared" si="373"/>
        <v>0</v>
      </c>
      <c r="AJ887" s="125" t="str">
        <f t="shared" si="359"/>
        <v/>
      </c>
      <c r="AK887" s="125" t="str">
        <f t="shared" si="360"/>
        <v/>
      </c>
      <c r="AL887" s="126" t="str">
        <f t="shared" si="361"/>
        <v/>
      </c>
      <c r="AM887" s="128">
        <f t="shared" si="354"/>
        <v>0</v>
      </c>
      <c r="AN887" s="129">
        <f t="shared" si="362"/>
        <v>8</v>
      </c>
      <c r="AO887" s="129">
        <f t="shared" si="355"/>
        <v>-19.875000000000043</v>
      </c>
      <c r="AP887" s="129">
        <f t="shared" si="363"/>
        <v>0</v>
      </c>
      <c r="AQ887" s="128">
        <f t="shared" si="352"/>
        <v>0</v>
      </c>
      <c r="AR887" s="128">
        <f t="shared" si="353"/>
        <v>0</v>
      </c>
      <c r="AS887" s="125">
        <f t="shared" si="374"/>
        <v>0</v>
      </c>
      <c r="AT887" s="143">
        <f t="shared" si="375"/>
        <v>-1</v>
      </c>
      <c r="AU887" s="137"/>
      <c r="AV887" s="102"/>
    </row>
    <row r="888" spans="1:48" ht="10.199999999999999" x14ac:dyDescent="0.2">
      <c r="A888" s="102"/>
      <c r="B888" s="133">
        <v>886</v>
      </c>
      <c r="C888" s="159"/>
      <c r="D888" s="82"/>
      <c r="E888" s="81"/>
      <c r="F888" s="82"/>
      <c r="G888" s="84"/>
      <c r="H888" s="84"/>
      <c r="I888" s="85"/>
      <c r="J888" s="85"/>
      <c r="K888" s="84"/>
      <c r="L888" s="86"/>
      <c r="M888" s="87"/>
      <c r="N888" s="135"/>
      <c r="O888" s="119"/>
      <c r="P888" s="120"/>
      <c r="Q888" s="121"/>
      <c r="R888" s="86"/>
      <c r="S888" s="86"/>
      <c r="T888" s="138">
        <f t="shared" si="356"/>
        <v>6.4099999999999966</v>
      </c>
      <c r="U888" s="122">
        <f t="shared" si="364"/>
        <v>0</v>
      </c>
      <c r="V888" s="123">
        <f t="shared" si="365"/>
        <v>0</v>
      </c>
      <c r="W888" s="122">
        <f t="shared" si="350"/>
        <v>0</v>
      </c>
      <c r="X888" s="124">
        <f t="shared" si="366"/>
        <v>6.4099999999999966</v>
      </c>
      <c r="Y888" s="124">
        <f t="shared" si="367"/>
        <v>-1.5899999999999967</v>
      </c>
      <c r="Z888" s="124">
        <f t="shared" si="368"/>
        <v>6.4099999999999966</v>
      </c>
      <c r="AA888" s="140">
        <f t="shared" si="369"/>
        <v>-1.5899999999999967</v>
      </c>
      <c r="AB888" s="142" t="str">
        <f>IF(G888&lt;&gt;"",VLOOKUP(WEEKDAY(C888,2),Служебный!G$4:H$10,2),"")</f>
        <v/>
      </c>
      <c r="AC888" s="125" t="str">
        <f t="shared" si="357"/>
        <v/>
      </c>
      <c r="AD888" s="126" t="str">
        <f t="shared" si="358"/>
        <v/>
      </c>
      <c r="AE888" s="127">
        <f t="shared" si="370"/>
        <v>0</v>
      </c>
      <c r="AF888" s="127">
        <f t="shared" si="371"/>
        <v>0</v>
      </c>
      <c r="AG888" s="127" t="str">
        <f t="shared" si="351"/>
        <v>интрадей</v>
      </c>
      <c r="AH888" s="128">
        <f t="shared" si="372"/>
        <v>0</v>
      </c>
      <c r="AI888" s="128">
        <f t="shared" si="373"/>
        <v>0</v>
      </c>
      <c r="AJ888" s="125" t="str">
        <f t="shared" si="359"/>
        <v/>
      </c>
      <c r="AK888" s="125" t="str">
        <f t="shared" si="360"/>
        <v/>
      </c>
      <c r="AL888" s="126" t="str">
        <f t="shared" si="361"/>
        <v/>
      </c>
      <c r="AM888" s="128">
        <f t="shared" si="354"/>
        <v>0</v>
      </c>
      <c r="AN888" s="129">
        <f t="shared" si="362"/>
        <v>8</v>
      </c>
      <c r="AO888" s="129">
        <f t="shared" si="355"/>
        <v>-19.875000000000043</v>
      </c>
      <c r="AP888" s="129">
        <f t="shared" si="363"/>
        <v>0</v>
      </c>
      <c r="AQ888" s="128">
        <f t="shared" si="352"/>
        <v>0</v>
      </c>
      <c r="AR888" s="128">
        <f t="shared" si="353"/>
        <v>0</v>
      </c>
      <c r="AS888" s="125">
        <f t="shared" si="374"/>
        <v>0</v>
      </c>
      <c r="AT888" s="143">
        <f t="shared" si="375"/>
        <v>-1</v>
      </c>
      <c r="AU888" s="137"/>
      <c r="AV888" s="102"/>
    </row>
    <row r="889" spans="1:48" ht="10.199999999999999" x14ac:dyDescent="0.2">
      <c r="A889" s="102"/>
      <c r="B889" s="133">
        <v>887</v>
      </c>
      <c r="C889" s="159"/>
      <c r="D889" s="82"/>
      <c r="E889" s="81"/>
      <c r="F889" s="82"/>
      <c r="G889" s="84"/>
      <c r="H889" s="84"/>
      <c r="I889" s="85"/>
      <c r="J889" s="85"/>
      <c r="K889" s="84"/>
      <c r="L889" s="86"/>
      <c r="M889" s="87"/>
      <c r="N889" s="135"/>
      <c r="O889" s="119"/>
      <c r="P889" s="120"/>
      <c r="Q889" s="121"/>
      <c r="R889" s="86"/>
      <c r="S889" s="86"/>
      <c r="T889" s="138">
        <f t="shared" si="356"/>
        <v>6.4099999999999966</v>
      </c>
      <c r="U889" s="122">
        <f t="shared" si="364"/>
        <v>0</v>
      </c>
      <c r="V889" s="123">
        <f t="shared" si="365"/>
        <v>0</v>
      </c>
      <c r="W889" s="122">
        <f t="shared" si="350"/>
        <v>0</v>
      </c>
      <c r="X889" s="124">
        <f t="shared" si="366"/>
        <v>6.4099999999999966</v>
      </c>
      <c r="Y889" s="124">
        <f t="shared" si="367"/>
        <v>-1.5899999999999967</v>
      </c>
      <c r="Z889" s="124">
        <f t="shared" si="368"/>
        <v>6.4099999999999966</v>
      </c>
      <c r="AA889" s="140">
        <f t="shared" si="369"/>
        <v>-1.5899999999999967</v>
      </c>
      <c r="AB889" s="142" t="str">
        <f>IF(G889&lt;&gt;"",VLOOKUP(WEEKDAY(C889,2),Служебный!G$4:H$10,2),"")</f>
        <v/>
      </c>
      <c r="AC889" s="125" t="str">
        <f t="shared" si="357"/>
        <v/>
      </c>
      <c r="AD889" s="126" t="str">
        <f t="shared" si="358"/>
        <v/>
      </c>
      <c r="AE889" s="127">
        <f t="shared" si="370"/>
        <v>0</v>
      </c>
      <c r="AF889" s="127">
        <f t="shared" si="371"/>
        <v>0</v>
      </c>
      <c r="AG889" s="127" t="str">
        <f t="shared" si="351"/>
        <v>интрадей</v>
      </c>
      <c r="AH889" s="128">
        <f t="shared" si="372"/>
        <v>0</v>
      </c>
      <c r="AI889" s="128">
        <f t="shared" si="373"/>
        <v>0</v>
      </c>
      <c r="AJ889" s="125" t="str">
        <f t="shared" si="359"/>
        <v/>
      </c>
      <c r="AK889" s="125" t="str">
        <f t="shared" si="360"/>
        <v/>
      </c>
      <c r="AL889" s="126" t="str">
        <f t="shared" si="361"/>
        <v/>
      </c>
      <c r="AM889" s="128">
        <f t="shared" si="354"/>
        <v>0</v>
      </c>
      <c r="AN889" s="129">
        <f t="shared" si="362"/>
        <v>8</v>
      </c>
      <c r="AO889" s="129">
        <f t="shared" si="355"/>
        <v>-19.875000000000043</v>
      </c>
      <c r="AP889" s="129">
        <f t="shared" si="363"/>
        <v>0</v>
      </c>
      <c r="AQ889" s="128">
        <f t="shared" si="352"/>
        <v>0</v>
      </c>
      <c r="AR889" s="128">
        <f t="shared" si="353"/>
        <v>0</v>
      </c>
      <c r="AS889" s="125">
        <f t="shared" si="374"/>
        <v>0</v>
      </c>
      <c r="AT889" s="143">
        <f t="shared" si="375"/>
        <v>-1</v>
      </c>
      <c r="AU889" s="137"/>
      <c r="AV889" s="102"/>
    </row>
    <row r="890" spans="1:48" ht="10.199999999999999" x14ac:dyDescent="0.2">
      <c r="A890" s="102"/>
      <c r="B890" s="133">
        <v>888</v>
      </c>
      <c r="C890" s="159"/>
      <c r="D890" s="82"/>
      <c r="E890" s="81"/>
      <c r="F890" s="82"/>
      <c r="G890" s="84"/>
      <c r="H890" s="84"/>
      <c r="I890" s="85"/>
      <c r="J890" s="85"/>
      <c r="K890" s="84"/>
      <c r="L890" s="86"/>
      <c r="M890" s="87"/>
      <c r="N890" s="135"/>
      <c r="O890" s="119"/>
      <c r="P890" s="120"/>
      <c r="Q890" s="121"/>
      <c r="R890" s="86"/>
      <c r="S890" s="86"/>
      <c r="T890" s="138">
        <f t="shared" si="356"/>
        <v>6.4099999999999966</v>
      </c>
      <c r="U890" s="122">
        <f t="shared" si="364"/>
        <v>0</v>
      </c>
      <c r="V890" s="123">
        <f t="shared" si="365"/>
        <v>0</v>
      </c>
      <c r="W890" s="122">
        <f t="shared" si="350"/>
        <v>0</v>
      </c>
      <c r="X890" s="124">
        <f t="shared" si="366"/>
        <v>6.4099999999999966</v>
      </c>
      <c r="Y890" s="124">
        <f t="shared" si="367"/>
        <v>-1.5899999999999967</v>
      </c>
      <c r="Z890" s="124">
        <f t="shared" si="368"/>
        <v>6.4099999999999966</v>
      </c>
      <c r="AA890" s="140">
        <f t="shared" si="369"/>
        <v>-1.5899999999999967</v>
      </c>
      <c r="AB890" s="142" t="str">
        <f>IF(G890&lt;&gt;"",VLOOKUP(WEEKDAY(C890,2),Служебный!G$4:H$10,2),"")</f>
        <v/>
      </c>
      <c r="AC890" s="125" t="str">
        <f t="shared" si="357"/>
        <v/>
      </c>
      <c r="AD890" s="126" t="str">
        <f t="shared" si="358"/>
        <v/>
      </c>
      <c r="AE890" s="127">
        <f t="shared" si="370"/>
        <v>0</v>
      </c>
      <c r="AF890" s="127">
        <f t="shared" si="371"/>
        <v>0</v>
      </c>
      <c r="AG890" s="127" t="str">
        <f t="shared" si="351"/>
        <v>интрадей</v>
      </c>
      <c r="AH890" s="128">
        <f t="shared" si="372"/>
        <v>0</v>
      </c>
      <c r="AI890" s="128">
        <f t="shared" si="373"/>
        <v>0</v>
      </c>
      <c r="AJ890" s="125" t="str">
        <f t="shared" si="359"/>
        <v/>
      </c>
      <c r="AK890" s="125" t="str">
        <f t="shared" si="360"/>
        <v/>
      </c>
      <c r="AL890" s="126" t="str">
        <f t="shared" si="361"/>
        <v/>
      </c>
      <c r="AM890" s="128">
        <f t="shared" si="354"/>
        <v>0</v>
      </c>
      <c r="AN890" s="129">
        <f t="shared" si="362"/>
        <v>8</v>
      </c>
      <c r="AO890" s="129">
        <f t="shared" si="355"/>
        <v>-19.875000000000043</v>
      </c>
      <c r="AP890" s="129">
        <f t="shared" si="363"/>
        <v>0</v>
      </c>
      <c r="AQ890" s="128">
        <f t="shared" si="352"/>
        <v>0</v>
      </c>
      <c r="AR890" s="128">
        <f t="shared" si="353"/>
        <v>0</v>
      </c>
      <c r="AS890" s="125">
        <f t="shared" si="374"/>
        <v>0</v>
      </c>
      <c r="AT890" s="143">
        <f t="shared" si="375"/>
        <v>-1</v>
      </c>
      <c r="AU890" s="137"/>
      <c r="AV890" s="102"/>
    </row>
    <row r="891" spans="1:48" ht="10.199999999999999" x14ac:dyDescent="0.2">
      <c r="A891" s="102"/>
      <c r="B891" s="133">
        <v>889</v>
      </c>
      <c r="C891" s="159"/>
      <c r="D891" s="82"/>
      <c r="E891" s="81"/>
      <c r="F891" s="82"/>
      <c r="G891" s="84"/>
      <c r="H891" s="84"/>
      <c r="I891" s="85"/>
      <c r="J891" s="85"/>
      <c r="K891" s="84"/>
      <c r="L891" s="86"/>
      <c r="M891" s="87"/>
      <c r="N891" s="135"/>
      <c r="O891" s="119"/>
      <c r="P891" s="120"/>
      <c r="Q891" s="121"/>
      <c r="R891" s="86"/>
      <c r="S891" s="86"/>
      <c r="T891" s="138">
        <f t="shared" si="356"/>
        <v>6.4099999999999966</v>
      </c>
      <c r="U891" s="122">
        <f t="shared" si="364"/>
        <v>0</v>
      </c>
      <c r="V891" s="123">
        <f t="shared" si="365"/>
        <v>0</v>
      </c>
      <c r="W891" s="122">
        <f t="shared" si="350"/>
        <v>0</v>
      </c>
      <c r="X891" s="124">
        <f t="shared" si="366"/>
        <v>6.4099999999999966</v>
      </c>
      <c r="Y891" s="124">
        <f t="shared" si="367"/>
        <v>-1.5899999999999967</v>
      </c>
      <c r="Z891" s="124">
        <f t="shared" si="368"/>
        <v>6.4099999999999966</v>
      </c>
      <c r="AA891" s="140">
        <f t="shared" si="369"/>
        <v>-1.5899999999999967</v>
      </c>
      <c r="AB891" s="142" t="str">
        <f>IF(G891&lt;&gt;"",VLOOKUP(WEEKDAY(C891,2),Служебный!G$4:H$10,2),"")</f>
        <v/>
      </c>
      <c r="AC891" s="125" t="str">
        <f t="shared" si="357"/>
        <v/>
      </c>
      <c r="AD891" s="126" t="str">
        <f t="shared" si="358"/>
        <v/>
      </c>
      <c r="AE891" s="127">
        <f t="shared" si="370"/>
        <v>0</v>
      </c>
      <c r="AF891" s="127">
        <f t="shared" si="371"/>
        <v>0</v>
      </c>
      <c r="AG891" s="127" t="str">
        <f t="shared" si="351"/>
        <v>интрадей</v>
      </c>
      <c r="AH891" s="128">
        <f t="shared" si="372"/>
        <v>0</v>
      </c>
      <c r="AI891" s="128">
        <f t="shared" si="373"/>
        <v>0</v>
      </c>
      <c r="AJ891" s="125" t="str">
        <f t="shared" si="359"/>
        <v/>
      </c>
      <c r="AK891" s="125" t="str">
        <f t="shared" si="360"/>
        <v/>
      </c>
      <c r="AL891" s="126" t="str">
        <f t="shared" si="361"/>
        <v/>
      </c>
      <c r="AM891" s="128">
        <f t="shared" si="354"/>
        <v>0</v>
      </c>
      <c r="AN891" s="129">
        <f t="shared" si="362"/>
        <v>8</v>
      </c>
      <c r="AO891" s="129">
        <f t="shared" si="355"/>
        <v>-19.875000000000043</v>
      </c>
      <c r="AP891" s="129">
        <f t="shared" si="363"/>
        <v>0</v>
      </c>
      <c r="AQ891" s="128">
        <f t="shared" si="352"/>
        <v>0</v>
      </c>
      <c r="AR891" s="128">
        <f t="shared" si="353"/>
        <v>0</v>
      </c>
      <c r="AS891" s="125">
        <f t="shared" si="374"/>
        <v>0</v>
      </c>
      <c r="AT891" s="143">
        <f t="shared" si="375"/>
        <v>-1</v>
      </c>
      <c r="AU891" s="137"/>
      <c r="AV891" s="102"/>
    </row>
    <row r="892" spans="1:48" ht="10.199999999999999" x14ac:dyDescent="0.2">
      <c r="A892" s="102"/>
      <c r="B892" s="133">
        <v>890</v>
      </c>
      <c r="C892" s="159"/>
      <c r="D892" s="82"/>
      <c r="E892" s="81"/>
      <c r="F892" s="82"/>
      <c r="G892" s="84"/>
      <c r="H892" s="84"/>
      <c r="I892" s="85"/>
      <c r="J892" s="85"/>
      <c r="K892" s="84"/>
      <c r="L892" s="86"/>
      <c r="M892" s="87"/>
      <c r="N892" s="135"/>
      <c r="O892" s="119"/>
      <c r="P892" s="120"/>
      <c r="Q892" s="121"/>
      <c r="R892" s="86"/>
      <c r="S892" s="86"/>
      <c r="T892" s="138">
        <f t="shared" si="356"/>
        <v>6.4099999999999966</v>
      </c>
      <c r="U892" s="122">
        <f t="shared" si="364"/>
        <v>0</v>
      </c>
      <c r="V892" s="123">
        <f t="shared" si="365"/>
        <v>0</v>
      </c>
      <c r="W892" s="122">
        <f t="shared" si="350"/>
        <v>0</v>
      </c>
      <c r="X892" s="124">
        <f t="shared" si="366"/>
        <v>6.4099999999999966</v>
      </c>
      <c r="Y892" s="124">
        <f t="shared" si="367"/>
        <v>-1.5899999999999967</v>
      </c>
      <c r="Z892" s="124">
        <f t="shared" si="368"/>
        <v>6.4099999999999966</v>
      </c>
      <c r="AA892" s="140">
        <f t="shared" si="369"/>
        <v>-1.5899999999999967</v>
      </c>
      <c r="AB892" s="142" t="str">
        <f>IF(G892&lt;&gt;"",VLOOKUP(WEEKDAY(C892,2),Служебный!G$4:H$10,2),"")</f>
        <v/>
      </c>
      <c r="AC892" s="125" t="str">
        <f t="shared" si="357"/>
        <v/>
      </c>
      <c r="AD892" s="126" t="str">
        <f t="shared" si="358"/>
        <v/>
      </c>
      <c r="AE892" s="127">
        <f t="shared" si="370"/>
        <v>0</v>
      </c>
      <c r="AF892" s="127">
        <f t="shared" si="371"/>
        <v>0</v>
      </c>
      <c r="AG892" s="127" t="str">
        <f t="shared" si="351"/>
        <v>интрадей</v>
      </c>
      <c r="AH892" s="128">
        <f t="shared" si="372"/>
        <v>0</v>
      </c>
      <c r="AI892" s="128">
        <f t="shared" si="373"/>
        <v>0</v>
      </c>
      <c r="AJ892" s="125" t="str">
        <f t="shared" si="359"/>
        <v/>
      </c>
      <c r="AK892" s="125" t="str">
        <f t="shared" si="360"/>
        <v/>
      </c>
      <c r="AL892" s="126" t="str">
        <f t="shared" si="361"/>
        <v/>
      </c>
      <c r="AM892" s="128">
        <f t="shared" si="354"/>
        <v>0</v>
      </c>
      <c r="AN892" s="129">
        <f t="shared" si="362"/>
        <v>8</v>
      </c>
      <c r="AO892" s="129">
        <f t="shared" si="355"/>
        <v>-19.875000000000043</v>
      </c>
      <c r="AP892" s="129">
        <f t="shared" si="363"/>
        <v>0</v>
      </c>
      <c r="AQ892" s="128">
        <f t="shared" si="352"/>
        <v>0</v>
      </c>
      <c r="AR892" s="128">
        <f t="shared" si="353"/>
        <v>0</v>
      </c>
      <c r="AS892" s="125">
        <f t="shared" si="374"/>
        <v>0</v>
      </c>
      <c r="AT892" s="143">
        <f t="shared" si="375"/>
        <v>-1</v>
      </c>
      <c r="AU892" s="137"/>
      <c r="AV892" s="102"/>
    </row>
    <row r="893" spans="1:48" ht="10.199999999999999" x14ac:dyDescent="0.2">
      <c r="A893" s="102"/>
      <c r="B893" s="133">
        <v>891</v>
      </c>
      <c r="C893" s="159"/>
      <c r="D893" s="82"/>
      <c r="E893" s="81"/>
      <c r="F893" s="82"/>
      <c r="G893" s="84"/>
      <c r="H893" s="84"/>
      <c r="I893" s="85"/>
      <c r="J893" s="85"/>
      <c r="K893" s="84"/>
      <c r="L893" s="86"/>
      <c r="M893" s="87"/>
      <c r="N893" s="135"/>
      <c r="O893" s="119"/>
      <c r="P893" s="120"/>
      <c r="Q893" s="121"/>
      <c r="R893" s="86"/>
      <c r="S893" s="86"/>
      <c r="T893" s="138">
        <f t="shared" si="356"/>
        <v>6.4099999999999966</v>
      </c>
      <c r="U893" s="122">
        <f t="shared" si="364"/>
        <v>0</v>
      </c>
      <c r="V893" s="123">
        <f t="shared" si="365"/>
        <v>0</v>
      </c>
      <c r="W893" s="122">
        <f t="shared" si="350"/>
        <v>0</v>
      </c>
      <c r="X893" s="124">
        <f t="shared" si="366"/>
        <v>6.4099999999999966</v>
      </c>
      <c r="Y893" s="124">
        <f t="shared" si="367"/>
        <v>-1.5899999999999967</v>
      </c>
      <c r="Z893" s="124">
        <f t="shared" si="368"/>
        <v>6.4099999999999966</v>
      </c>
      <c r="AA893" s="140">
        <f t="shared" si="369"/>
        <v>-1.5899999999999967</v>
      </c>
      <c r="AB893" s="142" t="str">
        <f>IF(G893&lt;&gt;"",VLOOKUP(WEEKDAY(C893,2),Служебный!G$4:H$10,2),"")</f>
        <v/>
      </c>
      <c r="AC893" s="125" t="str">
        <f t="shared" si="357"/>
        <v/>
      </c>
      <c r="AD893" s="126" t="str">
        <f t="shared" si="358"/>
        <v/>
      </c>
      <c r="AE893" s="127">
        <f t="shared" si="370"/>
        <v>0</v>
      </c>
      <c r="AF893" s="127">
        <f t="shared" si="371"/>
        <v>0</v>
      </c>
      <c r="AG893" s="127" t="str">
        <f t="shared" si="351"/>
        <v>интрадей</v>
      </c>
      <c r="AH893" s="128">
        <f t="shared" si="372"/>
        <v>0</v>
      </c>
      <c r="AI893" s="128">
        <f t="shared" si="373"/>
        <v>0</v>
      </c>
      <c r="AJ893" s="125" t="str">
        <f t="shared" si="359"/>
        <v/>
      </c>
      <c r="AK893" s="125" t="str">
        <f t="shared" si="360"/>
        <v/>
      </c>
      <c r="AL893" s="126" t="str">
        <f t="shared" si="361"/>
        <v/>
      </c>
      <c r="AM893" s="128">
        <f t="shared" si="354"/>
        <v>0</v>
      </c>
      <c r="AN893" s="129">
        <f t="shared" si="362"/>
        <v>8</v>
      </c>
      <c r="AO893" s="129">
        <f t="shared" si="355"/>
        <v>-19.875000000000043</v>
      </c>
      <c r="AP893" s="129">
        <f t="shared" si="363"/>
        <v>0</v>
      </c>
      <c r="AQ893" s="128">
        <f t="shared" si="352"/>
        <v>0</v>
      </c>
      <c r="AR893" s="128">
        <f t="shared" si="353"/>
        <v>0</v>
      </c>
      <c r="AS893" s="125">
        <f t="shared" si="374"/>
        <v>0</v>
      </c>
      <c r="AT893" s="143">
        <f t="shared" si="375"/>
        <v>-1</v>
      </c>
      <c r="AU893" s="137"/>
      <c r="AV893" s="102"/>
    </row>
    <row r="894" spans="1:48" ht="10.199999999999999" x14ac:dyDescent="0.2">
      <c r="A894" s="102"/>
      <c r="B894" s="133">
        <v>892</v>
      </c>
      <c r="C894" s="159"/>
      <c r="D894" s="82"/>
      <c r="E894" s="81"/>
      <c r="F894" s="82"/>
      <c r="G894" s="84"/>
      <c r="H894" s="84"/>
      <c r="I894" s="85"/>
      <c r="J894" s="85"/>
      <c r="K894" s="84"/>
      <c r="L894" s="86"/>
      <c r="M894" s="87"/>
      <c r="N894" s="135"/>
      <c r="O894" s="119"/>
      <c r="P894" s="120"/>
      <c r="Q894" s="121"/>
      <c r="R894" s="86"/>
      <c r="S894" s="86"/>
      <c r="T894" s="138">
        <f t="shared" si="356"/>
        <v>6.4099999999999966</v>
      </c>
      <c r="U894" s="122">
        <f t="shared" si="364"/>
        <v>0</v>
      </c>
      <c r="V894" s="123">
        <f t="shared" si="365"/>
        <v>0</v>
      </c>
      <c r="W894" s="122">
        <f t="shared" si="350"/>
        <v>0</v>
      </c>
      <c r="X894" s="124">
        <f t="shared" si="366"/>
        <v>6.4099999999999966</v>
      </c>
      <c r="Y894" s="124">
        <f t="shared" si="367"/>
        <v>-1.5899999999999967</v>
      </c>
      <c r="Z894" s="124">
        <f t="shared" si="368"/>
        <v>6.4099999999999966</v>
      </c>
      <c r="AA894" s="140">
        <f t="shared" si="369"/>
        <v>-1.5899999999999967</v>
      </c>
      <c r="AB894" s="142" t="str">
        <f>IF(G894&lt;&gt;"",VLOOKUP(WEEKDAY(C894,2),Служебный!G$4:H$10,2),"")</f>
        <v/>
      </c>
      <c r="AC894" s="125" t="str">
        <f t="shared" si="357"/>
        <v/>
      </c>
      <c r="AD894" s="126" t="str">
        <f t="shared" si="358"/>
        <v/>
      </c>
      <c r="AE894" s="127">
        <f t="shared" si="370"/>
        <v>0</v>
      </c>
      <c r="AF894" s="127">
        <f t="shared" si="371"/>
        <v>0</v>
      </c>
      <c r="AG894" s="127" t="str">
        <f t="shared" si="351"/>
        <v>интрадей</v>
      </c>
      <c r="AH894" s="128">
        <f t="shared" si="372"/>
        <v>0</v>
      </c>
      <c r="AI894" s="128">
        <f t="shared" si="373"/>
        <v>0</v>
      </c>
      <c r="AJ894" s="125" t="str">
        <f t="shared" si="359"/>
        <v/>
      </c>
      <c r="AK894" s="125" t="str">
        <f t="shared" si="360"/>
        <v/>
      </c>
      <c r="AL894" s="126" t="str">
        <f t="shared" si="361"/>
        <v/>
      </c>
      <c r="AM894" s="128">
        <f t="shared" si="354"/>
        <v>0</v>
      </c>
      <c r="AN894" s="129">
        <f t="shared" si="362"/>
        <v>8</v>
      </c>
      <c r="AO894" s="129">
        <f t="shared" si="355"/>
        <v>-19.875000000000043</v>
      </c>
      <c r="AP894" s="129">
        <f t="shared" si="363"/>
        <v>0</v>
      </c>
      <c r="AQ894" s="128">
        <f t="shared" si="352"/>
        <v>0</v>
      </c>
      <c r="AR894" s="128">
        <f t="shared" si="353"/>
        <v>0</v>
      </c>
      <c r="AS894" s="125">
        <f t="shared" si="374"/>
        <v>0</v>
      </c>
      <c r="AT894" s="143">
        <f t="shared" si="375"/>
        <v>-1</v>
      </c>
      <c r="AU894" s="137"/>
      <c r="AV894" s="102"/>
    </row>
    <row r="895" spans="1:48" ht="10.199999999999999" x14ac:dyDescent="0.2">
      <c r="A895" s="102"/>
      <c r="B895" s="133">
        <v>893</v>
      </c>
      <c r="C895" s="159"/>
      <c r="D895" s="82"/>
      <c r="E895" s="81"/>
      <c r="F895" s="82"/>
      <c r="G895" s="84"/>
      <c r="H895" s="84"/>
      <c r="I895" s="85"/>
      <c r="J895" s="85"/>
      <c r="K895" s="84"/>
      <c r="L895" s="86"/>
      <c r="M895" s="87"/>
      <c r="N895" s="135"/>
      <c r="O895" s="119"/>
      <c r="P895" s="120"/>
      <c r="Q895" s="121"/>
      <c r="R895" s="86"/>
      <c r="S895" s="86"/>
      <c r="T895" s="138">
        <f t="shared" si="356"/>
        <v>6.4099999999999966</v>
      </c>
      <c r="U895" s="122">
        <f t="shared" si="364"/>
        <v>0</v>
      </c>
      <c r="V895" s="123">
        <f t="shared" si="365"/>
        <v>0</v>
      </c>
      <c r="W895" s="122">
        <f t="shared" si="350"/>
        <v>0</v>
      </c>
      <c r="X895" s="124">
        <f t="shared" si="366"/>
        <v>6.4099999999999966</v>
      </c>
      <c r="Y895" s="124">
        <f t="shared" si="367"/>
        <v>-1.5899999999999967</v>
      </c>
      <c r="Z895" s="124">
        <f t="shared" si="368"/>
        <v>6.4099999999999966</v>
      </c>
      <c r="AA895" s="140">
        <f t="shared" si="369"/>
        <v>-1.5899999999999967</v>
      </c>
      <c r="AB895" s="142" t="str">
        <f>IF(G895&lt;&gt;"",VLOOKUP(WEEKDAY(C895,2),Служебный!G$4:H$10,2),"")</f>
        <v/>
      </c>
      <c r="AC895" s="125" t="str">
        <f t="shared" si="357"/>
        <v/>
      </c>
      <c r="AD895" s="126" t="str">
        <f t="shared" si="358"/>
        <v/>
      </c>
      <c r="AE895" s="127">
        <f t="shared" si="370"/>
        <v>0</v>
      </c>
      <c r="AF895" s="127">
        <f t="shared" si="371"/>
        <v>0</v>
      </c>
      <c r="AG895" s="127" t="str">
        <f t="shared" si="351"/>
        <v>интрадей</v>
      </c>
      <c r="AH895" s="128">
        <f t="shared" si="372"/>
        <v>0</v>
      </c>
      <c r="AI895" s="128">
        <f t="shared" si="373"/>
        <v>0</v>
      </c>
      <c r="AJ895" s="125" t="str">
        <f t="shared" si="359"/>
        <v/>
      </c>
      <c r="AK895" s="125" t="str">
        <f t="shared" si="360"/>
        <v/>
      </c>
      <c r="AL895" s="126" t="str">
        <f t="shared" si="361"/>
        <v/>
      </c>
      <c r="AM895" s="128">
        <f t="shared" si="354"/>
        <v>0</v>
      </c>
      <c r="AN895" s="129">
        <f t="shared" si="362"/>
        <v>8</v>
      </c>
      <c r="AO895" s="129">
        <f t="shared" si="355"/>
        <v>-19.875000000000043</v>
      </c>
      <c r="AP895" s="129">
        <f t="shared" si="363"/>
        <v>0</v>
      </c>
      <c r="AQ895" s="128">
        <f t="shared" si="352"/>
        <v>0</v>
      </c>
      <c r="AR895" s="128">
        <f t="shared" si="353"/>
        <v>0</v>
      </c>
      <c r="AS895" s="125">
        <f t="shared" si="374"/>
        <v>0</v>
      </c>
      <c r="AT895" s="143">
        <f t="shared" si="375"/>
        <v>-1</v>
      </c>
      <c r="AU895" s="137"/>
      <c r="AV895" s="102"/>
    </row>
    <row r="896" spans="1:48" ht="10.199999999999999" x14ac:dyDescent="0.2">
      <c r="A896" s="102"/>
      <c r="B896" s="133">
        <v>894</v>
      </c>
      <c r="C896" s="159"/>
      <c r="D896" s="82"/>
      <c r="E896" s="81"/>
      <c r="F896" s="82"/>
      <c r="G896" s="84"/>
      <c r="H896" s="84"/>
      <c r="I896" s="85"/>
      <c r="J896" s="85"/>
      <c r="K896" s="84"/>
      <c r="L896" s="86"/>
      <c r="M896" s="87"/>
      <c r="N896" s="135"/>
      <c r="O896" s="119"/>
      <c r="P896" s="120"/>
      <c r="Q896" s="121"/>
      <c r="R896" s="86"/>
      <c r="S896" s="86"/>
      <c r="T896" s="138">
        <f t="shared" si="356"/>
        <v>6.4099999999999966</v>
      </c>
      <c r="U896" s="122">
        <f t="shared" si="364"/>
        <v>0</v>
      </c>
      <c r="V896" s="123">
        <f t="shared" si="365"/>
        <v>0</v>
      </c>
      <c r="W896" s="122">
        <f t="shared" si="350"/>
        <v>0</v>
      </c>
      <c r="X896" s="124">
        <f t="shared" si="366"/>
        <v>6.4099999999999966</v>
      </c>
      <c r="Y896" s="124">
        <f t="shared" si="367"/>
        <v>-1.5899999999999967</v>
      </c>
      <c r="Z896" s="124">
        <f t="shared" si="368"/>
        <v>6.4099999999999966</v>
      </c>
      <c r="AA896" s="140">
        <f t="shared" si="369"/>
        <v>-1.5899999999999967</v>
      </c>
      <c r="AB896" s="142" t="str">
        <f>IF(G896&lt;&gt;"",VLOOKUP(WEEKDAY(C896,2),Служебный!G$4:H$10,2),"")</f>
        <v/>
      </c>
      <c r="AC896" s="125" t="str">
        <f t="shared" si="357"/>
        <v/>
      </c>
      <c r="AD896" s="126" t="str">
        <f t="shared" si="358"/>
        <v/>
      </c>
      <c r="AE896" s="127">
        <f t="shared" si="370"/>
        <v>0</v>
      </c>
      <c r="AF896" s="127">
        <f t="shared" si="371"/>
        <v>0</v>
      </c>
      <c r="AG896" s="127" t="str">
        <f t="shared" si="351"/>
        <v>интрадей</v>
      </c>
      <c r="AH896" s="128">
        <f t="shared" si="372"/>
        <v>0</v>
      </c>
      <c r="AI896" s="128">
        <f t="shared" si="373"/>
        <v>0</v>
      </c>
      <c r="AJ896" s="125" t="str">
        <f t="shared" si="359"/>
        <v/>
      </c>
      <c r="AK896" s="125" t="str">
        <f t="shared" si="360"/>
        <v/>
      </c>
      <c r="AL896" s="126" t="str">
        <f t="shared" si="361"/>
        <v/>
      </c>
      <c r="AM896" s="128">
        <f t="shared" si="354"/>
        <v>0</v>
      </c>
      <c r="AN896" s="129">
        <f t="shared" si="362"/>
        <v>8</v>
      </c>
      <c r="AO896" s="129">
        <f t="shared" si="355"/>
        <v>-19.875000000000043</v>
      </c>
      <c r="AP896" s="129">
        <f t="shared" si="363"/>
        <v>0</v>
      </c>
      <c r="AQ896" s="128">
        <f t="shared" si="352"/>
        <v>0</v>
      </c>
      <c r="AR896" s="128">
        <f t="shared" si="353"/>
        <v>0</v>
      </c>
      <c r="AS896" s="125">
        <f t="shared" si="374"/>
        <v>0</v>
      </c>
      <c r="AT896" s="143">
        <f t="shared" si="375"/>
        <v>-1</v>
      </c>
      <c r="AU896" s="137"/>
      <c r="AV896" s="102"/>
    </row>
    <row r="897" spans="1:48" ht="10.199999999999999" x14ac:dyDescent="0.2">
      <c r="A897" s="102"/>
      <c r="B897" s="133">
        <v>895</v>
      </c>
      <c r="C897" s="159"/>
      <c r="D897" s="82"/>
      <c r="E897" s="81"/>
      <c r="F897" s="82"/>
      <c r="G897" s="84"/>
      <c r="H897" s="84"/>
      <c r="I897" s="85"/>
      <c r="J897" s="85"/>
      <c r="K897" s="84"/>
      <c r="L897" s="86"/>
      <c r="M897" s="87"/>
      <c r="N897" s="135"/>
      <c r="O897" s="119"/>
      <c r="P897" s="120"/>
      <c r="Q897" s="121"/>
      <c r="R897" s="86"/>
      <c r="S897" s="86"/>
      <c r="T897" s="138">
        <f t="shared" si="356"/>
        <v>6.4099999999999966</v>
      </c>
      <c r="U897" s="122">
        <f t="shared" si="364"/>
        <v>0</v>
      </c>
      <c r="V897" s="123">
        <f t="shared" si="365"/>
        <v>0</v>
      </c>
      <c r="W897" s="122">
        <f t="shared" si="350"/>
        <v>0</v>
      </c>
      <c r="X897" s="124">
        <f t="shared" si="366"/>
        <v>6.4099999999999966</v>
      </c>
      <c r="Y897" s="124">
        <f t="shared" si="367"/>
        <v>-1.5899999999999967</v>
      </c>
      <c r="Z897" s="124">
        <f t="shared" si="368"/>
        <v>6.4099999999999966</v>
      </c>
      <c r="AA897" s="140">
        <f t="shared" si="369"/>
        <v>-1.5899999999999967</v>
      </c>
      <c r="AB897" s="142" t="str">
        <f>IF(G897&lt;&gt;"",VLOOKUP(WEEKDAY(C897,2),Служебный!G$4:H$10,2),"")</f>
        <v/>
      </c>
      <c r="AC897" s="125" t="str">
        <f t="shared" si="357"/>
        <v/>
      </c>
      <c r="AD897" s="126" t="str">
        <f t="shared" si="358"/>
        <v/>
      </c>
      <c r="AE897" s="127">
        <f t="shared" si="370"/>
        <v>0</v>
      </c>
      <c r="AF897" s="127">
        <f t="shared" si="371"/>
        <v>0</v>
      </c>
      <c r="AG897" s="127" t="str">
        <f t="shared" si="351"/>
        <v>интрадей</v>
      </c>
      <c r="AH897" s="128">
        <f t="shared" si="372"/>
        <v>0</v>
      </c>
      <c r="AI897" s="128">
        <f t="shared" si="373"/>
        <v>0</v>
      </c>
      <c r="AJ897" s="125" t="str">
        <f t="shared" si="359"/>
        <v/>
      </c>
      <c r="AK897" s="125" t="str">
        <f t="shared" si="360"/>
        <v/>
      </c>
      <c r="AL897" s="126" t="str">
        <f t="shared" si="361"/>
        <v/>
      </c>
      <c r="AM897" s="128">
        <f t="shared" si="354"/>
        <v>0</v>
      </c>
      <c r="AN897" s="129">
        <f t="shared" si="362"/>
        <v>8</v>
      </c>
      <c r="AO897" s="129">
        <f t="shared" si="355"/>
        <v>-19.875000000000043</v>
      </c>
      <c r="AP897" s="129">
        <f t="shared" si="363"/>
        <v>0</v>
      </c>
      <c r="AQ897" s="128">
        <f t="shared" si="352"/>
        <v>0</v>
      </c>
      <c r="AR897" s="128">
        <f t="shared" si="353"/>
        <v>0</v>
      </c>
      <c r="AS897" s="125">
        <f t="shared" si="374"/>
        <v>0</v>
      </c>
      <c r="AT897" s="143">
        <f t="shared" si="375"/>
        <v>-1</v>
      </c>
      <c r="AU897" s="137"/>
      <c r="AV897" s="102"/>
    </row>
    <row r="898" spans="1:48" ht="10.199999999999999" x14ac:dyDescent="0.2">
      <c r="A898" s="102"/>
      <c r="B898" s="133">
        <v>896</v>
      </c>
      <c r="C898" s="159"/>
      <c r="D898" s="82"/>
      <c r="E898" s="81"/>
      <c r="F898" s="82"/>
      <c r="G898" s="84"/>
      <c r="H898" s="84"/>
      <c r="I898" s="85"/>
      <c r="J898" s="85"/>
      <c r="K898" s="84"/>
      <c r="L898" s="86"/>
      <c r="M898" s="87"/>
      <c r="N898" s="135"/>
      <c r="O898" s="119"/>
      <c r="P898" s="120"/>
      <c r="Q898" s="121"/>
      <c r="R898" s="86"/>
      <c r="S898" s="86"/>
      <c r="T898" s="138">
        <f t="shared" si="356"/>
        <v>6.4099999999999966</v>
      </c>
      <c r="U898" s="122">
        <f t="shared" si="364"/>
        <v>0</v>
      </c>
      <c r="V898" s="123">
        <f t="shared" si="365"/>
        <v>0</v>
      </c>
      <c r="W898" s="122">
        <f t="shared" si="350"/>
        <v>0</v>
      </c>
      <c r="X898" s="124">
        <f t="shared" si="366"/>
        <v>6.4099999999999966</v>
      </c>
      <c r="Y898" s="124">
        <f t="shared" si="367"/>
        <v>-1.5899999999999967</v>
      </c>
      <c r="Z898" s="124">
        <f t="shared" si="368"/>
        <v>6.4099999999999966</v>
      </c>
      <c r="AA898" s="140">
        <f t="shared" si="369"/>
        <v>-1.5899999999999967</v>
      </c>
      <c r="AB898" s="142" t="str">
        <f>IF(G898&lt;&gt;"",VLOOKUP(WEEKDAY(C898,2),Служебный!G$4:H$10,2),"")</f>
        <v/>
      </c>
      <c r="AC898" s="125" t="str">
        <f t="shared" si="357"/>
        <v/>
      </c>
      <c r="AD898" s="126" t="str">
        <f t="shared" si="358"/>
        <v/>
      </c>
      <c r="AE898" s="127">
        <f t="shared" si="370"/>
        <v>0</v>
      </c>
      <c r="AF898" s="127">
        <f t="shared" si="371"/>
        <v>0</v>
      </c>
      <c r="AG898" s="127" t="str">
        <f t="shared" si="351"/>
        <v>интрадей</v>
      </c>
      <c r="AH898" s="128">
        <f t="shared" si="372"/>
        <v>0</v>
      </c>
      <c r="AI898" s="128">
        <f t="shared" si="373"/>
        <v>0</v>
      </c>
      <c r="AJ898" s="125" t="str">
        <f t="shared" si="359"/>
        <v/>
      </c>
      <c r="AK898" s="125" t="str">
        <f t="shared" si="360"/>
        <v/>
      </c>
      <c r="AL898" s="126" t="str">
        <f t="shared" si="361"/>
        <v/>
      </c>
      <c r="AM898" s="128">
        <f t="shared" si="354"/>
        <v>0</v>
      </c>
      <c r="AN898" s="129">
        <f t="shared" si="362"/>
        <v>8</v>
      </c>
      <c r="AO898" s="129">
        <f t="shared" si="355"/>
        <v>-19.875000000000043</v>
      </c>
      <c r="AP898" s="129">
        <f t="shared" si="363"/>
        <v>0</v>
      </c>
      <c r="AQ898" s="128">
        <f t="shared" si="352"/>
        <v>0</v>
      </c>
      <c r="AR898" s="128">
        <f t="shared" si="353"/>
        <v>0</v>
      </c>
      <c r="AS898" s="125">
        <f t="shared" si="374"/>
        <v>0</v>
      </c>
      <c r="AT898" s="143">
        <f t="shared" si="375"/>
        <v>-1</v>
      </c>
      <c r="AU898" s="137"/>
      <c r="AV898" s="102"/>
    </row>
    <row r="899" spans="1:48" ht="10.199999999999999" x14ac:dyDescent="0.2">
      <c r="A899" s="102"/>
      <c r="B899" s="133">
        <v>897</v>
      </c>
      <c r="C899" s="159"/>
      <c r="D899" s="82"/>
      <c r="E899" s="81"/>
      <c r="F899" s="82"/>
      <c r="G899" s="84"/>
      <c r="H899" s="84"/>
      <c r="I899" s="85"/>
      <c r="J899" s="85"/>
      <c r="K899" s="84"/>
      <c r="L899" s="86"/>
      <c r="M899" s="87"/>
      <c r="N899" s="135"/>
      <c r="O899" s="119"/>
      <c r="P899" s="120"/>
      <c r="Q899" s="121"/>
      <c r="R899" s="86"/>
      <c r="S899" s="86"/>
      <c r="T899" s="138">
        <f t="shared" si="356"/>
        <v>6.4099999999999966</v>
      </c>
      <c r="U899" s="122">
        <f t="shared" si="364"/>
        <v>0</v>
      </c>
      <c r="V899" s="123">
        <f t="shared" si="365"/>
        <v>0</v>
      </c>
      <c r="W899" s="122">
        <f t="shared" ref="W899:W962" si="376">V899+L899</f>
        <v>0</v>
      </c>
      <c r="X899" s="124">
        <f t="shared" si="366"/>
        <v>6.4099999999999966</v>
      </c>
      <c r="Y899" s="124">
        <f t="shared" si="367"/>
        <v>-1.5899999999999967</v>
      </c>
      <c r="Z899" s="124">
        <f t="shared" si="368"/>
        <v>6.4099999999999966</v>
      </c>
      <c r="AA899" s="140">
        <f t="shared" si="369"/>
        <v>-1.5899999999999967</v>
      </c>
      <c r="AB899" s="142" t="str">
        <f>IF(G899&lt;&gt;"",VLOOKUP(WEEKDAY(C899,2),Служебный!G$4:H$10,2),"")</f>
        <v/>
      </c>
      <c r="AC899" s="125" t="str">
        <f t="shared" si="357"/>
        <v/>
      </c>
      <c r="AD899" s="126" t="str">
        <f t="shared" si="358"/>
        <v/>
      </c>
      <c r="AE899" s="127">
        <f t="shared" si="370"/>
        <v>0</v>
      </c>
      <c r="AF899" s="127">
        <f t="shared" si="371"/>
        <v>0</v>
      </c>
      <c r="AG899" s="127" t="str">
        <f t="shared" ref="AG899:AG962" si="377">IFERROR(IF(FLOOR((AE899/86400),1)=0,"интрадей",(FLOOR((AE899/86400),1))-(FLOOR((AE899/86400),1))-NETWORKDAYS(E899,C899)),IF(FLOOR((AE899/86400),1)=0,"интрадей",(FLOOR((AE899/86400),1))))</f>
        <v>интрадей</v>
      </c>
      <c r="AH899" s="128">
        <f t="shared" si="372"/>
        <v>0</v>
      </c>
      <c r="AI899" s="128">
        <f t="shared" si="373"/>
        <v>0</v>
      </c>
      <c r="AJ899" s="125" t="str">
        <f t="shared" si="359"/>
        <v/>
      </c>
      <c r="AK899" s="125" t="str">
        <f t="shared" si="360"/>
        <v/>
      </c>
      <c r="AL899" s="126" t="str">
        <f t="shared" si="361"/>
        <v/>
      </c>
      <c r="AM899" s="128">
        <f t="shared" si="354"/>
        <v>0</v>
      </c>
      <c r="AN899" s="129">
        <f t="shared" si="362"/>
        <v>8</v>
      </c>
      <c r="AO899" s="129">
        <f t="shared" si="355"/>
        <v>-19.875000000000043</v>
      </c>
      <c r="AP899" s="129">
        <f t="shared" si="363"/>
        <v>0</v>
      </c>
      <c r="AQ899" s="128">
        <f t="shared" ref="AQ899:AQ962" si="378">IF(C899&lt;&gt;C898,Y899,0)</f>
        <v>0</v>
      </c>
      <c r="AR899" s="128">
        <f t="shared" ref="AR899:AR962" si="379">IF(C899&lt;&gt;C900,AA899,0)</f>
        <v>0</v>
      </c>
      <c r="AS899" s="125">
        <f t="shared" si="374"/>
        <v>0</v>
      </c>
      <c r="AT899" s="143">
        <f t="shared" si="375"/>
        <v>-1</v>
      </c>
      <c r="AU899" s="137"/>
      <c r="AV899" s="102"/>
    </row>
    <row r="900" spans="1:48" ht="10.199999999999999" x14ac:dyDescent="0.2">
      <c r="A900" s="102"/>
      <c r="B900" s="133">
        <v>898</v>
      </c>
      <c r="C900" s="159"/>
      <c r="D900" s="82"/>
      <c r="E900" s="81"/>
      <c r="F900" s="82"/>
      <c r="G900" s="84"/>
      <c r="H900" s="84"/>
      <c r="I900" s="85"/>
      <c r="J900" s="85"/>
      <c r="K900" s="84"/>
      <c r="L900" s="86"/>
      <c r="M900" s="87"/>
      <c r="N900" s="135"/>
      <c r="O900" s="119"/>
      <c r="P900" s="120"/>
      <c r="Q900" s="121"/>
      <c r="R900" s="86"/>
      <c r="S900" s="86"/>
      <c r="T900" s="138">
        <f t="shared" si="356"/>
        <v>6.4099999999999966</v>
      </c>
      <c r="U900" s="122">
        <f t="shared" si="364"/>
        <v>0</v>
      </c>
      <c r="V900" s="123">
        <f t="shared" si="365"/>
        <v>0</v>
      </c>
      <c r="W900" s="122">
        <f t="shared" si="376"/>
        <v>0</v>
      </c>
      <c r="X900" s="124">
        <f t="shared" si="366"/>
        <v>6.4099999999999966</v>
      </c>
      <c r="Y900" s="124">
        <f t="shared" si="367"/>
        <v>-1.5899999999999967</v>
      </c>
      <c r="Z900" s="124">
        <f t="shared" si="368"/>
        <v>6.4099999999999966</v>
      </c>
      <c r="AA900" s="140">
        <f t="shared" si="369"/>
        <v>-1.5899999999999967</v>
      </c>
      <c r="AB900" s="142" t="str">
        <f>IF(G900&lt;&gt;"",VLOOKUP(WEEKDAY(C900,2),Служебный!G$4:H$10,2),"")</f>
        <v/>
      </c>
      <c r="AC900" s="125" t="str">
        <f t="shared" si="357"/>
        <v/>
      </c>
      <c r="AD900" s="126" t="str">
        <f t="shared" si="358"/>
        <v/>
      </c>
      <c r="AE900" s="127">
        <f t="shared" si="370"/>
        <v>0</v>
      </c>
      <c r="AF900" s="127">
        <f t="shared" si="371"/>
        <v>0</v>
      </c>
      <c r="AG900" s="127" t="str">
        <f t="shared" si="377"/>
        <v>интрадей</v>
      </c>
      <c r="AH900" s="128">
        <f t="shared" si="372"/>
        <v>0</v>
      </c>
      <c r="AI900" s="128">
        <f t="shared" si="373"/>
        <v>0</v>
      </c>
      <c r="AJ900" s="125" t="str">
        <f t="shared" si="359"/>
        <v/>
      </c>
      <c r="AK900" s="125" t="str">
        <f t="shared" si="360"/>
        <v/>
      </c>
      <c r="AL900" s="126" t="str">
        <f t="shared" si="361"/>
        <v/>
      </c>
      <c r="AM900" s="128">
        <f t="shared" ref="AM900:AM963" si="380">IF(AR900&lt;&gt;0,T900,0)</f>
        <v>0</v>
      </c>
      <c r="AN900" s="129">
        <f t="shared" si="362"/>
        <v>8</v>
      </c>
      <c r="AO900" s="129">
        <f t="shared" ref="AO900:AO963" si="381">IFERROR(100*(T900-AN900)/AN900,"Заполните депозит")</f>
        <v>-19.875000000000043</v>
      </c>
      <c r="AP900" s="129">
        <f t="shared" si="363"/>
        <v>0</v>
      </c>
      <c r="AQ900" s="128">
        <f t="shared" si="378"/>
        <v>0</v>
      </c>
      <c r="AR900" s="128">
        <f t="shared" si="379"/>
        <v>0</v>
      </c>
      <c r="AS900" s="125">
        <f t="shared" si="374"/>
        <v>0</v>
      </c>
      <c r="AT900" s="143">
        <f t="shared" si="375"/>
        <v>-1</v>
      </c>
      <c r="AU900" s="137"/>
      <c r="AV900" s="102"/>
    </row>
    <row r="901" spans="1:48" ht="10.199999999999999" x14ac:dyDescent="0.2">
      <c r="A901" s="102"/>
      <c r="B901" s="133">
        <v>899</v>
      </c>
      <c r="C901" s="159"/>
      <c r="D901" s="82"/>
      <c r="E901" s="81"/>
      <c r="F901" s="82"/>
      <c r="G901" s="84"/>
      <c r="H901" s="84"/>
      <c r="I901" s="85"/>
      <c r="J901" s="85"/>
      <c r="K901" s="84"/>
      <c r="L901" s="86"/>
      <c r="M901" s="87"/>
      <c r="N901" s="135"/>
      <c r="O901" s="119"/>
      <c r="P901" s="120"/>
      <c r="Q901" s="121"/>
      <c r="R901" s="86"/>
      <c r="S901" s="86"/>
      <c r="T901" s="138">
        <f t="shared" ref="T901:T964" si="382">T900+S901+W901</f>
        <v>6.4099999999999966</v>
      </c>
      <c r="U901" s="122">
        <f t="shared" si="364"/>
        <v>0</v>
      </c>
      <c r="V901" s="123">
        <f t="shared" si="365"/>
        <v>0</v>
      </c>
      <c r="W901" s="122">
        <f t="shared" si="376"/>
        <v>0</v>
      </c>
      <c r="X901" s="124">
        <f t="shared" si="366"/>
        <v>6.4099999999999966</v>
      </c>
      <c r="Y901" s="124">
        <f t="shared" si="367"/>
        <v>-1.5899999999999967</v>
      </c>
      <c r="Z901" s="124">
        <f t="shared" si="368"/>
        <v>6.4099999999999966</v>
      </c>
      <c r="AA901" s="140">
        <f t="shared" si="369"/>
        <v>-1.5899999999999967</v>
      </c>
      <c r="AB901" s="142" t="str">
        <f>IF(G901&lt;&gt;"",VLOOKUP(WEEKDAY(C901,2),Служебный!G$4:H$10,2),"")</f>
        <v/>
      </c>
      <c r="AC901" s="125" t="str">
        <f t="shared" ref="AC901:AC964" si="383">IF(G900 &lt;&gt; "",TEXT((HOUR(D901)),0)&amp;"-"&amp;TEXT(HOUR(D901)+1,0),"")</f>
        <v/>
      </c>
      <c r="AD901" s="126" t="str">
        <f t="shared" ref="AD901:AD964" si="384">IF(G901&lt;&gt;"",FLOOR((IF(TEXT(D901,"mm") = "mm",TEXT(D901,"мм"),TEXT(D901,"mm"))),15)/15+1,"")</f>
        <v/>
      </c>
      <c r="AE901" s="127">
        <f t="shared" si="370"/>
        <v>0</v>
      </c>
      <c r="AF901" s="127">
        <f t="shared" si="371"/>
        <v>0</v>
      </c>
      <c r="AG901" s="127" t="str">
        <f t="shared" si="377"/>
        <v>интрадей</v>
      </c>
      <c r="AH901" s="128">
        <f t="shared" si="372"/>
        <v>0</v>
      </c>
      <c r="AI901" s="128">
        <f t="shared" si="373"/>
        <v>0</v>
      </c>
      <c r="AJ901" s="125" t="str">
        <f t="shared" ref="AJ901:AJ964" si="385">IF(G901&lt;&gt;"",YEAR(C901),"")</f>
        <v/>
      </c>
      <c r="AK901" s="125" t="str">
        <f t="shared" ref="AK901:AK964" si="386">IF(G901&lt;&gt;"",(IF(TEXT(C901,"MMMM") = "MMMM",TEXT(C901,"ММММ"),TEXT(C901,"MMMM"))),"")</f>
        <v/>
      </c>
      <c r="AL901" s="126" t="str">
        <f t="shared" ref="AL901:AL964" si="387">IF(G901&lt;&gt;"",CEILING((C901-DATE(YEAR(C901),1,1)+WEEKDAY(DATE(YEAR(C901),1,1),2))/7,1),"")</f>
        <v/>
      </c>
      <c r="AM901" s="128">
        <f t="shared" si="380"/>
        <v>0</v>
      </c>
      <c r="AN901" s="129">
        <f t="shared" ref="AN901:AN964" si="388">S901+AN900</f>
        <v>8</v>
      </c>
      <c r="AO901" s="129">
        <f t="shared" si="381"/>
        <v>-19.875000000000043</v>
      </c>
      <c r="AP901" s="129">
        <f t="shared" ref="AP901:AP964" si="389">IFERROR(100*(T901-T900-S901)/(T900+S901),"Заполните депозит")</f>
        <v>0</v>
      </c>
      <c r="AQ901" s="128">
        <f t="shared" si="378"/>
        <v>0</v>
      </c>
      <c r="AR901" s="128">
        <f t="shared" si="379"/>
        <v>0</v>
      </c>
      <c r="AS901" s="125">
        <f t="shared" si="374"/>
        <v>0</v>
      </c>
      <c r="AT901" s="143">
        <f t="shared" si="375"/>
        <v>-1</v>
      </c>
      <c r="AU901" s="137"/>
      <c r="AV901" s="102"/>
    </row>
    <row r="902" spans="1:48" ht="10.199999999999999" x14ac:dyDescent="0.2">
      <c r="A902" s="102"/>
      <c r="B902" s="133">
        <v>900</v>
      </c>
      <c r="C902" s="159"/>
      <c r="D902" s="82"/>
      <c r="E902" s="81"/>
      <c r="F902" s="82"/>
      <c r="G902" s="84"/>
      <c r="H902" s="84"/>
      <c r="I902" s="85"/>
      <c r="J902" s="85"/>
      <c r="K902" s="84"/>
      <c r="L902" s="86"/>
      <c r="M902" s="87"/>
      <c r="N902" s="135"/>
      <c r="O902" s="119"/>
      <c r="P902" s="120"/>
      <c r="Q902" s="121"/>
      <c r="R902" s="86"/>
      <c r="S902" s="86"/>
      <c r="T902" s="138">
        <f t="shared" si="382"/>
        <v>6.4099999999999966</v>
      </c>
      <c r="U902" s="122">
        <f t="shared" si="364"/>
        <v>0</v>
      </c>
      <c r="V902" s="123">
        <f t="shared" si="365"/>
        <v>0</v>
      </c>
      <c r="W902" s="122">
        <f t="shared" si="376"/>
        <v>0</v>
      </c>
      <c r="X902" s="124">
        <f t="shared" si="366"/>
        <v>6.4099999999999966</v>
      </c>
      <c r="Y902" s="124">
        <f t="shared" si="367"/>
        <v>-1.5899999999999967</v>
      </c>
      <c r="Z902" s="124">
        <f t="shared" si="368"/>
        <v>6.4099999999999966</v>
      </c>
      <c r="AA902" s="140">
        <f t="shared" si="369"/>
        <v>-1.5899999999999967</v>
      </c>
      <c r="AB902" s="142" t="str">
        <f>IF(G902&lt;&gt;"",VLOOKUP(WEEKDAY(C902,2),Служебный!G$4:H$10,2),"")</f>
        <v/>
      </c>
      <c r="AC902" s="125" t="str">
        <f t="shared" si="383"/>
        <v/>
      </c>
      <c r="AD902" s="126" t="str">
        <f t="shared" si="384"/>
        <v/>
      </c>
      <c r="AE902" s="127">
        <f t="shared" si="370"/>
        <v>0</v>
      </c>
      <c r="AF902" s="127">
        <f t="shared" si="371"/>
        <v>0</v>
      </c>
      <c r="AG902" s="127" t="str">
        <f t="shared" si="377"/>
        <v>интрадей</v>
      </c>
      <c r="AH902" s="128">
        <f t="shared" si="372"/>
        <v>0</v>
      </c>
      <c r="AI902" s="128">
        <f t="shared" si="373"/>
        <v>0</v>
      </c>
      <c r="AJ902" s="125" t="str">
        <f t="shared" si="385"/>
        <v/>
      </c>
      <c r="AK902" s="125" t="str">
        <f t="shared" si="386"/>
        <v/>
      </c>
      <c r="AL902" s="126" t="str">
        <f t="shared" si="387"/>
        <v/>
      </c>
      <c r="AM902" s="128">
        <f t="shared" si="380"/>
        <v>0</v>
      </c>
      <c r="AN902" s="129">
        <f t="shared" si="388"/>
        <v>8</v>
      </c>
      <c r="AO902" s="129">
        <f t="shared" si="381"/>
        <v>-19.875000000000043</v>
      </c>
      <c r="AP902" s="129">
        <f t="shared" si="389"/>
        <v>0</v>
      </c>
      <c r="AQ902" s="128">
        <f t="shared" si="378"/>
        <v>0</v>
      </c>
      <c r="AR902" s="128">
        <f t="shared" si="379"/>
        <v>0</v>
      </c>
      <c r="AS902" s="125">
        <f t="shared" si="374"/>
        <v>0</v>
      </c>
      <c r="AT902" s="143">
        <f t="shared" si="375"/>
        <v>-1</v>
      </c>
      <c r="AU902" s="137"/>
      <c r="AV902" s="102"/>
    </row>
    <row r="903" spans="1:48" ht="10.199999999999999" x14ac:dyDescent="0.2">
      <c r="A903" s="102"/>
      <c r="B903" s="133">
        <v>901</v>
      </c>
      <c r="C903" s="159"/>
      <c r="D903" s="82"/>
      <c r="E903" s="81"/>
      <c r="F903" s="82"/>
      <c r="G903" s="84"/>
      <c r="H903" s="84"/>
      <c r="I903" s="85"/>
      <c r="J903" s="85"/>
      <c r="K903" s="84"/>
      <c r="L903" s="86"/>
      <c r="M903" s="87"/>
      <c r="N903" s="135"/>
      <c r="O903" s="119"/>
      <c r="P903" s="120"/>
      <c r="Q903" s="121"/>
      <c r="R903" s="86"/>
      <c r="S903" s="86"/>
      <c r="T903" s="138">
        <f t="shared" si="382"/>
        <v>6.4099999999999966</v>
      </c>
      <c r="U903" s="122">
        <f t="shared" si="364"/>
        <v>0</v>
      </c>
      <c r="V903" s="123">
        <f t="shared" si="365"/>
        <v>0</v>
      </c>
      <c r="W903" s="122">
        <f t="shared" si="376"/>
        <v>0</v>
      </c>
      <c r="X903" s="124">
        <f t="shared" si="366"/>
        <v>6.4099999999999966</v>
      </c>
      <c r="Y903" s="124">
        <f t="shared" si="367"/>
        <v>-1.5899999999999967</v>
      </c>
      <c r="Z903" s="124">
        <f t="shared" si="368"/>
        <v>6.4099999999999966</v>
      </c>
      <c r="AA903" s="140">
        <f t="shared" si="369"/>
        <v>-1.5899999999999967</v>
      </c>
      <c r="AB903" s="142" t="str">
        <f>IF(G903&lt;&gt;"",VLOOKUP(WEEKDAY(C903,2),Служебный!G$4:H$10,2),"")</f>
        <v/>
      </c>
      <c r="AC903" s="125" t="str">
        <f t="shared" si="383"/>
        <v/>
      </c>
      <c r="AD903" s="126" t="str">
        <f t="shared" si="384"/>
        <v/>
      </c>
      <c r="AE903" s="127">
        <f t="shared" si="370"/>
        <v>0</v>
      </c>
      <c r="AF903" s="127">
        <f t="shared" si="371"/>
        <v>0</v>
      </c>
      <c r="AG903" s="127" t="str">
        <f t="shared" si="377"/>
        <v>интрадей</v>
      </c>
      <c r="AH903" s="128">
        <f t="shared" si="372"/>
        <v>0</v>
      </c>
      <c r="AI903" s="128">
        <f t="shared" si="373"/>
        <v>0</v>
      </c>
      <c r="AJ903" s="125" t="str">
        <f t="shared" si="385"/>
        <v/>
      </c>
      <c r="AK903" s="125" t="str">
        <f t="shared" si="386"/>
        <v/>
      </c>
      <c r="AL903" s="126" t="str">
        <f t="shared" si="387"/>
        <v/>
      </c>
      <c r="AM903" s="128">
        <f t="shared" si="380"/>
        <v>0</v>
      </c>
      <c r="AN903" s="129">
        <f t="shared" si="388"/>
        <v>8</v>
      </c>
      <c r="AO903" s="129">
        <f t="shared" si="381"/>
        <v>-19.875000000000043</v>
      </c>
      <c r="AP903" s="129">
        <f t="shared" si="389"/>
        <v>0</v>
      </c>
      <c r="AQ903" s="128">
        <f t="shared" si="378"/>
        <v>0</v>
      </c>
      <c r="AR903" s="128">
        <f t="shared" si="379"/>
        <v>0</v>
      </c>
      <c r="AS903" s="125">
        <f t="shared" si="374"/>
        <v>0</v>
      </c>
      <c r="AT903" s="143">
        <f t="shared" si="375"/>
        <v>-1</v>
      </c>
      <c r="AU903" s="137"/>
      <c r="AV903" s="102"/>
    </row>
    <row r="904" spans="1:48" ht="10.199999999999999" x14ac:dyDescent="0.2">
      <c r="A904" s="102"/>
      <c r="B904" s="133">
        <v>902</v>
      </c>
      <c r="C904" s="159"/>
      <c r="D904" s="82"/>
      <c r="E904" s="81"/>
      <c r="F904" s="82"/>
      <c r="G904" s="84"/>
      <c r="H904" s="84"/>
      <c r="I904" s="85"/>
      <c r="J904" s="85"/>
      <c r="K904" s="84"/>
      <c r="L904" s="86"/>
      <c r="M904" s="87"/>
      <c r="N904" s="135"/>
      <c r="O904" s="119"/>
      <c r="P904" s="120"/>
      <c r="Q904" s="121"/>
      <c r="R904" s="86"/>
      <c r="S904" s="86"/>
      <c r="T904" s="138">
        <f t="shared" si="382"/>
        <v>6.4099999999999966</v>
      </c>
      <c r="U904" s="122">
        <f t="shared" si="364"/>
        <v>0</v>
      </c>
      <c r="V904" s="123">
        <f t="shared" si="365"/>
        <v>0</v>
      </c>
      <c r="W904" s="122">
        <f t="shared" si="376"/>
        <v>0</v>
      </c>
      <c r="X904" s="124">
        <f t="shared" si="366"/>
        <v>6.4099999999999966</v>
      </c>
      <c r="Y904" s="124">
        <f t="shared" si="367"/>
        <v>-1.5899999999999967</v>
      </c>
      <c r="Z904" s="124">
        <f t="shared" si="368"/>
        <v>6.4099999999999966</v>
      </c>
      <c r="AA904" s="140">
        <f t="shared" si="369"/>
        <v>-1.5899999999999967</v>
      </c>
      <c r="AB904" s="142" t="str">
        <f>IF(G904&lt;&gt;"",VLOOKUP(WEEKDAY(C904,2),Служебный!G$4:H$10,2),"")</f>
        <v/>
      </c>
      <c r="AC904" s="125" t="str">
        <f t="shared" si="383"/>
        <v/>
      </c>
      <c r="AD904" s="126" t="str">
        <f t="shared" si="384"/>
        <v/>
      </c>
      <c r="AE904" s="127">
        <f t="shared" si="370"/>
        <v>0</v>
      </c>
      <c r="AF904" s="127">
        <f t="shared" si="371"/>
        <v>0</v>
      </c>
      <c r="AG904" s="127" t="str">
        <f t="shared" si="377"/>
        <v>интрадей</v>
      </c>
      <c r="AH904" s="128">
        <f t="shared" si="372"/>
        <v>0</v>
      </c>
      <c r="AI904" s="128">
        <f t="shared" si="373"/>
        <v>0</v>
      </c>
      <c r="AJ904" s="125" t="str">
        <f t="shared" si="385"/>
        <v/>
      </c>
      <c r="AK904" s="125" t="str">
        <f t="shared" si="386"/>
        <v/>
      </c>
      <c r="AL904" s="126" t="str">
        <f t="shared" si="387"/>
        <v/>
      </c>
      <c r="AM904" s="128">
        <f t="shared" si="380"/>
        <v>0</v>
      </c>
      <c r="AN904" s="129">
        <f t="shared" si="388"/>
        <v>8</v>
      </c>
      <c r="AO904" s="129">
        <f t="shared" si="381"/>
        <v>-19.875000000000043</v>
      </c>
      <c r="AP904" s="129">
        <f t="shared" si="389"/>
        <v>0</v>
      </c>
      <c r="AQ904" s="128">
        <f t="shared" si="378"/>
        <v>0</v>
      </c>
      <c r="AR904" s="128">
        <f t="shared" si="379"/>
        <v>0</v>
      </c>
      <c r="AS904" s="125">
        <f t="shared" si="374"/>
        <v>0</v>
      </c>
      <c r="AT904" s="143">
        <f t="shared" si="375"/>
        <v>-1</v>
      </c>
      <c r="AU904" s="137"/>
      <c r="AV904" s="102"/>
    </row>
    <row r="905" spans="1:48" ht="10.199999999999999" x14ac:dyDescent="0.2">
      <c r="A905" s="102"/>
      <c r="B905" s="133">
        <v>903</v>
      </c>
      <c r="C905" s="159"/>
      <c r="D905" s="82"/>
      <c r="E905" s="81"/>
      <c r="F905" s="82"/>
      <c r="G905" s="84"/>
      <c r="H905" s="84"/>
      <c r="I905" s="85"/>
      <c r="J905" s="85"/>
      <c r="K905" s="84"/>
      <c r="L905" s="86"/>
      <c r="M905" s="87"/>
      <c r="N905" s="135"/>
      <c r="O905" s="119"/>
      <c r="P905" s="120"/>
      <c r="Q905" s="121"/>
      <c r="R905" s="86"/>
      <c r="S905" s="86"/>
      <c r="T905" s="138">
        <f t="shared" si="382"/>
        <v>6.4099999999999966</v>
      </c>
      <c r="U905" s="122">
        <f t="shared" si="364"/>
        <v>0</v>
      </c>
      <c r="V905" s="123">
        <f t="shared" si="365"/>
        <v>0</v>
      </c>
      <c r="W905" s="122">
        <f t="shared" si="376"/>
        <v>0</v>
      </c>
      <c r="X905" s="124">
        <f t="shared" si="366"/>
        <v>6.4099999999999966</v>
      </c>
      <c r="Y905" s="124">
        <f t="shared" si="367"/>
        <v>-1.5899999999999967</v>
      </c>
      <c r="Z905" s="124">
        <f t="shared" si="368"/>
        <v>6.4099999999999966</v>
      </c>
      <c r="AA905" s="140">
        <f t="shared" si="369"/>
        <v>-1.5899999999999967</v>
      </c>
      <c r="AB905" s="142" t="str">
        <f>IF(G905&lt;&gt;"",VLOOKUP(WEEKDAY(C905,2),Служебный!G$4:H$10,2),"")</f>
        <v/>
      </c>
      <c r="AC905" s="125" t="str">
        <f t="shared" si="383"/>
        <v/>
      </c>
      <c r="AD905" s="126" t="str">
        <f t="shared" si="384"/>
        <v/>
      </c>
      <c r="AE905" s="127">
        <f t="shared" si="370"/>
        <v>0</v>
      </c>
      <c r="AF905" s="127">
        <f t="shared" si="371"/>
        <v>0</v>
      </c>
      <c r="AG905" s="127" t="str">
        <f t="shared" si="377"/>
        <v>интрадей</v>
      </c>
      <c r="AH905" s="128">
        <f t="shared" si="372"/>
        <v>0</v>
      </c>
      <c r="AI905" s="128">
        <f t="shared" si="373"/>
        <v>0</v>
      </c>
      <c r="AJ905" s="125" t="str">
        <f t="shared" si="385"/>
        <v/>
      </c>
      <c r="AK905" s="125" t="str">
        <f t="shared" si="386"/>
        <v/>
      </c>
      <c r="AL905" s="126" t="str">
        <f t="shared" si="387"/>
        <v/>
      </c>
      <c r="AM905" s="128">
        <f t="shared" si="380"/>
        <v>0</v>
      </c>
      <c r="AN905" s="129">
        <f t="shared" si="388"/>
        <v>8</v>
      </c>
      <c r="AO905" s="129">
        <f t="shared" si="381"/>
        <v>-19.875000000000043</v>
      </c>
      <c r="AP905" s="129">
        <f t="shared" si="389"/>
        <v>0</v>
      </c>
      <c r="AQ905" s="128">
        <f t="shared" si="378"/>
        <v>0</v>
      </c>
      <c r="AR905" s="128">
        <f t="shared" si="379"/>
        <v>0</v>
      </c>
      <c r="AS905" s="125">
        <f t="shared" si="374"/>
        <v>0</v>
      </c>
      <c r="AT905" s="143">
        <f t="shared" si="375"/>
        <v>-1</v>
      </c>
      <c r="AU905" s="137"/>
      <c r="AV905" s="102"/>
    </row>
    <row r="906" spans="1:48" ht="10.199999999999999" x14ac:dyDescent="0.2">
      <c r="A906" s="102"/>
      <c r="B906" s="133">
        <v>904</v>
      </c>
      <c r="C906" s="159"/>
      <c r="D906" s="82"/>
      <c r="E906" s="81"/>
      <c r="F906" s="82"/>
      <c r="G906" s="84"/>
      <c r="H906" s="84"/>
      <c r="I906" s="85"/>
      <c r="J906" s="85"/>
      <c r="K906" s="84"/>
      <c r="L906" s="86"/>
      <c r="M906" s="87"/>
      <c r="N906" s="135"/>
      <c r="O906" s="119"/>
      <c r="P906" s="120"/>
      <c r="Q906" s="121"/>
      <c r="R906" s="86"/>
      <c r="S906" s="86"/>
      <c r="T906" s="138">
        <f t="shared" si="382"/>
        <v>6.4099999999999966</v>
      </c>
      <c r="U906" s="122">
        <f t="shared" si="364"/>
        <v>0</v>
      </c>
      <c r="V906" s="123">
        <f t="shared" si="365"/>
        <v>0</v>
      </c>
      <c r="W906" s="122">
        <f t="shared" si="376"/>
        <v>0</v>
      </c>
      <c r="X906" s="124">
        <f t="shared" si="366"/>
        <v>6.4099999999999966</v>
      </c>
      <c r="Y906" s="124">
        <f t="shared" si="367"/>
        <v>-1.5899999999999967</v>
      </c>
      <c r="Z906" s="124">
        <f t="shared" si="368"/>
        <v>6.4099999999999966</v>
      </c>
      <c r="AA906" s="140">
        <f t="shared" si="369"/>
        <v>-1.5899999999999967</v>
      </c>
      <c r="AB906" s="142" t="str">
        <f>IF(G906&lt;&gt;"",VLOOKUP(WEEKDAY(C906,2),Служебный!G$4:H$10,2),"")</f>
        <v/>
      </c>
      <c r="AC906" s="125" t="str">
        <f t="shared" si="383"/>
        <v/>
      </c>
      <c r="AD906" s="126" t="str">
        <f t="shared" si="384"/>
        <v/>
      </c>
      <c r="AE906" s="127">
        <f t="shared" si="370"/>
        <v>0</v>
      </c>
      <c r="AF906" s="127">
        <f t="shared" si="371"/>
        <v>0</v>
      </c>
      <c r="AG906" s="127" t="str">
        <f t="shared" si="377"/>
        <v>интрадей</v>
      </c>
      <c r="AH906" s="128">
        <f t="shared" si="372"/>
        <v>0</v>
      </c>
      <c r="AI906" s="128">
        <f t="shared" si="373"/>
        <v>0</v>
      </c>
      <c r="AJ906" s="125" t="str">
        <f t="shared" si="385"/>
        <v/>
      </c>
      <c r="AK906" s="125" t="str">
        <f t="shared" si="386"/>
        <v/>
      </c>
      <c r="AL906" s="126" t="str">
        <f t="shared" si="387"/>
        <v/>
      </c>
      <c r="AM906" s="128">
        <f t="shared" si="380"/>
        <v>0</v>
      </c>
      <c r="AN906" s="129">
        <f t="shared" si="388"/>
        <v>8</v>
      </c>
      <c r="AO906" s="129">
        <f t="shared" si="381"/>
        <v>-19.875000000000043</v>
      </c>
      <c r="AP906" s="129">
        <f t="shared" si="389"/>
        <v>0</v>
      </c>
      <c r="AQ906" s="128">
        <f t="shared" si="378"/>
        <v>0</v>
      </c>
      <c r="AR906" s="128">
        <f t="shared" si="379"/>
        <v>0</v>
      </c>
      <c r="AS906" s="125">
        <f t="shared" si="374"/>
        <v>0</v>
      </c>
      <c r="AT906" s="143">
        <f t="shared" si="375"/>
        <v>-1</v>
      </c>
      <c r="AU906" s="137"/>
      <c r="AV906" s="102"/>
    </row>
    <row r="907" spans="1:48" ht="10.199999999999999" x14ac:dyDescent="0.2">
      <c r="A907" s="102"/>
      <c r="B907" s="133">
        <v>905</v>
      </c>
      <c r="C907" s="159"/>
      <c r="D907" s="82"/>
      <c r="E907" s="81"/>
      <c r="F907" s="82"/>
      <c r="G907" s="84"/>
      <c r="H907" s="84"/>
      <c r="I907" s="85"/>
      <c r="J907" s="85"/>
      <c r="K907" s="84"/>
      <c r="L907" s="86"/>
      <c r="M907" s="87"/>
      <c r="N907" s="135"/>
      <c r="O907" s="119"/>
      <c r="P907" s="120"/>
      <c r="Q907" s="121"/>
      <c r="R907" s="86"/>
      <c r="S907" s="86"/>
      <c r="T907" s="138">
        <f t="shared" si="382"/>
        <v>6.4099999999999966</v>
      </c>
      <c r="U907" s="122">
        <f t="shared" si="364"/>
        <v>0</v>
      </c>
      <c r="V907" s="123">
        <f t="shared" si="365"/>
        <v>0</v>
      </c>
      <c r="W907" s="122">
        <f t="shared" si="376"/>
        <v>0</v>
      </c>
      <c r="X907" s="124">
        <f t="shared" si="366"/>
        <v>6.4099999999999966</v>
      </c>
      <c r="Y907" s="124">
        <f t="shared" si="367"/>
        <v>-1.5899999999999967</v>
      </c>
      <c r="Z907" s="124">
        <f t="shared" si="368"/>
        <v>6.4099999999999966</v>
      </c>
      <c r="AA907" s="140">
        <f t="shared" si="369"/>
        <v>-1.5899999999999967</v>
      </c>
      <c r="AB907" s="142" t="str">
        <f>IF(G907&lt;&gt;"",VLOOKUP(WEEKDAY(C907,2),Служебный!G$4:H$10,2),"")</f>
        <v/>
      </c>
      <c r="AC907" s="125" t="str">
        <f t="shared" si="383"/>
        <v/>
      </c>
      <c r="AD907" s="126" t="str">
        <f t="shared" si="384"/>
        <v/>
      </c>
      <c r="AE907" s="127">
        <f t="shared" si="370"/>
        <v>0</v>
      </c>
      <c r="AF907" s="127">
        <f t="shared" si="371"/>
        <v>0</v>
      </c>
      <c r="AG907" s="127" t="str">
        <f t="shared" si="377"/>
        <v>интрадей</v>
      </c>
      <c r="AH907" s="128">
        <f t="shared" si="372"/>
        <v>0</v>
      </c>
      <c r="AI907" s="128">
        <f t="shared" si="373"/>
        <v>0</v>
      </c>
      <c r="AJ907" s="125" t="str">
        <f t="shared" si="385"/>
        <v/>
      </c>
      <c r="AK907" s="125" t="str">
        <f t="shared" si="386"/>
        <v/>
      </c>
      <c r="AL907" s="126" t="str">
        <f t="shared" si="387"/>
        <v/>
      </c>
      <c r="AM907" s="128">
        <f t="shared" si="380"/>
        <v>0</v>
      </c>
      <c r="AN907" s="129">
        <f t="shared" si="388"/>
        <v>8</v>
      </c>
      <c r="AO907" s="129">
        <f t="shared" si="381"/>
        <v>-19.875000000000043</v>
      </c>
      <c r="AP907" s="129">
        <f t="shared" si="389"/>
        <v>0</v>
      </c>
      <c r="AQ907" s="128">
        <f t="shared" si="378"/>
        <v>0</v>
      </c>
      <c r="AR907" s="128">
        <f t="shared" si="379"/>
        <v>0</v>
      </c>
      <c r="AS907" s="125">
        <f t="shared" si="374"/>
        <v>0</v>
      </c>
      <c r="AT907" s="143">
        <f t="shared" si="375"/>
        <v>-1</v>
      </c>
      <c r="AU907" s="137"/>
      <c r="AV907" s="102"/>
    </row>
    <row r="908" spans="1:48" ht="10.199999999999999" x14ac:dyDescent="0.2">
      <c r="A908" s="102"/>
      <c r="B908" s="133">
        <v>906</v>
      </c>
      <c r="C908" s="159"/>
      <c r="D908" s="82"/>
      <c r="E908" s="81"/>
      <c r="F908" s="82"/>
      <c r="G908" s="84"/>
      <c r="H908" s="84"/>
      <c r="I908" s="85"/>
      <c r="J908" s="85"/>
      <c r="K908" s="84"/>
      <c r="L908" s="86"/>
      <c r="M908" s="87"/>
      <c r="N908" s="135"/>
      <c r="O908" s="119"/>
      <c r="P908" s="120"/>
      <c r="Q908" s="121"/>
      <c r="R908" s="86"/>
      <c r="S908" s="86"/>
      <c r="T908" s="138">
        <f t="shared" si="382"/>
        <v>6.4099999999999966</v>
      </c>
      <c r="U908" s="122">
        <f t="shared" si="364"/>
        <v>0</v>
      </c>
      <c r="V908" s="123">
        <f t="shared" si="365"/>
        <v>0</v>
      </c>
      <c r="W908" s="122">
        <f t="shared" si="376"/>
        <v>0</v>
      </c>
      <c r="X908" s="124">
        <f t="shared" si="366"/>
        <v>6.4099999999999966</v>
      </c>
      <c r="Y908" s="124">
        <f t="shared" si="367"/>
        <v>-1.5899999999999967</v>
      </c>
      <c r="Z908" s="124">
        <f t="shared" si="368"/>
        <v>6.4099999999999966</v>
      </c>
      <c r="AA908" s="140">
        <f t="shared" si="369"/>
        <v>-1.5899999999999967</v>
      </c>
      <c r="AB908" s="142" t="str">
        <f>IF(G908&lt;&gt;"",VLOOKUP(WEEKDAY(C908,2),Служебный!G$4:H$10,2),"")</f>
        <v/>
      </c>
      <c r="AC908" s="125" t="str">
        <f t="shared" si="383"/>
        <v/>
      </c>
      <c r="AD908" s="126" t="str">
        <f t="shared" si="384"/>
        <v/>
      </c>
      <c r="AE908" s="127">
        <f t="shared" si="370"/>
        <v>0</v>
      </c>
      <c r="AF908" s="127">
        <f t="shared" si="371"/>
        <v>0</v>
      </c>
      <c r="AG908" s="127" t="str">
        <f t="shared" si="377"/>
        <v>интрадей</v>
      </c>
      <c r="AH908" s="128">
        <f t="shared" si="372"/>
        <v>0</v>
      </c>
      <c r="AI908" s="128">
        <f t="shared" si="373"/>
        <v>0</v>
      </c>
      <c r="AJ908" s="125" t="str">
        <f t="shared" si="385"/>
        <v/>
      </c>
      <c r="AK908" s="125" t="str">
        <f t="shared" si="386"/>
        <v/>
      </c>
      <c r="AL908" s="126" t="str">
        <f t="shared" si="387"/>
        <v/>
      </c>
      <c r="AM908" s="128">
        <f t="shared" si="380"/>
        <v>0</v>
      </c>
      <c r="AN908" s="129">
        <f t="shared" si="388"/>
        <v>8</v>
      </c>
      <c r="AO908" s="129">
        <f t="shared" si="381"/>
        <v>-19.875000000000043</v>
      </c>
      <c r="AP908" s="129">
        <f t="shared" si="389"/>
        <v>0</v>
      </c>
      <c r="AQ908" s="128">
        <f t="shared" si="378"/>
        <v>0</v>
      </c>
      <c r="AR908" s="128">
        <f t="shared" si="379"/>
        <v>0</v>
      </c>
      <c r="AS908" s="125">
        <f t="shared" si="374"/>
        <v>0</v>
      </c>
      <c r="AT908" s="143">
        <f t="shared" si="375"/>
        <v>-1</v>
      </c>
      <c r="AU908" s="137"/>
      <c r="AV908" s="102"/>
    </row>
    <row r="909" spans="1:48" ht="10.199999999999999" x14ac:dyDescent="0.2">
      <c r="A909" s="102"/>
      <c r="B909" s="133">
        <v>907</v>
      </c>
      <c r="C909" s="159"/>
      <c r="D909" s="82"/>
      <c r="E909" s="81"/>
      <c r="F909" s="82"/>
      <c r="G909" s="84"/>
      <c r="H909" s="84"/>
      <c r="I909" s="85"/>
      <c r="J909" s="85"/>
      <c r="K909" s="84"/>
      <c r="L909" s="86"/>
      <c r="M909" s="87"/>
      <c r="N909" s="135"/>
      <c r="O909" s="119"/>
      <c r="P909" s="120"/>
      <c r="Q909" s="121"/>
      <c r="R909" s="86"/>
      <c r="S909" s="86"/>
      <c r="T909" s="138">
        <f t="shared" si="382"/>
        <v>6.4099999999999966</v>
      </c>
      <c r="U909" s="122">
        <f t="shared" si="364"/>
        <v>0</v>
      </c>
      <c r="V909" s="123">
        <f t="shared" si="365"/>
        <v>0</v>
      </c>
      <c r="W909" s="122">
        <f t="shared" si="376"/>
        <v>0</v>
      </c>
      <c r="X909" s="124">
        <f t="shared" si="366"/>
        <v>6.4099999999999966</v>
      </c>
      <c r="Y909" s="124">
        <f t="shared" si="367"/>
        <v>-1.5899999999999967</v>
      </c>
      <c r="Z909" s="124">
        <f t="shared" si="368"/>
        <v>6.4099999999999966</v>
      </c>
      <c r="AA909" s="140">
        <f t="shared" si="369"/>
        <v>-1.5899999999999967</v>
      </c>
      <c r="AB909" s="142" t="str">
        <f>IF(G909&lt;&gt;"",VLOOKUP(WEEKDAY(C909,2),Служебный!G$4:H$10,2),"")</f>
        <v/>
      </c>
      <c r="AC909" s="125" t="str">
        <f t="shared" si="383"/>
        <v/>
      </c>
      <c r="AD909" s="126" t="str">
        <f t="shared" si="384"/>
        <v/>
      </c>
      <c r="AE909" s="127">
        <f t="shared" si="370"/>
        <v>0</v>
      </c>
      <c r="AF909" s="127">
        <f t="shared" si="371"/>
        <v>0</v>
      </c>
      <c r="AG909" s="127" t="str">
        <f t="shared" si="377"/>
        <v>интрадей</v>
      </c>
      <c r="AH909" s="128">
        <f t="shared" si="372"/>
        <v>0</v>
      </c>
      <c r="AI909" s="128">
        <f t="shared" si="373"/>
        <v>0</v>
      </c>
      <c r="AJ909" s="125" t="str">
        <f t="shared" si="385"/>
        <v/>
      </c>
      <c r="AK909" s="125" t="str">
        <f t="shared" si="386"/>
        <v/>
      </c>
      <c r="AL909" s="126" t="str">
        <f t="shared" si="387"/>
        <v/>
      </c>
      <c r="AM909" s="128">
        <f t="shared" si="380"/>
        <v>0</v>
      </c>
      <c r="AN909" s="129">
        <f t="shared" si="388"/>
        <v>8</v>
      </c>
      <c r="AO909" s="129">
        <f t="shared" si="381"/>
        <v>-19.875000000000043</v>
      </c>
      <c r="AP909" s="129">
        <f t="shared" si="389"/>
        <v>0</v>
      </c>
      <c r="AQ909" s="128">
        <f t="shared" si="378"/>
        <v>0</v>
      </c>
      <c r="AR909" s="128">
        <f t="shared" si="379"/>
        <v>0</v>
      </c>
      <c r="AS909" s="125">
        <f t="shared" si="374"/>
        <v>0</v>
      </c>
      <c r="AT909" s="143">
        <f t="shared" si="375"/>
        <v>-1</v>
      </c>
      <c r="AU909" s="137"/>
      <c r="AV909" s="102"/>
    </row>
    <row r="910" spans="1:48" ht="10.199999999999999" x14ac:dyDescent="0.2">
      <c r="A910" s="102"/>
      <c r="B910" s="133">
        <v>908</v>
      </c>
      <c r="C910" s="159"/>
      <c r="D910" s="82"/>
      <c r="E910" s="81"/>
      <c r="F910" s="82"/>
      <c r="G910" s="84"/>
      <c r="H910" s="84"/>
      <c r="I910" s="85"/>
      <c r="J910" s="85"/>
      <c r="K910" s="84"/>
      <c r="L910" s="86"/>
      <c r="M910" s="87"/>
      <c r="N910" s="135"/>
      <c r="O910" s="119"/>
      <c r="P910" s="120"/>
      <c r="Q910" s="121"/>
      <c r="R910" s="86"/>
      <c r="S910" s="86"/>
      <c r="T910" s="138">
        <f t="shared" si="382"/>
        <v>6.4099999999999966</v>
      </c>
      <c r="U910" s="122">
        <f t="shared" si="364"/>
        <v>0</v>
      </c>
      <c r="V910" s="123">
        <f t="shared" si="365"/>
        <v>0</v>
      </c>
      <c r="W910" s="122">
        <f t="shared" si="376"/>
        <v>0</v>
      </c>
      <c r="X910" s="124">
        <f t="shared" si="366"/>
        <v>6.4099999999999966</v>
      </c>
      <c r="Y910" s="124">
        <f t="shared" si="367"/>
        <v>-1.5899999999999967</v>
      </c>
      <c r="Z910" s="124">
        <f t="shared" si="368"/>
        <v>6.4099999999999966</v>
      </c>
      <c r="AA910" s="140">
        <f t="shared" si="369"/>
        <v>-1.5899999999999967</v>
      </c>
      <c r="AB910" s="142" t="str">
        <f>IF(G910&lt;&gt;"",VLOOKUP(WEEKDAY(C910,2),Служебный!G$4:H$10,2),"")</f>
        <v/>
      </c>
      <c r="AC910" s="125" t="str">
        <f t="shared" si="383"/>
        <v/>
      </c>
      <c r="AD910" s="126" t="str">
        <f t="shared" si="384"/>
        <v/>
      </c>
      <c r="AE910" s="127">
        <f t="shared" si="370"/>
        <v>0</v>
      </c>
      <c r="AF910" s="127">
        <f t="shared" si="371"/>
        <v>0</v>
      </c>
      <c r="AG910" s="127" t="str">
        <f t="shared" si="377"/>
        <v>интрадей</v>
      </c>
      <c r="AH910" s="128">
        <f t="shared" si="372"/>
        <v>0</v>
      </c>
      <c r="AI910" s="128">
        <f t="shared" si="373"/>
        <v>0</v>
      </c>
      <c r="AJ910" s="125" t="str">
        <f t="shared" si="385"/>
        <v/>
      </c>
      <c r="AK910" s="125" t="str">
        <f t="shared" si="386"/>
        <v/>
      </c>
      <c r="AL910" s="126" t="str">
        <f t="shared" si="387"/>
        <v/>
      </c>
      <c r="AM910" s="128">
        <f t="shared" si="380"/>
        <v>0</v>
      </c>
      <c r="AN910" s="129">
        <f t="shared" si="388"/>
        <v>8</v>
      </c>
      <c r="AO910" s="129">
        <f t="shared" si="381"/>
        <v>-19.875000000000043</v>
      </c>
      <c r="AP910" s="129">
        <f t="shared" si="389"/>
        <v>0</v>
      </c>
      <c r="AQ910" s="128">
        <f t="shared" si="378"/>
        <v>0</v>
      </c>
      <c r="AR910" s="128">
        <f t="shared" si="379"/>
        <v>0</v>
      </c>
      <c r="AS910" s="125">
        <f t="shared" si="374"/>
        <v>0</v>
      </c>
      <c r="AT910" s="143">
        <f t="shared" si="375"/>
        <v>-1</v>
      </c>
      <c r="AU910" s="137"/>
      <c r="AV910" s="102"/>
    </row>
    <row r="911" spans="1:48" ht="10.199999999999999" x14ac:dyDescent="0.2">
      <c r="A911" s="102"/>
      <c r="B911" s="133">
        <v>909</v>
      </c>
      <c r="C911" s="159"/>
      <c r="D911" s="82"/>
      <c r="E911" s="81"/>
      <c r="F911" s="82"/>
      <c r="G911" s="84"/>
      <c r="H911" s="84"/>
      <c r="I911" s="85"/>
      <c r="J911" s="85"/>
      <c r="K911" s="84"/>
      <c r="L911" s="86"/>
      <c r="M911" s="87"/>
      <c r="N911" s="135"/>
      <c r="O911" s="119"/>
      <c r="P911" s="120"/>
      <c r="Q911" s="121"/>
      <c r="R911" s="86"/>
      <c r="S911" s="86"/>
      <c r="T911" s="138">
        <f t="shared" si="382"/>
        <v>6.4099999999999966</v>
      </c>
      <c r="U911" s="122">
        <f t="shared" si="364"/>
        <v>0</v>
      </c>
      <c r="V911" s="123">
        <f t="shared" si="365"/>
        <v>0</v>
      </c>
      <c r="W911" s="122">
        <f t="shared" si="376"/>
        <v>0</v>
      </c>
      <c r="X911" s="124">
        <f t="shared" si="366"/>
        <v>6.4099999999999966</v>
      </c>
      <c r="Y911" s="124">
        <f t="shared" si="367"/>
        <v>-1.5899999999999967</v>
      </c>
      <c r="Z911" s="124">
        <f t="shared" si="368"/>
        <v>6.4099999999999966</v>
      </c>
      <c r="AA911" s="140">
        <f t="shared" si="369"/>
        <v>-1.5899999999999967</v>
      </c>
      <c r="AB911" s="142" t="str">
        <f>IF(G911&lt;&gt;"",VLOOKUP(WEEKDAY(C911,2),Служебный!G$4:H$10,2),"")</f>
        <v/>
      </c>
      <c r="AC911" s="125" t="str">
        <f t="shared" si="383"/>
        <v/>
      </c>
      <c r="AD911" s="126" t="str">
        <f t="shared" si="384"/>
        <v/>
      </c>
      <c r="AE911" s="127">
        <f t="shared" si="370"/>
        <v>0</v>
      </c>
      <c r="AF911" s="127">
        <f t="shared" si="371"/>
        <v>0</v>
      </c>
      <c r="AG911" s="127" t="str">
        <f t="shared" si="377"/>
        <v>интрадей</v>
      </c>
      <c r="AH911" s="128">
        <f t="shared" si="372"/>
        <v>0</v>
      </c>
      <c r="AI911" s="128">
        <f t="shared" si="373"/>
        <v>0</v>
      </c>
      <c r="AJ911" s="125" t="str">
        <f t="shared" si="385"/>
        <v/>
      </c>
      <c r="AK911" s="125" t="str">
        <f t="shared" si="386"/>
        <v/>
      </c>
      <c r="AL911" s="126" t="str">
        <f t="shared" si="387"/>
        <v/>
      </c>
      <c r="AM911" s="128">
        <f t="shared" si="380"/>
        <v>0</v>
      </c>
      <c r="AN911" s="129">
        <f t="shared" si="388"/>
        <v>8</v>
      </c>
      <c r="AO911" s="129">
        <f t="shared" si="381"/>
        <v>-19.875000000000043</v>
      </c>
      <c r="AP911" s="129">
        <f t="shared" si="389"/>
        <v>0</v>
      </c>
      <c r="AQ911" s="128">
        <f t="shared" si="378"/>
        <v>0</v>
      </c>
      <c r="AR911" s="128">
        <f t="shared" si="379"/>
        <v>0</v>
      </c>
      <c r="AS911" s="125">
        <f t="shared" si="374"/>
        <v>0</v>
      </c>
      <c r="AT911" s="143">
        <f t="shared" si="375"/>
        <v>-1</v>
      </c>
      <c r="AU911" s="137"/>
      <c r="AV911" s="102"/>
    </row>
    <row r="912" spans="1:48" ht="10.199999999999999" x14ac:dyDescent="0.2">
      <c r="A912" s="102"/>
      <c r="B912" s="133">
        <v>910</v>
      </c>
      <c r="C912" s="159"/>
      <c r="D912" s="82"/>
      <c r="E912" s="81"/>
      <c r="F912" s="82"/>
      <c r="G912" s="84"/>
      <c r="H912" s="84"/>
      <c r="I912" s="85"/>
      <c r="J912" s="85"/>
      <c r="K912" s="84"/>
      <c r="L912" s="86"/>
      <c r="M912" s="87"/>
      <c r="N912" s="135"/>
      <c r="O912" s="119"/>
      <c r="P912" s="120"/>
      <c r="Q912" s="121"/>
      <c r="R912" s="86"/>
      <c r="S912" s="86"/>
      <c r="T912" s="138">
        <f t="shared" si="382"/>
        <v>6.4099999999999966</v>
      </c>
      <c r="U912" s="122">
        <f t="shared" si="364"/>
        <v>0</v>
      </c>
      <c r="V912" s="123">
        <f t="shared" si="365"/>
        <v>0</v>
      </c>
      <c r="W912" s="122">
        <f t="shared" si="376"/>
        <v>0</v>
      </c>
      <c r="X912" s="124">
        <f t="shared" si="366"/>
        <v>6.4099999999999966</v>
      </c>
      <c r="Y912" s="124">
        <f t="shared" si="367"/>
        <v>-1.5899999999999967</v>
      </c>
      <c r="Z912" s="124">
        <f t="shared" si="368"/>
        <v>6.4099999999999966</v>
      </c>
      <c r="AA912" s="140">
        <f t="shared" si="369"/>
        <v>-1.5899999999999967</v>
      </c>
      <c r="AB912" s="142" t="str">
        <f>IF(G912&lt;&gt;"",VLOOKUP(WEEKDAY(C912,2),Служебный!G$4:H$10,2),"")</f>
        <v/>
      </c>
      <c r="AC912" s="125" t="str">
        <f t="shared" si="383"/>
        <v/>
      </c>
      <c r="AD912" s="126" t="str">
        <f t="shared" si="384"/>
        <v/>
      </c>
      <c r="AE912" s="127">
        <f t="shared" si="370"/>
        <v>0</v>
      </c>
      <c r="AF912" s="127">
        <f t="shared" si="371"/>
        <v>0</v>
      </c>
      <c r="AG912" s="127" t="str">
        <f t="shared" si="377"/>
        <v>интрадей</v>
      </c>
      <c r="AH912" s="128">
        <f t="shared" si="372"/>
        <v>0</v>
      </c>
      <c r="AI912" s="128">
        <f t="shared" si="373"/>
        <v>0</v>
      </c>
      <c r="AJ912" s="125" t="str">
        <f t="shared" si="385"/>
        <v/>
      </c>
      <c r="AK912" s="125" t="str">
        <f t="shared" si="386"/>
        <v/>
      </c>
      <c r="AL912" s="126" t="str">
        <f t="shared" si="387"/>
        <v/>
      </c>
      <c r="AM912" s="128">
        <f t="shared" si="380"/>
        <v>0</v>
      </c>
      <c r="AN912" s="129">
        <f t="shared" si="388"/>
        <v>8</v>
      </c>
      <c r="AO912" s="129">
        <f t="shared" si="381"/>
        <v>-19.875000000000043</v>
      </c>
      <c r="AP912" s="129">
        <f t="shared" si="389"/>
        <v>0</v>
      </c>
      <c r="AQ912" s="128">
        <f t="shared" si="378"/>
        <v>0</v>
      </c>
      <c r="AR912" s="128">
        <f t="shared" si="379"/>
        <v>0</v>
      </c>
      <c r="AS912" s="125">
        <f t="shared" si="374"/>
        <v>0</v>
      </c>
      <c r="AT912" s="143">
        <f t="shared" si="375"/>
        <v>-1</v>
      </c>
      <c r="AU912" s="137"/>
      <c r="AV912" s="102"/>
    </row>
    <row r="913" spans="1:48" ht="10.199999999999999" x14ac:dyDescent="0.2">
      <c r="A913" s="102"/>
      <c r="B913" s="133">
        <v>911</v>
      </c>
      <c r="C913" s="159"/>
      <c r="D913" s="82"/>
      <c r="E913" s="81"/>
      <c r="F913" s="82"/>
      <c r="G913" s="84"/>
      <c r="H913" s="84"/>
      <c r="I913" s="85"/>
      <c r="J913" s="85"/>
      <c r="K913" s="84"/>
      <c r="L913" s="86"/>
      <c r="M913" s="87"/>
      <c r="N913" s="135"/>
      <c r="O913" s="119"/>
      <c r="P913" s="120"/>
      <c r="Q913" s="121"/>
      <c r="R913" s="86"/>
      <c r="S913" s="86"/>
      <c r="T913" s="138">
        <f t="shared" si="382"/>
        <v>6.4099999999999966</v>
      </c>
      <c r="U913" s="122">
        <f t="shared" si="364"/>
        <v>0</v>
      </c>
      <c r="V913" s="123">
        <f t="shared" si="365"/>
        <v>0</v>
      </c>
      <c r="W913" s="122">
        <f t="shared" si="376"/>
        <v>0</v>
      </c>
      <c r="X913" s="124">
        <f t="shared" si="366"/>
        <v>6.4099999999999966</v>
      </c>
      <c r="Y913" s="124">
        <f t="shared" si="367"/>
        <v>-1.5899999999999967</v>
      </c>
      <c r="Z913" s="124">
        <f t="shared" si="368"/>
        <v>6.4099999999999966</v>
      </c>
      <c r="AA913" s="140">
        <f t="shared" si="369"/>
        <v>-1.5899999999999967</v>
      </c>
      <c r="AB913" s="142" t="str">
        <f>IF(G913&lt;&gt;"",VLOOKUP(WEEKDAY(C913,2),Служебный!G$4:H$10,2),"")</f>
        <v/>
      </c>
      <c r="AC913" s="125" t="str">
        <f t="shared" si="383"/>
        <v/>
      </c>
      <c r="AD913" s="126" t="str">
        <f t="shared" si="384"/>
        <v/>
      </c>
      <c r="AE913" s="127">
        <f t="shared" si="370"/>
        <v>0</v>
      </c>
      <c r="AF913" s="127">
        <f t="shared" si="371"/>
        <v>0</v>
      </c>
      <c r="AG913" s="127" t="str">
        <f t="shared" si="377"/>
        <v>интрадей</v>
      </c>
      <c r="AH913" s="128">
        <f t="shared" si="372"/>
        <v>0</v>
      </c>
      <c r="AI913" s="128">
        <f t="shared" si="373"/>
        <v>0</v>
      </c>
      <c r="AJ913" s="125" t="str">
        <f t="shared" si="385"/>
        <v/>
      </c>
      <c r="AK913" s="125" t="str">
        <f t="shared" si="386"/>
        <v/>
      </c>
      <c r="AL913" s="126" t="str">
        <f t="shared" si="387"/>
        <v/>
      </c>
      <c r="AM913" s="128">
        <f t="shared" si="380"/>
        <v>0</v>
      </c>
      <c r="AN913" s="129">
        <f t="shared" si="388"/>
        <v>8</v>
      </c>
      <c r="AO913" s="129">
        <f t="shared" si="381"/>
        <v>-19.875000000000043</v>
      </c>
      <c r="AP913" s="129">
        <f t="shared" si="389"/>
        <v>0</v>
      </c>
      <c r="AQ913" s="128">
        <f t="shared" si="378"/>
        <v>0</v>
      </c>
      <c r="AR913" s="128">
        <f t="shared" si="379"/>
        <v>0</v>
      </c>
      <c r="AS913" s="125">
        <f t="shared" si="374"/>
        <v>0</v>
      </c>
      <c r="AT913" s="143">
        <f t="shared" si="375"/>
        <v>-1</v>
      </c>
      <c r="AU913" s="137"/>
      <c r="AV913" s="102"/>
    </row>
    <row r="914" spans="1:48" ht="10.199999999999999" x14ac:dyDescent="0.2">
      <c r="A914" s="102"/>
      <c r="B914" s="133">
        <v>912</v>
      </c>
      <c r="C914" s="159"/>
      <c r="D914" s="82"/>
      <c r="E914" s="81"/>
      <c r="F914" s="82"/>
      <c r="G914" s="84"/>
      <c r="H914" s="84"/>
      <c r="I914" s="85"/>
      <c r="J914" s="85"/>
      <c r="K914" s="84"/>
      <c r="L914" s="86"/>
      <c r="M914" s="87"/>
      <c r="N914" s="135"/>
      <c r="O914" s="119"/>
      <c r="P914" s="120"/>
      <c r="Q914" s="121"/>
      <c r="R914" s="86"/>
      <c r="S914" s="86"/>
      <c r="T914" s="138">
        <f t="shared" si="382"/>
        <v>6.4099999999999966</v>
      </c>
      <c r="U914" s="122">
        <f t="shared" si="364"/>
        <v>0</v>
      </c>
      <c r="V914" s="123">
        <f t="shared" si="365"/>
        <v>0</v>
      </c>
      <c r="W914" s="122">
        <f t="shared" si="376"/>
        <v>0</v>
      </c>
      <c r="X914" s="124">
        <f t="shared" si="366"/>
        <v>6.4099999999999966</v>
      </c>
      <c r="Y914" s="124">
        <f t="shared" si="367"/>
        <v>-1.5899999999999967</v>
      </c>
      <c r="Z914" s="124">
        <f t="shared" si="368"/>
        <v>6.4099999999999966</v>
      </c>
      <c r="AA914" s="140">
        <f t="shared" si="369"/>
        <v>-1.5899999999999967</v>
      </c>
      <c r="AB914" s="142" t="str">
        <f>IF(G914&lt;&gt;"",VLOOKUP(WEEKDAY(C914,2),Служебный!G$4:H$10,2),"")</f>
        <v/>
      </c>
      <c r="AC914" s="125" t="str">
        <f t="shared" si="383"/>
        <v/>
      </c>
      <c r="AD914" s="126" t="str">
        <f t="shared" si="384"/>
        <v/>
      </c>
      <c r="AE914" s="127">
        <f t="shared" si="370"/>
        <v>0</v>
      </c>
      <c r="AF914" s="127">
        <f t="shared" si="371"/>
        <v>0</v>
      </c>
      <c r="AG914" s="127" t="str">
        <f t="shared" si="377"/>
        <v>интрадей</v>
      </c>
      <c r="AH914" s="128">
        <f t="shared" si="372"/>
        <v>0</v>
      </c>
      <c r="AI914" s="128">
        <f t="shared" si="373"/>
        <v>0</v>
      </c>
      <c r="AJ914" s="125" t="str">
        <f t="shared" si="385"/>
        <v/>
      </c>
      <c r="AK914" s="125" t="str">
        <f t="shared" si="386"/>
        <v/>
      </c>
      <c r="AL914" s="126" t="str">
        <f t="shared" si="387"/>
        <v/>
      </c>
      <c r="AM914" s="128">
        <f t="shared" si="380"/>
        <v>0</v>
      </c>
      <c r="AN914" s="129">
        <f t="shared" si="388"/>
        <v>8</v>
      </c>
      <c r="AO914" s="129">
        <f t="shared" si="381"/>
        <v>-19.875000000000043</v>
      </c>
      <c r="AP914" s="129">
        <f t="shared" si="389"/>
        <v>0</v>
      </c>
      <c r="AQ914" s="128">
        <f t="shared" si="378"/>
        <v>0</v>
      </c>
      <c r="AR914" s="128">
        <f t="shared" si="379"/>
        <v>0</v>
      </c>
      <c r="AS914" s="125">
        <f t="shared" si="374"/>
        <v>0</v>
      </c>
      <c r="AT914" s="143">
        <f t="shared" si="375"/>
        <v>-1</v>
      </c>
      <c r="AU914" s="137"/>
      <c r="AV914" s="102"/>
    </row>
    <row r="915" spans="1:48" ht="10.199999999999999" x14ac:dyDescent="0.2">
      <c r="A915" s="102"/>
      <c r="B915" s="133">
        <v>913</v>
      </c>
      <c r="C915" s="159"/>
      <c r="D915" s="82"/>
      <c r="E915" s="81"/>
      <c r="F915" s="82"/>
      <c r="G915" s="84"/>
      <c r="H915" s="84"/>
      <c r="I915" s="85"/>
      <c r="J915" s="85"/>
      <c r="K915" s="84"/>
      <c r="L915" s="86"/>
      <c r="M915" s="87"/>
      <c r="N915" s="135"/>
      <c r="O915" s="119"/>
      <c r="P915" s="120"/>
      <c r="Q915" s="121"/>
      <c r="R915" s="86"/>
      <c r="S915" s="86"/>
      <c r="T915" s="138">
        <f t="shared" si="382"/>
        <v>6.4099999999999966</v>
      </c>
      <c r="U915" s="122">
        <f t="shared" si="364"/>
        <v>0</v>
      </c>
      <c r="V915" s="123">
        <f t="shared" si="365"/>
        <v>0</v>
      </c>
      <c r="W915" s="122">
        <f t="shared" si="376"/>
        <v>0</v>
      </c>
      <c r="X915" s="124">
        <f t="shared" si="366"/>
        <v>6.4099999999999966</v>
      </c>
      <c r="Y915" s="124">
        <f t="shared" si="367"/>
        <v>-1.5899999999999967</v>
      </c>
      <c r="Z915" s="124">
        <f t="shared" si="368"/>
        <v>6.4099999999999966</v>
      </c>
      <c r="AA915" s="140">
        <f t="shared" si="369"/>
        <v>-1.5899999999999967</v>
      </c>
      <c r="AB915" s="142" t="str">
        <f>IF(G915&lt;&gt;"",VLOOKUP(WEEKDAY(C915,2),Служебный!G$4:H$10,2),"")</f>
        <v/>
      </c>
      <c r="AC915" s="125" t="str">
        <f t="shared" si="383"/>
        <v/>
      </c>
      <c r="AD915" s="126" t="str">
        <f t="shared" si="384"/>
        <v/>
      </c>
      <c r="AE915" s="127">
        <f t="shared" si="370"/>
        <v>0</v>
      </c>
      <c r="AF915" s="127">
        <f t="shared" si="371"/>
        <v>0</v>
      </c>
      <c r="AG915" s="127" t="str">
        <f t="shared" si="377"/>
        <v>интрадей</v>
      </c>
      <c r="AH915" s="128">
        <f t="shared" si="372"/>
        <v>0</v>
      </c>
      <c r="AI915" s="128">
        <f t="shared" si="373"/>
        <v>0</v>
      </c>
      <c r="AJ915" s="125" t="str">
        <f t="shared" si="385"/>
        <v/>
      </c>
      <c r="AK915" s="125" t="str">
        <f t="shared" si="386"/>
        <v/>
      </c>
      <c r="AL915" s="126" t="str">
        <f t="shared" si="387"/>
        <v/>
      </c>
      <c r="AM915" s="128">
        <f t="shared" si="380"/>
        <v>0</v>
      </c>
      <c r="AN915" s="129">
        <f t="shared" si="388"/>
        <v>8</v>
      </c>
      <c r="AO915" s="129">
        <f t="shared" si="381"/>
        <v>-19.875000000000043</v>
      </c>
      <c r="AP915" s="129">
        <f t="shared" si="389"/>
        <v>0</v>
      </c>
      <c r="AQ915" s="128">
        <f t="shared" si="378"/>
        <v>0</v>
      </c>
      <c r="AR915" s="128">
        <f t="shared" si="379"/>
        <v>0</v>
      </c>
      <c r="AS915" s="125">
        <f t="shared" si="374"/>
        <v>0</v>
      </c>
      <c r="AT915" s="143">
        <f t="shared" si="375"/>
        <v>-1</v>
      </c>
      <c r="AU915" s="137"/>
      <c r="AV915" s="102"/>
    </row>
    <row r="916" spans="1:48" ht="10.199999999999999" x14ac:dyDescent="0.2">
      <c r="A916" s="102"/>
      <c r="B916" s="133">
        <v>914</v>
      </c>
      <c r="C916" s="159"/>
      <c r="D916" s="82"/>
      <c r="E916" s="81"/>
      <c r="F916" s="82"/>
      <c r="G916" s="84"/>
      <c r="H916" s="84"/>
      <c r="I916" s="85"/>
      <c r="J916" s="85"/>
      <c r="K916" s="84"/>
      <c r="L916" s="86"/>
      <c r="M916" s="87"/>
      <c r="N916" s="135"/>
      <c r="O916" s="119"/>
      <c r="P916" s="120"/>
      <c r="Q916" s="121"/>
      <c r="R916" s="86"/>
      <c r="S916" s="86"/>
      <c r="T916" s="138">
        <f t="shared" si="382"/>
        <v>6.4099999999999966</v>
      </c>
      <c r="U916" s="122">
        <f t="shared" ref="U916:U979" si="390">L916</f>
        <v>0</v>
      </c>
      <c r="V916" s="123">
        <f t="shared" ref="V916:V979" si="391">M916</f>
        <v>0</v>
      </c>
      <c r="W916" s="122">
        <f t="shared" si="376"/>
        <v>0</v>
      </c>
      <c r="X916" s="124">
        <f t="shared" ref="X916:X979" si="392">X915+V915</f>
        <v>6.4099999999999966</v>
      </c>
      <c r="Y916" s="124">
        <f t="shared" ref="Y916:Y979" si="393">Y915+W915</f>
        <v>-1.5899999999999967</v>
      </c>
      <c r="Z916" s="124">
        <f t="shared" ref="Z916:Z979" si="394">X916+V916</f>
        <v>6.4099999999999966</v>
      </c>
      <c r="AA916" s="140">
        <f t="shared" ref="AA916:AA979" si="395">Y916+W916</f>
        <v>-1.5899999999999967</v>
      </c>
      <c r="AB916" s="142" t="str">
        <f>IF(G916&lt;&gt;"",VLOOKUP(WEEKDAY(C916,2),Служебный!G$4:H$10,2),"")</f>
        <v/>
      </c>
      <c r="AC916" s="125" t="str">
        <f t="shared" si="383"/>
        <v/>
      </c>
      <c r="AD916" s="126" t="str">
        <f t="shared" si="384"/>
        <v/>
      </c>
      <c r="AE916" s="127">
        <f t="shared" ref="AE916:AE979" si="396">ROUND(((E916+F916)-(C916+D916))*86400,0)</f>
        <v>0</v>
      </c>
      <c r="AF916" s="127">
        <f t="shared" ref="AF916:AF979" si="397">IF(FLOOR((AE916/60),15)&gt;400,"Среднесрок",FLOOR((AE916/60),15))</f>
        <v>0</v>
      </c>
      <c r="AG916" s="127" t="str">
        <f t="shared" si="377"/>
        <v>интрадей</v>
      </c>
      <c r="AH916" s="128">
        <f t="shared" ref="AH916:AH979" si="398">IF(W916&gt;0,W916,0)</f>
        <v>0</v>
      </c>
      <c r="AI916" s="128">
        <f t="shared" ref="AI916:AI979" si="399">IF(W916&lt;0,W916,0)</f>
        <v>0</v>
      </c>
      <c r="AJ916" s="125" t="str">
        <f t="shared" si="385"/>
        <v/>
      </c>
      <c r="AK916" s="125" t="str">
        <f t="shared" si="386"/>
        <v/>
      </c>
      <c r="AL916" s="126" t="str">
        <f t="shared" si="387"/>
        <v/>
      </c>
      <c r="AM916" s="128">
        <f t="shared" si="380"/>
        <v>0</v>
      </c>
      <c r="AN916" s="129">
        <f t="shared" si="388"/>
        <v>8</v>
      </c>
      <c r="AO916" s="129">
        <f t="shared" si="381"/>
        <v>-19.875000000000043</v>
      </c>
      <c r="AP916" s="129">
        <f t="shared" si="389"/>
        <v>0</v>
      </c>
      <c r="AQ916" s="128">
        <f t="shared" si="378"/>
        <v>0</v>
      </c>
      <c r="AR916" s="128">
        <f t="shared" si="379"/>
        <v>0</v>
      </c>
      <c r="AS916" s="125">
        <f t="shared" ref="AS916:AS979" si="400">CEILING(I916,5)</f>
        <v>0</v>
      </c>
      <c r="AT916" s="143">
        <f t="shared" ref="AT916:AT979" si="401">IF(AR916=0,AT915,IF(W916&lt;0,IF(AT915&lt;0,AT915-1,-1),IF(AT915&gt;0,AT915+1,1)))</f>
        <v>-1</v>
      </c>
      <c r="AU916" s="137"/>
      <c r="AV916" s="102"/>
    </row>
    <row r="917" spans="1:48" ht="10.199999999999999" x14ac:dyDescent="0.2">
      <c r="A917" s="102"/>
      <c r="B917" s="133">
        <v>915</v>
      </c>
      <c r="C917" s="159"/>
      <c r="D917" s="82"/>
      <c r="E917" s="81"/>
      <c r="F917" s="82"/>
      <c r="G917" s="84"/>
      <c r="H917" s="84"/>
      <c r="I917" s="85"/>
      <c r="J917" s="85"/>
      <c r="K917" s="84"/>
      <c r="L917" s="86"/>
      <c r="M917" s="87"/>
      <c r="N917" s="135"/>
      <c r="O917" s="119"/>
      <c r="P917" s="120"/>
      <c r="Q917" s="121"/>
      <c r="R917" s="86"/>
      <c r="S917" s="86"/>
      <c r="T917" s="138">
        <f t="shared" si="382"/>
        <v>6.4099999999999966</v>
      </c>
      <c r="U917" s="122">
        <f t="shared" si="390"/>
        <v>0</v>
      </c>
      <c r="V917" s="123">
        <f t="shared" si="391"/>
        <v>0</v>
      </c>
      <c r="W917" s="122">
        <f t="shared" si="376"/>
        <v>0</v>
      </c>
      <c r="X917" s="124">
        <f t="shared" si="392"/>
        <v>6.4099999999999966</v>
      </c>
      <c r="Y917" s="124">
        <f t="shared" si="393"/>
        <v>-1.5899999999999967</v>
      </c>
      <c r="Z917" s="124">
        <f t="shared" si="394"/>
        <v>6.4099999999999966</v>
      </c>
      <c r="AA917" s="140">
        <f t="shared" si="395"/>
        <v>-1.5899999999999967</v>
      </c>
      <c r="AB917" s="142" t="str">
        <f>IF(G917&lt;&gt;"",VLOOKUP(WEEKDAY(C917,2),Служебный!G$4:H$10,2),"")</f>
        <v/>
      </c>
      <c r="AC917" s="125" t="str">
        <f t="shared" si="383"/>
        <v/>
      </c>
      <c r="AD917" s="126" t="str">
        <f t="shared" si="384"/>
        <v/>
      </c>
      <c r="AE917" s="127">
        <f t="shared" si="396"/>
        <v>0</v>
      </c>
      <c r="AF917" s="127">
        <f t="shared" si="397"/>
        <v>0</v>
      </c>
      <c r="AG917" s="127" t="str">
        <f t="shared" si="377"/>
        <v>интрадей</v>
      </c>
      <c r="AH917" s="128">
        <f t="shared" si="398"/>
        <v>0</v>
      </c>
      <c r="AI917" s="128">
        <f t="shared" si="399"/>
        <v>0</v>
      </c>
      <c r="AJ917" s="125" t="str">
        <f t="shared" si="385"/>
        <v/>
      </c>
      <c r="AK917" s="125" t="str">
        <f t="shared" si="386"/>
        <v/>
      </c>
      <c r="AL917" s="126" t="str">
        <f t="shared" si="387"/>
        <v/>
      </c>
      <c r="AM917" s="128">
        <f t="shared" si="380"/>
        <v>0</v>
      </c>
      <c r="AN917" s="129">
        <f t="shared" si="388"/>
        <v>8</v>
      </c>
      <c r="AO917" s="129">
        <f t="shared" si="381"/>
        <v>-19.875000000000043</v>
      </c>
      <c r="AP917" s="129">
        <f t="shared" si="389"/>
        <v>0</v>
      </c>
      <c r="AQ917" s="128">
        <f t="shared" si="378"/>
        <v>0</v>
      </c>
      <c r="AR917" s="128">
        <f t="shared" si="379"/>
        <v>0</v>
      </c>
      <c r="AS917" s="125">
        <f t="shared" si="400"/>
        <v>0</v>
      </c>
      <c r="AT917" s="143">
        <f t="shared" si="401"/>
        <v>-1</v>
      </c>
      <c r="AU917" s="137"/>
      <c r="AV917" s="102"/>
    </row>
    <row r="918" spans="1:48" ht="10.199999999999999" x14ac:dyDescent="0.2">
      <c r="A918" s="102"/>
      <c r="B918" s="133">
        <v>916</v>
      </c>
      <c r="C918" s="159"/>
      <c r="D918" s="82"/>
      <c r="E918" s="81"/>
      <c r="F918" s="82"/>
      <c r="G918" s="84"/>
      <c r="H918" s="84"/>
      <c r="I918" s="85"/>
      <c r="J918" s="85"/>
      <c r="K918" s="84"/>
      <c r="L918" s="86"/>
      <c r="M918" s="87"/>
      <c r="N918" s="135"/>
      <c r="O918" s="119"/>
      <c r="P918" s="120"/>
      <c r="Q918" s="121"/>
      <c r="R918" s="86"/>
      <c r="S918" s="86"/>
      <c r="T918" s="138">
        <f t="shared" si="382"/>
        <v>6.4099999999999966</v>
      </c>
      <c r="U918" s="122">
        <f t="shared" si="390"/>
        <v>0</v>
      </c>
      <c r="V918" s="123">
        <f t="shared" si="391"/>
        <v>0</v>
      </c>
      <c r="W918" s="122">
        <f t="shared" si="376"/>
        <v>0</v>
      </c>
      <c r="X918" s="124">
        <f t="shared" si="392"/>
        <v>6.4099999999999966</v>
      </c>
      <c r="Y918" s="124">
        <f t="shared" si="393"/>
        <v>-1.5899999999999967</v>
      </c>
      <c r="Z918" s="124">
        <f t="shared" si="394"/>
        <v>6.4099999999999966</v>
      </c>
      <c r="AA918" s="140">
        <f t="shared" si="395"/>
        <v>-1.5899999999999967</v>
      </c>
      <c r="AB918" s="142" t="str">
        <f>IF(G918&lt;&gt;"",VLOOKUP(WEEKDAY(C918,2),Служебный!G$4:H$10,2),"")</f>
        <v/>
      </c>
      <c r="AC918" s="125" t="str">
        <f t="shared" si="383"/>
        <v/>
      </c>
      <c r="AD918" s="126" t="str">
        <f t="shared" si="384"/>
        <v/>
      </c>
      <c r="AE918" s="127">
        <f t="shared" si="396"/>
        <v>0</v>
      </c>
      <c r="AF918" s="127">
        <f t="shared" si="397"/>
        <v>0</v>
      </c>
      <c r="AG918" s="127" t="str">
        <f t="shared" si="377"/>
        <v>интрадей</v>
      </c>
      <c r="AH918" s="128">
        <f t="shared" si="398"/>
        <v>0</v>
      </c>
      <c r="AI918" s="128">
        <f t="shared" si="399"/>
        <v>0</v>
      </c>
      <c r="AJ918" s="125" t="str">
        <f t="shared" si="385"/>
        <v/>
      </c>
      <c r="AK918" s="125" t="str">
        <f t="shared" si="386"/>
        <v/>
      </c>
      <c r="AL918" s="126" t="str">
        <f t="shared" si="387"/>
        <v/>
      </c>
      <c r="AM918" s="128">
        <f t="shared" si="380"/>
        <v>0</v>
      </c>
      <c r="AN918" s="129">
        <f t="shared" si="388"/>
        <v>8</v>
      </c>
      <c r="AO918" s="129">
        <f t="shared" si="381"/>
        <v>-19.875000000000043</v>
      </c>
      <c r="AP918" s="129">
        <f t="shared" si="389"/>
        <v>0</v>
      </c>
      <c r="AQ918" s="128">
        <f t="shared" si="378"/>
        <v>0</v>
      </c>
      <c r="AR918" s="128">
        <f t="shared" si="379"/>
        <v>0</v>
      </c>
      <c r="AS918" s="125">
        <f t="shared" si="400"/>
        <v>0</v>
      </c>
      <c r="AT918" s="143">
        <f t="shared" si="401"/>
        <v>-1</v>
      </c>
      <c r="AU918" s="137"/>
      <c r="AV918" s="102"/>
    </row>
    <row r="919" spans="1:48" ht="10.199999999999999" x14ac:dyDescent="0.2">
      <c r="A919" s="102"/>
      <c r="B919" s="133">
        <v>917</v>
      </c>
      <c r="C919" s="159"/>
      <c r="D919" s="82"/>
      <c r="E919" s="81"/>
      <c r="F919" s="82"/>
      <c r="G919" s="84"/>
      <c r="H919" s="84"/>
      <c r="I919" s="85"/>
      <c r="J919" s="85"/>
      <c r="K919" s="84"/>
      <c r="L919" s="86"/>
      <c r="M919" s="87"/>
      <c r="N919" s="135"/>
      <c r="O919" s="119"/>
      <c r="P919" s="120"/>
      <c r="Q919" s="121"/>
      <c r="R919" s="86"/>
      <c r="S919" s="86"/>
      <c r="T919" s="138">
        <f t="shared" si="382"/>
        <v>6.4099999999999966</v>
      </c>
      <c r="U919" s="122">
        <f t="shared" si="390"/>
        <v>0</v>
      </c>
      <c r="V919" s="123">
        <f t="shared" si="391"/>
        <v>0</v>
      </c>
      <c r="W919" s="122">
        <f t="shared" si="376"/>
        <v>0</v>
      </c>
      <c r="X919" s="124">
        <f t="shared" si="392"/>
        <v>6.4099999999999966</v>
      </c>
      <c r="Y919" s="124">
        <f t="shared" si="393"/>
        <v>-1.5899999999999967</v>
      </c>
      <c r="Z919" s="124">
        <f t="shared" si="394"/>
        <v>6.4099999999999966</v>
      </c>
      <c r="AA919" s="140">
        <f t="shared" si="395"/>
        <v>-1.5899999999999967</v>
      </c>
      <c r="AB919" s="142" t="str">
        <f>IF(G919&lt;&gt;"",VLOOKUP(WEEKDAY(C919,2),Служебный!G$4:H$10,2),"")</f>
        <v/>
      </c>
      <c r="AC919" s="125" t="str">
        <f t="shared" si="383"/>
        <v/>
      </c>
      <c r="AD919" s="126" t="str">
        <f t="shared" si="384"/>
        <v/>
      </c>
      <c r="AE919" s="127">
        <f t="shared" si="396"/>
        <v>0</v>
      </c>
      <c r="AF919" s="127">
        <f t="shared" si="397"/>
        <v>0</v>
      </c>
      <c r="AG919" s="127" t="str">
        <f t="shared" si="377"/>
        <v>интрадей</v>
      </c>
      <c r="AH919" s="128">
        <f t="shared" si="398"/>
        <v>0</v>
      </c>
      <c r="AI919" s="128">
        <f t="shared" si="399"/>
        <v>0</v>
      </c>
      <c r="AJ919" s="125" t="str">
        <f t="shared" si="385"/>
        <v/>
      </c>
      <c r="AK919" s="125" t="str">
        <f t="shared" si="386"/>
        <v/>
      </c>
      <c r="AL919" s="126" t="str">
        <f t="shared" si="387"/>
        <v/>
      </c>
      <c r="AM919" s="128">
        <f t="shared" si="380"/>
        <v>0</v>
      </c>
      <c r="AN919" s="129">
        <f t="shared" si="388"/>
        <v>8</v>
      </c>
      <c r="AO919" s="129">
        <f t="shared" si="381"/>
        <v>-19.875000000000043</v>
      </c>
      <c r="AP919" s="129">
        <f t="shared" si="389"/>
        <v>0</v>
      </c>
      <c r="AQ919" s="128">
        <f t="shared" si="378"/>
        <v>0</v>
      </c>
      <c r="AR919" s="128">
        <f t="shared" si="379"/>
        <v>0</v>
      </c>
      <c r="AS919" s="125">
        <f t="shared" si="400"/>
        <v>0</v>
      </c>
      <c r="AT919" s="143">
        <f t="shared" si="401"/>
        <v>-1</v>
      </c>
      <c r="AU919" s="137"/>
      <c r="AV919" s="102"/>
    </row>
    <row r="920" spans="1:48" ht="10.199999999999999" x14ac:dyDescent="0.2">
      <c r="A920" s="102"/>
      <c r="B920" s="133">
        <v>918</v>
      </c>
      <c r="C920" s="159"/>
      <c r="D920" s="82"/>
      <c r="E920" s="81"/>
      <c r="F920" s="82"/>
      <c r="G920" s="84"/>
      <c r="H920" s="84"/>
      <c r="I920" s="85"/>
      <c r="J920" s="85"/>
      <c r="K920" s="84"/>
      <c r="L920" s="86"/>
      <c r="M920" s="87"/>
      <c r="N920" s="135"/>
      <c r="O920" s="119"/>
      <c r="P920" s="120"/>
      <c r="Q920" s="121"/>
      <c r="R920" s="86"/>
      <c r="S920" s="86"/>
      <c r="T920" s="138">
        <f t="shared" si="382"/>
        <v>6.4099999999999966</v>
      </c>
      <c r="U920" s="122">
        <f t="shared" si="390"/>
        <v>0</v>
      </c>
      <c r="V920" s="123">
        <f t="shared" si="391"/>
        <v>0</v>
      </c>
      <c r="W920" s="122">
        <f t="shared" si="376"/>
        <v>0</v>
      </c>
      <c r="X920" s="124">
        <f t="shared" si="392"/>
        <v>6.4099999999999966</v>
      </c>
      <c r="Y920" s="124">
        <f t="shared" si="393"/>
        <v>-1.5899999999999967</v>
      </c>
      <c r="Z920" s="124">
        <f t="shared" si="394"/>
        <v>6.4099999999999966</v>
      </c>
      <c r="AA920" s="140">
        <f t="shared" si="395"/>
        <v>-1.5899999999999967</v>
      </c>
      <c r="AB920" s="142" t="str">
        <f>IF(G920&lt;&gt;"",VLOOKUP(WEEKDAY(C920,2),Служебный!G$4:H$10,2),"")</f>
        <v/>
      </c>
      <c r="AC920" s="125" t="str">
        <f t="shared" si="383"/>
        <v/>
      </c>
      <c r="AD920" s="126" t="str">
        <f t="shared" si="384"/>
        <v/>
      </c>
      <c r="AE920" s="127">
        <f t="shared" si="396"/>
        <v>0</v>
      </c>
      <c r="AF920" s="127">
        <f t="shared" si="397"/>
        <v>0</v>
      </c>
      <c r="AG920" s="127" t="str">
        <f t="shared" si="377"/>
        <v>интрадей</v>
      </c>
      <c r="AH920" s="128">
        <f t="shared" si="398"/>
        <v>0</v>
      </c>
      <c r="AI920" s="128">
        <f t="shared" si="399"/>
        <v>0</v>
      </c>
      <c r="AJ920" s="125" t="str">
        <f t="shared" si="385"/>
        <v/>
      </c>
      <c r="AK920" s="125" t="str">
        <f t="shared" si="386"/>
        <v/>
      </c>
      <c r="AL920" s="126" t="str">
        <f t="shared" si="387"/>
        <v/>
      </c>
      <c r="AM920" s="128">
        <f t="shared" si="380"/>
        <v>0</v>
      </c>
      <c r="AN920" s="129">
        <f t="shared" si="388"/>
        <v>8</v>
      </c>
      <c r="AO920" s="129">
        <f t="shared" si="381"/>
        <v>-19.875000000000043</v>
      </c>
      <c r="AP920" s="129">
        <f t="shared" si="389"/>
        <v>0</v>
      </c>
      <c r="AQ920" s="128">
        <f t="shared" si="378"/>
        <v>0</v>
      </c>
      <c r="AR920" s="128">
        <f t="shared" si="379"/>
        <v>0</v>
      </c>
      <c r="AS920" s="125">
        <f t="shared" si="400"/>
        <v>0</v>
      </c>
      <c r="AT920" s="143">
        <f t="shared" si="401"/>
        <v>-1</v>
      </c>
      <c r="AU920" s="137"/>
      <c r="AV920" s="102"/>
    </row>
    <row r="921" spans="1:48" ht="10.199999999999999" x14ac:dyDescent="0.2">
      <c r="A921" s="102"/>
      <c r="B921" s="133">
        <v>919</v>
      </c>
      <c r="C921" s="159"/>
      <c r="D921" s="82"/>
      <c r="E921" s="81"/>
      <c r="F921" s="82"/>
      <c r="G921" s="84"/>
      <c r="H921" s="84"/>
      <c r="I921" s="85"/>
      <c r="J921" s="85"/>
      <c r="K921" s="84"/>
      <c r="L921" s="86"/>
      <c r="M921" s="87"/>
      <c r="N921" s="135"/>
      <c r="O921" s="119"/>
      <c r="P921" s="120"/>
      <c r="Q921" s="121"/>
      <c r="R921" s="86"/>
      <c r="S921" s="86"/>
      <c r="T921" s="138">
        <f t="shared" si="382"/>
        <v>6.4099999999999966</v>
      </c>
      <c r="U921" s="122">
        <f t="shared" si="390"/>
        <v>0</v>
      </c>
      <c r="V921" s="123">
        <f t="shared" si="391"/>
        <v>0</v>
      </c>
      <c r="W921" s="122">
        <f t="shared" si="376"/>
        <v>0</v>
      </c>
      <c r="X921" s="124">
        <f t="shared" si="392"/>
        <v>6.4099999999999966</v>
      </c>
      <c r="Y921" s="124">
        <f t="shared" si="393"/>
        <v>-1.5899999999999967</v>
      </c>
      <c r="Z921" s="124">
        <f t="shared" si="394"/>
        <v>6.4099999999999966</v>
      </c>
      <c r="AA921" s="140">
        <f t="shared" si="395"/>
        <v>-1.5899999999999967</v>
      </c>
      <c r="AB921" s="142" t="str">
        <f>IF(G921&lt;&gt;"",VLOOKUP(WEEKDAY(C921,2),Служебный!G$4:H$10,2),"")</f>
        <v/>
      </c>
      <c r="AC921" s="125" t="str">
        <f t="shared" si="383"/>
        <v/>
      </c>
      <c r="AD921" s="126" t="str">
        <f t="shared" si="384"/>
        <v/>
      </c>
      <c r="AE921" s="127">
        <f t="shared" si="396"/>
        <v>0</v>
      </c>
      <c r="AF921" s="127">
        <f t="shared" si="397"/>
        <v>0</v>
      </c>
      <c r="AG921" s="127" t="str">
        <f t="shared" si="377"/>
        <v>интрадей</v>
      </c>
      <c r="AH921" s="128">
        <f t="shared" si="398"/>
        <v>0</v>
      </c>
      <c r="AI921" s="128">
        <f t="shared" si="399"/>
        <v>0</v>
      </c>
      <c r="AJ921" s="125" t="str">
        <f t="shared" si="385"/>
        <v/>
      </c>
      <c r="AK921" s="125" t="str">
        <f t="shared" si="386"/>
        <v/>
      </c>
      <c r="AL921" s="126" t="str">
        <f t="shared" si="387"/>
        <v/>
      </c>
      <c r="AM921" s="128">
        <f t="shared" si="380"/>
        <v>0</v>
      </c>
      <c r="AN921" s="129">
        <f t="shared" si="388"/>
        <v>8</v>
      </c>
      <c r="AO921" s="129">
        <f t="shared" si="381"/>
        <v>-19.875000000000043</v>
      </c>
      <c r="AP921" s="129">
        <f t="shared" si="389"/>
        <v>0</v>
      </c>
      <c r="AQ921" s="128">
        <f t="shared" si="378"/>
        <v>0</v>
      </c>
      <c r="AR921" s="128">
        <f t="shared" si="379"/>
        <v>0</v>
      </c>
      <c r="AS921" s="125">
        <f t="shared" si="400"/>
        <v>0</v>
      </c>
      <c r="AT921" s="143">
        <f t="shared" si="401"/>
        <v>-1</v>
      </c>
      <c r="AU921" s="137"/>
      <c r="AV921" s="102"/>
    </row>
    <row r="922" spans="1:48" ht="10.199999999999999" x14ac:dyDescent="0.2">
      <c r="A922" s="102"/>
      <c r="B922" s="133">
        <v>920</v>
      </c>
      <c r="C922" s="159"/>
      <c r="D922" s="82"/>
      <c r="E922" s="81"/>
      <c r="F922" s="82"/>
      <c r="G922" s="84"/>
      <c r="H922" s="84"/>
      <c r="I922" s="85"/>
      <c r="J922" s="85"/>
      <c r="K922" s="84"/>
      <c r="L922" s="86"/>
      <c r="M922" s="87"/>
      <c r="N922" s="135"/>
      <c r="O922" s="119"/>
      <c r="P922" s="120"/>
      <c r="Q922" s="121"/>
      <c r="R922" s="86"/>
      <c r="S922" s="86"/>
      <c r="T922" s="138">
        <f t="shared" si="382"/>
        <v>6.4099999999999966</v>
      </c>
      <c r="U922" s="122">
        <f t="shared" si="390"/>
        <v>0</v>
      </c>
      <c r="V922" s="123">
        <f t="shared" si="391"/>
        <v>0</v>
      </c>
      <c r="W922" s="122">
        <f t="shared" si="376"/>
        <v>0</v>
      </c>
      <c r="X922" s="124">
        <f t="shared" si="392"/>
        <v>6.4099999999999966</v>
      </c>
      <c r="Y922" s="124">
        <f t="shared" si="393"/>
        <v>-1.5899999999999967</v>
      </c>
      <c r="Z922" s="124">
        <f t="shared" si="394"/>
        <v>6.4099999999999966</v>
      </c>
      <c r="AA922" s="140">
        <f t="shared" si="395"/>
        <v>-1.5899999999999967</v>
      </c>
      <c r="AB922" s="142" t="str">
        <f>IF(G922&lt;&gt;"",VLOOKUP(WEEKDAY(C922,2),Служебный!G$4:H$10,2),"")</f>
        <v/>
      </c>
      <c r="AC922" s="125" t="str">
        <f t="shared" si="383"/>
        <v/>
      </c>
      <c r="AD922" s="126" t="str">
        <f t="shared" si="384"/>
        <v/>
      </c>
      <c r="AE922" s="127">
        <f t="shared" si="396"/>
        <v>0</v>
      </c>
      <c r="AF922" s="127">
        <f t="shared" si="397"/>
        <v>0</v>
      </c>
      <c r="AG922" s="127" t="str">
        <f t="shared" si="377"/>
        <v>интрадей</v>
      </c>
      <c r="AH922" s="128">
        <f t="shared" si="398"/>
        <v>0</v>
      </c>
      <c r="AI922" s="128">
        <f t="shared" si="399"/>
        <v>0</v>
      </c>
      <c r="AJ922" s="125" t="str">
        <f t="shared" si="385"/>
        <v/>
      </c>
      <c r="AK922" s="125" t="str">
        <f t="shared" si="386"/>
        <v/>
      </c>
      <c r="AL922" s="126" t="str">
        <f t="shared" si="387"/>
        <v/>
      </c>
      <c r="AM922" s="128">
        <f t="shared" si="380"/>
        <v>0</v>
      </c>
      <c r="AN922" s="129">
        <f t="shared" si="388"/>
        <v>8</v>
      </c>
      <c r="AO922" s="129">
        <f t="shared" si="381"/>
        <v>-19.875000000000043</v>
      </c>
      <c r="AP922" s="129">
        <f t="shared" si="389"/>
        <v>0</v>
      </c>
      <c r="AQ922" s="128">
        <f t="shared" si="378"/>
        <v>0</v>
      </c>
      <c r="AR922" s="128">
        <f t="shared" si="379"/>
        <v>0</v>
      </c>
      <c r="AS922" s="125">
        <f t="shared" si="400"/>
        <v>0</v>
      </c>
      <c r="AT922" s="143">
        <f t="shared" si="401"/>
        <v>-1</v>
      </c>
      <c r="AU922" s="137"/>
      <c r="AV922" s="102"/>
    </row>
    <row r="923" spans="1:48" ht="10.199999999999999" x14ac:dyDescent="0.2">
      <c r="A923" s="102"/>
      <c r="B923" s="133">
        <v>921</v>
      </c>
      <c r="C923" s="159"/>
      <c r="D923" s="82"/>
      <c r="E923" s="81"/>
      <c r="F923" s="82"/>
      <c r="G923" s="84"/>
      <c r="H923" s="84"/>
      <c r="I923" s="85"/>
      <c r="J923" s="85"/>
      <c r="K923" s="84"/>
      <c r="L923" s="86"/>
      <c r="M923" s="87"/>
      <c r="N923" s="135"/>
      <c r="O923" s="119"/>
      <c r="P923" s="120"/>
      <c r="Q923" s="121"/>
      <c r="R923" s="86"/>
      <c r="S923" s="86"/>
      <c r="T923" s="138">
        <f t="shared" si="382"/>
        <v>6.4099999999999966</v>
      </c>
      <c r="U923" s="122">
        <f t="shared" si="390"/>
        <v>0</v>
      </c>
      <c r="V923" s="123">
        <f t="shared" si="391"/>
        <v>0</v>
      </c>
      <c r="W923" s="122">
        <f t="shared" si="376"/>
        <v>0</v>
      </c>
      <c r="X923" s="124">
        <f t="shared" si="392"/>
        <v>6.4099999999999966</v>
      </c>
      <c r="Y923" s="124">
        <f t="shared" si="393"/>
        <v>-1.5899999999999967</v>
      </c>
      <c r="Z923" s="124">
        <f t="shared" si="394"/>
        <v>6.4099999999999966</v>
      </c>
      <c r="AA923" s="140">
        <f t="shared" si="395"/>
        <v>-1.5899999999999967</v>
      </c>
      <c r="AB923" s="142" t="str">
        <f>IF(G923&lt;&gt;"",VLOOKUP(WEEKDAY(C923,2),Служебный!G$4:H$10,2),"")</f>
        <v/>
      </c>
      <c r="AC923" s="125" t="str">
        <f t="shared" si="383"/>
        <v/>
      </c>
      <c r="AD923" s="126" t="str">
        <f t="shared" si="384"/>
        <v/>
      </c>
      <c r="AE923" s="127">
        <f t="shared" si="396"/>
        <v>0</v>
      </c>
      <c r="AF923" s="127">
        <f t="shared" si="397"/>
        <v>0</v>
      </c>
      <c r="AG923" s="127" t="str">
        <f t="shared" si="377"/>
        <v>интрадей</v>
      </c>
      <c r="AH923" s="128">
        <f t="shared" si="398"/>
        <v>0</v>
      </c>
      <c r="AI923" s="128">
        <f t="shared" si="399"/>
        <v>0</v>
      </c>
      <c r="AJ923" s="125" t="str">
        <f t="shared" si="385"/>
        <v/>
      </c>
      <c r="AK923" s="125" t="str">
        <f t="shared" si="386"/>
        <v/>
      </c>
      <c r="AL923" s="126" t="str">
        <f t="shared" si="387"/>
        <v/>
      </c>
      <c r="AM923" s="128">
        <f t="shared" si="380"/>
        <v>0</v>
      </c>
      <c r="AN923" s="129">
        <f t="shared" si="388"/>
        <v>8</v>
      </c>
      <c r="AO923" s="129">
        <f t="shared" si="381"/>
        <v>-19.875000000000043</v>
      </c>
      <c r="AP923" s="129">
        <f t="shared" si="389"/>
        <v>0</v>
      </c>
      <c r="AQ923" s="128">
        <f t="shared" si="378"/>
        <v>0</v>
      </c>
      <c r="AR923" s="128">
        <f t="shared" si="379"/>
        <v>0</v>
      </c>
      <c r="AS923" s="125">
        <f t="shared" si="400"/>
        <v>0</v>
      </c>
      <c r="AT923" s="143">
        <f t="shared" si="401"/>
        <v>-1</v>
      </c>
      <c r="AU923" s="137"/>
      <c r="AV923" s="102"/>
    </row>
    <row r="924" spans="1:48" ht="10.199999999999999" x14ac:dyDescent="0.2">
      <c r="A924" s="102"/>
      <c r="B924" s="133">
        <v>922</v>
      </c>
      <c r="C924" s="159"/>
      <c r="D924" s="82"/>
      <c r="E924" s="81"/>
      <c r="F924" s="82"/>
      <c r="G924" s="84"/>
      <c r="H924" s="84"/>
      <c r="I924" s="85"/>
      <c r="J924" s="85"/>
      <c r="K924" s="84"/>
      <c r="L924" s="86"/>
      <c r="M924" s="87"/>
      <c r="N924" s="135"/>
      <c r="O924" s="119"/>
      <c r="P924" s="120"/>
      <c r="Q924" s="121"/>
      <c r="R924" s="86"/>
      <c r="S924" s="86"/>
      <c r="T924" s="138">
        <f t="shared" si="382"/>
        <v>6.4099999999999966</v>
      </c>
      <c r="U924" s="122">
        <f t="shared" si="390"/>
        <v>0</v>
      </c>
      <c r="V924" s="123">
        <f t="shared" si="391"/>
        <v>0</v>
      </c>
      <c r="W924" s="122">
        <f t="shared" si="376"/>
        <v>0</v>
      </c>
      <c r="X924" s="124">
        <f t="shared" si="392"/>
        <v>6.4099999999999966</v>
      </c>
      <c r="Y924" s="124">
        <f t="shared" si="393"/>
        <v>-1.5899999999999967</v>
      </c>
      <c r="Z924" s="124">
        <f t="shared" si="394"/>
        <v>6.4099999999999966</v>
      </c>
      <c r="AA924" s="140">
        <f t="shared" si="395"/>
        <v>-1.5899999999999967</v>
      </c>
      <c r="AB924" s="142" t="str">
        <f>IF(G924&lt;&gt;"",VLOOKUP(WEEKDAY(C924,2),Служебный!G$4:H$10,2),"")</f>
        <v/>
      </c>
      <c r="AC924" s="125" t="str">
        <f t="shared" si="383"/>
        <v/>
      </c>
      <c r="AD924" s="126" t="str">
        <f t="shared" si="384"/>
        <v/>
      </c>
      <c r="AE924" s="127">
        <f t="shared" si="396"/>
        <v>0</v>
      </c>
      <c r="AF924" s="127">
        <f t="shared" si="397"/>
        <v>0</v>
      </c>
      <c r="AG924" s="127" t="str">
        <f t="shared" si="377"/>
        <v>интрадей</v>
      </c>
      <c r="AH924" s="128">
        <f t="shared" si="398"/>
        <v>0</v>
      </c>
      <c r="AI924" s="128">
        <f t="shared" si="399"/>
        <v>0</v>
      </c>
      <c r="AJ924" s="125" t="str">
        <f t="shared" si="385"/>
        <v/>
      </c>
      <c r="AK924" s="125" t="str">
        <f t="shared" si="386"/>
        <v/>
      </c>
      <c r="AL924" s="126" t="str">
        <f t="shared" si="387"/>
        <v/>
      </c>
      <c r="AM924" s="128">
        <f t="shared" si="380"/>
        <v>0</v>
      </c>
      <c r="AN924" s="129">
        <f t="shared" si="388"/>
        <v>8</v>
      </c>
      <c r="AO924" s="129">
        <f t="shared" si="381"/>
        <v>-19.875000000000043</v>
      </c>
      <c r="AP924" s="129">
        <f t="shared" si="389"/>
        <v>0</v>
      </c>
      <c r="AQ924" s="128">
        <f t="shared" si="378"/>
        <v>0</v>
      </c>
      <c r="AR924" s="128">
        <f t="shared" si="379"/>
        <v>0</v>
      </c>
      <c r="AS924" s="125">
        <f t="shared" si="400"/>
        <v>0</v>
      </c>
      <c r="AT924" s="143">
        <f t="shared" si="401"/>
        <v>-1</v>
      </c>
      <c r="AU924" s="137"/>
      <c r="AV924" s="102"/>
    </row>
    <row r="925" spans="1:48" ht="10.199999999999999" x14ac:dyDescent="0.2">
      <c r="A925" s="102"/>
      <c r="B925" s="133">
        <v>923</v>
      </c>
      <c r="C925" s="159"/>
      <c r="D925" s="82"/>
      <c r="E925" s="81"/>
      <c r="F925" s="82"/>
      <c r="G925" s="84"/>
      <c r="H925" s="84"/>
      <c r="I925" s="85"/>
      <c r="J925" s="85"/>
      <c r="K925" s="84"/>
      <c r="L925" s="86"/>
      <c r="M925" s="87"/>
      <c r="N925" s="135"/>
      <c r="O925" s="119"/>
      <c r="P925" s="120"/>
      <c r="Q925" s="121"/>
      <c r="R925" s="86"/>
      <c r="S925" s="86"/>
      <c r="T925" s="138">
        <f t="shared" si="382"/>
        <v>6.4099999999999966</v>
      </c>
      <c r="U925" s="122">
        <f t="shared" si="390"/>
        <v>0</v>
      </c>
      <c r="V925" s="123">
        <f t="shared" si="391"/>
        <v>0</v>
      </c>
      <c r="W925" s="122">
        <f t="shared" si="376"/>
        <v>0</v>
      </c>
      <c r="X925" s="124">
        <f t="shared" si="392"/>
        <v>6.4099999999999966</v>
      </c>
      <c r="Y925" s="124">
        <f t="shared" si="393"/>
        <v>-1.5899999999999967</v>
      </c>
      <c r="Z925" s="124">
        <f t="shared" si="394"/>
        <v>6.4099999999999966</v>
      </c>
      <c r="AA925" s="140">
        <f t="shared" si="395"/>
        <v>-1.5899999999999967</v>
      </c>
      <c r="AB925" s="142" t="str">
        <f>IF(G925&lt;&gt;"",VLOOKUP(WEEKDAY(C925,2),Служебный!G$4:H$10,2),"")</f>
        <v/>
      </c>
      <c r="AC925" s="125" t="str">
        <f t="shared" si="383"/>
        <v/>
      </c>
      <c r="AD925" s="126" t="str">
        <f t="shared" si="384"/>
        <v/>
      </c>
      <c r="AE925" s="127">
        <f t="shared" si="396"/>
        <v>0</v>
      </c>
      <c r="AF925" s="127">
        <f t="shared" si="397"/>
        <v>0</v>
      </c>
      <c r="AG925" s="127" t="str">
        <f t="shared" si="377"/>
        <v>интрадей</v>
      </c>
      <c r="AH925" s="128">
        <f t="shared" si="398"/>
        <v>0</v>
      </c>
      <c r="AI925" s="128">
        <f t="shared" si="399"/>
        <v>0</v>
      </c>
      <c r="AJ925" s="125" t="str">
        <f t="shared" si="385"/>
        <v/>
      </c>
      <c r="AK925" s="125" t="str">
        <f t="shared" si="386"/>
        <v/>
      </c>
      <c r="AL925" s="126" t="str">
        <f t="shared" si="387"/>
        <v/>
      </c>
      <c r="AM925" s="128">
        <f t="shared" si="380"/>
        <v>0</v>
      </c>
      <c r="AN925" s="129">
        <f t="shared" si="388"/>
        <v>8</v>
      </c>
      <c r="AO925" s="129">
        <f t="shared" si="381"/>
        <v>-19.875000000000043</v>
      </c>
      <c r="AP925" s="129">
        <f t="shared" si="389"/>
        <v>0</v>
      </c>
      <c r="AQ925" s="128">
        <f t="shared" si="378"/>
        <v>0</v>
      </c>
      <c r="AR925" s="128">
        <f t="shared" si="379"/>
        <v>0</v>
      </c>
      <c r="AS925" s="125">
        <f t="shared" si="400"/>
        <v>0</v>
      </c>
      <c r="AT925" s="143">
        <f t="shared" si="401"/>
        <v>-1</v>
      </c>
      <c r="AU925" s="137"/>
      <c r="AV925" s="102"/>
    </row>
    <row r="926" spans="1:48" ht="10.199999999999999" x14ac:dyDescent="0.2">
      <c r="A926" s="102"/>
      <c r="B926" s="133">
        <v>924</v>
      </c>
      <c r="C926" s="159"/>
      <c r="D926" s="82"/>
      <c r="E926" s="81"/>
      <c r="F926" s="82"/>
      <c r="G926" s="84"/>
      <c r="H926" s="84"/>
      <c r="I926" s="85"/>
      <c r="J926" s="85"/>
      <c r="K926" s="84"/>
      <c r="L926" s="86"/>
      <c r="M926" s="87"/>
      <c r="N926" s="135"/>
      <c r="O926" s="119"/>
      <c r="P926" s="120"/>
      <c r="Q926" s="121"/>
      <c r="R926" s="86"/>
      <c r="S926" s="86"/>
      <c r="T926" s="138">
        <f t="shared" si="382"/>
        <v>6.4099999999999966</v>
      </c>
      <c r="U926" s="122">
        <f t="shared" si="390"/>
        <v>0</v>
      </c>
      <c r="V926" s="123">
        <f t="shared" si="391"/>
        <v>0</v>
      </c>
      <c r="W926" s="122">
        <f t="shared" si="376"/>
        <v>0</v>
      </c>
      <c r="X926" s="124">
        <f t="shared" si="392"/>
        <v>6.4099999999999966</v>
      </c>
      <c r="Y926" s="124">
        <f t="shared" si="393"/>
        <v>-1.5899999999999967</v>
      </c>
      <c r="Z926" s="124">
        <f t="shared" si="394"/>
        <v>6.4099999999999966</v>
      </c>
      <c r="AA926" s="140">
        <f t="shared" si="395"/>
        <v>-1.5899999999999967</v>
      </c>
      <c r="AB926" s="142" t="str">
        <f>IF(G926&lt;&gt;"",VLOOKUP(WEEKDAY(C926,2),Служебный!G$4:H$10,2),"")</f>
        <v/>
      </c>
      <c r="AC926" s="125" t="str">
        <f t="shared" si="383"/>
        <v/>
      </c>
      <c r="AD926" s="126" t="str">
        <f t="shared" si="384"/>
        <v/>
      </c>
      <c r="AE926" s="127">
        <f t="shared" si="396"/>
        <v>0</v>
      </c>
      <c r="AF926" s="127">
        <f t="shared" si="397"/>
        <v>0</v>
      </c>
      <c r="AG926" s="127" t="str">
        <f t="shared" si="377"/>
        <v>интрадей</v>
      </c>
      <c r="AH926" s="128">
        <f t="shared" si="398"/>
        <v>0</v>
      </c>
      <c r="AI926" s="128">
        <f t="shared" si="399"/>
        <v>0</v>
      </c>
      <c r="AJ926" s="125" t="str">
        <f t="shared" si="385"/>
        <v/>
      </c>
      <c r="AK926" s="125" t="str">
        <f t="shared" si="386"/>
        <v/>
      </c>
      <c r="AL926" s="126" t="str">
        <f t="shared" si="387"/>
        <v/>
      </c>
      <c r="AM926" s="128">
        <f t="shared" si="380"/>
        <v>0</v>
      </c>
      <c r="AN926" s="129">
        <f t="shared" si="388"/>
        <v>8</v>
      </c>
      <c r="AO926" s="129">
        <f t="shared" si="381"/>
        <v>-19.875000000000043</v>
      </c>
      <c r="AP926" s="129">
        <f t="shared" si="389"/>
        <v>0</v>
      </c>
      <c r="AQ926" s="128">
        <f t="shared" si="378"/>
        <v>0</v>
      </c>
      <c r="AR926" s="128">
        <f t="shared" si="379"/>
        <v>0</v>
      </c>
      <c r="AS926" s="125">
        <f t="shared" si="400"/>
        <v>0</v>
      </c>
      <c r="AT926" s="143">
        <f t="shared" si="401"/>
        <v>-1</v>
      </c>
      <c r="AU926" s="137"/>
      <c r="AV926" s="102"/>
    </row>
    <row r="927" spans="1:48" ht="10.199999999999999" x14ac:dyDescent="0.2">
      <c r="A927" s="102"/>
      <c r="B927" s="133">
        <v>925</v>
      </c>
      <c r="C927" s="159"/>
      <c r="D927" s="82"/>
      <c r="E927" s="81"/>
      <c r="F927" s="82"/>
      <c r="G927" s="84"/>
      <c r="H927" s="84"/>
      <c r="I927" s="85"/>
      <c r="J927" s="85"/>
      <c r="K927" s="84"/>
      <c r="L927" s="86"/>
      <c r="M927" s="87"/>
      <c r="N927" s="135"/>
      <c r="O927" s="119"/>
      <c r="P927" s="120"/>
      <c r="Q927" s="121"/>
      <c r="R927" s="86"/>
      <c r="S927" s="86"/>
      <c r="T927" s="138">
        <f t="shared" si="382"/>
        <v>6.4099999999999966</v>
      </c>
      <c r="U927" s="122">
        <f t="shared" si="390"/>
        <v>0</v>
      </c>
      <c r="V927" s="123">
        <f t="shared" si="391"/>
        <v>0</v>
      </c>
      <c r="W927" s="122">
        <f t="shared" si="376"/>
        <v>0</v>
      </c>
      <c r="X927" s="124">
        <f t="shared" si="392"/>
        <v>6.4099999999999966</v>
      </c>
      <c r="Y927" s="124">
        <f t="shared" si="393"/>
        <v>-1.5899999999999967</v>
      </c>
      <c r="Z927" s="124">
        <f t="shared" si="394"/>
        <v>6.4099999999999966</v>
      </c>
      <c r="AA927" s="140">
        <f t="shared" si="395"/>
        <v>-1.5899999999999967</v>
      </c>
      <c r="AB927" s="142" t="str">
        <f>IF(G927&lt;&gt;"",VLOOKUP(WEEKDAY(C927,2),Служебный!G$4:H$10,2),"")</f>
        <v/>
      </c>
      <c r="AC927" s="125" t="str">
        <f t="shared" si="383"/>
        <v/>
      </c>
      <c r="AD927" s="126" t="str">
        <f t="shared" si="384"/>
        <v/>
      </c>
      <c r="AE927" s="127">
        <f t="shared" si="396"/>
        <v>0</v>
      </c>
      <c r="AF927" s="127">
        <f t="shared" si="397"/>
        <v>0</v>
      </c>
      <c r="AG927" s="127" t="str">
        <f t="shared" si="377"/>
        <v>интрадей</v>
      </c>
      <c r="AH927" s="128">
        <f t="shared" si="398"/>
        <v>0</v>
      </c>
      <c r="AI927" s="128">
        <f t="shared" si="399"/>
        <v>0</v>
      </c>
      <c r="AJ927" s="125" t="str">
        <f t="shared" si="385"/>
        <v/>
      </c>
      <c r="AK927" s="125" t="str">
        <f t="shared" si="386"/>
        <v/>
      </c>
      <c r="AL927" s="126" t="str">
        <f t="shared" si="387"/>
        <v/>
      </c>
      <c r="AM927" s="128">
        <f t="shared" si="380"/>
        <v>0</v>
      </c>
      <c r="AN927" s="129">
        <f t="shared" si="388"/>
        <v>8</v>
      </c>
      <c r="AO927" s="129">
        <f t="shared" si="381"/>
        <v>-19.875000000000043</v>
      </c>
      <c r="AP927" s="129">
        <f t="shared" si="389"/>
        <v>0</v>
      </c>
      <c r="AQ927" s="128">
        <f t="shared" si="378"/>
        <v>0</v>
      </c>
      <c r="AR927" s="128">
        <f t="shared" si="379"/>
        <v>0</v>
      </c>
      <c r="AS927" s="125">
        <f t="shared" si="400"/>
        <v>0</v>
      </c>
      <c r="AT927" s="143">
        <f t="shared" si="401"/>
        <v>-1</v>
      </c>
      <c r="AU927" s="137"/>
      <c r="AV927" s="102"/>
    </row>
    <row r="928" spans="1:48" ht="10.199999999999999" x14ac:dyDescent="0.2">
      <c r="A928" s="102"/>
      <c r="B928" s="133">
        <v>926</v>
      </c>
      <c r="C928" s="159"/>
      <c r="D928" s="82"/>
      <c r="E928" s="81"/>
      <c r="F928" s="82"/>
      <c r="G928" s="84"/>
      <c r="H928" s="84"/>
      <c r="I928" s="85"/>
      <c r="J928" s="85"/>
      <c r="K928" s="84"/>
      <c r="L928" s="86"/>
      <c r="M928" s="87"/>
      <c r="N928" s="135"/>
      <c r="O928" s="119"/>
      <c r="P928" s="120"/>
      <c r="Q928" s="121"/>
      <c r="R928" s="86"/>
      <c r="S928" s="86"/>
      <c r="T928" s="138">
        <f t="shared" si="382"/>
        <v>6.4099999999999966</v>
      </c>
      <c r="U928" s="122">
        <f t="shared" si="390"/>
        <v>0</v>
      </c>
      <c r="V928" s="123">
        <f t="shared" si="391"/>
        <v>0</v>
      </c>
      <c r="W928" s="122">
        <f t="shared" si="376"/>
        <v>0</v>
      </c>
      <c r="X928" s="124">
        <f t="shared" si="392"/>
        <v>6.4099999999999966</v>
      </c>
      <c r="Y928" s="124">
        <f t="shared" si="393"/>
        <v>-1.5899999999999967</v>
      </c>
      <c r="Z928" s="124">
        <f t="shared" si="394"/>
        <v>6.4099999999999966</v>
      </c>
      <c r="AA928" s="140">
        <f t="shared" si="395"/>
        <v>-1.5899999999999967</v>
      </c>
      <c r="AB928" s="142" t="str">
        <f>IF(G928&lt;&gt;"",VLOOKUP(WEEKDAY(C928,2),Служебный!G$4:H$10,2),"")</f>
        <v/>
      </c>
      <c r="AC928" s="125" t="str">
        <f t="shared" si="383"/>
        <v/>
      </c>
      <c r="AD928" s="126" t="str">
        <f t="shared" si="384"/>
        <v/>
      </c>
      <c r="AE928" s="127">
        <f t="shared" si="396"/>
        <v>0</v>
      </c>
      <c r="AF928" s="127">
        <f t="shared" si="397"/>
        <v>0</v>
      </c>
      <c r="AG928" s="127" t="str">
        <f t="shared" si="377"/>
        <v>интрадей</v>
      </c>
      <c r="AH928" s="128">
        <f t="shared" si="398"/>
        <v>0</v>
      </c>
      <c r="AI928" s="128">
        <f t="shared" si="399"/>
        <v>0</v>
      </c>
      <c r="AJ928" s="125" t="str">
        <f t="shared" si="385"/>
        <v/>
      </c>
      <c r="AK928" s="125" t="str">
        <f t="shared" si="386"/>
        <v/>
      </c>
      <c r="AL928" s="126" t="str">
        <f t="shared" si="387"/>
        <v/>
      </c>
      <c r="AM928" s="128">
        <f t="shared" si="380"/>
        <v>0</v>
      </c>
      <c r="AN928" s="129">
        <f t="shared" si="388"/>
        <v>8</v>
      </c>
      <c r="AO928" s="129">
        <f t="shared" si="381"/>
        <v>-19.875000000000043</v>
      </c>
      <c r="AP928" s="129">
        <f t="shared" si="389"/>
        <v>0</v>
      </c>
      <c r="AQ928" s="128">
        <f t="shared" si="378"/>
        <v>0</v>
      </c>
      <c r="AR928" s="128">
        <f t="shared" si="379"/>
        <v>0</v>
      </c>
      <c r="AS928" s="125">
        <f t="shared" si="400"/>
        <v>0</v>
      </c>
      <c r="AT928" s="143">
        <f t="shared" si="401"/>
        <v>-1</v>
      </c>
      <c r="AU928" s="137"/>
      <c r="AV928" s="102"/>
    </row>
    <row r="929" spans="1:48" ht="10.199999999999999" x14ac:dyDescent="0.2">
      <c r="A929" s="102"/>
      <c r="B929" s="133">
        <v>927</v>
      </c>
      <c r="C929" s="159"/>
      <c r="D929" s="82"/>
      <c r="E929" s="81"/>
      <c r="F929" s="82"/>
      <c r="G929" s="84"/>
      <c r="H929" s="84"/>
      <c r="I929" s="85"/>
      <c r="J929" s="85"/>
      <c r="K929" s="84"/>
      <c r="L929" s="86"/>
      <c r="M929" s="87"/>
      <c r="N929" s="135"/>
      <c r="O929" s="119"/>
      <c r="P929" s="120"/>
      <c r="Q929" s="121"/>
      <c r="R929" s="86"/>
      <c r="S929" s="86"/>
      <c r="T929" s="138">
        <f t="shared" si="382"/>
        <v>6.4099999999999966</v>
      </c>
      <c r="U929" s="122">
        <f t="shared" si="390"/>
        <v>0</v>
      </c>
      <c r="V929" s="123">
        <f t="shared" si="391"/>
        <v>0</v>
      </c>
      <c r="W929" s="122">
        <f t="shared" si="376"/>
        <v>0</v>
      </c>
      <c r="X929" s="124">
        <f t="shared" si="392"/>
        <v>6.4099999999999966</v>
      </c>
      <c r="Y929" s="124">
        <f t="shared" si="393"/>
        <v>-1.5899999999999967</v>
      </c>
      <c r="Z929" s="124">
        <f t="shared" si="394"/>
        <v>6.4099999999999966</v>
      </c>
      <c r="AA929" s="140">
        <f t="shared" si="395"/>
        <v>-1.5899999999999967</v>
      </c>
      <c r="AB929" s="142" t="str">
        <f>IF(G929&lt;&gt;"",VLOOKUP(WEEKDAY(C929,2),Служебный!G$4:H$10,2),"")</f>
        <v/>
      </c>
      <c r="AC929" s="125" t="str">
        <f t="shared" si="383"/>
        <v/>
      </c>
      <c r="AD929" s="126" t="str">
        <f t="shared" si="384"/>
        <v/>
      </c>
      <c r="AE929" s="127">
        <f t="shared" si="396"/>
        <v>0</v>
      </c>
      <c r="AF929" s="127">
        <f t="shared" si="397"/>
        <v>0</v>
      </c>
      <c r="AG929" s="127" t="str">
        <f t="shared" si="377"/>
        <v>интрадей</v>
      </c>
      <c r="AH929" s="128">
        <f t="shared" si="398"/>
        <v>0</v>
      </c>
      <c r="AI929" s="128">
        <f t="shared" si="399"/>
        <v>0</v>
      </c>
      <c r="AJ929" s="125" t="str">
        <f t="shared" si="385"/>
        <v/>
      </c>
      <c r="AK929" s="125" t="str">
        <f t="shared" si="386"/>
        <v/>
      </c>
      <c r="AL929" s="126" t="str">
        <f t="shared" si="387"/>
        <v/>
      </c>
      <c r="AM929" s="128">
        <f t="shared" si="380"/>
        <v>0</v>
      </c>
      <c r="AN929" s="129">
        <f t="shared" si="388"/>
        <v>8</v>
      </c>
      <c r="AO929" s="129">
        <f t="shared" si="381"/>
        <v>-19.875000000000043</v>
      </c>
      <c r="AP929" s="129">
        <f t="shared" si="389"/>
        <v>0</v>
      </c>
      <c r="AQ929" s="128">
        <f t="shared" si="378"/>
        <v>0</v>
      </c>
      <c r="AR929" s="128">
        <f t="shared" si="379"/>
        <v>0</v>
      </c>
      <c r="AS929" s="125">
        <f t="shared" si="400"/>
        <v>0</v>
      </c>
      <c r="AT929" s="143">
        <f t="shared" si="401"/>
        <v>-1</v>
      </c>
      <c r="AU929" s="137"/>
      <c r="AV929" s="102"/>
    </row>
    <row r="930" spans="1:48" ht="10.199999999999999" x14ac:dyDescent="0.2">
      <c r="A930" s="102"/>
      <c r="B930" s="133">
        <v>928</v>
      </c>
      <c r="C930" s="159"/>
      <c r="D930" s="82"/>
      <c r="E930" s="81"/>
      <c r="F930" s="82"/>
      <c r="G930" s="84"/>
      <c r="H930" s="84"/>
      <c r="I930" s="85"/>
      <c r="J930" s="85"/>
      <c r="K930" s="84"/>
      <c r="L930" s="86"/>
      <c r="M930" s="87"/>
      <c r="N930" s="135"/>
      <c r="O930" s="119"/>
      <c r="P930" s="120"/>
      <c r="Q930" s="121"/>
      <c r="R930" s="86"/>
      <c r="S930" s="86"/>
      <c r="T930" s="138">
        <f t="shared" si="382"/>
        <v>6.4099999999999966</v>
      </c>
      <c r="U930" s="122">
        <f t="shared" si="390"/>
        <v>0</v>
      </c>
      <c r="V930" s="123">
        <f t="shared" si="391"/>
        <v>0</v>
      </c>
      <c r="W930" s="122">
        <f t="shared" si="376"/>
        <v>0</v>
      </c>
      <c r="X930" s="124">
        <f t="shared" si="392"/>
        <v>6.4099999999999966</v>
      </c>
      <c r="Y930" s="124">
        <f t="shared" si="393"/>
        <v>-1.5899999999999967</v>
      </c>
      <c r="Z930" s="124">
        <f t="shared" si="394"/>
        <v>6.4099999999999966</v>
      </c>
      <c r="AA930" s="140">
        <f t="shared" si="395"/>
        <v>-1.5899999999999967</v>
      </c>
      <c r="AB930" s="142" t="str">
        <f>IF(G930&lt;&gt;"",VLOOKUP(WEEKDAY(C930,2),Служебный!G$4:H$10,2),"")</f>
        <v/>
      </c>
      <c r="AC930" s="125" t="str">
        <f t="shared" si="383"/>
        <v/>
      </c>
      <c r="AD930" s="126" t="str">
        <f t="shared" si="384"/>
        <v/>
      </c>
      <c r="AE930" s="127">
        <f t="shared" si="396"/>
        <v>0</v>
      </c>
      <c r="AF930" s="127">
        <f t="shared" si="397"/>
        <v>0</v>
      </c>
      <c r="AG930" s="127" t="str">
        <f t="shared" si="377"/>
        <v>интрадей</v>
      </c>
      <c r="AH930" s="128">
        <f t="shared" si="398"/>
        <v>0</v>
      </c>
      <c r="AI930" s="128">
        <f t="shared" si="399"/>
        <v>0</v>
      </c>
      <c r="AJ930" s="125" t="str">
        <f t="shared" si="385"/>
        <v/>
      </c>
      <c r="AK930" s="125" t="str">
        <f t="shared" si="386"/>
        <v/>
      </c>
      <c r="AL930" s="126" t="str">
        <f t="shared" si="387"/>
        <v/>
      </c>
      <c r="AM930" s="128">
        <f t="shared" si="380"/>
        <v>0</v>
      </c>
      <c r="AN930" s="129">
        <f t="shared" si="388"/>
        <v>8</v>
      </c>
      <c r="AO930" s="129">
        <f t="shared" si="381"/>
        <v>-19.875000000000043</v>
      </c>
      <c r="AP930" s="129">
        <f t="shared" si="389"/>
        <v>0</v>
      </c>
      <c r="AQ930" s="128">
        <f t="shared" si="378"/>
        <v>0</v>
      </c>
      <c r="AR930" s="128">
        <f t="shared" si="379"/>
        <v>0</v>
      </c>
      <c r="AS930" s="125">
        <f t="shared" si="400"/>
        <v>0</v>
      </c>
      <c r="AT930" s="143">
        <f t="shared" si="401"/>
        <v>-1</v>
      </c>
      <c r="AU930" s="137"/>
      <c r="AV930" s="102"/>
    </row>
    <row r="931" spans="1:48" ht="10.199999999999999" x14ac:dyDescent="0.2">
      <c r="A931" s="102"/>
      <c r="B931" s="133">
        <v>929</v>
      </c>
      <c r="C931" s="159"/>
      <c r="D931" s="82"/>
      <c r="E931" s="81"/>
      <c r="F931" s="82"/>
      <c r="G931" s="84"/>
      <c r="H931" s="84"/>
      <c r="I931" s="85"/>
      <c r="J931" s="85"/>
      <c r="K931" s="84"/>
      <c r="L931" s="86"/>
      <c r="M931" s="87"/>
      <c r="N931" s="135"/>
      <c r="O931" s="119"/>
      <c r="P931" s="120"/>
      <c r="Q931" s="121"/>
      <c r="R931" s="86"/>
      <c r="S931" s="86"/>
      <c r="T931" s="138">
        <f t="shared" si="382"/>
        <v>6.4099999999999966</v>
      </c>
      <c r="U931" s="122">
        <f t="shared" si="390"/>
        <v>0</v>
      </c>
      <c r="V931" s="123">
        <f t="shared" si="391"/>
        <v>0</v>
      </c>
      <c r="W931" s="122">
        <f t="shared" si="376"/>
        <v>0</v>
      </c>
      <c r="X931" s="124">
        <f t="shared" si="392"/>
        <v>6.4099999999999966</v>
      </c>
      <c r="Y931" s="124">
        <f t="shared" si="393"/>
        <v>-1.5899999999999967</v>
      </c>
      <c r="Z931" s="124">
        <f t="shared" si="394"/>
        <v>6.4099999999999966</v>
      </c>
      <c r="AA931" s="140">
        <f t="shared" si="395"/>
        <v>-1.5899999999999967</v>
      </c>
      <c r="AB931" s="142" t="str">
        <f>IF(G931&lt;&gt;"",VLOOKUP(WEEKDAY(C931,2),Служебный!G$4:H$10,2),"")</f>
        <v/>
      </c>
      <c r="AC931" s="125" t="str">
        <f t="shared" si="383"/>
        <v/>
      </c>
      <c r="AD931" s="126" t="str">
        <f t="shared" si="384"/>
        <v/>
      </c>
      <c r="AE931" s="127">
        <f t="shared" si="396"/>
        <v>0</v>
      </c>
      <c r="AF931" s="127">
        <f t="shared" si="397"/>
        <v>0</v>
      </c>
      <c r="AG931" s="127" t="str">
        <f t="shared" si="377"/>
        <v>интрадей</v>
      </c>
      <c r="AH931" s="128">
        <f t="shared" si="398"/>
        <v>0</v>
      </c>
      <c r="AI931" s="128">
        <f t="shared" si="399"/>
        <v>0</v>
      </c>
      <c r="AJ931" s="125" t="str">
        <f t="shared" si="385"/>
        <v/>
      </c>
      <c r="AK931" s="125" t="str">
        <f t="shared" si="386"/>
        <v/>
      </c>
      <c r="AL931" s="126" t="str">
        <f t="shared" si="387"/>
        <v/>
      </c>
      <c r="AM931" s="128">
        <f t="shared" si="380"/>
        <v>0</v>
      </c>
      <c r="AN931" s="129">
        <f t="shared" si="388"/>
        <v>8</v>
      </c>
      <c r="AO931" s="129">
        <f t="shared" si="381"/>
        <v>-19.875000000000043</v>
      </c>
      <c r="AP931" s="129">
        <f t="shared" si="389"/>
        <v>0</v>
      </c>
      <c r="AQ931" s="128">
        <f t="shared" si="378"/>
        <v>0</v>
      </c>
      <c r="AR931" s="128">
        <f t="shared" si="379"/>
        <v>0</v>
      </c>
      <c r="AS931" s="125">
        <f t="shared" si="400"/>
        <v>0</v>
      </c>
      <c r="AT931" s="143">
        <f t="shared" si="401"/>
        <v>-1</v>
      </c>
      <c r="AU931" s="137"/>
      <c r="AV931" s="102"/>
    </row>
    <row r="932" spans="1:48" ht="10.199999999999999" x14ac:dyDescent="0.2">
      <c r="A932" s="102"/>
      <c r="B932" s="133">
        <v>930</v>
      </c>
      <c r="C932" s="159"/>
      <c r="D932" s="82"/>
      <c r="E932" s="81"/>
      <c r="F932" s="82"/>
      <c r="G932" s="84"/>
      <c r="H932" s="84"/>
      <c r="I932" s="85"/>
      <c r="J932" s="85"/>
      <c r="K932" s="84"/>
      <c r="L932" s="86"/>
      <c r="M932" s="87"/>
      <c r="N932" s="135"/>
      <c r="O932" s="119"/>
      <c r="P932" s="120"/>
      <c r="Q932" s="121"/>
      <c r="R932" s="86"/>
      <c r="S932" s="86"/>
      <c r="T932" s="138">
        <f t="shared" si="382"/>
        <v>6.4099999999999966</v>
      </c>
      <c r="U932" s="122">
        <f t="shared" si="390"/>
        <v>0</v>
      </c>
      <c r="V932" s="123">
        <f t="shared" si="391"/>
        <v>0</v>
      </c>
      <c r="W932" s="122">
        <f t="shared" si="376"/>
        <v>0</v>
      </c>
      <c r="X932" s="124">
        <f t="shared" si="392"/>
        <v>6.4099999999999966</v>
      </c>
      <c r="Y932" s="124">
        <f t="shared" si="393"/>
        <v>-1.5899999999999967</v>
      </c>
      <c r="Z932" s="124">
        <f t="shared" si="394"/>
        <v>6.4099999999999966</v>
      </c>
      <c r="AA932" s="140">
        <f t="shared" si="395"/>
        <v>-1.5899999999999967</v>
      </c>
      <c r="AB932" s="142" t="str">
        <f>IF(G932&lt;&gt;"",VLOOKUP(WEEKDAY(C932,2),Служебный!G$4:H$10,2),"")</f>
        <v/>
      </c>
      <c r="AC932" s="125" t="str">
        <f t="shared" si="383"/>
        <v/>
      </c>
      <c r="AD932" s="126" t="str">
        <f t="shared" si="384"/>
        <v/>
      </c>
      <c r="AE932" s="127">
        <f t="shared" si="396"/>
        <v>0</v>
      </c>
      <c r="AF932" s="127">
        <f t="shared" si="397"/>
        <v>0</v>
      </c>
      <c r="AG932" s="127" t="str">
        <f t="shared" si="377"/>
        <v>интрадей</v>
      </c>
      <c r="AH932" s="128">
        <f t="shared" si="398"/>
        <v>0</v>
      </c>
      <c r="AI932" s="128">
        <f t="shared" si="399"/>
        <v>0</v>
      </c>
      <c r="AJ932" s="125" t="str">
        <f t="shared" si="385"/>
        <v/>
      </c>
      <c r="AK932" s="125" t="str">
        <f t="shared" si="386"/>
        <v/>
      </c>
      <c r="AL932" s="126" t="str">
        <f t="shared" si="387"/>
        <v/>
      </c>
      <c r="AM932" s="128">
        <f t="shared" si="380"/>
        <v>0</v>
      </c>
      <c r="AN932" s="129">
        <f t="shared" si="388"/>
        <v>8</v>
      </c>
      <c r="AO932" s="129">
        <f t="shared" si="381"/>
        <v>-19.875000000000043</v>
      </c>
      <c r="AP932" s="129">
        <f t="shared" si="389"/>
        <v>0</v>
      </c>
      <c r="AQ932" s="128">
        <f t="shared" si="378"/>
        <v>0</v>
      </c>
      <c r="AR932" s="128">
        <f t="shared" si="379"/>
        <v>0</v>
      </c>
      <c r="AS932" s="125">
        <f t="shared" si="400"/>
        <v>0</v>
      </c>
      <c r="AT932" s="143">
        <f t="shared" si="401"/>
        <v>-1</v>
      </c>
      <c r="AU932" s="137"/>
      <c r="AV932" s="102"/>
    </row>
    <row r="933" spans="1:48" ht="10.199999999999999" x14ac:dyDescent="0.2">
      <c r="A933" s="102"/>
      <c r="B933" s="133">
        <v>931</v>
      </c>
      <c r="C933" s="159"/>
      <c r="D933" s="82"/>
      <c r="E933" s="81"/>
      <c r="F933" s="82"/>
      <c r="G933" s="84"/>
      <c r="H933" s="84"/>
      <c r="I933" s="85"/>
      <c r="J933" s="85"/>
      <c r="K933" s="84"/>
      <c r="L933" s="86"/>
      <c r="M933" s="87"/>
      <c r="N933" s="135"/>
      <c r="O933" s="119"/>
      <c r="P933" s="120"/>
      <c r="Q933" s="121"/>
      <c r="R933" s="86"/>
      <c r="S933" s="86"/>
      <c r="T933" s="138">
        <f t="shared" si="382"/>
        <v>6.4099999999999966</v>
      </c>
      <c r="U933" s="122">
        <f t="shared" si="390"/>
        <v>0</v>
      </c>
      <c r="V933" s="123">
        <f t="shared" si="391"/>
        <v>0</v>
      </c>
      <c r="W933" s="122">
        <f t="shared" si="376"/>
        <v>0</v>
      </c>
      <c r="X933" s="124">
        <f t="shared" si="392"/>
        <v>6.4099999999999966</v>
      </c>
      <c r="Y933" s="124">
        <f t="shared" si="393"/>
        <v>-1.5899999999999967</v>
      </c>
      <c r="Z933" s="124">
        <f t="shared" si="394"/>
        <v>6.4099999999999966</v>
      </c>
      <c r="AA933" s="140">
        <f t="shared" si="395"/>
        <v>-1.5899999999999967</v>
      </c>
      <c r="AB933" s="142" t="str">
        <f>IF(G933&lt;&gt;"",VLOOKUP(WEEKDAY(C933,2),Служебный!G$4:H$10,2),"")</f>
        <v/>
      </c>
      <c r="AC933" s="125" t="str">
        <f t="shared" si="383"/>
        <v/>
      </c>
      <c r="AD933" s="126" t="str">
        <f t="shared" si="384"/>
        <v/>
      </c>
      <c r="AE933" s="127">
        <f t="shared" si="396"/>
        <v>0</v>
      </c>
      <c r="AF933" s="127">
        <f t="shared" si="397"/>
        <v>0</v>
      </c>
      <c r="AG933" s="127" t="str">
        <f t="shared" si="377"/>
        <v>интрадей</v>
      </c>
      <c r="AH933" s="128">
        <f t="shared" si="398"/>
        <v>0</v>
      </c>
      <c r="AI933" s="128">
        <f t="shared" si="399"/>
        <v>0</v>
      </c>
      <c r="AJ933" s="125" t="str">
        <f t="shared" si="385"/>
        <v/>
      </c>
      <c r="AK933" s="125" t="str">
        <f t="shared" si="386"/>
        <v/>
      </c>
      <c r="AL933" s="126" t="str">
        <f t="shared" si="387"/>
        <v/>
      </c>
      <c r="AM933" s="128">
        <f t="shared" si="380"/>
        <v>0</v>
      </c>
      <c r="AN933" s="129">
        <f t="shared" si="388"/>
        <v>8</v>
      </c>
      <c r="AO933" s="129">
        <f t="shared" si="381"/>
        <v>-19.875000000000043</v>
      </c>
      <c r="AP933" s="129">
        <f t="shared" si="389"/>
        <v>0</v>
      </c>
      <c r="AQ933" s="128">
        <f t="shared" si="378"/>
        <v>0</v>
      </c>
      <c r="AR933" s="128">
        <f t="shared" si="379"/>
        <v>0</v>
      </c>
      <c r="AS933" s="125">
        <f t="shared" si="400"/>
        <v>0</v>
      </c>
      <c r="AT933" s="143">
        <f t="shared" si="401"/>
        <v>-1</v>
      </c>
      <c r="AU933" s="137"/>
      <c r="AV933" s="102"/>
    </row>
    <row r="934" spans="1:48" ht="10.199999999999999" x14ac:dyDescent="0.2">
      <c r="A934" s="102"/>
      <c r="B934" s="133">
        <v>932</v>
      </c>
      <c r="C934" s="159"/>
      <c r="D934" s="82"/>
      <c r="E934" s="81"/>
      <c r="F934" s="82"/>
      <c r="G934" s="84"/>
      <c r="H934" s="84"/>
      <c r="I934" s="85"/>
      <c r="J934" s="85"/>
      <c r="K934" s="84"/>
      <c r="L934" s="86"/>
      <c r="M934" s="87"/>
      <c r="N934" s="135"/>
      <c r="O934" s="119"/>
      <c r="P934" s="120"/>
      <c r="Q934" s="121"/>
      <c r="R934" s="86"/>
      <c r="S934" s="86"/>
      <c r="T934" s="138">
        <f t="shared" si="382"/>
        <v>6.4099999999999966</v>
      </c>
      <c r="U934" s="122">
        <f t="shared" si="390"/>
        <v>0</v>
      </c>
      <c r="V934" s="123">
        <f t="shared" si="391"/>
        <v>0</v>
      </c>
      <c r="W934" s="122">
        <f t="shared" si="376"/>
        <v>0</v>
      </c>
      <c r="X934" s="124">
        <f t="shared" si="392"/>
        <v>6.4099999999999966</v>
      </c>
      <c r="Y934" s="124">
        <f t="shared" si="393"/>
        <v>-1.5899999999999967</v>
      </c>
      <c r="Z934" s="124">
        <f t="shared" si="394"/>
        <v>6.4099999999999966</v>
      </c>
      <c r="AA934" s="140">
        <f t="shared" si="395"/>
        <v>-1.5899999999999967</v>
      </c>
      <c r="AB934" s="142" t="str">
        <f>IF(G934&lt;&gt;"",VLOOKUP(WEEKDAY(C934,2),Служебный!G$4:H$10,2),"")</f>
        <v/>
      </c>
      <c r="AC934" s="125" t="str">
        <f t="shared" si="383"/>
        <v/>
      </c>
      <c r="AD934" s="126" t="str">
        <f t="shared" si="384"/>
        <v/>
      </c>
      <c r="AE934" s="127">
        <f t="shared" si="396"/>
        <v>0</v>
      </c>
      <c r="AF934" s="127">
        <f t="shared" si="397"/>
        <v>0</v>
      </c>
      <c r="AG934" s="127" t="str">
        <f t="shared" si="377"/>
        <v>интрадей</v>
      </c>
      <c r="AH934" s="128">
        <f t="shared" si="398"/>
        <v>0</v>
      </c>
      <c r="AI934" s="128">
        <f t="shared" si="399"/>
        <v>0</v>
      </c>
      <c r="AJ934" s="125" t="str">
        <f t="shared" si="385"/>
        <v/>
      </c>
      <c r="AK934" s="125" t="str">
        <f t="shared" si="386"/>
        <v/>
      </c>
      <c r="AL934" s="126" t="str">
        <f t="shared" si="387"/>
        <v/>
      </c>
      <c r="AM934" s="128">
        <f t="shared" si="380"/>
        <v>0</v>
      </c>
      <c r="AN934" s="129">
        <f t="shared" si="388"/>
        <v>8</v>
      </c>
      <c r="AO934" s="129">
        <f t="shared" si="381"/>
        <v>-19.875000000000043</v>
      </c>
      <c r="AP934" s="129">
        <f t="shared" si="389"/>
        <v>0</v>
      </c>
      <c r="AQ934" s="128">
        <f t="shared" si="378"/>
        <v>0</v>
      </c>
      <c r="AR934" s="128">
        <f t="shared" si="379"/>
        <v>0</v>
      </c>
      <c r="AS934" s="125">
        <f t="shared" si="400"/>
        <v>0</v>
      </c>
      <c r="AT934" s="143">
        <f t="shared" si="401"/>
        <v>-1</v>
      </c>
      <c r="AU934" s="137"/>
      <c r="AV934" s="102"/>
    </row>
    <row r="935" spans="1:48" ht="10.199999999999999" x14ac:dyDescent="0.2">
      <c r="A935" s="102"/>
      <c r="B935" s="133">
        <v>933</v>
      </c>
      <c r="C935" s="159"/>
      <c r="D935" s="82"/>
      <c r="E935" s="81"/>
      <c r="F935" s="82"/>
      <c r="G935" s="84"/>
      <c r="H935" s="84"/>
      <c r="I935" s="85"/>
      <c r="J935" s="85"/>
      <c r="K935" s="84"/>
      <c r="L935" s="86"/>
      <c r="M935" s="87"/>
      <c r="N935" s="135"/>
      <c r="O935" s="119"/>
      <c r="P935" s="120"/>
      <c r="Q935" s="121"/>
      <c r="R935" s="86"/>
      <c r="S935" s="86"/>
      <c r="T935" s="138">
        <f t="shared" si="382"/>
        <v>6.4099999999999966</v>
      </c>
      <c r="U935" s="122">
        <f t="shared" si="390"/>
        <v>0</v>
      </c>
      <c r="V935" s="123">
        <f t="shared" si="391"/>
        <v>0</v>
      </c>
      <c r="W935" s="122">
        <f t="shared" si="376"/>
        <v>0</v>
      </c>
      <c r="X935" s="124">
        <f t="shared" si="392"/>
        <v>6.4099999999999966</v>
      </c>
      <c r="Y935" s="124">
        <f t="shared" si="393"/>
        <v>-1.5899999999999967</v>
      </c>
      <c r="Z935" s="124">
        <f t="shared" si="394"/>
        <v>6.4099999999999966</v>
      </c>
      <c r="AA935" s="140">
        <f t="shared" si="395"/>
        <v>-1.5899999999999967</v>
      </c>
      <c r="AB935" s="142" t="str">
        <f>IF(G935&lt;&gt;"",VLOOKUP(WEEKDAY(C935,2),Служебный!G$4:H$10,2),"")</f>
        <v/>
      </c>
      <c r="AC935" s="125" t="str">
        <f t="shared" si="383"/>
        <v/>
      </c>
      <c r="AD935" s="126" t="str">
        <f t="shared" si="384"/>
        <v/>
      </c>
      <c r="AE935" s="127">
        <f t="shared" si="396"/>
        <v>0</v>
      </c>
      <c r="AF935" s="127">
        <f t="shared" si="397"/>
        <v>0</v>
      </c>
      <c r="AG935" s="127" t="str">
        <f t="shared" si="377"/>
        <v>интрадей</v>
      </c>
      <c r="AH935" s="128">
        <f t="shared" si="398"/>
        <v>0</v>
      </c>
      <c r="AI935" s="128">
        <f t="shared" si="399"/>
        <v>0</v>
      </c>
      <c r="AJ935" s="125" t="str">
        <f t="shared" si="385"/>
        <v/>
      </c>
      <c r="AK935" s="125" t="str">
        <f t="shared" si="386"/>
        <v/>
      </c>
      <c r="AL935" s="126" t="str">
        <f t="shared" si="387"/>
        <v/>
      </c>
      <c r="AM935" s="128">
        <f t="shared" si="380"/>
        <v>0</v>
      </c>
      <c r="AN935" s="129">
        <f t="shared" si="388"/>
        <v>8</v>
      </c>
      <c r="AO935" s="129">
        <f t="shared" si="381"/>
        <v>-19.875000000000043</v>
      </c>
      <c r="AP935" s="129">
        <f t="shared" si="389"/>
        <v>0</v>
      </c>
      <c r="AQ935" s="128">
        <f t="shared" si="378"/>
        <v>0</v>
      </c>
      <c r="AR935" s="128">
        <f t="shared" si="379"/>
        <v>0</v>
      </c>
      <c r="AS935" s="125">
        <f t="shared" si="400"/>
        <v>0</v>
      </c>
      <c r="AT935" s="143">
        <f t="shared" si="401"/>
        <v>-1</v>
      </c>
      <c r="AU935" s="137"/>
      <c r="AV935" s="102"/>
    </row>
    <row r="936" spans="1:48" ht="10.199999999999999" x14ac:dyDescent="0.2">
      <c r="A936" s="102"/>
      <c r="B936" s="133">
        <v>934</v>
      </c>
      <c r="C936" s="159"/>
      <c r="D936" s="82"/>
      <c r="E936" s="81"/>
      <c r="F936" s="82"/>
      <c r="G936" s="84"/>
      <c r="H936" s="84"/>
      <c r="I936" s="85"/>
      <c r="J936" s="85"/>
      <c r="K936" s="84"/>
      <c r="L936" s="86"/>
      <c r="M936" s="87"/>
      <c r="N936" s="135"/>
      <c r="O936" s="119"/>
      <c r="P936" s="120"/>
      <c r="Q936" s="121"/>
      <c r="R936" s="86"/>
      <c r="S936" s="86"/>
      <c r="T936" s="138">
        <f t="shared" si="382"/>
        <v>6.4099999999999966</v>
      </c>
      <c r="U936" s="122">
        <f t="shared" si="390"/>
        <v>0</v>
      </c>
      <c r="V936" s="123">
        <f t="shared" si="391"/>
        <v>0</v>
      </c>
      <c r="W936" s="122">
        <f t="shared" si="376"/>
        <v>0</v>
      </c>
      <c r="X936" s="124">
        <f t="shared" si="392"/>
        <v>6.4099999999999966</v>
      </c>
      <c r="Y936" s="124">
        <f t="shared" si="393"/>
        <v>-1.5899999999999967</v>
      </c>
      <c r="Z936" s="124">
        <f t="shared" si="394"/>
        <v>6.4099999999999966</v>
      </c>
      <c r="AA936" s="140">
        <f t="shared" si="395"/>
        <v>-1.5899999999999967</v>
      </c>
      <c r="AB936" s="142" t="str">
        <f>IF(G936&lt;&gt;"",VLOOKUP(WEEKDAY(C936,2),Служебный!G$4:H$10,2),"")</f>
        <v/>
      </c>
      <c r="AC936" s="125" t="str">
        <f t="shared" si="383"/>
        <v/>
      </c>
      <c r="AD936" s="126" t="str">
        <f t="shared" si="384"/>
        <v/>
      </c>
      <c r="AE936" s="127">
        <f t="shared" si="396"/>
        <v>0</v>
      </c>
      <c r="AF936" s="127">
        <f t="shared" si="397"/>
        <v>0</v>
      </c>
      <c r="AG936" s="127" t="str">
        <f t="shared" si="377"/>
        <v>интрадей</v>
      </c>
      <c r="AH936" s="128">
        <f t="shared" si="398"/>
        <v>0</v>
      </c>
      <c r="AI936" s="128">
        <f t="shared" si="399"/>
        <v>0</v>
      </c>
      <c r="AJ936" s="125" t="str">
        <f t="shared" si="385"/>
        <v/>
      </c>
      <c r="AK936" s="125" t="str">
        <f t="shared" si="386"/>
        <v/>
      </c>
      <c r="AL936" s="126" t="str">
        <f t="shared" si="387"/>
        <v/>
      </c>
      <c r="AM936" s="128">
        <f t="shared" si="380"/>
        <v>0</v>
      </c>
      <c r="AN936" s="129">
        <f t="shared" si="388"/>
        <v>8</v>
      </c>
      <c r="AO936" s="129">
        <f t="shared" si="381"/>
        <v>-19.875000000000043</v>
      </c>
      <c r="AP936" s="129">
        <f t="shared" si="389"/>
        <v>0</v>
      </c>
      <c r="AQ936" s="128">
        <f t="shared" si="378"/>
        <v>0</v>
      </c>
      <c r="AR936" s="128">
        <f t="shared" si="379"/>
        <v>0</v>
      </c>
      <c r="AS936" s="125">
        <f t="shared" si="400"/>
        <v>0</v>
      </c>
      <c r="AT936" s="143">
        <f t="shared" si="401"/>
        <v>-1</v>
      </c>
      <c r="AU936" s="137"/>
      <c r="AV936" s="102"/>
    </row>
    <row r="937" spans="1:48" ht="10.199999999999999" x14ac:dyDescent="0.2">
      <c r="A937" s="102"/>
      <c r="B937" s="133">
        <v>935</v>
      </c>
      <c r="C937" s="159"/>
      <c r="D937" s="82"/>
      <c r="E937" s="81"/>
      <c r="F937" s="82"/>
      <c r="G937" s="84"/>
      <c r="H937" s="84"/>
      <c r="I937" s="85"/>
      <c r="J937" s="85"/>
      <c r="K937" s="84"/>
      <c r="L937" s="86"/>
      <c r="M937" s="87"/>
      <c r="N937" s="135"/>
      <c r="O937" s="119"/>
      <c r="P937" s="120"/>
      <c r="Q937" s="121"/>
      <c r="R937" s="86"/>
      <c r="S937" s="86"/>
      <c r="T937" s="138">
        <f t="shared" si="382"/>
        <v>6.4099999999999966</v>
      </c>
      <c r="U937" s="122">
        <f t="shared" si="390"/>
        <v>0</v>
      </c>
      <c r="V937" s="123">
        <f t="shared" si="391"/>
        <v>0</v>
      </c>
      <c r="W937" s="122">
        <f t="shared" si="376"/>
        <v>0</v>
      </c>
      <c r="X937" s="124">
        <f t="shared" si="392"/>
        <v>6.4099999999999966</v>
      </c>
      <c r="Y937" s="124">
        <f t="shared" si="393"/>
        <v>-1.5899999999999967</v>
      </c>
      <c r="Z937" s="124">
        <f t="shared" si="394"/>
        <v>6.4099999999999966</v>
      </c>
      <c r="AA937" s="140">
        <f t="shared" si="395"/>
        <v>-1.5899999999999967</v>
      </c>
      <c r="AB937" s="142" t="str">
        <f>IF(G937&lt;&gt;"",VLOOKUP(WEEKDAY(C937,2),Служебный!G$4:H$10,2),"")</f>
        <v/>
      </c>
      <c r="AC937" s="125" t="str">
        <f t="shared" si="383"/>
        <v/>
      </c>
      <c r="AD937" s="126" t="str">
        <f t="shared" si="384"/>
        <v/>
      </c>
      <c r="AE937" s="127">
        <f t="shared" si="396"/>
        <v>0</v>
      </c>
      <c r="AF937" s="127">
        <f t="shared" si="397"/>
        <v>0</v>
      </c>
      <c r="AG937" s="127" t="str">
        <f t="shared" si="377"/>
        <v>интрадей</v>
      </c>
      <c r="AH937" s="128">
        <f t="shared" si="398"/>
        <v>0</v>
      </c>
      <c r="AI937" s="128">
        <f t="shared" si="399"/>
        <v>0</v>
      </c>
      <c r="AJ937" s="125" t="str">
        <f t="shared" si="385"/>
        <v/>
      </c>
      <c r="AK937" s="125" t="str">
        <f t="shared" si="386"/>
        <v/>
      </c>
      <c r="AL937" s="126" t="str">
        <f t="shared" si="387"/>
        <v/>
      </c>
      <c r="AM937" s="128">
        <f t="shared" si="380"/>
        <v>0</v>
      </c>
      <c r="AN937" s="129">
        <f t="shared" si="388"/>
        <v>8</v>
      </c>
      <c r="AO937" s="129">
        <f t="shared" si="381"/>
        <v>-19.875000000000043</v>
      </c>
      <c r="AP937" s="129">
        <f t="shared" si="389"/>
        <v>0</v>
      </c>
      <c r="AQ937" s="128">
        <f t="shared" si="378"/>
        <v>0</v>
      </c>
      <c r="AR937" s="128">
        <f t="shared" si="379"/>
        <v>0</v>
      </c>
      <c r="AS937" s="125">
        <f t="shared" si="400"/>
        <v>0</v>
      </c>
      <c r="AT937" s="143">
        <f t="shared" si="401"/>
        <v>-1</v>
      </c>
      <c r="AU937" s="137"/>
      <c r="AV937" s="102"/>
    </row>
    <row r="938" spans="1:48" ht="10.199999999999999" x14ac:dyDescent="0.2">
      <c r="A938" s="102"/>
      <c r="B938" s="133">
        <v>936</v>
      </c>
      <c r="C938" s="159"/>
      <c r="D938" s="82"/>
      <c r="E938" s="81"/>
      <c r="F938" s="82"/>
      <c r="G938" s="84"/>
      <c r="H938" s="84"/>
      <c r="I938" s="85"/>
      <c r="J938" s="85"/>
      <c r="K938" s="84"/>
      <c r="L938" s="86"/>
      <c r="M938" s="87"/>
      <c r="N938" s="135"/>
      <c r="O938" s="119"/>
      <c r="P938" s="120"/>
      <c r="Q938" s="121"/>
      <c r="R938" s="86"/>
      <c r="S938" s="86"/>
      <c r="T938" s="138">
        <f t="shared" si="382"/>
        <v>6.4099999999999966</v>
      </c>
      <c r="U938" s="122">
        <f t="shared" si="390"/>
        <v>0</v>
      </c>
      <c r="V938" s="123">
        <f t="shared" si="391"/>
        <v>0</v>
      </c>
      <c r="W938" s="122">
        <f t="shared" si="376"/>
        <v>0</v>
      </c>
      <c r="X938" s="124">
        <f t="shared" si="392"/>
        <v>6.4099999999999966</v>
      </c>
      <c r="Y938" s="124">
        <f t="shared" si="393"/>
        <v>-1.5899999999999967</v>
      </c>
      <c r="Z938" s="124">
        <f t="shared" si="394"/>
        <v>6.4099999999999966</v>
      </c>
      <c r="AA938" s="140">
        <f t="shared" si="395"/>
        <v>-1.5899999999999967</v>
      </c>
      <c r="AB938" s="142" t="str">
        <f>IF(G938&lt;&gt;"",VLOOKUP(WEEKDAY(C938,2),Служебный!G$4:H$10,2),"")</f>
        <v/>
      </c>
      <c r="AC938" s="125" t="str">
        <f t="shared" si="383"/>
        <v/>
      </c>
      <c r="AD938" s="126" t="str">
        <f t="shared" si="384"/>
        <v/>
      </c>
      <c r="AE938" s="127">
        <f t="shared" si="396"/>
        <v>0</v>
      </c>
      <c r="AF938" s="127">
        <f t="shared" si="397"/>
        <v>0</v>
      </c>
      <c r="AG938" s="127" t="str">
        <f t="shared" si="377"/>
        <v>интрадей</v>
      </c>
      <c r="AH938" s="128">
        <f t="shared" si="398"/>
        <v>0</v>
      </c>
      <c r="AI938" s="128">
        <f t="shared" si="399"/>
        <v>0</v>
      </c>
      <c r="AJ938" s="125" t="str">
        <f t="shared" si="385"/>
        <v/>
      </c>
      <c r="AK938" s="125" t="str">
        <f t="shared" si="386"/>
        <v/>
      </c>
      <c r="AL938" s="126" t="str">
        <f t="shared" si="387"/>
        <v/>
      </c>
      <c r="AM938" s="128">
        <f t="shared" si="380"/>
        <v>0</v>
      </c>
      <c r="AN938" s="129">
        <f t="shared" si="388"/>
        <v>8</v>
      </c>
      <c r="AO938" s="129">
        <f t="shared" si="381"/>
        <v>-19.875000000000043</v>
      </c>
      <c r="AP938" s="129">
        <f t="shared" si="389"/>
        <v>0</v>
      </c>
      <c r="AQ938" s="128">
        <f t="shared" si="378"/>
        <v>0</v>
      </c>
      <c r="AR938" s="128">
        <f t="shared" si="379"/>
        <v>0</v>
      </c>
      <c r="AS938" s="125">
        <f t="shared" si="400"/>
        <v>0</v>
      </c>
      <c r="AT938" s="143">
        <f t="shared" si="401"/>
        <v>-1</v>
      </c>
      <c r="AU938" s="137"/>
      <c r="AV938" s="102"/>
    </row>
    <row r="939" spans="1:48" ht="10.199999999999999" x14ac:dyDescent="0.2">
      <c r="A939" s="102"/>
      <c r="B939" s="133">
        <v>937</v>
      </c>
      <c r="C939" s="159"/>
      <c r="D939" s="82"/>
      <c r="E939" s="81"/>
      <c r="F939" s="82"/>
      <c r="G939" s="84"/>
      <c r="H939" s="84"/>
      <c r="I939" s="85"/>
      <c r="J939" s="85"/>
      <c r="K939" s="84"/>
      <c r="L939" s="86"/>
      <c r="M939" s="87"/>
      <c r="N939" s="135"/>
      <c r="O939" s="119"/>
      <c r="P939" s="120"/>
      <c r="Q939" s="121"/>
      <c r="R939" s="86"/>
      <c r="S939" s="86"/>
      <c r="T939" s="138">
        <f t="shared" si="382"/>
        <v>6.4099999999999966</v>
      </c>
      <c r="U939" s="122">
        <f t="shared" si="390"/>
        <v>0</v>
      </c>
      <c r="V939" s="123">
        <f t="shared" si="391"/>
        <v>0</v>
      </c>
      <c r="W939" s="122">
        <f t="shared" si="376"/>
        <v>0</v>
      </c>
      <c r="X939" s="124">
        <f t="shared" si="392"/>
        <v>6.4099999999999966</v>
      </c>
      <c r="Y939" s="124">
        <f t="shared" si="393"/>
        <v>-1.5899999999999967</v>
      </c>
      <c r="Z939" s="124">
        <f t="shared" si="394"/>
        <v>6.4099999999999966</v>
      </c>
      <c r="AA939" s="140">
        <f t="shared" si="395"/>
        <v>-1.5899999999999967</v>
      </c>
      <c r="AB939" s="142" t="str">
        <f>IF(G939&lt;&gt;"",VLOOKUP(WEEKDAY(C939,2),Служебный!G$4:H$10,2),"")</f>
        <v/>
      </c>
      <c r="AC939" s="125" t="str">
        <f t="shared" si="383"/>
        <v/>
      </c>
      <c r="AD939" s="126" t="str">
        <f t="shared" si="384"/>
        <v/>
      </c>
      <c r="AE939" s="127">
        <f t="shared" si="396"/>
        <v>0</v>
      </c>
      <c r="AF939" s="127">
        <f t="shared" si="397"/>
        <v>0</v>
      </c>
      <c r="AG939" s="127" t="str">
        <f t="shared" si="377"/>
        <v>интрадей</v>
      </c>
      <c r="AH939" s="128">
        <f t="shared" si="398"/>
        <v>0</v>
      </c>
      <c r="AI939" s="128">
        <f t="shared" si="399"/>
        <v>0</v>
      </c>
      <c r="AJ939" s="125" t="str">
        <f t="shared" si="385"/>
        <v/>
      </c>
      <c r="AK939" s="125" t="str">
        <f t="shared" si="386"/>
        <v/>
      </c>
      <c r="AL939" s="126" t="str">
        <f t="shared" si="387"/>
        <v/>
      </c>
      <c r="AM939" s="128">
        <f t="shared" si="380"/>
        <v>0</v>
      </c>
      <c r="AN939" s="129">
        <f t="shared" si="388"/>
        <v>8</v>
      </c>
      <c r="AO939" s="129">
        <f t="shared" si="381"/>
        <v>-19.875000000000043</v>
      </c>
      <c r="AP939" s="129">
        <f t="shared" si="389"/>
        <v>0</v>
      </c>
      <c r="AQ939" s="128">
        <f t="shared" si="378"/>
        <v>0</v>
      </c>
      <c r="AR939" s="128">
        <f t="shared" si="379"/>
        <v>0</v>
      </c>
      <c r="AS939" s="125">
        <f t="shared" si="400"/>
        <v>0</v>
      </c>
      <c r="AT939" s="143">
        <f t="shared" si="401"/>
        <v>-1</v>
      </c>
      <c r="AU939" s="137"/>
      <c r="AV939" s="102"/>
    </row>
    <row r="940" spans="1:48" ht="10.199999999999999" x14ac:dyDescent="0.2">
      <c r="A940" s="102"/>
      <c r="B940" s="133">
        <v>938</v>
      </c>
      <c r="C940" s="159"/>
      <c r="D940" s="82"/>
      <c r="E940" s="81"/>
      <c r="F940" s="82"/>
      <c r="G940" s="84"/>
      <c r="H940" s="84"/>
      <c r="I940" s="85"/>
      <c r="J940" s="85"/>
      <c r="K940" s="84"/>
      <c r="L940" s="86"/>
      <c r="M940" s="87"/>
      <c r="N940" s="135"/>
      <c r="O940" s="119"/>
      <c r="P940" s="120"/>
      <c r="Q940" s="121"/>
      <c r="R940" s="86"/>
      <c r="S940" s="86"/>
      <c r="T940" s="138">
        <f t="shared" si="382"/>
        <v>6.4099999999999966</v>
      </c>
      <c r="U940" s="122">
        <f t="shared" si="390"/>
        <v>0</v>
      </c>
      <c r="V940" s="123">
        <f t="shared" si="391"/>
        <v>0</v>
      </c>
      <c r="W940" s="122">
        <f t="shared" si="376"/>
        <v>0</v>
      </c>
      <c r="X940" s="124">
        <f t="shared" si="392"/>
        <v>6.4099999999999966</v>
      </c>
      <c r="Y940" s="124">
        <f t="shared" si="393"/>
        <v>-1.5899999999999967</v>
      </c>
      <c r="Z940" s="124">
        <f t="shared" si="394"/>
        <v>6.4099999999999966</v>
      </c>
      <c r="AA940" s="140">
        <f t="shared" si="395"/>
        <v>-1.5899999999999967</v>
      </c>
      <c r="AB940" s="142" t="str">
        <f>IF(G940&lt;&gt;"",VLOOKUP(WEEKDAY(C940,2),Служебный!G$4:H$10,2),"")</f>
        <v/>
      </c>
      <c r="AC940" s="125" t="str">
        <f t="shared" si="383"/>
        <v/>
      </c>
      <c r="AD940" s="126" t="str">
        <f t="shared" si="384"/>
        <v/>
      </c>
      <c r="AE940" s="127">
        <f t="shared" si="396"/>
        <v>0</v>
      </c>
      <c r="AF940" s="127">
        <f t="shared" si="397"/>
        <v>0</v>
      </c>
      <c r="AG940" s="127" t="str">
        <f t="shared" si="377"/>
        <v>интрадей</v>
      </c>
      <c r="AH940" s="128">
        <f t="shared" si="398"/>
        <v>0</v>
      </c>
      <c r="AI940" s="128">
        <f t="shared" si="399"/>
        <v>0</v>
      </c>
      <c r="AJ940" s="125" t="str">
        <f t="shared" si="385"/>
        <v/>
      </c>
      <c r="AK940" s="125" t="str">
        <f t="shared" si="386"/>
        <v/>
      </c>
      <c r="AL940" s="126" t="str">
        <f t="shared" si="387"/>
        <v/>
      </c>
      <c r="AM940" s="128">
        <f t="shared" si="380"/>
        <v>0</v>
      </c>
      <c r="AN940" s="129">
        <f t="shared" si="388"/>
        <v>8</v>
      </c>
      <c r="AO940" s="129">
        <f t="shared" si="381"/>
        <v>-19.875000000000043</v>
      </c>
      <c r="AP940" s="129">
        <f t="shared" si="389"/>
        <v>0</v>
      </c>
      <c r="AQ940" s="128">
        <f t="shared" si="378"/>
        <v>0</v>
      </c>
      <c r="AR940" s="128">
        <f t="shared" si="379"/>
        <v>0</v>
      </c>
      <c r="AS940" s="125">
        <f t="shared" si="400"/>
        <v>0</v>
      </c>
      <c r="AT940" s="143">
        <f t="shared" si="401"/>
        <v>-1</v>
      </c>
      <c r="AU940" s="137"/>
      <c r="AV940" s="102"/>
    </row>
    <row r="941" spans="1:48" ht="10.199999999999999" x14ac:dyDescent="0.2">
      <c r="A941" s="102"/>
      <c r="B941" s="133">
        <v>939</v>
      </c>
      <c r="C941" s="159"/>
      <c r="D941" s="82"/>
      <c r="E941" s="81"/>
      <c r="F941" s="82"/>
      <c r="G941" s="84"/>
      <c r="H941" s="84"/>
      <c r="I941" s="85"/>
      <c r="J941" s="85"/>
      <c r="K941" s="84"/>
      <c r="L941" s="86"/>
      <c r="M941" s="87"/>
      <c r="N941" s="135"/>
      <c r="O941" s="119"/>
      <c r="P941" s="120"/>
      <c r="Q941" s="121"/>
      <c r="R941" s="86"/>
      <c r="S941" s="86"/>
      <c r="T941" s="138">
        <f t="shared" si="382"/>
        <v>6.4099999999999966</v>
      </c>
      <c r="U941" s="122">
        <f t="shared" si="390"/>
        <v>0</v>
      </c>
      <c r="V941" s="123">
        <f t="shared" si="391"/>
        <v>0</v>
      </c>
      <c r="W941" s="122">
        <f t="shared" si="376"/>
        <v>0</v>
      </c>
      <c r="X941" s="124">
        <f t="shared" si="392"/>
        <v>6.4099999999999966</v>
      </c>
      <c r="Y941" s="124">
        <f t="shared" si="393"/>
        <v>-1.5899999999999967</v>
      </c>
      <c r="Z941" s="124">
        <f t="shared" si="394"/>
        <v>6.4099999999999966</v>
      </c>
      <c r="AA941" s="140">
        <f t="shared" si="395"/>
        <v>-1.5899999999999967</v>
      </c>
      <c r="AB941" s="142" t="str">
        <f>IF(G941&lt;&gt;"",VLOOKUP(WEEKDAY(C941,2),Служебный!G$4:H$10,2),"")</f>
        <v/>
      </c>
      <c r="AC941" s="125" t="str">
        <f t="shared" si="383"/>
        <v/>
      </c>
      <c r="AD941" s="126" t="str">
        <f t="shared" si="384"/>
        <v/>
      </c>
      <c r="AE941" s="127">
        <f t="shared" si="396"/>
        <v>0</v>
      </c>
      <c r="AF941" s="127">
        <f t="shared" si="397"/>
        <v>0</v>
      </c>
      <c r="AG941" s="127" t="str">
        <f t="shared" si="377"/>
        <v>интрадей</v>
      </c>
      <c r="AH941" s="128">
        <f t="shared" si="398"/>
        <v>0</v>
      </c>
      <c r="AI941" s="128">
        <f t="shared" si="399"/>
        <v>0</v>
      </c>
      <c r="AJ941" s="125" t="str">
        <f t="shared" si="385"/>
        <v/>
      </c>
      <c r="AK941" s="125" t="str">
        <f t="shared" si="386"/>
        <v/>
      </c>
      <c r="AL941" s="126" t="str">
        <f t="shared" si="387"/>
        <v/>
      </c>
      <c r="AM941" s="128">
        <f t="shared" si="380"/>
        <v>0</v>
      </c>
      <c r="AN941" s="129">
        <f t="shared" si="388"/>
        <v>8</v>
      </c>
      <c r="AO941" s="129">
        <f t="shared" si="381"/>
        <v>-19.875000000000043</v>
      </c>
      <c r="AP941" s="129">
        <f t="shared" si="389"/>
        <v>0</v>
      </c>
      <c r="AQ941" s="128">
        <f t="shared" si="378"/>
        <v>0</v>
      </c>
      <c r="AR941" s="128">
        <f t="shared" si="379"/>
        <v>0</v>
      </c>
      <c r="AS941" s="125">
        <f t="shared" si="400"/>
        <v>0</v>
      </c>
      <c r="AT941" s="143">
        <f t="shared" si="401"/>
        <v>-1</v>
      </c>
      <c r="AU941" s="137"/>
      <c r="AV941" s="102"/>
    </row>
    <row r="942" spans="1:48" ht="10.199999999999999" x14ac:dyDescent="0.2">
      <c r="A942" s="102"/>
      <c r="B942" s="133">
        <v>940</v>
      </c>
      <c r="C942" s="159"/>
      <c r="D942" s="82"/>
      <c r="E942" s="81"/>
      <c r="F942" s="82"/>
      <c r="G942" s="84"/>
      <c r="H942" s="84"/>
      <c r="I942" s="85"/>
      <c r="J942" s="85"/>
      <c r="K942" s="84"/>
      <c r="L942" s="86"/>
      <c r="M942" s="87"/>
      <c r="N942" s="135"/>
      <c r="O942" s="119"/>
      <c r="P942" s="120"/>
      <c r="Q942" s="121"/>
      <c r="R942" s="86"/>
      <c r="S942" s="86"/>
      <c r="T942" s="138">
        <f t="shared" si="382"/>
        <v>6.4099999999999966</v>
      </c>
      <c r="U942" s="122">
        <f t="shared" si="390"/>
        <v>0</v>
      </c>
      <c r="V942" s="123">
        <f t="shared" si="391"/>
        <v>0</v>
      </c>
      <c r="W942" s="122">
        <f t="shared" si="376"/>
        <v>0</v>
      </c>
      <c r="X942" s="124">
        <f t="shared" si="392"/>
        <v>6.4099999999999966</v>
      </c>
      <c r="Y942" s="124">
        <f t="shared" si="393"/>
        <v>-1.5899999999999967</v>
      </c>
      <c r="Z942" s="124">
        <f t="shared" si="394"/>
        <v>6.4099999999999966</v>
      </c>
      <c r="AA942" s="140">
        <f t="shared" si="395"/>
        <v>-1.5899999999999967</v>
      </c>
      <c r="AB942" s="142" t="str">
        <f>IF(G942&lt;&gt;"",VLOOKUP(WEEKDAY(C942,2),Служебный!G$4:H$10,2),"")</f>
        <v/>
      </c>
      <c r="AC942" s="125" t="str">
        <f t="shared" si="383"/>
        <v/>
      </c>
      <c r="AD942" s="126" t="str">
        <f t="shared" si="384"/>
        <v/>
      </c>
      <c r="AE942" s="127">
        <f t="shared" si="396"/>
        <v>0</v>
      </c>
      <c r="AF942" s="127">
        <f t="shared" si="397"/>
        <v>0</v>
      </c>
      <c r="AG942" s="127" t="str">
        <f t="shared" si="377"/>
        <v>интрадей</v>
      </c>
      <c r="AH942" s="128">
        <f t="shared" si="398"/>
        <v>0</v>
      </c>
      <c r="AI942" s="128">
        <f t="shared" si="399"/>
        <v>0</v>
      </c>
      <c r="AJ942" s="125" t="str">
        <f t="shared" si="385"/>
        <v/>
      </c>
      <c r="AK942" s="125" t="str">
        <f t="shared" si="386"/>
        <v/>
      </c>
      <c r="AL942" s="126" t="str">
        <f t="shared" si="387"/>
        <v/>
      </c>
      <c r="AM942" s="128">
        <f t="shared" si="380"/>
        <v>0</v>
      </c>
      <c r="AN942" s="129">
        <f t="shared" si="388"/>
        <v>8</v>
      </c>
      <c r="AO942" s="129">
        <f t="shared" si="381"/>
        <v>-19.875000000000043</v>
      </c>
      <c r="AP942" s="129">
        <f t="shared" si="389"/>
        <v>0</v>
      </c>
      <c r="AQ942" s="128">
        <f t="shared" si="378"/>
        <v>0</v>
      </c>
      <c r="AR942" s="128">
        <f t="shared" si="379"/>
        <v>0</v>
      </c>
      <c r="AS942" s="125">
        <f t="shared" si="400"/>
        <v>0</v>
      </c>
      <c r="AT942" s="143">
        <f t="shared" si="401"/>
        <v>-1</v>
      </c>
      <c r="AU942" s="137"/>
      <c r="AV942" s="102"/>
    </row>
    <row r="943" spans="1:48" ht="10.199999999999999" x14ac:dyDescent="0.2">
      <c r="A943" s="102"/>
      <c r="B943" s="133">
        <v>941</v>
      </c>
      <c r="C943" s="159"/>
      <c r="D943" s="82"/>
      <c r="E943" s="81"/>
      <c r="F943" s="82"/>
      <c r="G943" s="84"/>
      <c r="H943" s="84"/>
      <c r="I943" s="85"/>
      <c r="J943" s="85"/>
      <c r="K943" s="84"/>
      <c r="L943" s="86"/>
      <c r="M943" s="87"/>
      <c r="N943" s="135"/>
      <c r="O943" s="119"/>
      <c r="P943" s="120"/>
      <c r="Q943" s="121"/>
      <c r="R943" s="86"/>
      <c r="S943" s="86"/>
      <c r="T943" s="138">
        <f t="shared" si="382"/>
        <v>6.4099999999999966</v>
      </c>
      <c r="U943" s="122">
        <f t="shared" si="390"/>
        <v>0</v>
      </c>
      <c r="V943" s="123">
        <f t="shared" si="391"/>
        <v>0</v>
      </c>
      <c r="W943" s="122">
        <f t="shared" si="376"/>
        <v>0</v>
      </c>
      <c r="X943" s="124">
        <f t="shared" si="392"/>
        <v>6.4099999999999966</v>
      </c>
      <c r="Y943" s="124">
        <f t="shared" si="393"/>
        <v>-1.5899999999999967</v>
      </c>
      <c r="Z943" s="124">
        <f t="shared" si="394"/>
        <v>6.4099999999999966</v>
      </c>
      <c r="AA943" s="140">
        <f t="shared" si="395"/>
        <v>-1.5899999999999967</v>
      </c>
      <c r="AB943" s="142" t="str">
        <f>IF(G943&lt;&gt;"",VLOOKUP(WEEKDAY(C943,2),Служебный!G$4:H$10,2),"")</f>
        <v/>
      </c>
      <c r="AC943" s="125" t="str">
        <f t="shared" si="383"/>
        <v/>
      </c>
      <c r="AD943" s="126" t="str">
        <f t="shared" si="384"/>
        <v/>
      </c>
      <c r="AE943" s="127">
        <f t="shared" si="396"/>
        <v>0</v>
      </c>
      <c r="AF943" s="127">
        <f t="shared" si="397"/>
        <v>0</v>
      </c>
      <c r="AG943" s="127" t="str">
        <f t="shared" si="377"/>
        <v>интрадей</v>
      </c>
      <c r="AH943" s="128">
        <f t="shared" si="398"/>
        <v>0</v>
      </c>
      <c r="AI943" s="128">
        <f t="shared" si="399"/>
        <v>0</v>
      </c>
      <c r="AJ943" s="125" t="str">
        <f t="shared" si="385"/>
        <v/>
      </c>
      <c r="AK943" s="125" t="str">
        <f t="shared" si="386"/>
        <v/>
      </c>
      <c r="AL943" s="126" t="str">
        <f t="shared" si="387"/>
        <v/>
      </c>
      <c r="AM943" s="128">
        <f t="shared" si="380"/>
        <v>0</v>
      </c>
      <c r="AN943" s="129">
        <f t="shared" si="388"/>
        <v>8</v>
      </c>
      <c r="AO943" s="129">
        <f t="shared" si="381"/>
        <v>-19.875000000000043</v>
      </c>
      <c r="AP943" s="129">
        <f t="shared" si="389"/>
        <v>0</v>
      </c>
      <c r="AQ943" s="128">
        <f t="shared" si="378"/>
        <v>0</v>
      </c>
      <c r="AR943" s="128">
        <f t="shared" si="379"/>
        <v>0</v>
      </c>
      <c r="AS943" s="125">
        <f t="shared" si="400"/>
        <v>0</v>
      </c>
      <c r="AT943" s="143">
        <f t="shared" si="401"/>
        <v>-1</v>
      </c>
      <c r="AU943" s="137"/>
      <c r="AV943" s="102"/>
    </row>
    <row r="944" spans="1:48" ht="10.199999999999999" x14ac:dyDescent="0.2">
      <c r="A944" s="102"/>
      <c r="B944" s="133">
        <v>942</v>
      </c>
      <c r="C944" s="159"/>
      <c r="D944" s="82"/>
      <c r="E944" s="81"/>
      <c r="F944" s="82"/>
      <c r="G944" s="84"/>
      <c r="H944" s="84"/>
      <c r="I944" s="85"/>
      <c r="J944" s="85"/>
      <c r="K944" s="84"/>
      <c r="L944" s="86"/>
      <c r="M944" s="87"/>
      <c r="N944" s="135"/>
      <c r="O944" s="119"/>
      <c r="P944" s="120"/>
      <c r="Q944" s="121"/>
      <c r="R944" s="86"/>
      <c r="S944" s="86"/>
      <c r="T944" s="138">
        <f t="shared" si="382"/>
        <v>6.4099999999999966</v>
      </c>
      <c r="U944" s="122">
        <f t="shared" si="390"/>
        <v>0</v>
      </c>
      <c r="V944" s="123">
        <f t="shared" si="391"/>
        <v>0</v>
      </c>
      <c r="W944" s="122">
        <f t="shared" si="376"/>
        <v>0</v>
      </c>
      <c r="X944" s="124">
        <f t="shared" si="392"/>
        <v>6.4099999999999966</v>
      </c>
      <c r="Y944" s="124">
        <f t="shared" si="393"/>
        <v>-1.5899999999999967</v>
      </c>
      <c r="Z944" s="124">
        <f t="shared" si="394"/>
        <v>6.4099999999999966</v>
      </c>
      <c r="AA944" s="140">
        <f t="shared" si="395"/>
        <v>-1.5899999999999967</v>
      </c>
      <c r="AB944" s="142" t="str">
        <f>IF(G944&lt;&gt;"",VLOOKUP(WEEKDAY(C944,2),Служебный!G$4:H$10,2),"")</f>
        <v/>
      </c>
      <c r="AC944" s="125" t="str">
        <f t="shared" si="383"/>
        <v/>
      </c>
      <c r="AD944" s="126" t="str">
        <f t="shared" si="384"/>
        <v/>
      </c>
      <c r="AE944" s="127">
        <f t="shared" si="396"/>
        <v>0</v>
      </c>
      <c r="AF944" s="127">
        <f t="shared" si="397"/>
        <v>0</v>
      </c>
      <c r="AG944" s="127" t="str">
        <f t="shared" si="377"/>
        <v>интрадей</v>
      </c>
      <c r="AH944" s="128">
        <f t="shared" si="398"/>
        <v>0</v>
      </c>
      <c r="AI944" s="128">
        <f t="shared" si="399"/>
        <v>0</v>
      </c>
      <c r="AJ944" s="125" t="str">
        <f t="shared" si="385"/>
        <v/>
      </c>
      <c r="AK944" s="125" t="str">
        <f t="shared" si="386"/>
        <v/>
      </c>
      <c r="AL944" s="126" t="str">
        <f t="shared" si="387"/>
        <v/>
      </c>
      <c r="AM944" s="128">
        <f t="shared" si="380"/>
        <v>0</v>
      </c>
      <c r="AN944" s="129">
        <f t="shared" si="388"/>
        <v>8</v>
      </c>
      <c r="AO944" s="129">
        <f t="shared" si="381"/>
        <v>-19.875000000000043</v>
      </c>
      <c r="AP944" s="129">
        <f t="shared" si="389"/>
        <v>0</v>
      </c>
      <c r="AQ944" s="128">
        <f t="shared" si="378"/>
        <v>0</v>
      </c>
      <c r="AR944" s="128">
        <f t="shared" si="379"/>
        <v>0</v>
      </c>
      <c r="AS944" s="125">
        <f t="shared" si="400"/>
        <v>0</v>
      </c>
      <c r="AT944" s="143">
        <f t="shared" si="401"/>
        <v>-1</v>
      </c>
      <c r="AU944" s="137"/>
      <c r="AV944" s="102"/>
    </row>
    <row r="945" spans="1:48" ht="10.199999999999999" x14ac:dyDescent="0.2">
      <c r="A945" s="102"/>
      <c r="B945" s="133">
        <v>943</v>
      </c>
      <c r="C945" s="159"/>
      <c r="D945" s="82"/>
      <c r="E945" s="81"/>
      <c r="F945" s="82"/>
      <c r="G945" s="84"/>
      <c r="H945" s="84"/>
      <c r="I945" s="85"/>
      <c r="J945" s="85"/>
      <c r="K945" s="84"/>
      <c r="L945" s="86"/>
      <c r="M945" s="87"/>
      <c r="N945" s="135"/>
      <c r="O945" s="119"/>
      <c r="P945" s="120"/>
      <c r="Q945" s="121"/>
      <c r="R945" s="86"/>
      <c r="S945" s="86"/>
      <c r="T945" s="138">
        <f t="shared" si="382"/>
        <v>6.4099999999999966</v>
      </c>
      <c r="U945" s="122">
        <f t="shared" si="390"/>
        <v>0</v>
      </c>
      <c r="V945" s="123">
        <f t="shared" si="391"/>
        <v>0</v>
      </c>
      <c r="W945" s="122">
        <f t="shared" si="376"/>
        <v>0</v>
      </c>
      <c r="X945" s="124">
        <f t="shared" si="392"/>
        <v>6.4099999999999966</v>
      </c>
      <c r="Y945" s="124">
        <f t="shared" si="393"/>
        <v>-1.5899999999999967</v>
      </c>
      <c r="Z945" s="124">
        <f t="shared" si="394"/>
        <v>6.4099999999999966</v>
      </c>
      <c r="AA945" s="140">
        <f t="shared" si="395"/>
        <v>-1.5899999999999967</v>
      </c>
      <c r="AB945" s="142" t="str">
        <f>IF(G945&lt;&gt;"",VLOOKUP(WEEKDAY(C945,2),Служебный!G$4:H$10,2),"")</f>
        <v/>
      </c>
      <c r="AC945" s="125" t="str">
        <f t="shared" si="383"/>
        <v/>
      </c>
      <c r="AD945" s="126" t="str">
        <f t="shared" si="384"/>
        <v/>
      </c>
      <c r="AE945" s="127">
        <f t="shared" si="396"/>
        <v>0</v>
      </c>
      <c r="AF945" s="127">
        <f t="shared" si="397"/>
        <v>0</v>
      </c>
      <c r="AG945" s="127" t="str">
        <f t="shared" si="377"/>
        <v>интрадей</v>
      </c>
      <c r="AH945" s="128">
        <f t="shared" si="398"/>
        <v>0</v>
      </c>
      <c r="AI945" s="128">
        <f t="shared" si="399"/>
        <v>0</v>
      </c>
      <c r="AJ945" s="125" t="str">
        <f t="shared" si="385"/>
        <v/>
      </c>
      <c r="AK945" s="125" t="str">
        <f t="shared" si="386"/>
        <v/>
      </c>
      <c r="AL945" s="126" t="str">
        <f t="shared" si="387"/>
        <v/>
      </c>
      <c r="AM945" s="128">
        <f t="shared" si="380"/>
        <v>0</v>
      </c>
      <c r="AN945" s="129">
        <f t="shared" si="388"/>
        <v>8</v>
      </c>
      <c r="AO945" s="129">
        <f t="shared" si="381"/>
        <v>-19.875000000000043</v>
      </c>
      <c r="AP945" s="129">
        <f t="shared" si="389"/>
        <v>0</v>
      </c>
      <c r="AQ945" s="128">
        <f t="shared" si="378"/>
        <v>0</v>
      </c>
      <c r="AR945" s="128">
        <f t="shared" si="379"/>
        <v>0</v>
      </c>
      <c r="AS945" s="125">
        <f t="shared" si="400"/>
        <v>0</v>
      </c>
      <c r="AT945" s="143">
        <f t="shared" si="401"/>
        <v>-1</v>
      </c>
      <c r="AU945" s="137"/>
      <c r="AV945" s="102"/>
    </row>
    <row r="946" spans="1:48" ht="10.199999999999999" x14ac:dyDescent="0.2">
      <c r="A946" s="102"/>
      <c r="B946" s="133">
        <v>944</v>
      </c>
      <c r="C946" s="159"/>
      <c r="D946" s="82"/>
      <c r="E946" s="81"/>
      <c r="F946" s="82"/>
      <c r="G946" s="84"/>
      <c r="H946" s="84"/>
      <c r="I946" s="85"/>
      <c r="J946" s="85"/>
      <c r="K946" s="84"/>
      <c r="L946" s="86"/>
      <c r="M946" s="87"/>
      <c r="N946" s="135"/>
      <c r="O946" s="119"/>
      <c r="P946" s="120"/>
      <c r="Q946" s="121"/>
      <c r="R946" s="86"/>
      <c r="S946" s="86"/>
      <c r="T946" s="138">
        <f t="shared" si="382"/>
        <v>6.4099999999999966</v>
      </c>
      <c r="U946" s="122">
        <f t="shared" si="390"/>
        <v>0</v>
      </c>
      <c r="V946" s="123">
        <f t="shared" si="391"/>
        <v>0</v>
      </c>
      <c r="W946" s="122">
        <f t="shared" si="376"/>
        <v>0</v>
      </c>
      <c r="X946" s="124">
        <f t="shared" si="392"/>
        <v>6.4099999999999966</v>
      </c>
      <c r="Y946" s="124">
        <f t="shared" si="393"/>
        <v>-1.5899999999999967</v>
      </c>
      <c r="Z946" s="124">
        <f t="shared" si="394"/>
        <v>6.4099999999999966</v>
      </c>
      <c r="AA946" s="140">
        <f t="shared" si="395"/>
        <v>-1.5899999999999967</v>
      </c>
      <c r="AB946" s="142" t="str">
        <f>IF(G946&lt;&gt;"",VLOOKUP(WEEKDAY(C946,2),Служебный!G$4:H$10,2),"")</f>
        <v/>
      </c>
      <c r="AC946" s="125" t="str">
        <f t="shared" si="383"/>
        <v/>
      </c>
      <c r="AD946" s="126" t="str">
        <f t="shared" si="384"/>
        <v/>
      </c>
      <c r="AE946" s="127">
        <f t="shared" si="396"/>
        <v>0</v>
      </c>
      <c r="AF946" s="127">
        <f t="shared" si="397"/>
        <v>0</v>
      </c>
      <c r="AG946" s="127" t="str">
        <f t="shared" si="377"/>
        <v>интрадей</v>
      </c>
      <c r="AH946" s="128">
        <f t="shared" si="398"/>
        <v>0</v>
      </c>
      <c r="AI946" s="128">
        <f t="shared" si="399"/>
        <v>0</v>
      </c>
      <c r="AJ946" s="125" t="str">
        <f t="shared" si="385"/>
        <v/>
      </c>
      <c r="AK946" s="125" t="str">
        <f t="shared" si="386"/>
        <v/>
      </c>
      <c r="AL946" s="126" t="str">
        <f t="shared" si="387"/>
        <v/>
      </c>
      <c r="AM946" s="128">
        <f t="shared" si="380"/>
        <v>0</v>
      </c>
      <c r="AN946" s="129">
        <f t="shared" si="388"/>
        <v>8</v>
      </c>
      <c r="AO946" s="129">
        <f t="shared" si="381"/>
        <v>-19.875000000000043</v>
      </c>
      <c r="AP946" s="129">
        <f t="shared" si="389"/>
        <v>0</v>
      </c>
      <c r="AQ946" s="128">
        <f t="shared" si="378"/>
        <v>0</v>
      </c>
      <c r="AR946" s="128">
        <f t="shared" si="379"/>
        <v>0</v>
      </c>
      <c r="AS946" s="125">
        <f t="shared" si="400"/>
        <v>0</v>
      </c>
      <c r="AT946" s="143">
        <f t="shared" si="401"/>
        <v>-1</v>
      </c>
      <c r="AU946" s="137"/>
      <c r="AV946" s="102"/>
    </row>
    <row r="947" spans="1:48" ht="10.199999999999999" x14ac:dyDescent="0.2">
      <c r="A947" s="102"/>
      <c r="B947" s="133">
        <v>945</v>
      </c>
      <c r="C947" s="159"/>
      <c r="D947" s="82"/>
      <c r="E947" s="81"/>
      <c r="F947" s="82"/>
      <c r="G947" s="84"/>
      <c r="H947" s="84"/>
      <c r="I947" s="85"/>
      <c r="J947" s="85"/>
      <c r="K947" s="84"/>
      <c r="L947" s="86"/>
      <c r="M947" s="87"/>
      <c r="N947" s="135"/>
      <c r="O947" s="119"/>
      <c r="P947" s="120"/>
      <c r="Q947" s="121"/>
      <c r="R947" s="86"/>
      <c r="S947" s="86"/>
      <c r="T947" s="138">
        <f t="shared" si="382"/>
        <v>6.4099999999999966</v>
      </c>
      <c r="U947" s="122">
        <f t="shared" si="390"/>
        <v>0</v>
      </c>
      <c r="V947" s="123">
        <f t="shared" si="391"/>
        <v>0</v>
      </c>
      <c r="W947" s="122">
        <f t="shared" si="376"/>
        <v>0</v>
      </c>
      <c r="X947" s="124">
        <f t="shared" si="392"/>
        <v>6.4099999999999966</v>
      </c>
      <c r="Y947" s="124">
        <f t="shared" si="393"/>
        <v>-1.5899999999999967</v>
      </c>
      <c r="Z947" s="124">
        <f t="shared" si="394"/>
        <v>6.4099999999999966</v>
      </c>
      <c r="AA947" s="140">
        <f t="shared" si="395"/>
        <v>-1.5899999999999967</v>
      </c>
      <c r="AB947" s="142" t="str">
        <f>IF(G947&lt;&gt;"",VLOOKUP(WEEKDAY(C947,2),Служебный!G$4:H$10,2),"")</f>
        <v/>
      </c>
      <c r="AC947" s="125" t="str">
        <f t="shared" si="383"/>
        <v/>
      </c>
      <c r="AD947" s="126" t="str">
        <f t="shared" si="384"/>
        <v/>
      </c>
      <c r="AE947" s="127">
        <f t="shared" si="396"/>
        <v>0</v>
      </c>
      <c r="AF947" s="127">
        <f t="shared" si="397"/>
        <v>0</v>
      </c>
      <c r="AG947" s="127" t="str">
        <f t="shared" si="377"/>
        <v>интрадей</v>
      </c>
      <c r="AH947" s="128">
        <f t="shared" si="398"/>
        <v>0</v>
      </c>
      <c r="AI947" s="128">
        <f t="shared" si="399"/>
        <v>0</v>
      </c>
      <c r="AJ947" s="125" t="str">
        <f t="shared" si="385"/>
        <v/>
      </c>
      <c r="AK947" s="125" t="str">
        <f t="shared" si="386"/>
        <v/>
      </c>
      <c r="AL947" s="126" t="str">
        <f t="shared" si="387"/>
        <v/>
      </c>
      <c r="AM947" s="128">
        <f t="shared" si="380"/>
        <v>0</v>
      </c>
      <c r="AN947" s="129">
        <f t="shared" si="388"/>
        <v>8</v>
      </c>
      <c r="AO947" s="129">
        <f t="shared" si="381"/>
        <v>-19.875000000000043</v>
      </c>
      <c r="AP947" s="129">
        <f t="shared" si="389"/>
        <v>0</v>
      </c>
      <c r="AQ947" s="128">
        <f t="shared" si="378"/>
        <v>0</v>
      </c>
      <c r="AR947" s="128">
        <f t="shared" si="379"/>
        <v>0</v>
      </c>
      <c r="AS947" s="125">
        <f t="shared" si="400"/>
        <v>0</v>
      </c>
      <c r="AT947" s="143">
        <f t="shared" si="401"/>
        <v>-1</v>
      </c>
      <c r="AU947" s="137"/>
      <c r="AV947" s="102"/>
    </row>
    <row r="948" spans="1:48" ht="10.199999999999999" x14ac:dyDescent="0.2">
      <c r="A948" s="102"/>
      <c r="B948" s="133">
        <v>946</v>
      </c>
      <c r="C948" s="159"/>
      <c r="D948" s="82"/>
      <c r="E948" s="81"/>
      <c r="F948" s="82"/>
      <c r="G948" s="84"/>
      <c r="H948" s="84"/>
      <c r="I948" s="85"/>
      <c r="J948" s="85"/>
      <c r="K948" s="84"/>
      <c r="L948" s="86"/>
      <c r="M948" s="87"/>
      <c r="N948" s="135"/>
      <c r="O948" s="119"/>
      <c r="P948" s="120"/>
      <c r="Q948" s="121"/>
      <c r="R948" s="86"/>
      <c r="S948" s="86"/>
      <c r="T948" s="138">
        <f t="shared" si="382"/>
        <v>6.4099999999999966</v>
      </c>
      <c r="U948" s="122">
        <f t="shared" si="390"/>
        <v>0</v>
      </c>
      <c r="V948" s="123">
        <f t="shared" si="391"/>
        <v>0</v>
      </c>
      <c r="W948" s="122">
        <f t="shared" si="376"/>
        <v>0</v>
      </c>
      <c r="X948" s="124">
        <f t="shared" si="392"/>
        <v>6.4099999999999966</v>
      </c>
      <c r="Y948" s="124">
        <f t="shared" si="393"/>
        <v>-1.5899999999999967</v>
      </c>
      <c r="Z948" s="124">
        <f t="shared" si="394"/>
        <v>6.4099999999999966</v>
      </c>
      <c r="AA948" s="140">
        <f t="shared" si="395"/>
        <v>-1.5899999999999967</v>
      </c>
      <c r="AB948" s="142" t="str">
        <f>IF(G948&lt;&gt;"",VLOOKUP(WEEKDAY(C948,2),Служебный!G$4:H$10,2),"")</f>
        <v/>
      </c>
      <c r="AC948" s="125" t="str">
        <f t="shared" si="383"/>
        <v/>
      </c>
      <c r="AD948" s="126" t="str">
        <f t="shared" si="384"/>
        <v/>
      </c>
      <c r="AE948" s="127">
        <f t="shared" si="396"/>
        <v>0</v>
      </c>
      <c r="AF948" s="127">
        <f t="shared" si="397"/>
        <v>0</v>
      </c>
      <c r="AG948" s="127" t="str">
        <f t="shared" si="377"/>
        <v>интрадей</v>
      </c>
      <c r="AH948" s="128">
        <f t="shared" si="398"/>
        <v>0</v>
      </c>
      <c r="AI948" s="128">
        <f t="shared" si="399"/>
        <v>0</v>
      </c>
      <c r="AJ948" s="125" t="str">
        <f t="shared" si="385"/>
        <v/>
      </c>
      <c r="AK948" s="125" t="str">
        <f t="shared" si="386"/>
        <v/>
      </c>
      <c r="AL948" s="126" t="str">
        <f t="shared" si="387"/>
        <v/>
      </c>
      <c r="AM948" s="128">
        <f t="shared" si="380"/>
        <v>0</v>
      </c>
      <c r="AN948" s="129">
        <f t="shared" si="388"/>
        <v>8</v>
      </c>
      <c r="AO948" s="129">
        <f t="shared" si="381"/>
        <v>-19.875000000000043</v>
      </c>
      <c r="AP948" s="129">
        <f t="shared" si="389"/>
        <v>0</v>
      </c>
      <c r="AQ948" s="128">
        <f t="shared" si="378"/>
        <v>0</v>
      </c>
      <c r="AR948" s="128">
        <f t="shared" si="379"/>
        <v>0</v>
      </c>
      <c r="AS948" s="125">
        <f t="shared" si="400"/>
        <v>0</v>
      </c>
      <c r="AT948" s="143">
        <f t="shared" si="401"/>
        <v>-1</v>
      </c>
      <c r="AU948" s="137"/>
      <c r="AV948" s="102"/>
    </row>
    <row r="949" spans="1:48" ht="10.199999999999999" x14ac:dyDescent="0.2">
      <c r="A949" s="102"/>
      <c r="B949" s="133">
        <v>947</v>
      </c>
      <c r="C949" s="159"/>
      <c r="D949" s="82"/>
      <c r="E949" s="81"/>
      <c r="F949" s="82"/>
      <c r="G949" s="84"/>
      <c r="H949" s="84"/>
      <c r="I949" s="85"/>
      <c r="J949" s="85"/>
      <c r="K949" s="84"/>
      <c r="L949" s="86"/>
      <c r="M949" s="87"/>
      <c r="N949" s="135"/>
      <c r="O949" s="119"/>
      <c r="P949" s="120"/>
      <c r="Q949" s="121"/>
      <c r="R949" s="86"/>
      <c r="S949" s="86"/>
      <c r="T949" s="138">
        <f t="shared" si="382"/>
        <v>6.4099999999999966</v>
      </c>
      <c r="U949" s="122">
        <f t="shared" si="390"/>
        <v>0</v>
      </c>
      <c r="V949" s="123">
        <f t="shared" si="391"/>
        <v>0</v>
      </c>
      <c r="W949" s="122">
        <f t="shared" si="376"/>
        <v>0</v>
      </c>
      <c r="X949" s="124">
        <f t="shared" si="392"/>
        <v>6.4099999999999966</v>
      </c>
      <c r="Y949" s="124">
        <f t="shared" si="393"/>
        <v>-1.5899999999999967</v>
      </c>
      <c r="Z949" s="124">
        <f t="shared" si="394"/>
        <v>6.4099999999999966</v>
      </c>
      <c r="AA949" s="140">
        <f t="shared" si="395"/>
        <v>-1.5899999999999967</v>
      </c>
      <c r="AB949" s="142" t="str">
        <f>IF(G949&lt;&gt;"",VLOOKUP(WEEKDAY(C949,2),Служебный!G$4:H$10,2),"")</f>
        <v/>
      </c>
      <c r="AC949" s="125" t="str">
        <f t="shared" si="383"/>
        <v/>
      </c>
      <c r="AD949" s="126" t="str">
        <f t="shared" si="384"/>
        <v/>
      </c>
      <c r="AE949" s="127">
        <f t="shared" si="396"/>
        <v>0</v>
      </c>
      <c r="AF949" s="127">
        <f t="shared" si="397"/>
        <v>0</v>
      </c>
      <c r="AG949" s="127" t="str">
        <f t="shared" si="377"/>
        <v>интрадей</v>
      </c>
      <c r="AH949" s="128">
        <f t="shared" si="398"/>
        <v>0</v>
      </c>
      <c r="AI949" s="128">
        <f t="shared" si="399"/>
        <v>0</v>
      </c>
      <c r="AJ949" s="125" t="str">
        <f t="shared" si="385"/>
        <v/>
      </c>
      <c r="AK949" s="125" t="str">
        <f t="shared" si="386"/>
        <v/>
      </c>
      <c r="AL949" s="126" t="str">
        <f t="shared" si="387"/>
        <v/>
      </c>
      <c r="AM949" s="128">
        <f t="shared" si="380"/>
        <v>0</v>
      </c>
      <c r="AN949" s="129">
        <f t="shared" si="388"/>
        <v>8</v>
      </c>
      <c r="AO949" s="129">
        <f t="shared" si="381"/>
        <v>-19.875000000000043</v>
      </c>
      <c r="AP949" s="129">
        <f t="shared" si="389"/>
        <v>0</v>
      </c>
      <c r="AQ949" s="128">
        <f t="shared" si="378"/>
        <v>0</v>
      </c>
      <c r="AR949" s="128">
        <f t="shared" si="379"/>
        <v>0</v>
      </c>
      <c r="AS949" s="125">
        <f t="shared" si="400"/>
        <v>0</v>
      </c>
      <c r="AT949" s="143">
        <f t="shared" si="401"/>
        <v>-1</v>
      </c>
      <c r="AU949" s="137"/>
      <c r="AV949" s="102"/>
    </row>
    <row r="950" spans="1:48" ht="10.199999999999999" x14ac:dyDescent="0.2">
      <c r="A950" s="102"/>
      <c r="B950" s="133">
        <v>948</v>
      </c>
      <c r="C950" s="159"/>
      <c r="D950" s="82"/>
      <c r="E950" s="81"/>
      <c r="F950" s="82"/>
      <c r="G950" s="84"/>
      <c r="H950" s="84"/>
      <c r="I950" s="85"/>
      <c r="J950" s="85"/>
      <c r="K950" s="84"/>
      <c r="L950" s="86"/>
      <c r="M950" s="87"/>
      <c r="N950" s="135"/>
      <c r="O950" s="119"/>
      <c r="P950" s="120"/>
      <c r="Q950" s="121"/>
      <c r="R950" s="86"/>
      <c r="S950" s="86"/>
      <c r="T950" s="138">
        <f t="shared" si="382"/>
        <v>6.4099999999999966</v>
      </c>
      <c r="U950" s="122">
        <f t="shared" si="390"/>
        <v>0</v>
      </c>
      <c r="V950" s="123">
        <f t="shared" si="391"/>
        <v>0</v>
      </c>
      <c r="W950" s="122">
        <f t="shared" si="376"/>
        <v>0</v>
      </c>
      <c r="X950" s="124">
        <f t="shared" si="392"/>
        <v>6.4099999999999966</v>
      </c>
      <c r="Y950" s="124">
        <f t="shared" si="393"/>
        <v>-1.5899999999999967</v>
      </c>
      <c r="Z950" s="124">
        <f t="shared" si="394"/>
        <v>6.4099999999999966</v>
      </c>
      <c r="AA950" s="140">
        <f t="shared" si="395"/>
        <v>-1.5899999999999967</v>
      </c>
      <c r="AB950" s="142" t="str">
        <f>IF(G950&lt;&gt;"",VLOOKUP(WEEKDAY(C950,2),Служебный!G$4:H$10,2),"")</f>
        <v/>
      </c>
      <c r="AC950" s="125" t="str">
        <f t="shared" si="383"/>
        <v/>
      </c>
      <c r="AD950" s="126" t="str">
        <f t="shared" si="384"/>
        <v/>
      </c>
      <c r="AE950" s="127">
        <f t="shared" si="396"/>
        <v>0</v>
      </c>
      <c r="AF950" s="127">
        <f t="shared" si="397"/>
        <v>0</v>
      </c>
      <c r="AG950" s="127" t="str">
        <f t="shared" si="377"/>
        <v>интрадей</v>
      </c>
      <c r="AH950" s="128">
        <f t="shared" si="398"/>
        <v>0</v>
      </c>
      <c r="AI950" s="128">
        <f t="shared" si="399"/>
        <v>0</v>
      </c>
      <c r="AJ950" s="125" t="str">
        <f t="shared" si="385"/>
        <v/>
      </c>
      <c r="AK950" s="125" t="str">
        <f t="shared" si="386"/>
        <v/>
      </c>
      <c r="AL950" s="126" t="str">
        <f t="shared" si="387"/>
        <v/>
      </c>
      <c r="AM950" s="128">
        <f t="shared" si="380"/>
        <v>0</v>
      </c>
      <c r="AN950" s="129">
        <f t="shared" si="388"/>
        <v>8</v>
      </c>
      <c r="AO950" s="129">
        <f t="shared" si="381"/>
        <v>-19.875000000000043</v>
      </c>
      <c r="AP950" s="129">
        <f t="shared" si="389"/>
        <v>0</v>
      </c>
      <c r="AQ950" s="128">
        <f t="shared" si="378"/>
        <v>0</v>
      </c>
      <c r="AR950" s="128">
        <f t="shared" si="379"/>
        <v>0</v>
      </c>
      <c r="AS950" s="125">
        <f t="shared" si="400"/>
        <v>0</v>
      </c>
      <c r="AT950" s="143">
        <f t="shared" si="401"/>
        <v>-1</v>
      </c>
      <c r="AU950" s="137"/>
      <c r="AV950" s="102"/>
    </row>
    <row r="951" spans="1:48" ht="10.199999999999999" x14ac:dyDescent="0.2">
      <c r="A951" s="102"/>
      <c r="B951" s="133">
        <v>949</v>
      </c>
      <c r="C951" s="159"/>
      <c r="D951" s="82"/>
      <c r="E951" s="81"/>
      <c r="F951" s="82"/>
      <c r="G951" s="84"/>
      <c r="H951" s="84"/>
      <c r="I951" s="85"/>
      <c r="J951" s="85"/>
      <c r="K951" s="84"/>
      <c r="L951" s="86"/>
      <c r="M951" s="87"/>
      <c r="N951" s="135"/>
      <c r="O951" s="119"/>
      <c r="P951" s="120"/>
      <c r="Q951" s="121"/>
      <c r="R951" s="86"/>
      <c r="S951" s="86"/>
      <c r="T951" s="138">
        <f t="shared" si="382"/>
        <v>6.4099999999999966</v>
      </c>
      <c r="U951" s="122">
        <f t="shared" si="390"/>
        <v>0</v>
      </c>
      <c r="V951" s="123">
        <f t="shared" si="391"/>
        <v>0</v>
      </c>
      <c r="W951" s="122">
        <f t="shared" si="376"/>
        <v>0</v>
      </c>
      <c r="X951" s="124">
        <f t="shared" si="392"/>
        <v>6.4099999999999966</v>
      </c>
      <c r="Y951" s="124">
        <f t="shared" si="393"/>
        <v>-1.5899999999999967</v>
      </c>
      <c r="Z951" s="124">
        <f t="shared" si="394"/>
        <v>6.4099999999999966</v>
      </c>
      <c r="AA951" s="140">
        <f t="shared" si="395"/>
        <v>-1.5899999999999967</v>
      </c>
      <c r="AB951" s="142" t="str">
        <f>IF(G951&lt;&gt;"",VLOOKUP(WEEKDAY(C951,2),Служебный!G$4:H$10,2),"")</f>
        <v/>
      </c>
      <c r="AC951" s="125" t="str">
        <f t="shared" si="383"/>
        <v/>
      </c>
      <c r="AD951" s="126" t="str">
        <f t="shared" si="384"/>
        <v/>
      </c>
      <c r="AE951" s="127">
        <f t="shared" si="396"/>
        <v>0</v>
      </c>
      <c r="AF951" s="127">
        <f t="shared" si="397"/>
        <v>0</v>
      </c>
      <c r="AG951" s="127" t="str">
        <f t="shared" si="377"/>
        <v>интрадей</v>
      </c>
      <c r="AH951" s="128">
        <f t="shared" si="398"/>
        <v>0</v>
      </c>
      <c r="AI951" s="128">
        <f t="shared" si="399"/>
        <v>0</v>
      </c>
      <c r="AJ951" s="125" t="str">
        <f t="shared" si="385"/>
        <v/>
      </c>
      <c r="AK951" s="125" t="str">
        <f t="shared" si="386"/>
        <v/>
      </c>
      <c r="AL951" s="126" t="str">
        <f t="shared" si="387"/>
        <v/>
      </c>
      <c r="AM951" s="128">
        <f t="shared" si="380"/>
        <v>0</v>
      </c>
      <c r="AN951" s="129">
        <f t="shared" si="388"/>
        <v>8</v>
      </c>
      <c r="AO951" s="129">
        <f t="shared" si="381"/>
        <v>-19.875000000000043</v>
      </c>
      <c r="AP951" s="129">
        <f t="shared" si="389"/>
        <v>0</v>
      </c>
      <c r="AQ951" s="128">
        <f t="shared" si="378"/>
        <v>0</v>
      </c>
      <c r="AR951" s="128">
        <f t="shared" si="379"/>
        <v>0</v>
      </c>
      <c r="AS951" s="125">
        <f t="shared" si="400"/>
        <v>0</v>
      </c>
      <c r="AT951" s="143">
        <f t="shared" si="401"/>
        <v>-1</v>
      </c>
      <c r="AU951" s="137"/>
      <c r="AV951" s="102"/>
    </row>
    <row r="952" spans="1:48" ht="10.199999999999999" x14ac:dyDescent="0.2">
      <c r="A952" s="102"/>
      <c r="B952" s="133">
        <v>950</v>
      </c>
      <c r="C952" s="159"/>
      <c r="D952" s="82"/>
      <c r="E952" s="81"/>
      <c r="F952" s="82"/>
      <c r="G952" s="84"/>
      <c r="H952" s="84"/>
      <c r="I952" s="85"/>
      <c r="J952" s="85"/>
      <c r="K952" s="84"/>
      <c r="L952" s="86"/>
      <c r="M952" s="87"/>
      <c r="N952" s="135"/>
      <c r="O952" s="119"/>
      <c r="P952" s="120"/>
      <c r="Q952" s="121"/>
      <c r="R952" s="86"/>
      <c r="S952" s="86"/>
      <c r="T952" s="138">
        <f t="shared" si="382"/>
        <v>6.4099999999999966</v>
      </c>
      <c r="U952" s="122">
        <f t="shared" si="390"/>
        <v>0</v>
      </c>
      <c r="V952" s="123">
        <f t="shared" si="391"/>
        <v>0</v>
      </c>
      <c r="W952" s="122">
        <f t="shared" si="376"/>
        <v>0</v>
      </c>
      <c r="X952" s="124">
        <f t="shared" si="392"/>
        <v>6.4099999999999966</v>
      </c>
      <c r="Y952" s="124">
        <f t="shared" si="393"/>
        <v>-1.5899999999999967</v>
      </c>
      <c r="Z952" s="124">
        <f t="shared" si="394"/>
        <v>6.4099999999999966</v>
      </c>
      <c r="AA952" s="140">
        <f t="shared" si="395"/>
        <v>-1.5899999999999967</v>
      </c>
      <c r="AB952" s="142" t="str">
        <f>IF(G952&lt;&gt;"",VLOOKUP(WEEKDAY(C952,2),Служебный!G$4:H$10,2),"")</f>
        <v/>
      </c>
      <c r="AC952" s="125" t="str">
        <f t="shared" si="383"/>
        <v/>
      </c>
      <c r="AD952" s="126" t="str">
        <f t="shared" si="384"/>
        <v/>
      </c>
      <c r="AE952" s="127">
        <f t="shared" si="396"/>
        <v>0</v>
      </c>
      <c r="AF952" s="127">
        <f t="shared" si="397"/>
        <v>0</v>
      </c>
      <c r="AG952" s="127" t="str">
        <f t="shared" si="377"/>
        <v>интрадей</v>
      </c>
      <c r="AH952" s="128">
        <f t="shared" si="398"/>
        <v>0</v>
      </c>
      <c r="AI952" s="128">
        <f t="shared" si="399"/>
        <v>0</v>
      </c>
      <c r="AJ952" s="125" t="str">
        <f t="shared" si="385"/>
        <v/>
      </c>
      <c r="AK952" s="125" t="str">
        <f t="shared" si="386"/>
        <v/>
      </c>
      <c r="AL952" s="126" t="str">
        <f t="shared" si="387"/>
        <v/>
      </c>
      <c r="AM952" s="128">
        <f t="shared" si="380"/>
        <v>0</v>
      </c>
      <c r="AN952" s="129">
        <f t="shared" si="388"/>
        <v>8</v>
      </c>
      <c r="AO952" s="129">
        <f t="shared" si="381"/>
        <v>-19.875000000000043</v>
      </c>
      <c r="AP952" s="129">
        <f t="shared" si="389"/>
        <v>0</v>
      </c>
      <c r="AQ952" s="128">
        <f t="shared" si="378"/>
        <v>0</v>
      </c>
      <c r="AR952" s="128">
        <f t="shared" si="379"/>
        <v>0</v>
      </c>
      <c r="AS952" s="125">
        <f t="shared" si="400"/>
        <v>0</v>
      </c>
      <c r="AT952" s="143">
        <f t="shared" si="401"/>
        <v>-1</v>
      </c>
      <c r="AU952" s="137"/>
      <c r="AV952" s="102"/>
    </row>
    <row r="953" spans="1:48" ht="10.199999999999999" x14ac:dyDescent="0.2">
      <c r="A953" s="102"/>
      <c r="B953" s="133">
        <v>951</v>
      </c>
      <c r="C953" s="159"/>
      <c r="D953" s="82"/>
      <c r="E953" s="81"/>
      <c r="F953" s="82"/>
      <c r="G953" s="84"/>
      <c r="H953" s="84"/>
      <c r="I953" s="85"/>
      <c r="J953" s="85"/>
      <c r="K953" s="84"/>
      <c r="L953" s="86"/>
      <c r="M953" s="87"/>
      <c r="N953" s="135"/>
      <c r="O953" s="119"/>
      <c r="P953" s="120"/>
      <c r="Q953" s="121"/>
      <c r="R953" s="86"/>
      <c r="S953" s="86"/>
      <c r="T953" s="138">
        <f t="shared" si="382"/>
        <v>6.4099999999999966</v>
      </c>
      <c r="U953" s="122">
        <f t="shared" si="390"/>
        <v>0</v>
      </c>
      <c r="V953" s="123">
        <f t="shared" si="391"/>
        <v>0</v>
      </c>
      <c r="W953" s="122">
        <f t="shared" si="376"/>
        <v>0</v>
      </c>
      <c r="X953" s="124">
        <f t="shared" si="392"/>
        <v>6.4099999999999966</v>
      </c>
      <c r="Y953" s="124">
        <f t="shared" si="393"/>
        <v>-1.5899999999999967</v>
      </c>
      <c r="Z953" s="124">
        <f t="shared" si="394"/>
        <v>6.4099999999999966</v>
      </c>
      <c r="AA953" s="140">
        <f t="shared" si="395"/>
        <v>-1.5899999999999967</v>
      </c>
      <c r="AB953" s="142" t="str">
        <f>IF(G953&lt;&gt;"",VLOOKUP(WEEKDAY(C953,2),Служебный!G$4:H$10,2),"")</f>
        <v/>
      </c>
      <c r="AC953" s="125" t="str">
        <f t="shared" si="383"/>
        <v/>
      </c>
      <c r="AD953" s="126" t="str">
        <f t="shared" si="384"/>
        <v/>
      </c>
      <c r="AE953" s="127">
        <f t="shared" si="396"/>
        <v>0</v>
      </c>
      <c r="AF953" s="127">
        <f t="shared" si="397"/>
        <v>0</v>
      </c>
      <c r="AG953" s="127" t="str">
        <f t="shared" si="377"/>
        <v>интрадей</v>
      </c>
      <c r="AH953" s="128">
        <f t="shared" si="398"/>
        <v>0</v>
      </c>
      <c r="AI953" s="128">
        <f t="shared" si="399"/>
        <v>0</v>
      </c>
      <c r="AJ953" s="125" t="str">
        <f t="shared" si="385"/>
        <v/>
      </c>
      <c r="AK953" s="125" t="str">
        <f t="shared" si="386"/>
        <v/>
      </c>
      <c r="AL953" s="126" t="str">
        <f t="shared" si="387"/>
        <v/>
      </c>
      <c r="AM953" s="128">
        <f t="shared" si="380"/>
        <v>0</v>
      </c>
      <c r="AN953" s="129">
        <f t="shared" si="388"/>
        <v>8</v>
      </c>
      <c r="AO953" s="129">
        <f t="shared" si="381"/>
        <v>-19.875000000000043</v>
      </c>
      <c r="AP953" s="129">
        <f t="shared" si="389"/>
        <v>0</v>
      </c>
      <c r="AQ953" s="128">
        <f t="shared" si="378"/>
        <v>0</v>
      </c>
      <c r="AR953" s="128">
        <f t="shared" si="379"/>
        <v>0</v>
      </c>
      <c r="AS953" s="125">
        <f t="shared" si="400"/>
        <v>0</v>
      </c>
      <c r="AT953" s="143">
        <f t="shared" si="401"/>
        <v>-1</v>
      </c>
      <c r="AU953" s="137"/>
      <c r="AV953" s="102"/>
    </row>
    <row r="954" spans="1:48" ht="10.199999999999999" x14ac:dyDescent="0.2">
      <c r="A954" s="102"/>
      <c r="B954" s="133">
        <v>952</v>
      </c>
      <c r="C954" s="159"/>
      <c r="D954" s="82"/>
      <c r="E954" s="81"/>
      <c r="F954" s="82"/>
      <c r="G954" s="84"/>
      <c r="H954" s="84"/>
      <c r="I954" s="85"/>
      <c r="J954" s="85"/>
      <c r="K954" s="84"/>
      <c r="L954" s="86"/>
      <c r="M954" s="87"/>
      <c r="N954" s="135"/>
      <c r="O954" s="119"/>
      <c r="P954" s="120"/>
      <c r="Q954" s="121"/>
      <c r="R954" s="86"/>
      <c r="S954" s="86"/>
      <c r="T954" s="138">
        <f t="shared" si="382"/>
        <v>6.4099999999999966</v>
      </c>
      <c r="U954" s="122">
        <f t="shared" si="390"/>
        <v>0</v>
      </c>
      <c r="V954" s="123">
        <f t="shared" si="391"/>
        <v>0</v>
      </c>
      <c r="W954" s="122">
        <f t="shared" si="376"/>
        <v>0</v>
      </c>
      <c r="X954" s="124">
        <f t="shared" si="392"/>
        <v>6.4099999999999966</v>
      </c>
      <c r="Y954" s="124">
        <f t="shared" si="393"/>
        <v>-1.5899999999999967</v>
      </c>
      <c r="Z954" s="124">
        <f t="shared" si="394"/>
        <v>6.4099999999999966</v>
      </c>
      <c r="AA954" s="140">
        <f t="shared" si="395"/>
        <v>-1.5899999999999967</v>
      </c>
      <c r="AB954" s="142" t="str">
        <f>IF(G954&lt;&gt;"",VLOOKUP(WEEKDAY(C954,2),Служебный!G$4:H$10,2),"")</f>
        <v/>
      </c>
      <c r="AC954" s="125" t="str">
        <f t="shared" si="383"/>
        <v/>
      </c>
      <c r="AD954" s="126" t="str">
        <f t="shared" si="384"/>
        <v/>
      </c>
      <c r="AE954" s="127">
        <f t="shared" si="396"/>
        <v>0</v>
      </c>
      <c r="AF954" s="127">
        <f t="shared" si="397"/>
        <v>0</v>
      </c>
      <c r="AG954" s="127" t="str">
        <f t="shared" si="377"/>
        <v>интрадей</v>
      </c>
      <c r="AH954" s="128">
        <f t="shared" si="398"/>
        <v>0</v>
      </c>
      <c r="AI954" s="128">
        <f t="shared" si="399"/>
        <v>0</v>
      </c>
      <c r="AJ954" s="125" t="str">
        <f t="shared" si="385"/>
        <v/>
      </c>
      <c r="AK954" s="125" t="str">
        <f t="shared" si="386"/>
        <v/>
      </c>
      <c r="AL954" s="126" t="str">
        <f t="shared" si="387"/>
        <v/>
      </c>
      <c r="AM954" s="128">
        <f t="shared" si="380"/>
        <v>0</v>
      </c>
      <c r="AN954" s="129">
        <f t="shared" si="388"/>
        <v>8</v>
      </c>
      <c r="AO954" s="129">
        <f t="shared" si="381"/>
        <v>-19.875000000000043</v>
      </c>
      <c r="AP954" s="129">
        <f t="shared" si="389"/>
        <v>0</v>
      </c>
      <c r="AQ954" s="128">
        <f t="shared" si="378"/>
        <v>0</v>
      </c>
      <c r="AR954" s="128">
        <f t="shared" si="379"/>
        <v>0</v>
      </c>
      <c r="AS954" s="125">
        <f t="shared" si="400"/>
        <v>0</v>
      </c>
      <c r="AT954" s="143">
        <f t="shared" si="401"/>
        <v>-1</v>
      </c>
      <c r="AU954" s="137"/>
      <c r="AV954" s="102"/>
    </row>
    <row r="955" spans="1:48" ht="10.199999999999999" x14ac:dyDescent="0.2">
      <c r="A955" s="102"/>
      <c r="B955" s="133">
        <v>953</v>
      </c>
      <c r="C955" s="159"/>
      <c r="D955" s="82"/>
      <c r="E955" s="81"/>
      <c r="F955" s="82"/>
      <c r="G955" s="84"/>
      <c r="H955" s="84"/>
      <c r="I955" s="85"/>
      <c r="J955" s="85"/>
      <c r="K955" s="84"/>
      <c r="L955" s="86"/>
      <c r="M955" s="87"/>
      <c r="N955" s="135"/>
      <c r="O955" s="119"/>
      <c r="P955" s="120"/>
      <c r="Q955" s="121"/>
      <c r="R955" s="86"/>
      <c r="S955" s="86"/>
      <c r="T955" s="138">
        <f t="shared" si="382"/>
        <v>6.4099999999999966</v>
      </c>
      <c r="U955" s="122">
        <f t="shared" si="390"/>
        <v>0</v>
      </c>
      <c r="V955" s="123">
        <f t="shared" si="391"/>
        <v>0</v>
      </c>
      <c r="W955" s="122">
        <f t="shared" si="376"/>
        <v>0</v>
      </c>
      <c r="X955" s="124">
        <f t="shared" si="392"/>
        <v>6.4099999999999966</v>
      </c>
      <c r="Y955" s="124">
        <f t="shared" si="393"/>
        <v>-1.5899999999999967</v>
      </c>
      <c r="Z955" s="124">
        <f t="shared" si="394"/>
        <v>6.4099999999999966</v>
      </c>
      <c r="AA955" s="140">
        <f t="shared" si="395"/>
        <v>-1.5899999999999967</v>
      </c>
      <c r="AB955" s="142" t="str">
        <f>IF(G955&lt;&gt;"",VLOOKUP(WEEKDAY(C955,2),Служебный!G$4:H$10,2),"")</f>
        <v/>
      </c>
      <c r="AC955" s="125" t="str">
        <f t="shared" si="383"/>
        <v/>
      </c>
      <c r="AD955" s="126" t="str">
        <f t="shared" si="384"/>
        <v/>
      </c>
      <c r="AE955" s="127">
        <f t="shared" si="396"/>
        <v>0</v>
      </c>
      <c r="AF955" s="127">
        <f t="shared" si="397"/>
        <v>0</v>
      </c>
      <c r="AG955" s="127" t="str">
        <f t="shared" si="377"/>
        <v>интрадей</v>
      </c>
      <c r="AH955" s="128">
        <f t="shared" si="398"/>
        <v>0</v>
      </c>
      <c r="AI955" s="128">
        <f t="shared" si="399"/>
        <v>0</v>
      </c>
      <c r="AJ955" s="125" t="str">
        <f t="shared" si="385"/>
        <v/>
      </c>
      <c r="AK955" s="125" t="str">
        <f t="shared" si="386"/>
        <v/>
      </c>
      <c r="AL955" s="126" t="str">
        <f t="shared" si="387"/>
        <v/>
      </c>
      <c r="AM955" s="128">
        <f t="shared" si="380"/>
        <v>0</v>
      </c>
      <c r="AN955" s="129">
        <f t="shared" si="388"/>
        <v>8</v>
      </c>
      <c r="AO955" s="129">
        <f t="shared" si="381"/>
        <v>-19.875000000000043</v>
      </c>
      <c r="AP955" s="129">
        <f t="shared" si="389"/>
        <v>0</v>
      </c>
      <c r="AQ955" s="128">
        <f t="shared" si="378"/>
        <v>0</v>
      </c>
      <c r="AR955" s="128">
        <f t="shared" si="379"/>
        <v>0</v>
      </c>
      <c r="AS955" s="125">
        <f t="shared" si="400"/>
        <v>0</v>
      </c>
      <c r="AT955" s="143">
        <f t="shared" si="401"/>
        <v>-1</v>
      </c>
      <c r="AU955" s="137"/>
      <c r="AV955" s="102"/>
    </row>
    <row r="956" spans="1:48" ht="10.199999999999999" x14ac:dyDescent="0.2">
      <c r="A956" s="102"/>
      <c r="B956" s="133">
        <v>954</v>
      </c>
      <c r="C956" s="159"/>
      <c r="D956" s="82"/>
      <c r="E956" s="81"/>
      <c r="F956" s="82"/>
      <c r="G956" s="84"/>
      <c r="H956" s="84"/>
      <c r="I956" s="85"/>
      <c r="J956" s="85"/>
      <c r="K956" s="84"/>
      <c r="L956" s="86"/>
      <c r="M956" s="87"/>
      <c r="N956" s="135"/>
      <c r="O956" s="119"/>
      <c r="P956" s="120"/>
      <c r="Q956" s="121"/>
      <c r="R956" s="86"/>
      <c r="S956" s="86"/>
      <c r="T956" s="138">
        <f t="shared" si="382"/>
        <v>6.4099999999999966</v>
      </c>
      <c r="U956" s="122">
        <f t="shared" si="390"/>
        <v>0</v>
      </c>
      <c r="V956" s="123">
        <f t="shared" si="391"/>
        <v>0</v>
      </c>
      <c r="W956" s="122">
        <f t="shared" si="376"/>
        <v>0</v>
      </c>
      <c r="X956" s="124">
        <f t="shared" si="392"/>
        <v>6.4099999999999966</v>
      </c>
      <c r="Y956" s="124">
        <f t="shared" si="393"/>
        <v>-1.5899999999999967</v>
      </c>
      <c r="Z956" s="124">
        <f t="shared" si="394"/>
        <v>6.4099999999999966</v>
      </c>
      <c r="AA956" s="140">
        <f t="shared" si="395"/>
        <v>-1.5899999999999967</v>
      </c>
      <c r="AB956" s="142" t="str">
        <f>IF(G956&lt;&gt;"",VLOOKUP(WEEKDAY(C956,2),Служебный!G$4:H$10,2),"")</f>
        <v/>
      </c>
      <c r="AC956" s="125" t="str">
        <f t="shared" si="383"/>
        <v/>
      </c>
      <c r="AD956" s="126" t="str">
        <f t="shared" si="384"/>
        <v/>
      </c>
      <c r="AE956" s="127">
        <f t="shared" si="396"/>
        <v>0</v>
      </c>
      <c r="AF956" s="127">
        <f t="shared" si="397"/>
        <v>0</v>
      </c>
      <c r="AG956" s="127" t="str">
        <f t="shared" si="377"/>
        <v>интрадей</v>
      </c>
      <c r="AH956" s="128">
        <f t="shared" si="398"/>
        <v>0</v>
      </c>
      <c r="AI956" s="128">
        <f t="shared" si="399"/>
        <v>0</v>
      </c>
      <c r="AJ956" s="125" t="str">
        <f t="shared" si="385"/>
        <v/>
      </c>
      <c r="AK956" s="125" t="str">
        <f t="shared" si="386"/>
        <v/>
      </c>
      <c r="AL956" s="126" t="str">
        <f t="shared" si="387"/>
        <v/>
      </c>
      <c r="AM956" s="128">
        <f t="shared" si="380"/>
        <v>0</v>
      </c>
      <c r="AN956" s="129">
        <f t="shared" si="388"/>
        <v>8</v>
      </c>
      <c r="AO956" s="129">
        <f t="shared" si="381"/>
        <v>-19.875000000000043</v>
      </c>
      <c r="AP956" s="129">
        <f t="shared" si="389"/>
        <v>0</v>
      </c>
      <c r="AQ956" s="128">
        <f t="shared" si="378"/>
        <v>0</v>
      </c>
      <c r="AR956" s="128">
        <f t="shared" si="379"/>
        <v>0</v>
      </c>
      <c r="AS956" s="125">
        <f t="shared" si="400"/>
        <v>0</v>
      </c>
      <c r="AT956" s="143">
        <f t="shared" si="401"/>
        <v>-1</v>
      </c>
      <c r="AU956" s="137"/>
      <c r="AV956" s="102"/>
    </row>
    <row r="957" spans="1:48" ht="10.199999999999999" x14ac:dyDescent="0.2">
      <c r="A957" s="102"/>
      <c r="B957" s="133">
        <v>955</v>
      </c>
      <c r="C957" s="159"/>
      <c r="D957" s="82"/>
      <c r="E957" s="81"/>
      <c r="F957" s="82"/>
      <c r="G957" s="84"/>
      <c r="H957" s="84"/>
      <c r="I957" s="85"/>
      <c r="J957" s="85"/>
      <c r="K957" s="84"/>
      <c r="L957" s="86"/>
      <c r="M957" s="87"/>
      <c r="N957" s="135"/>
      <c r="O957" s="119"/>
      <c r="P957" s="120"/>
      <c r="Q957" s="121"/>
      <c r="R957" s="86"/>
      <c r="S957" s="86"/>
      <c r="T957" s="138">
        <f t="shared" si="382"/>
        <v>6.4099999999999966</v>
      </c>
      <c r="U957" s="122">
        <f t="shared" si="390"/>
        <v>0</v>
      </c>
      <c r="V957" s="123">
        <f t="shared" si="391"/>
        <v>0</v>
      </c>
      <c r="W957" s="122">
        <f t="shared" si="376"/>
        <v>0</v>
      </c>
      <c r="X957" s="124">
        <f t="shared" si="392"/>
        <v>6.4099999999999966</v>
      </c>
      <c r="Y957" s="124">
        <f t="shared" si="393"/>
        <v>-1.5899999999999967</v>
      </c>
      <c r="Z957" s="124">
        <f t="shared" si="394"/>
        <v>6.4099999999999966</v>
      </c>
      <c r="AA957" s="140">
        <f t="shared" si="395"/>
        <v>-1.5899999999999967</v>
      </c>
      <c r="AB957" s="142" t="str">
        <f>IF(G957&lt;&gt;"",VLOOKUP(WEEKDAY(C957,2),Служебный!G$4:H$10,2),"")</f>
        <v/>
      </c>
      <c r="AC957" s="125" t="str">
        <f t="shared" si="383"/>
        <v/>
      </c>
      <c r="AD957" s="126" t="str">
        <f t="shared" si="384"/>
        <v/>
      </c>
      <c r="AE957" s="127">
        <f t="shared" si="396"/>
        <v>0</v>
      </c>
      <c r="AF957" s="127">
        <f t="shared" si="397"/>
        <v>0</v>
      </c>
      <c r="AG957" s="127" t="str">
        <f t="shared" si="377"/>
        <v>интрадей</v>
      </c>
      <c r="AH957" s="128">
        <f t="shared" si="398"/>
        <v>0</v>
      </c>
      <c r="AI957" s="128">
        <f t="shared" si="399"/>
        <v>0</v>
      </c>
      <c r="AJ957" s="125" t="str">
        <f t="shared" si="385"/>
        <v/>
      </c>
      <c r="AK957" s="125" t="str">
        <f t="shared" si="386"/>
        <v/>
      </c>
      <c r="AL957" s="126" t="str">
        <f t="shared" si="387"/>
        <v/>
      </c>
      <c r="AM957" s="128">
        <f t="shared" si="380"/>
        <v>0</v>
      </c>
      <c r="AN957" s="129">
        <f t="shared" si="388"/>
        <v>8</v>
      </c>
      <c r="AO957" s="129">
        <f t="shared" si="381"/>
        <v>-19.875000000000043</v>
      </c>
      <c r="AP957" s="129">
        <f t="shared" si="389"/>
        <v>0</v>
      </c>
      <c r="AQ957" s="128">
        <f t="shared" si="378"/>
        <v>0</v>
      </c>
      <c r="AR957" s="128">
        <f t="shared" si="379"/>
        <v>0</v>
      </c>
      <c r="AS957" s="125">
        <f t="shared" si="400"/>
        <v>0</v>
      </c>
      <c r="AT957" s="143">
        <f t="shared" si="401"/>
        <v>-1</v>
      </c>
      <c r="AU957" s="137"/>
      <c r="AV957" s="102"/>
    </row>
    <row r="958" spans="1:48" ht="10.199999999999999" x14ac:dyDescent="0.2">
      <c r="A958" s="102"/>
      <c r="B958" s="133">
        <v>956</v>
      </c>
      <c r="C958" s="159"/>
      <c r="D958" s="82"/>
      <c r="E958" s="81"/>
      <c r="F958" s="82"/>
      <c r="G958" s="84"/>
      <c r="H958" s="84"/>
      <c r="I958" s="85"/>
      <c r="J958" s="85"/>
      <c r="K958" s="84"/>
      <c r="L958" s="86"/>
      <c r="M958" s="87"/>
      <c r="N958" s="135"/>
      <c r="O958" s="119"/>
      <c r="P958" s="120"/>
      <c r="Q958" s="121"/>
      <c r="R958" s="86"/>
      <c r="S958" s="86"/>
      <c r="T958" s="138">
        <f t="shared" si="382"/>
        <v>6.4099999999999966</v>
      </c>
      <c r="U958" s="122">
        <f t="shared" si="390"/>
        <v>0</v>
      </c>
      <c r="V958" s="123">
        <f t="shared" si="391"/>
        <v>0</v>
      </c>
      <c r="W958" s="122">
        <f t="shared" si="376"/>
        <v>0</v>
      </c>
      <c r="X958" s="124">
        <f t="shared" si="392"/>
        <v>6.4099999999999966</v>
      </c>
      <c r="Y958" s="124">
        <f t="shared" si="393"/>
        <v>-1.5899999999999967</v>
      </c>
      <c r="Z958" s="124">
        <f t="shared" si="394"/>
        <v>6.4099999999999966</v>
      </c>
      <c r="AA958" s="140">
        <f t="shared" si="395"/>
        <v>-1.5899999999999967</v>
      </c>
      <c r="AB958" s="142" t="str">
        <f>IF(G958&lt;&gt;"",VLOOKUP(WEEKDAY(C958,2),Служебный!G$4:H$10,2),"")</f>
        <v/>
      </c>
      <c r="AC958" s="125" t="str">
        <f t="shared" si="383"/>
        <v/>
      </c>
      <c r="AD958" s="126" t="str">
        <f t="shared" si="384"/>
        <v/>
      </c>
      <c r="AE958" s="127">
        <f t="shared" si="396"/>
        <v>0</v>
      </c>
      <c r="AF958" s="127">
        <f t="shared" si="397"/>
        <v>0</v>
      </c>
      <c r="AG958" s="127" t="str">
        <f t="shared" si="377"/>
        <v>интрадей</v>
      </c>
      <c r="AH958" s="128">
        <f t="shared" si="398"/>
        <v>0</v>
      </c>
      <c r="AI958" s="128">
        <f t="shared" si="399"/>
        <v>0</v>
      </c>
      <c r="AJ958" s="125" t="str">
        <f t="shared" si="385"/>
        <v/>
      </c>
      <c r="AK958" s="125" t="str">
        <f t="shared" si="386"/>
        <v/>
      </c>
      <c r="AL958" s="126" t="str">
        <f t="shared" si="387"/>
        <v/>
      </c>
      <c r="AM958" s="128">
        <f t="shared" si="380"/>
        <v>0</v>
      </c>
      <c r="AN958" s="129">
        <f t="shared" si="388"/>
        <v>8</v>
      </c>
      <c r="AO958" s="129">
        <f t="shared" si="381"/>
        <v>-19.875000000000043</v>
      </c>
      <c r="AP958" s="129">
        <f t="shared" si="389"/>
        <v>0</v>
      </c>
      <c r="AQ958" s="128">
        <f t="shared" si="378"/>
        <v>0</v>
      </c>
      <c r="AR958" s="128">
        <f t="shared" si="379"/>
        <v>0</v>
      </c>
      <c r="AS958" s="125">
        <f t="shared" si="400"/>
        <v>0</v>
      </c>
      <c r="AT958" s="143">
        <f t="shared" si="401"/>
        <v>-1</v>
      </c>
      <c r="AU958" s="137"/>
      <c r="AV958" s="102"/>
    </row>
    <row r="959" spans="1:48" ht="10.199999999999999" x14ac:dyDescent="0.2">
      <c r="A959" s="102"/>
      <c r="B959" s="133">
        <v>957</v>
      </c>
      <c r="C959" s="159"/>
      <c r="D959" s="82"/>
      <c r="E959" s="81"/>
      <c r="F959" s="82"/>
      <c r="G959" s="84"/>
      <c r="H959" s="84"/>
      <c r="I959" s="85"/>
      <c r="J959" s="85"/>
      <c r="K959" s="84"/>
      <c r="L959" s="86"/>
      <c r="M959" s="87"/>
      <c r="N959" s="135"/>
      <c r="O959" s="119"/>
      <c r="P959" s="120"/>
      <c r="Q959" s="121"/>
      <c r="R959" s="86"/>
      <c r="S959" s="86"/>
      <c r="T959" s="138">
        <f t="shared" si="382"/>
        <v>6.4099999999999966</v>
      </c>
      <c r="U959" s="122">
        <f t="shared" si="390"/>
        <v>0</v>
      </c>
      <c r="V959" s="123">
        <f t="shared" si="391"/>
        <v>0</v>
      </c>
      <c r="W959" s="122">
        <f t="shared" si="376"/>
        <v>0</v>
      </c>
      <c r="X959" s="124">
        <f t="shared" si="392"/>
        <v>6.4099999999999966</v>
      </c>
      <c r="Y959" s="124">
        <f t="shared" si="393"/>
        <v>-1.5899999999999967</v>
      </c>
      <c r="Z959" s="124">
        <f t="shared" si="394"/>
        <v>6.4099999999999966</v>
      </c>
      <c r="AA959" s="140">
        <f t="shared" si="395"/>
        <v>-1.5899999999999967</v>
      </c>
      <c r="AB959" s="142" t="str">
        <f>IF(G959&lt;&gt;"",VLOOKUP(WEEKDAY(C959,2),Служебный!G$4:H$10,2),"")</f>
        <v/>
      </c>
      <c r="AC959" s="125" t="str">
        <f t="shared" si="383"/>
        <v/>
      </c>
      <c r="AD959" s="126" t="str">
        <f t="shared" si="384"/>
        <v/>
      </c>
      <c r="AE959" s="127">
        <f t="shared" si="396"/>
        <v>0</v>
      </c>
      <c r="AF959" s="127">
        <f t="shared" si="397"/>
        <v>0</v>
      </c>
      <c r="AG959" s="127" t="str">
        <f t="shared" si="377"/>
        <v>интрадей</v>
      </c>
      <c r="AH959" s="128">
        <f t="shared" si="398"/>
        <v>0</v>
      </c>
      <c r="AI959" s="128">
        <f t="shared" si="399"/>
        <v>0</v>
      </c>
      <c r="AJ959" s="125" t="str">
        <f t="shared" si="385"/>
        <v/>
      </c>
      <c r="AK959" s="125" t="str">
        <f t="shared" si="386"/>
        <v/>
      </c>
      <c r="AL959" s="126" t="str">
        <f t="shared" si="387"/>
        <v/>
      </c>
      <c r="AM959" s="128">
        <f t="shared" si="380"/>
        <v>0</v>
      </c>
      <c r="AN959" s="129">
        <f t="shared" si="388"/>
        <v>8</v>
      </c>
      <c r="AO959" s="129">
        <f t="shared" si="381"/>
        <v>-19.875000000000043</v>
      </c>
      <c r="AP959" s="129">
        <f t="shared" si="389"/>
        <v>0</v>
      </c>
      <c r="AQ959" s="128">
        <f t="shared" si="378"/>
        <v>0</v>
      </c>
      <c r="AR959" s="128">
        <f t="shared" si="379"/>
        <v>0</v>
      </c>
      <c r="AS959" s="125">
        <f t="shared" si="400"/>
        <v>0</v>
      </c>
      <c r="AT959" s="143">
        <f t="shared" si="401"/>
        <v>-1</v>
      </c>
      <c r="AU959" s="137"/>
      <c r="AV959" s="102"/>
    </row>
    <row r="960" spans="1:48" ht="10.199999999999999" x14ac:dyDescent="0.2">
      <c r="A960" s="102"/>
      <c r="B960" s="133">
        <v>958</v>
      </c>
      <c r="C960" s="159"/>
      <c r="D960" s="82"/>
      <c r="E960" s="81"/>
      <c r="F960" s="82"/>
      <c r="G960" s="84"/>
      <c r="H960" s="84"/>
      <c r="I960" s="85"/>
      <c r="J960" s="85"/>
      <c r="K960" s="84"/>
      <c r="L960" s="86"/>
      <c r="M960" s="87"/>
      <c r="N960" s="135"/>
      <c r="O960" s="119"/>
      <c r="P960" s="120"/>
      <c r="Q960" s="121"/>
      <c r="R960" s="86"/>
      <c r="S960" s="86"/>
      <c r="T960" s="138">
        <f t="shared" si="382"/>
        <v>6.4099999999999966</v>
      </c>
      <c r="U960" s="122">
        <f t="shared" si="390"/>
        <v>0</v>
      </c>
      <c r="V960" s="123">
        <f t="shared" si="391"/>
        <v>0</v>
      </c>
      <c r="W960" s="122">
        <f t="shared" si="376"/>
        <v>0</v>
      </c>
      <c r="X960" s="124">
        <f t="shared" si="392"/>
        <v>6.4099999999999966</v>
      </c>
      <c r="Y960" s="124">
        <f t="shared" si="393"/>
        <v>-1.5899999999999967</v>
      </c>
      <c r="Z960" s="124">
        <f t="shared" si="394"/>
        <v>6.4099999999999966</v>
      </c>
      <c r="AA960" s="140">
        <f t="shared" si="395"/>
        <v>-1.5899999999999967</v>
      </c>
      <c r="AB960" s="142" t="str">
        <f>IF(G960&lt;&gt;"",VLOOKUP(WEEKDAY(C960,2),Служебный!G$4:H$10,2),"")</f>
        <v/>
      </c>
      <c r="AC960" s="125" t="str">
        <f t="shared" si="383"/>
        <v/>
      </c>
      <c r="AD960" s="126" t="str">
        <f t="shared" si="384"/>
        <v/>
      </c>
      <c r="AE960" s="127">
        <f t="shared" si="396"/>
        <v>0</v>
      </c>
      <c r="AF960" s="127">
        <f t="shared" si="397"/>
        <v>0</v>
      </c>
      <c r="AG960" s="127" t="str">
        <f t="shared" si="377"/>
        <v>интрадей</v>
      </c>
      <c r="AH960" s="128">
        <f t="shared" si="398"/>
        <v>0</v>
      </c>
      <c r="AI960" s="128">
        <f t="shared" si="399"/>
        <v>0</v>
      </c>
      <c r="AJ960" s="125" t="str">
        <f t="shared" si="385"/>
        <v/>
      </c>
      <c r="AK960" s="125" t="str">
        <f t="shared" si="386"/>
        <v/>
      </c>
      <c r="AL960" s="126" t="str">
        <f t="shared" si="387"/>
        <v/>
      </c>
      <c r="AM960" s="128">
        <f t="shared" si="380"/>
        <v>0</v>
      </c>
      <c r="AN960" s="129">
        <f t="shared" si="388"/>
        <v>8</v>
      </c>
      <c r="AO960" s="129">
        <f t="shared" si="381"/>
        <v>-19.875000000000043</v>
      </c>
      <c r="AP960" s="129">
        <f t="shared" si="389"/>
        <v>0</v>
      </c>
      <c r="AQ960" s="128">
        <f t="shared" si="378"/>
        <v>0</v>
      </c>
      <c r="AR960" s="128">
        <f t="shared" si="379"/>
        <v>0</v>
      </c>
      <c r="AS960" s="125">
        <f t="shared" si="400"/>
        <v>0</v>
      </c>
      <c r="AT960" s="143">
        <f t="shared" si="401"/>
        <v>-1</v>
      </c>
      <c r="AU960" s="137"/>
      <c r="AV960" s="102"/>
    </row>
    <row r="961" spans="1:48" ht="10.199999999999999" x14ac:dyDescent="0.2">
      <c r="A961" s="102"/>
      <c r="B961" s="133">
        <v>959</v>
      </c>
      <c r="C961" s="159"/>
      <c r="D961" s="82"/>
      <c r="E961" s="81"/>
      <c r="F961" s="82"/>
      <c r="G961" s="84"/>
      <c r="H961" s="84"/>
      <c r="I961" s="85"/>
      <c r="J961" s="85"/>
      <c r="K961" s="84"/>
      <c r="L961" s="86"/>
      <c r="M961" s="87"/>
      <c r="N961" s="135"/>
      <c r="O961" s="119"/>
      <c r="P961" s="120"/>
      <c r="Q961" s="121"/>
      <c r="R961" s="86"/>
      <c r="S961" s="86"/>
      <c r="T961" s="138">
        <f t="shared" si="382"/>
        <v>6.4099999999999966</v>
      </c>
      <c r="U961" s="122">
        <f t="shared" si="390"/>
        <v>0</v>
      </c>
      <c r="V961" s="123">
        <f t="shared" si="391"/>
        <v>0</v>
      </c>
      <c r="W961" s="122">
        <f t="shared" si="376"/>
        <v>0</v>
      </c>
      <c r="X961" s="124">
        <f t="shared" si="392"/>
        <v>6.4099999999999966</v>
      </c>
      <c r="Y961" s="124">
        <f t="shared" si="393"/>
        <v>-1.5899999999999967</v>
      </c>
      <c r="Z961" s="124">
        <f t="shared" si="394"/>
        <v>6.4099999999999966</v>
      </c>
      <c r="AA961" s="140">
        <f t="shared" si="395"/>
        <v>-1.5899999999999967</v>
      </c>
      <c r="AB961" s="142" t="str">
        <f>IF(G961&lt;&gt;"",VLOOKUP(WEEKDAY(C961,2),Служебный!G$4:H$10,2),"")</f>
        <v/>
      </c>
      <c r="AC961" s="125" t="str">
        <f t="shared" si="383"/>
        <v/>
      </c>
      <c r="AD961" s="126" t="str">
        <f t="shared" si="384"/>
        <v/>
      </c>
      <c r="AE961" s="127">
        <f t="shared" si="396"/>
        <v>0</v>
      </c>
      <c r="AF961" s="127">
        <f t="shared" si="397"/>
        <v>0</v>
      </c>
      <c r="AG961" s="127" t="str">
        <f t="shared" si="377"/>
        <v>интрадей</v>
      </c>
      <c r="AH961" s="128">
        <f t="shared" si="398"/>
        <v>0</v>
      </c>
      <c r="AI961" s="128">
        <f t="shared" si="399"/>
        <v>0</v>
      </c>
      <c r="AJ961" s="125" t="str">
        <f t="shared" si="385"/>
        <v/>
      </c>
      <c r="AK961" s="125" t="str">
        <f t="shared" si="386"/>
        <v/>
      </c>
      <c r="AL961" s="126" t="str">
        <f t="shared" si="387"/>
        <v/>
      </c>
      <c r="AM961" s="128">
        <f t="shared" si="380"/>
        <v>0</v>
      </c>
      <c r="AN961" s="129">
        <f t="shared" si="388"/>
        <v>8</v>
      </c>
      <c r="AO961" s="129">
        <f t="shared" si="381"/>
        <v>-19.875000000000043</v>
      </c>
      <c r="AP961" s="129">
        <f t="shared" si="389"/>
        <v>0</v>
      </c>
      <c r="AQ961" s="128">
        <f t="shared" si="378"/>
        <v>0</v>
      </c>
      <c r="AR961" s="128">
        <f t="shared" si="379"/>
        <v>0</v>
      </c>
      <c r="AS961" s="125">
        <f t="shared" si="400"/>
        <v>0</v>
      </c>
      <c r="AT961" s="143">
        <f t="shared" si="401"/>
        <v>-1</v>
      </c>
      <c r="AU961" s="137"/>
      <c r="AV961" s="102"/>
    </row>
    <row r="962" spans="1:48" ht="10.199999999999999" x14ac:dyDescent="0.2">
      <c r="A962" s="102"/>
      <c r="B962" s="133">
        <v>960</v>
      </c>
      <c r="C962" s="159"/>
      <c r="D962" s="82"/>
      <c r="E962" s="81"/>
      <c r="F962" s="82"/>
      <c r="G962" s="84"/>
      <c r="H962" s="84"/>
      <c r="I962" s="85"/>
      <c r="J962" s="85"/>
      <c r="K962" s="84"/>
      <c r="L962" s="86"/>
      <c r="M962" s="87"/>
      <c r="N962" s="135"/>
      <c r="O962" s="119"/>
      <c r="P962" s="120"/>
      <c r="Q962" s="121"/>
      <c r="R962" s="86"/>
      <c r="S962" s="86"/>
      <c r="T962" s="138">
        <f t="shared" si="382"/>
        <v>6.4099999999999966</v>
      </c>
      <c r="U962" s="122">
        <f t="shared" si="390"/>
        <v>0</v>
      </c>
      <c r="V962" s="123">
        <f t="shared" si="391"/>
        <v>0</v>
      </c>
      <c r="W962" s="122">
        <f t="shared" si="376"/>
        <v>0</v>
      </c>
      <c r="X962" s="124">
        <f t="shared" si="392"/>
        <v>6.4099999999999966</v>
      </c>
      <c r="Y962" s="124">
        <f t="shared" si="393"/>
        <v>-1.5899999999999967</v>
      </c>
      <c r="Z962" s="124">
        <f t="shared" si="394"/>
        <v>6.4099999999999966</v>
      </c>
      <c r="AA962" s="140">
        <f t="shared" si="395"/>
        <v>-1.5899999999999967</v>
      </c>
      <c r="AB962" s="142" t="str">
        <f>IF(G962&lt;&gt;"",VLOOKUP(WEEKDAY(C962,2),Служебный!G$4:H$10,2),"")</f>
        <v/>
      </c>
      <c r="AC962" s="125" t="str">
        <f t="shared" si="383"/>
        <v/>
      </c>
      <c r="AD962" s="126" t="str">
        <f t="shared" si="384"/>
        <v/>
      </c>
      <c r="AE962" s="127">
        <f t="shared" si="396"/>
        <v>0</v>
      </c>
      <c r="AF962" s="127">
        <f t="shared" si="397"/>
        <v>0</v>
      </c>
      <c r="AG962" s="127" t="str">
        <f t="shared" si="377"/>
        <v>интрадей</v>
      </c>
      <c r="AH962" s="128">
        <f t="shared" si="398"/>
        <v>0</v>
      </c>
      <c r="AI962" s="128">
        <f t="shared" si="399"/>
        <v>0</v>
      </c>
      <c r="AJ962" s="125" t="str">
        <f t="shared" si="385"/>
        <v/>
      </c>
      <c r="AK962" s="125" t="str">
        <f t="shared" si="386"/>
        <v/>
      </c>
      <c r="AL962" s="126" t="str">
        <f t="shared" si="387"/>
        <v/>
      </c>
      <c r="AM962" s="128">
        <f t="shared" si="380"/>
        <v>0</v>
      </c>
      <c r="AN962" s="129">
        <f t="shared" si="388"/>
        <v>8</v>
      </c>
      <c r="AO962" s="129">
        <f t="shared" si="381"/>
        <v>-19.875000000000043</v>
      </c>
      <c r="AP962" s="129">
        <f t="shared" si="389"/>
        <v>0</v>
      </c>
      <c r="AQ962" s="128">
        <f t="shared" si="378"/>
        <v>0</v>
      </c>
      <c r="AR962" s="128">
        <f t="shared" si="379"/>
        <v>0</v>
      </c>
      <c r="AS962" s="125">
        <f t="shared" si="400"/>
        <v>0</v>
      </c>
      <c r="AT962" s="143">
        <f t="shared" si="401"/>
        <v>-1</v>
      </c>
      <c r="AU962" s="137"/>
      <c r="AV962" s="102"/>
    </row>
    <row r="963" spans="1:48" ht="10.199999999999999" x14ac:dyDescent="0.2">
      <c r="A963" s="102"/>
      <c r="B963" s="133">
        <v>961</v>
      </c>
      <c r="C963" s="159"/>
      <c r="D963" s="82"/>
      <c r="E963" s="81"/>
      <c r="F963" s="82"/>
      <c r="G963" s="84"/>
      <c r="H963" s="84"/>
      <c r="I963" s="85"/>
      <c r="J963" s="85"/>
      <c r="K963" s="84"/>
      <c r="L963" s="86"/>
      <c r="M963" s="87"/>
      <c r="N963" s="135"/>
      <c r="O963" s="119"/>
      <c r="P963" s="120"/>
      <c r="Q963" s="121"/>
      <c r="R963" s="86"/>
      <c r="S963" s="86"/>
      <c r="T963" s="138">
        <f t="shared" si="382"/>
        <v>6.4099999999999966</v>
      </c>
      <c r="U963" s="122">
        <f t="shared" si="390"/>
        <v>0</v>
      </c>
      <c r="V963" s="123">
        <f t="shared" si="391"/>
        <v>0</v>
      </c>
      <c r="W963" s="122">
        <f t="shared" ref="W963:W1001" si="402">V963+L963</f>
        <v>0</v>
      </c>
      <c r="X963" s="124">
        <f t="shared" si="392"/>
        <v>6.4099999999999966</v>
      </c>
      <c r="Y963" s="124">
        <f t="shared" si="393"/>
        <v>-1.5899999999999967</v>
      </c>
      <c r="Z963" s="124">
        <f t="shared" si="394"/>
        <v>6.4099999999999966</v>
      </c>
      <c r="AA963" s="140">
        <f t="shared" si="395"/>
        <v>-1.5899999999999967</v>
      </c>
      <c r="AB963" s="142" t="str">
        <f>IF(G963&lt;&gt;"",VLOOKUP(WEEKDAY(C963,2),Служебный!G$4:H$10,2),"")</f>
        <v/>
      </c>
      <c r="AC963" s="125" t="str">
        <f t="shared" si="383"/>
        <v/>
      </c>
      <c r="AD963" s="126" t="str">
        <f t="shared" si="384"/>
        <v/>
      </c>
      <c r="AE963" s="127">
        <f t="shared" si="396"/>
        <v>0</v>
      </c>
      <c r="AF963" s="127">
        <f t="shared" si="397"/>
        <v>0</v>
      </c>
      <c r="AG963" s="127" t="str">
        <f t="shared" ref="AG963:AG1001" si="403">IFERROR(IF(FLOOR((AE963/86400),1)=0,"интрадей",(FLOOR((AE963/86400),1))-(FLOOR((AE963/86400),1))-NETWORKDAYS(E963,C963)),IF(FLOOR((AE963/86400),1)=0,"интрадей",(FLOOR((AE963/86400),1))))</f>
        <v>интрадей</v>
      </c>
      <c r="AH963" s="128">
        <f t="shared" si="398"/>
        <v>0</v>
      </c>
      <c r="AI963" s="128">
        <f t="shared" si="399"/>
        <v>0</v>
      </c>
      <c r="AJ963" s="125" t="str">
        <f t="shared" si="385"/>
        <v/>
      </c>
      <c r="AK963" s="125" t="str">
        <f t="shared" si="386"/>
        <v/>
      </c>
      <c r="AL963" s="126" t="str">
        <f t="shared" si="387"/>
        <v/>
      </c>
      <c r="AM963" s="128">
        <f t="shared" si="380"/>
        <v>0</v>
      </c>
      <c r="AN963" s="129">
        <f t="shared" si="388"/>
        <v>8</v>
      </c>
      <c r="AO963" s="129">
        <f t="shared" si="381"/>
        <v>-19.875000000000043</v>
      </c>
      <c r="AP963" s="129">
        <f t="shared" si="389"/>
        <v>0</v>
      </c>
      <c r="AQ963" s="128">
        <f t="shared" ref="AQ963:AQ1001" si="404">IF(C963&lt;&gt;C962,Y963,0)</f>
        <v>0</v>
      </c>
      <c r="AR963" s="128">
        <f t="shared" ref="AR963:AR1001" si="405">IF(C963&lt;&gt;C964,AA963,0)</f>
        <v>0</v>
      </c>
      <c r="AS963" s="125">
        <f t="shared" si="400"/>
        <v>0</v>
      </c>
      <c r="AT963" s="143">
        <f t="shared" si="401"/>
        <v>-1</v>
      </c>
      <c r="AU963" s="137"/>
      <c r="AV963" s="102"/>
    </row>
    <row r="964" spans="1:48" ht="10.199999999999999" x14ac:dyDescent="0.2">
      <c r="A964" s="102"/>
      <c r="B964" s="133">
        <v>962</v>
      </c>
      <c r="C964" s="159"/>
      <c r="D964" s="82"/>
      <c r="E964" s="81"/>
      <c r="F964" s="82"/>
      <c r="G964" s="84"/>
      <c r="H964" s="84"/>
      <c r="I964" s="85"/>
      <c r="J964" s="85"/>
      <c r="K964" s="84"/>
      <c r="L964" s="86"/>
      <c r="M964" s="87"/>
      <c r="N964" s="135"/>
      <c r="O964" s="119"/>
      <c r="P964" s="120"/>
      <c r="Q964" s="121"/>
      <c r="R964" s="86"/>
      <c r="S964" s="86"/>
      <c r="T964" s="138">
        <f t="shared" si="382"/>
        <v>6.4099999999999966</v>
      </c>
      <c r="U964" s="122">
        <f t="shared" si="390"/>
        <v>0</v>
      </c>
      <c r="V964" s="123">
        <f t="shared" si="391"/>
        <v>0</v>
      </c>
      <c r="W964" s="122">
        <f t="shared" si="402"/>
        <v>0</v>
      </c>
      <c r="X964" s="124">
        <f t="shared" si="392"/>
        <v>6.4099999999999966</v>
      </c>
      <c r="Y964" s="124">
        <f t="shared" si="393"/>
        <v>-1.5899999999999967</v>
      </c>
      <c r="Z964" s="124">
        <f t="shared" si="394"/>
        <v>6.4099999999999966</v>
      </c>
      <c r="AA964" s="140">
        <f t="shared" si="395"/>
        <v>-1.5899999999999967</v>
      </c>
      <c r="AB964" s="142" t="str">
        <f>IF(G964&lt;&gt;"",VLOOKUP(WEEKDAY(C964,2),Служебный!G$4:H$10,2),"")</f>
        <v/>
      </c>
      <c r="AC964" s="125" t="str">
        <f t="shared" si="383"/>
        <v/>
      </c>
      <c r="AD964" s="126" t="str">
        <f t="shared" si="384"/>
        <v/>
      </c>
      <c r="AE964" s="127">
        <f t="shared" si="396"/>
        <v>0</v>
      </c>
      <c r="AF964" s="127">
        <f t="shared" si="397"/>
        <v>0</v>
      </c>
      <c r="AG964" s="127" t="str">
        <f t="shared" si="403"/>
        <v>интрадей</v>
      </c>
      <c r="AH964" s="128">
        <f t="shared" si="398"/>
        <v>0</v>
      </c>
      <c r="AI964" s="128">
        <f t="shared" si="399"/>
        <v>0</v>
      </c>
      <c r="AJ964" s="125" t="str">
        <f t="shared" si="385"/>
        <v/>
      </c>
      <c r="AK964" s="125" t="str">
        <f t="shared" si="386"/>
        <v/>
      </c>
      <c r="AL964" s="126" t="str">
        <f t="shared" si="387"/>
        <v/>
      </c>
      <c r="AM964" s="128">
        <f t="shared" ref="AM964:AM1001" si="406">IF(AR964&lt;&gt;0,T964,0)</f>
        <v>0</v>
      </c>
      <c r="AN964" s="129">
        <f t="shared" si="388"/>
        <v>8</v>
      </c>
      <c r="AO964" s="129">
        <f t="shared" ref="AO964:AO1001" si="407">IFERROR(100*(T964-AN964)/AN964,"Заполните депозит")</f>
        <v>-19.875000000000043</v>
      </c>
      <c r="AP964" s="129">
        <f t="shared" si="389"/>
        <v>0</v>
      </c>
      <c r="AQ964" s="128">
        <f t="shared" si="404"/>
        <v>0</v>
      </c>
      <c r="AR964" s="128">
        <f t="shared" si="405"/>
        <v>0</v>
      </c>
      <c r="AS964" s="125">
        <f t="shared" si="400"/>
        <v>0</v>
      </c>
      <c r="AT964" s="143">
        <f t="shared" si="401"/>
        <v>-1</v>
      </c>
      <c r="AU964" s="137"/>
      <c r="AV964" s="102"/>
    </row>
    <row r="965" spans="1:48" ht="10.199999999999999" x14ac:dyDescent="0.2">
      <c r="A965" s="102"/>
      <c r="B965" s="133">
        <v>963</v>
      </c>
      <c r="C965" s="159"/>
      <c r="D965" s="82"/>
      <c r="E965" s="81"/>
      <c r="F965" s="82"/>
      <c r="G965" s="84"/>
      <c r="H965" s="84"/>
      <c r="I965" s="85"/>
      <c r="J965" s="85"/>
      <c r="K965" s="84"/>
      <c r="L965" s="86"/>
      <c r="M965" s="87"/>
      <c r="N965" s="135"/>
      <c r="O965" s="119"/>
      <c r="P965" s="120"/>
      <c r="Q965" s="121"/>
      <c r="R965" s="86"/>
      <c r="S965" s="86"/>
      <c r="T965" s="138">
        <f t="shared" ref="T965:T1001" si="408">T964+S965+W965</f>
        <v>6.4099999999999966</v>
      </c>
      <c r="U965" s="122">
        <f t="shared" si="390"/>
        <v>0</v>
      </c>
      <c r="V965" s="123">
        <f t="shared" si="391"/>
        <v>0</v>
      </c>
      <c r="W965" s="122">
        <f t="shared" si="402"/>
        <v>0</v>
      </c>
      <c r="X965" s="124">
        <f t="shared" si="392"/>
        <v>6.4099999999999966</v>
      </c>
      <c r="Y965" s="124">
        <f t="shared" si="393"/>
        <v>-1.5899999999999967</v>
      </c>
      <c r="Z965" s="124">
        <f t="shared" si="394"/>
        <v>6.4099999999999966</v>
      </c>
      <c r="AA965" s="140">
        <f t="shared" si="395"/>
        <v>-1.5899999999999967</v>
      </c>
      <c r="AB965" s="142" t="str">
        <f>IF(G965&lt;&gt;"",VLOOKUP(WEEKDAY(C965,2),Служебный!G$4:H$10,2),"")</f>
        <v/>
      </c>
      <c r="AC965" s="125" t="str">
        <f t="shared" ref="AC965:AC1001" si="409">IF(G964 &lt;&gt; "",TEXT((HOUR(D965)),0)&amp;"-"&amp;TEXT(HOUR(D965)+1,0),"")</f>
        <v/>
      </c>
      <c r="AD965" s="126" t="str">
        <f t="shared" ref="AD965:AD1001" si="410">IF(G965&lt;&gt;"",FLOOR((IF(TEXT(D965,"mm") = "mm",TEXT(D965,"мм"),TEXT(D965,"mm"))),15)/15+1,"")</f>
        <v/>
      </c>
      <c r="AE965" s="127">
        <f t="shared" si="396"/>
        <v>0</v>
      </c>
      <c r="AF965" s="127">
        <f t="shared" si="397"/>
        <v>0</v>
      </c>
      <c r="AG965" s="127" t="str">
        <f t="shared" si="403"/>
        <v>интрадей</v>
      </c>
      <c r="AH965" s="128">
        <f t="shared" si="398"/>
        <v>0</v>
      </c>
      <c r="AI965" s="128">
        <f t="shared" si="399"/>
        <v>0</v>
      </c>
      <c r="AJ965" s="125" t="str">
        <f t="shared" ref="AJ965:AJ1001" si="411">IF(G965&lt;&gt;"",YEAR(C965),"")</f>
        <v/>
      </c>
      <c r="AK965" s="125" t="str">
        <f t="shared" ref="AK965:AK1001" si="412">IF(G965&lt;&gt;"",(IF(TEXT(C965,"MMMM") = "MMMM",TEXT(C965,"ММММ"),TEXT(C965,"MMMM"))),"")</f>
        <v/>
      </c>
      <c r="AL965" s="126" t="str">
        <f t="shared" ref="AL965:AL1001" si="413">IF(G965&lt;&gt;"",CEILING((C965-DATE(YEAR(C965),1,1)+WEEKDAY(DATE(YEAR(C965),1,1),2))/7,1),"")</f>
        <v/>
      </c>
      <c r="AM965" s="128">
        <f t="shared" si="406"/>
        <v>0</v>
      </c>
      <c r="AN965" s="129">
        <f t="shared" ref="AN965:AN1001" si="414">S965+AN964</f>
        <v>8</v>
      </c>
      <c r="AO965" s="129">
        <f t="shared" si="407"/>
        <v>-19.875000000000043</v>
      </c>
      <c r="AP965" s="129">
        <f t="shared" ref="AP965:AP1001" si="415">IFERROR(100*(T965-T964-S965)/(T964+S965),"Заполните депозит")</f>
        <v>0</v>
      </c>
      <c r="AQ965" s="128">
        <f t="shared" si="404"/>
        <v>0</v>
      </c>
      <c r="AR965" s="128">
        <f t="shared" si="405"/>
        <v>0</v>
      </c>
      <c r="AS965" s="125">
        <f t="shared" si="400"/>
        <v>0</v>
      </c>
      <c r="AT965" s="143">
        <f t="shared" si="401"/>
        <v>-1</v>
      </c>
      <c r="AU965" s="137"/>
      <c r="AV965" s="102"/>
    </row>
    <row r="966" spans="1:48" ht="10.199999999999999" x14ac:dyDescent="0.2">
      <c r="A966" s="102"/>
      <c r="B966" s="133">
        <v>964</v>
      </c>
      <c r="C966" s="159"/>
      <c r="D966" s="82"/>
      <c r="E966" s="81"/>
      <c r="F966" s="82"/>
      <c r="G966" s="84"/>
      <c r="H966" s="84"/>
      <c r="I966" s="85"/>
      <c r="J966" s="85"/>
      <c r="K966" s="84"/>
      <c r="L966" s="86"/>
      <c r="M966" s="87"/>
      <c r="N966" s="135"/>
      <c r="O966" s="119"/>
      <c r="P966" s="120"/>
      <c r="Q966" s="121"/>
      <c r="R966" s="86"/>
      <c r="S966" s="86"/>
      <c r="T966" s="138">
        <f t="shared" si="408"/>
        <v>6.4099999999999966</v>
      </c>
      <c r="U966" s="122">
        <f t="shared" si="390"/>
        <v>0</v>
      </c>
      <c r="V966" s="123">
        <f t="shared" si="391"/>
        <v>0</v>
      </c>
      <c r="W966" s="122">
        <f t="shared" si="402"/>
        <v>0</v>
      </c>
      <c r="X966" s="124">
        <f t="shared" si="392"/>
        <v>6.4099999999999966</v>
      </c>
      <c r="Y966" s="124">
        <f t="shared" si="393"/>
        <v>-1.5899999999999967</v>
      </c>
      <c r="Z966" s="124">
        <f t="shared" si="394"/>
        <v>6.4099999999999966</v>
      </c>
      <c r="AA966" s="140">
        <f t="shared" si="395"/>
        <v>-1.5899999999999967</v>
      </c>
      <c r="AB966" s="142" t="str">
        <f>IF(G966&lt;&gt;"",VLOOKUP(WEEKDAY(C966,2),Служебный!G$4:H$10,2),"")</f>
        <v/>
      </c>
      <c r="AC966" s="125" t="str">
        <f t="shared" si="409"/>
        <v/>
      </c>
      <c r="AD966" s="126" t="str">
        <f t="shared" si="410"/>
        <v/>
      </c>
      <c r="AE966" s="127">
        <f t="shared" si="396"/>
        <v>0</v>
      </c>
      <c r="AF966" s="127">
        <f t="shared" si="397"/>
        <v>0</v>
      </c>
      <c r="AG966" s="127" t="str">
        <f t="shared" si="403"/>
        <v>интрадей</v>
      </c>
      <c r="AH966" s="128">
        <f t="shared" si="398"/>
        <v>0</v>
      </c>
      <c r="AI966" s="128">
        <f t="shared" si="399"/>
        <v>0</v>
      </c>
      <c r="AJ966" s="125" t="str">
        <f t="shared" si="411"/>
        <v/>
      </c>
      <c r="AK966" s="125" t="str">
        <f t="shared" si="412"/>
        <v/>
      </c>
      <c r="AL966" s="126" t="str">
        <f t="shared" si="413"/>
        <v/>
      </c>
      <c r="AM966" s="128">
        <f t="shared" si="406"/>
        <v>0</v>
      </c>
      <c r="AN966" s="129">
        <f t="shared" si="414"/>
        <v>8</v>
      </c>
      <c r="AO966" s="129">
        <f t="shared" si="407"/>
        <v>-19.875000000000043</v>
      </c>
      <c r="AP966" s="129">
        <f t="shared" si="415"/>
        <v>0</v>
      </c>
      <c r="AQ966" s="128">
        <f t="shared" si="404"/>
        <v>0</v>
      </c>
      <c r="AR966" s="128">
        <f t="shared" si="405"/>
        <v>0</v>
      </c>
      <c r="AS966" s="125">
        <f t="shared" si="400"/>
        <v>0</v>
      </c>
      <c r="AT966" s="143">
        <f t="shared" si="401"/>
        <v>-1</v>
      </c>
      <c r="AU966" s="137"/>
      <c r="AV966" s="102"/>
    </row>
    <row r="967" spans="1:48" ht="10.199999999999999" x14ac:dyDescent="0.2">
      <c r="A967" s="102"/>
      <c r="B967" s="133">
        <v>965</v>
      </c>
      <c r="C967" s="159"/>
      <c r="D967" s="82"/>
      <c r="E967" s="81"/>
      <c r="F967" s="82"/>
      <c r="G967" s="84"/>
      <c r="H967" s="84"/>
      <c r="I967" s="85"/>
      <c r="J967" s="85"/>
      <c r="K967" s="84"/>
      <c r="L967" s="86"/>
      <c r="M967" s="87"/>
      <c r="N967" s="135"/>
      <c r="O967" s="119"/>
      <c r="P967" s="120"/>
      <c r="Q967" s="121"/>
      <c r="R967" s="86"/>
      <c r="S967" s="86"/>
      <c r="T967" s="138">
        <f t="shared" si="408"/>
        <v>6.4099999999999966</v>
      </c>
      <c r="U967" s="122">
        <f t="shared" si="390"/>
        <v>0</v>
      </c>
      <c r="V967" s="123">
        <f t="shared" si="391"/>
        <v>0</v>
      </c>
      <c r="W967" s="122">
        <f t="shared" si="402"/>
        <v>0</v>
      </c>
      <c r="X967" s="124">
        <f t="shared" si="392"/>
        <v>6.4099999999999966</v>
      </c>
      <c r="Y967" s="124">
        <f t="shared" si="393"/>
        <v>-1.5899999999999967</v>
      </c>
      <c r="Z967" s="124">
        <f t="shared" si="394"/>
        <v>6.4099999999999966</v>
      </c>
      <c r="AA967" s="140">
        <f t="shared" si="395"/>
        <v>-1.5899999999999967</v>
      </c>
      <c r="AB967" s="142" t="str">
        <f>IF(G967&lt;&gt;"",VLOOKUP(WEEKDAY(C967,2),Служебный!G$4:H$10,2),"")</f>
        <v/>
      </c>
      <c r="AC967" s="125" t="str">
        <f t="shared" si="409"/>
        <v/>
      </c>
      <c r="AD967" s="126" t="str">
        <f t="shared" si="410"/>
        <v/>
      </c>
      <c r="AE967" s="127">
        <f t="shared" si="396"/>
        <v>0</v>
      </c>
      <c r="AF967" s="127">
        <f t="shared" si="397"/>
        <v>0</v>
      </c>
      <c r="AG967" s="127" t="str">
        <f t="shared" si="403"/>
        <v>интрадей</v>
      </c>
      <c r="AH967" s="128">
        <f t="shared" si="398"/>
        <v>0</v>
      </c>
      <c r="AI967" s="128">
        <f t="shared" si="399"/>
        <v>0</v>
      </c>
      <c r="AJ967" s="125" t="str">
        <f t="shared" si="411"/>
        <v/>
      </c>
      <c r="AK967" s="125" t="str">
        <f t="shared" si="412"/>
        <v/>
      </c>
      <c r="AL967" s="126" t="str">
        <f t="shared" si="413"/>
        <v/>
      </c>
      <c r="AM967" s="128">
        <f t="shared" si="406"/>
        <v>0</v>
      </c>
      <c r="AN967" s="129">
        <f t="shared" si="414"/>
        <v>8</v>
      </c>
      <c r="AO967" s="129">
        <f t="shared" si="407"/>
        <v>-19.875000000000043</v>
      </c>
      <c r="AP967" s="129">
        <f t="shared" si="415"/>
        <v>0</v>
      </c>
      <c r="AQ967" s="128">
        <f t="shared" si="404"/>
        <v>0</v>
      </c>
      <c r="AR967" s="128">
        <f t="shared" si="405"/>
        <v>0</v>
      </c>
      <c r="AS967" s="125">
        <f t="shared" si="400"/>
        <v>0</v>
      </c>
      <c r="AT967" s="143">
        <f t="shared" si="401"/>
        <v>-1</v>
      </c>
      <c r="AU967" s="137"/>
      <c r="AV967" s="102"/>
    </row>
    <row r="968" spans="1:48" ht="10.199999999999999" x14ac:dyDescent="0.2">
      <c r="A968" s="102"/>
      <c r="B968" s="133">
        <v>966</v>
      </c>
      <c r="C968" s="159"/>
      <c r="D968" s="82"/>
      <c r="E968" s="81"/>
      <c r="F968" s="82"/>
      <c r="G968" s="84"/>
      <c r="H968" s="84"/>
      <c r="I968" s="85"/>
      <c r="J968" s="85"/>
      <c r="K968" s="84"/>
      <c r="L968" s="86"/>
      <c r="M968" s="87"/>
      <c r="N968" s="135"/>
      <c r="O968" s="119"/>
      <c r="P968" s="120"/>
      <c r="Q968" s="121"/>
      <c r="R968" s="86"/>
      <c r="S968" s="86"/>
      <c r="T968" s="138">
        <f t="shared" si="408"/>
        <v>6.4099999999999966</v>
      </c>
      <c r="U968" s="122">
        <f t="shared" si="390"/>
        <v>0</v>
      </c>
      <c r="V968" s="123">
        <f t="shared" si="391"/>
        <v>0</v>
      </c>
      <c r="W968" s="122">
        <f t="shared" si="402"/>
        <v>0</v>
      </c>
      <c r="X968" s="124">
        <f t="shared" si="392"/>
        <v>6.4099999999999966</v>
      </c>
      <c r="Y968" s="124">
        <f t="shared" si="393"/>
        <v>-1.5899999999999967</v>
      </c>
      <c r="Z968" s="124">
        <f t="shared" si="394"/>
        <v>6.4099999999999966</v>
      </c>
      <c r="AA968" s="140">
        <f t="shared" si="395"/>
        <v>-1.5899999999999967</v>
      </c>
      <c r="AB968" s="142" t="str">
        <f>IF(G968&lt;&gt;"",VLOOKUP(WEEKDAY(C968,2),Служебный!G$4:H$10,2),"")</f>
        <v/>
      </c>
      <c r="AC968" s="125" t="str">
        <f t="shared" si="409"/>
        <v/>
      </c>
      <c r="AD968" s="126" t="str">
        <f t="shared" si="410"/>
        <v/>
      </c>
      <c r="AE968" s="127">
        <f t="shared" si="396"/>
        <v>0</v>
      </c>
      <c r="AF968" s="127">
        <f t="shared" si="397"/>
        <v>0</v>
      </c>
      <c r="AG968" s="127" t="str">
        <f t="shared" si="403"/>
        <v>интрадей</v>
      </c>
      <c r="AH968" s="128">
        <f t="shared" si="398"/>
        <v>0</v>
      </c>
      <c r="AI968" s="128">
        <f t="shared" si="399"/>
        <v>0</v>
      </c>
      <c r="AJ968" s="125" t="str">
        <f t="shared" si="411"/>
        <v/>
      </c>
      <c r="AK968" s="125" t="str">
        <f t="shared" si="412"/>
        <v/>
      </c>
      <c r="AL968" s="126" t="str">
        <f t="shared" si="413"/>
        <v/>
      </c>
      <c r="AM968" s="128">
        <f t="shared" si="406"/>
        <v>0</v>
      </c>
      <c r="AN968" s="129">
        <f t="shared" si="414"/>
        <v>8</v>
      </c>
      <c r="AO968" s="129">
        <f t="shared" si="407"/>
        <v>-19.875000000000043</v>
      </c>
      <c r="AP968" s="129">
        <f t="shared" si="415"/>
        <v>0</v>
      </c>
      <c r="AQ968" s="128">
        <f t="shared" si="404"/>
        <v>0</v>
      </c>
      <c r="AR968" s="128">
        <f t="shared" si="405"/>
        <v>0</v>
      </c>
      <c r="AS968" s="125">
        <f t="shared" si="400"/>
        <v>0</v>
      </c>
      <c r="AT968" s="143">
        <f t="shared" si="401"/>
        <v>-1</v>
      </c>
      <c r="AU968" s="137"/>
      <c r="AV968" s="102"/>
    </row>
    <row r="969" spans="1:48" ht="10.199999999999999" x14ac:dyDescent="0.2">
      <c r="A969" s="102"/>
      <c r="B969" s="133">
        <v>967</v>
      </c>
      <c r="C969" s="159"/>
      <c r="D969" s="82"/>
      <c r="E969" s="81"/>
      <c r="F969" s="82"/>
      <c r="G969" s="84"/>
      <c r="H969" s="84"/>
      <c r="I969" s="85"/>
      <c r="J969" s="85"/>
      <c r="K969" s="84"/>
      <c r="L969" s="86"/>
      <c r="M969" s="87"/>
      <c r="N969" s="135"/>
      <c r="O969" s="119"/>
      <c r="P969" s="120"/>
      <c r="Q969" s="121"/>
      <c r="R969" s="86"/>
      <c r="S969" s="86"/>
      <c r="T969" s="138">
        <f t="shared" si="408"/>
        <v>6.4099999999999966</v>
      </c>
      <c r="U969" s="122">
        <f t="shared" si="390"/>
        <v>0</v>
      </c>
      <c r="V969" s="123">
        <f t="shared" si="391"/>
        <v>0</v>
      </c>
      <c r="W969" s="122">
        <f t="shared" si="402"/>
        <v>0</v>
      </c>
      <c r="X969" s="124">
        <f t="shared" si="392"/>
        <v>6.4099999999999966</v>
      </c>
      <c r="Y969" s="124">
        <f t="shared" si="393"/>
        <v>-1.5899999999999967</v>
      </c>
      <c r="Z969" s="124">
        <f t="shared" si="394"/>
        <v>6.4099999999999966</v>
      </c>
      <c r="AA969" s="140">
        <f t="shared" si="395"/>
        <v>-1.5899999999999967</v>
      </c>
      <c r="AB969" s="142" t="str">
        <f>IF(G969&lt;&gt;"",VLOOKUP(WEEKDAY(C969,2),Служебный!G$4:H$10,2),"")</f>
        <v/>
      </c>
      <c r="AC969" s="125" t="str">
        <f t="shared" si="409"/>
        <v/>
      </c>
      <c r="AD969" s="126" t="str">
        <f t="shared" si="410"/>
        <v/>
      </c>
      <c r="AE969" s="127">
        <f t="shared" si="396"/>
        <v>0</v>
      </c>
      <c r="AF969" s="127">
        <f t="shared" si="397"/>
        <v>0</v>
      </c>
      <c r="AG969" s="127" t="str">
        <f t="shared" si="403"/>
        <v>интрадей</v>
      </c>
      <c r="AH969" s="128">
        <f t="shared" si="398"/>
        <v>0</v>
      </c>
      <c r="AI969" s="128">
        <f t="shared" si="399"/>
        <v>0</v>
      </c>
      <c r="AJ969" s="125" t="str">
        <f t="shared" si="411"/>
        <v/>
      </c>
      <c r="AK969" s="125" t="str">
        <f t="shared" si="412"/>
        <v/>
      </c>
      <c r="AL969" s="126" t="str">
        <f t="shared" si="413"/>
        <v/>
      </c>
      <c r="AM969" s="128">
        <f t="shared" si="406"/>
        <v>0</v>
      </c>
      <c r="AN969" s="129">
        <f t="shared" si="414"/>
        <v>8</v>
      </c>
      <c r="AO969" s="129">
        <f t="shared" si="407"/>
        <v>-19.875000000000043</v>
      </c>
      <c r="AP969" s="129">
        <f t="shared" si="415"/>
        <v>0</v>
      </c>
      <c r="AQ969" s="128">
        <f t="shared" si="404"/>
        <v>0</v>
      </c>
      <c r="AR969" s="128">
        <f t="shared" si="405"/>
        <v>0</v>
      </c>
      <c r="AS969" s="125">
        <f t="shared" si="400"/>
        <v>0</v>
      </c>
      <c r="AT969" s="143">
        <f t="shared" si="401"/>
        <v>-1</v>
      </c>
      <c r="AU969" s="137"/>
      <c r="AV969" s="102"/>
    </row>
    <row r="970" spans="1:48" ht="10.199999999999999" x14ac:dyDescent="0.2">
      <c r="A970" s="102"/>
      <c r="B970" s="133">
        <v>968</v>
      </c>
      <c r="C970" s="159"/>
      <c r="D970" s="82"/>
      <c r="E970" s="81"/>
      <c r="F970" s="82"/>
      <c r="G970" s="84"/>
      <c r="H970" s="84"/>
      <c r="I970" s="85"/>
      <c r="J970" s="85"/>
      <c r="K970" s="84"/>
      <c r="L970" s="86"/>
      <c r="M970" s="87"/>
      <c r="N970" s="135"/>
      <c r="O970" s="119"/>
      <c r="P970" s="120"/>
      <c r="Q970" s="121"/>
      <c r="R970" s="86"/>
      <c r="S970" s="86"/>
      <c r="T970" s="138">
        <f t="shared" si="408"/>
        <v>6.4099999999999966</v>
      </c>
      <c r="U970" s="122">
        <f t="shared" si="390"/>
        <v>0</v>
      </c>
      <c r="V970" s="123">
        <f t="shared" si="391"/>
        <v>0</v>
      </c>
      <c r="W970" s="122">
        <f t="shared" si="402"/>
        <v>0</v>
      </c>
      <c r="X970" s="124">
        <f t="shared" si="392"/>
        <v>6.4099999999999966</v>
      </c>
      <c r="Y970" s="124">
        <f t="shared" si="393"/>
        <v>-1.5899999999999967</v>
      </c>
      <c r="Z970" s="124">
        <f t="shared" si="394"/>
        <v>6.4099999999999966</v>
      </c>
      <c r="AA970" s="140">
        <f t="shared" si="395"/>
        <v>-1.5899999999999967</v>
      </c>
      <c r="AB970" s="142" t="str">
        <f>IF(G970&lt;&gt;"",VLOOKUP(WEEKDAY(C970,2),Служебный!G$4:H$10,2),"")</f>
        <v/>
      </c>
      <c r="AC970" s="125" t="str">
        <f t="shared" si="409"/>
        <v/>
      </c>
      <c r="AD970" s="126" t="str">
        <f t="shared" si="410"/>
        <v/>
      </c>
      <c r="AE970" s="127">
        <f t="shared" si="396"/>
        <v>0</v>
      </c>
      <c r="AF970" s="127">
        <f t="shared" si="397"/>
        <v>0</v>
      </c>
      <c r="AG970" s="127" t="str">
        <f t="shared" si="403"/>
        <v>интрадей</v>
      </c>
      <c r="AH970" s="128">
        <f t="shared" si="398"/>
        <v>0</v>
      </c>
      <c r="AI970" s="128">
        <f t="shared" si="399"/>
        <v>0</v>
      </c>
      <c r="AJ970" s="125" t="str">
        <f t="shared" si="411"/>
        <v/>
      </c>
      <c r="AK970" s="125" t="str">
        <f t="shared" si="412"/>
        <v/>
      </c>
      <c r="AL970" s="126" t="str">
        <f t="shared" si="413"/>
        <v/>
      </c>
      <c r="AM970" s="128">
        <f t="shared" si="406"/>
        <v>0</v>
      </c>
      <c r="AN970" s="129">
        <f t="shared" si="414"/>
        <v>8</v>
      </c>
      <c r="AO970" s="129">
        <f t="shared" si="407"/>
        <v>-19.875000000000043</v>
      </c>
      <c r="AP970" s="129">
        <f t="shared" si="415"/>
        <v>0</v>
      </c>
      <c r="AQ970" s="128">
        <f t="shared" si="404"/>
        <v>0</v>
      </c>
      <c r="AR970" s="128">
        <f t="shared" si="405"/>
        <v>0</v>
      </c>
      <c r="AS970" s="125">
        <f t="shared" si="400"/>
        <v>0</v>
      </c>
      <c r="AT970" s="143">
        <f t="shared" si="401"/>
        <v>-1</v>
      </c>
      <c r="AU970" s="137"/>
      <c r="AV970" s="102"/>
    </row>
    <row r="971" spans="1:48" ht="10.199999999999999" x14ac:dyDescent="0.2">
      <c r="A971" s="102"/>
      <c r="B971" s="133">
        <v>969</v>
      </c>
      <c r="C971" s="159"/>
      <c r="D971" s="82"/>
      <c r="E971" s="81"/>
      <c r="F971" s="82"/>
      <c r="G971" s="84"/>
      <c r="H971" s="84"/>
      <c r="I971" s="85"/>
      <c r="J971" s="85"/>
      <c r="K971" s="84"/>
      <c r="L971" s="86"/>
      <c r="M971" s="87"/>
      <c r="N971" s="135"/>
      <c r="O971" s="119"/>
      <c r="P971" s="120"/>
      <c r="Q971" s="121"/>
      <c r="R971" s="86"/>
      <c r="S971" s="86"/>
      <c r="T971" s="138">
        <f t="shared" si="408"/>
        <v>6.4099999999999966</v>
      </c>
      <c r="U971" s="122">
        <f t="shared" si="390"/>
        <v>0</v>
      </c>
      <c r="V971" s="123">
        <f t="shared" si="391"/>
        <v>0</v>
      </c>
      <c r="W971" s="122">
        <f t="shared" si="402"/>
        <v>0</v>
      </c>
      <c r="X971" s="124">
        <f t="shared" si="392"/>
        <v>6.4099999999999966</v>
      </c>
      <c r="Y971" s="124">
        <f t="shared" si="393"/>
        <v>-1.5899999999999967</v>
      </c>
      <c r="Z971" s="124">
        <f t="shared" si="394"/>
        <v>6.4099999999999966</v>
      </c>
      <c r="AA971" s="140">
        <f t="shared" si="395"/>
        <v>-1.5899999999999967</v>
      </c>
      <c r="AB971" s="142" t="str">
        <f>IF(G971&lt;&gt;"",VLOOKUP(WEEKDAY(C971,2),Служебный!G$4:H$10,2),"")</f>
        <v/>
      </c>
      <c r="AC971" s="125" t="str">
        <f t="shared" si="409"/>
        <v/>
      </c>
      <c r="AD971" s="126" t="str">
        <f t="shared" si="410"/>
        <v/>
      </c>
      <c r="AE971" s="127">
        <f t="shared" si="396"/>
        <v>0</v>
      </c>
      <c r="AF971" s="127">
        <f t="shared" si="397"/>
        <v>0</v>
      </c>
      <c r="AG971" s="127" t="str">
        <f t="shared" si="403"/>
        <v>интрадей</v>
      </c>
      <c r="AH971" s="128">
        <f t="shared" si="398"/>
        <v>0</v>
      </c>
      <c r="AI971" s="128">
        <f t="shared" si="399"/>
        <v>0</v>
      </c>
      <c r="AJ971" s="125" t="str">
        <f t="shared" si="411"/>
        <v/>
      </c>
      <c r="AK971" s="125" t="str">
        <f t="shared" si="412"/>
        <v/>
      </c>
      <c r="AL971" s="126" t="str">
        <f t="shared" si="413"/>
        <v/>
      </c>
      <c r="AM971" s="128">
        <f t="shared" si="406"/>
        <v>0</v>
      </c>
      <c r="AN971" s="129">
        <f t="shared" si="414"/>
        <v>8</v>
      </c>
      <c r="AO971" s="129">
        <f t="shared" si="407"/>
        <v>-19.875000000000043</v>
      </c>
      <c r="AP971" s="129">
        <f t="shared" si="415"/>
        <v>0</v>
      </c>
      <c r="AQ971" s="128">
        <f t="shared" si="404"/>
        <v>0</v>
      </c>
      <c r="AR971" s="128">
        <f t="shared" si="405"/>
        <v>0</v>
      </c>
      <c r="AS971" s="125">
        <f t="shared" si="400"/>
        <v>0</v>
      </c>
      <c r="AT971" s="143">
        <f t="shared" si="401"/>
        <v>-1</v>
      </c>
      <c r="AU971" s="137"/>
      <c r="AV971" s="102"/>
    </row>
    <row r="972" spans="1:48" ht="10.199999999999999" x14ac:dyDescent="0.2">
      <c r="A972" s="102"/>
      <c r="B972" s="133">
        <v>970</v>
      </c>
      <c r="C972" s="159"/>
      <c r="D972" s="82"/>
      <c r="E972" s="81"/>
      <c r="F972" s="82"/>
      <c r="G972" s="84"/>
      <c r="H972" s="84"/>
      <c r="I972" s="85"/>
      <c r="J972" s="85"/>
      <c r="K972" s="84"/>
      <c r="L972" s="86"/>
      <c r="M972" s="87"/>
      <c r="N972" s="135"/>
      <c r="O972" s="119"/>
      <c r="P972" s="120"/>
      <c r="Q972" s="121"/>
      <c r="R972" s="86"/>
      <c r="S972" s="86"/>
      <c r="T972" s="138">
        <f t="shared" si="408"/>
        <v>6.4099999999999966</v>
      </c>
      <c r="U972" s="122">
        <f t="shared" si="390"/>
        <v>0</v>
      </c>
      <c r="V972" s="123">
        <f t="shared" si="391"/>
        <v>0</v>
      </c>
      <c r="W972" s="122">
        <f t="shared" si="402"/>
        <v>0</v>
      </c>
      <c r="X972" s="124">
        <f t="shared" si="392"/>
        <v>6.4099999999999966</v>
      </c>
      <c r="Y972" s="124">
        <f t="shared" si="393"/>
        <v>-1.5899999999999967</v>
      </c>
      <c r="Z972" s="124">
        <f t="shared" si="394"/>
        <v>6.4099999999999966</v>
      </c>
      <c r="AA972" s="140">
        <f t="shared" si="395"/>
        <v>-1.5899999999999967</v>
      </c>
      <c r="AB972" s="142" t="str">
        <f>IF(G972&lt;&gt;"",VLOOKUP(WEEKDAY(C972,2),Служебный!G$4:H$10,2),"")</f>
        <v/>
      </c>
      <c r="AC972" s="125" t="str">
        <f t="shared" si="409"/>
        <v/>
      </c>
      <c r="AD972" s="126" t="str">
        <f t="shared" si="410"/>
        <v/>
      </c>
      <c r="AE972" s="127">
        <f t="shared" si="396"/>
        <v>0</v>
      </c>
      <c r="AF972" s="127">
        <f t="shared" si="397"/>
        <v>0</v>
      </c>
      <c r="AG972" s="127" t="str">
        <f t="shared" si="403"/>
        <v>интрадей</v>
      </c>
      <c r="AH972" s="128">
        <f t="shared" si="398"/>
        <v>0</v>
      </c>
      <c r="AI972" s="128">
        <f t="shared" si="399"/>
        <v>0</v>
      </c>
      <c r="AJ972" s="125" t="str">
        <f t="shared" si="411"/>
        <v/>
      </c>
      <c r="AK972" s="125" t="str">
        <f t="shared" si="412"/>
        <v/>
      </c>
      <c r="AL972" s="126" t="str">
        <f t="shared" si="413"/>
        <v/>
      </c>
      <c r="AM972" s="128">
        <f t="shared" si="406"/>
        <v>0</v>
      </c>
      <c r="AN972" s="129">
        <f t="shared" si="414"/>
        <v>8</v>
      </c>
      <c r="AO972" s="129">
        <f t="shared" si="407"/>
        <v>-19.875000000000043</v>
      </c>
      <c r="AP972" s="129">
        <f t="shared" si="415"/>
        <v>0</v>
      </c>
      <c r="AQ972" s="128">
        <f t="shared" si="404"/>
        <v>0</v>
      </c>
      <c r="AR972" s="128">
        <f t="shared" si="405"/>
        <v>0</v>
      </c>
      <c r="AS972" s="125">
        <f t="shared" si="400"/>
        <v>0</v>
      </c>
      <c r="AT972" s="143">
        <f t="shared" si="401"/>
        <v>-1</v>
      </c>
      <c r="AU972" s="137"/>
      <c r="AV972" s="102"/>
    </row>
    <row r="973" spans="1:48" ht="10.199999999999999" x14ac:dyDescent="0.2">
      <c r="A973" s="102"/>
      <c r="B973" s="133">
        <v>971</v>
      </c>
      <c r="C973" s="159"/>
      <c r="D973" s="82"/>
      <c r="E973" s="81"/>
      <c r="F973" s="82"/>
      <c r="G973" s="84"/>
      <c r="H973" s="84"/>
      <c r="I973" s="85"/>
      <c r="J973" s="85"/>
      <c r="K973" s="84"/>
      <c r="L973" s="86"/>
      <c r="M973" s="87"/>
      <c r="N973" s="135"/>
      <c r="O973" s="119"/>
      <c r="P973" s="120"/>
      <c r="Q973" s="121"/>
      <c r="R973" s="86"/>
      <c r="S973" s="86"/>
      <c r="T973" s="138">
        <f t="shared" si="408"/>
        <v>6.4099999999999966</v>
      </c>
      <c r="U973" s="122">
        <f t="shared" si="390"/>
        <v>0</v>
      </c>
      <c r="V973" s="123">
        <f t="shared" si="391"/>
        <v>0</v>
      </c>
      <c r="W973" s="122">
        <f t="shared" si="402"/>
        <v>0</v>
      </c>
      <c r="X973" s="124">
        <f t="shared" si="392"/>
        <v>6.4099999999999966</v>
      </c>
      <c r="Y973" s="124">
        <f t="shared" si="393"/>
        <v>-1.5899999999999967</v>
      </c>
      <c r="Z973" s="124">
        <f t="shared" si="394"/>
        <v>6.4099999999999966</v>
      </c>
      <c r="AA973" s="140">
        <f t="shared" si="395"/>
        <v>-1.5899999999999967</v>
      </c>
      <c r="AB973" s="142" t="str">
        <f>IF(G973&lt;&gt;"",VLOOKUP(WEEKDAY(C973,2),Служебный!G$4:H$10,2),"")</f>
        <v/>
      </c>
      <c r="AC973" s="125" t="str">
        <f t="shared" si="409"/>
        <v/>
      </c>
      <c r="AD973" s="126" t="str">
        <f t="shared" si="410"/>
        <v/>
      </c>
      <c r="AE973" s="127">
        <f t="shared" si="396"/>
        <v>0</v>
      </c>
      <c r="AF973" s="127">
        <f t="shared" si="397"/>
        <v>0</v>
      </c>
      <c r="AG973" s="127" t="str">
        <f t="shared" si="403"/>
        <v>интрадей</v>
      </c>
      <c r="AH973" s="128">
        <f t="shared" si="398"/>
        <v>0</v>
      </c>
      <c r="AI973" s="128">
        <f t="shared" si="399"/>
        <v>0</v>
      </c>
      <c r="AJ973" s="125" t="str">
        <f t="shared" si="411"/>
        <v/>
      </c>
      <c r="AK973" s="125" t="str">
        <f t="shared" si="412"/>
        <v/>
      </c>
      <c r="AL973" s="126" t="str">
        <f t="shared" si="413"/>
        <v/>
      </c>
      <c r="AM973" s="128">
        <f t="shared" si="406"/>
        <v>0</v>
      </c>
      <c r="AN973" s="129">
        <f t="shared" si="414"/>
        <v>8</v>
      </c>
      <c r="AO973" s="129">
        <f t="shared" si="407"/>
        <v>-19.875000000000043</v>
      </c>
      <c r="AP973" s="129">
        <f t="shared" si="415"/>
        <v>0</v>
      </c>
      <c r="AQ973" s="128">
        <f t="shared" si="404"/>
        <v>0</v>
      </c>
      <c r="AR973" s="128">
        <f t="shared" si="405"/>
        <v>0</v>
      </c>
      <c r="AS973" s="125">
        <f t="shared" si="400"/>
        <v>0</v>
      </c>
      <c r="AT973" s="143">
        <f t="shared" si="401"/>
        <v>-1</v>
      </c>
      <c r="AU973" s="137"/>
      <c r="AV973" s="102"/>
    </row>
    <row r="974" spans="1:48" ht="10.199999999999999" x14ac:dyDescent="0.2">
      <c r="A974" s="102"/>
      <c r="B974" s="133">
        <v>972</v>
      </c>
      <c r="C974" s="159"/>
      <c r="D974" s="82"/>
      <c r="E974" s="81"/>
      <c r="F974" s="82"/>
      <c r="G974" s="84"/>
      <c r="H974" s="84"/>
      <c r="I974" s="85"/>
      <c r="J974" s="85"/>
      <c r="K974" s="84"/>
      <c r="L974" s="86"/>
      <c r="M974" s="87"/>
      <c r="N974" s="135"/>
      <c r="O974" s="119"/>
      <c r="P974" s="120"/>
      <c r="Q974" s="121"/>
      <c r="R974" s="86"/>
      <c r="S974" s="86"/>
      <c r="T974" s="138">
        <f t="shared" si="408"/>
        <v>6.4099999999999966</v>
      </c>
      <c r="U974" s="122">
        <f t="shared" si="390"/>
        <v>0</v>
      </c>
      <c r="V974" s="123">
        <f t="shared" si="391"/>
        <v>0</v>
      </c>
      <c r="W974" s="122">
        <f t="shared" si="402"/>
        <v>0</v>
      </c>
      <c r="X974" s="124">
        <f t="shared" si="392"/>
        <v>6.4099999999999966</v>
      </c>
      <c r="Y974" s="124">
        <f t="shared" si="393"/>
        <v>-1.5899999999999967</v>
      </c>
      <c r="Z974" s="124">
        <f t="shared" si="394"/>
        <v>6.4099999999999966</v>
      </c>
      <c r="AA974" s="140">
        <f t="shared" si="395"/>
        <v>-1.5899999999999967</v>
      </c>
      <c r="AB974" s="142" t="str">
        <f>IF(G974&lt;&gt;"",VLOOKUP(WEEKDAY(C974,2),Служебный!G$4:H$10,2),"")</f>
        <v/>
      </c>
      <c r="AC974" s="125" t="str">
        <f t="shared" si="409"/>
        <v/>
      </c>
      <c r="AD974" s="126" t="str">
        <f t="shared" si="410"/>
        <v/>
      </c>
      <c r="AE974" s="127">
        <f t="shared" si="396"/>
        <v>0</v>
      </c>
      <c r="AF974" s="127">
        <f t="shared" si="397"/>
        <v>0</v>
      </c>
      <c r="AG974" s="127" t="str">
        <f t="shared" si="403"/>
        <v>интрадей</v>
      </c>
      <c r="AH974" s="128">
        <f t="shared" si="398"/>
        <v>0</v>
      </c>
      <c r="AI974" s="128">
        <f t="shared" si="399"/>
        <v>0</v>
      </c>
      <c r="AJ974" s="125" t="str">
        <f t="shared" si="411"/>
        <v/>
      </c>
      <c r="AK974" s="125" t="str">
        <f t="shared" si="412"/>
        <v/>
      </c>
      <c r="AL974" s="126" t="str">
        <f t="shared" si="413"/>
        <v/>
      </c>
      <c r="AM974" s="128">
        <f t="shared" si="406"/>
        <v>0</v>
      </c>
      <c r="AN974" s="129">
        <f t="shared" si="414"/>
        <v>8</v>
      </c>
      <c r="AO974" s="129">
        <f t="shared" si="407"/>
        <v>-19.875000000000043</v>
      </c>
      <c r="AP974" s="129">
        <f t="shared" si="415"/>
        <v>0</v>
      </c>
      <c r="AQ974" s="128">
        <f t="shared" si="404"/>
        <v>0</v>
      </c>
      <c r="AR974" s="128">
        <f t="shared" si="405"/>
        <v>0</v>
      </c>
      <c r="AS974" s="125">
        <f t="shared" si="400"/>
        <v>0</v>
      </c>
      <c r="AT974" s="143">
        <f t="shared" si="401"/>
        <v>-1</v>
      </c>
      <c r="AU974" s="137"/>
      <c r="AV974" s="102"/>
    </row>
    <row r="975" spans="1:48" ht="10.199999999999999" x14ac:dyDescent="0.2">
      <c r="A975" s="102"/>
      <c r="B975" s="133">
        <v>973</v>
      </c>
      <c r="C975" s="159"/>
      <c r="D975" s="82"/>
      <c r="E975" s="81"/>
      <c r="F975" s="82"/>
      <c r="G975" s="84"/>
      <c r="H975" s="84"/>
      <c r="I975" s="85"/>
      <c r="J975" s="85"/>
      <c r="K975" s="84"/>
      <c r="L975" s="86"/>
      <c r="M975" s="87"/>
      <c r="N975" s="135"/>
      <c r="O975" s="119"/>
      <c r="P975" s="120"/>
      <c r="Q975" s="121"/>
      <c r="R975" s="86"/>
      <c r="S975" s="86"/>
      <c r="T975" s="138">
        <f t="shared" si="408"/>
        <v>6.4099999999999966</v>
      </c>
      <c r="U975" s="122">
        <f t="shared" si="390"/>
        <v>0</v>
      </c>
      <c r="V975" s="123">
        <f t="shared" si="391"/>
        <v>0</v>
      </c>
      <c r="W975" s="122">
        <f t="shared" si="402"/>
        <v>0</v>
      </c>
      <c r="X975" s="124">
        <f t="shared" si="392"/>
        <v>6.4099999999999966</v>
      </c>
      <c r="Y975" s="124">
        <f t="shared" si="393"/>
        <v>-1.5899999999999967</v>
      </c>
      <c r="Z975" s="124">
        <f t="shared" si="394"/>
        <v>6.4099999999999966</v>
      </c>
      <c r="AA975" s="140">
        <f t="shared" si="395"/>
        <v>-1.5899999999999967</v>
      </c>
      <c r="AB975" s="142" t="str">
        <f>IF(G975&lt;&gt;"",VLOOKUP(WEEKDAY(C975,2),Служебный!G$4:H$10,2),"")</f>
        <v/>
      </c>
      <c r="AC975" s="125" t="str">
        <f t="shared" si="409"/>
        <v/>
      </c>
      <c r="AD975" s="126" t="str">
        <f t="shared" si="410"/>
        <v/>
      </c>
      <c r="AE975" s="127">
        <f t="shared" si="396"/>
        <v>0</v>
      </c>
      <c r="AF975" s="127">
        <f t="shared" si="397"/>
        <v>0</v>
      </c>
      <c r="AG975" s="127" t="str">
        <f t="shared" si="403"/>
        <v>интрадей</v>
      </c>
      <c r="AH975" s="128">
        <f t="shared" si="398"/>
        <v>0</v>
      </c>
      <c r="AI975" s="128">
        <f t="shared" si="399"/>
        <v>0</v>
      </c>
      <c r="AJ975" s="125" t="str">
        <f t="shared" si="411"/>
        <v/>
      </c>
      <c r="AK975" s="125" t="str">
        <f t="shared" si="412"/>
        <v/>
      </c>
      <c r="AL975" s="126" t="str">
        <f t="shared" si="413"/>
        <v/>
      </c>
      <c r="AM975" s="128">
        <f t="shared" si="406"/>
        <v>0</v>
      </c>
      <c r="AN975" s="129">
        <f t="shared" si="414"/>
        <v>8</v>
      </c>
      <c r="AO975" s="129">
        <f t="shared" si="407"/>
        <v>-19.875000000000043</v>
      </c>
      <c r="AP975" s="129">
        <f t="shared" si="415"/>
        <v>0</v>
      </c>
      <c r="AQ975" s="128">
        <f t="shared" si="404"/>
        <v>0</v>
      </c>
      <c r="AR975" s="128">
        <f t="shared" si="405"/>
        <v>0</v>
      </c>
      <c r="AS975" s="125">
        <f t="shared" si="400"/>
        <v>0</v>
      </c>
      <c r="AT975" s="143">
        <f t="shared" si="401"/>
        <v>-1</v>
      </c>
      <c r="AU975" s="137"/>
      <c r="AV975" s="102"/>
    </row>
    <row r="976" spans="1:48" ht="10.199999999999999" x14ac:dyDescent="0.2">
      <c r="A976" s="102"/>
      <c r="B976" s="133">
        <v>974</v>
      </c>
      <c r="C976" s="159"/>
      <c r="D976" s="82"/>
      <c r="E976" s="81"/>
      <c r="F976" s="82"/>
      <c r="G976" s="84"/>
      <c r="H976" s="84"/>
      <c r="I976" s="85"/>
      <c r="J976" s="85"/>
      <c r="K976" s="84"/>
      <c r="L976" s="86"/>
      <c r="M976" s="87"/>
      <c r="N976" s="135"/>
      <c r="O976" s="119"/>
      <c r="P976" s="120"/>
      <c r="Q976" s="121"/>
      <c r="R976" s="86"/>
      <c r="S976" s="86"/>
      <c r="T976" s="138">
        <f t="shared" si="408"/>
        <v>6.4099999999999966</v>
      </c>
      <c r="U976" s="122">
        <f t="shared" si="390"/>
        <v>0</v>
      </c>
      <c r="V976" s="123">
        <f t="shared" si="391"/>
        <v>0</v>
      </c>
      <c r="W976" s="122">
        <f t="shared" si="402"/>
        <v>0</v>
      </c>
      <c r="X976" s="124">
        <f t="shared" si="392"/>
        <v>6.4099999999999966</v>
      </c>
      <c r="Y976" s="124">
        <f t="shared" si="393"/>
        <v>-1.5899999999999967</v>
      </c>
      <c r="Z976" s="124">
        <f t="shared" si="394"/>
        <v>6.4099999999999966</v>
      </c>
      <c r="AA976" s="140">
        <f t="shared" si="395"/>
        <v>-1.5899999999999967</v>
      </c>
      <c r="AB976" s="142" t="str">
        <f>IF(G976&lt;&gt;"",VLOOKUP(WEEKDAY(C976,2),Служебный!G$4:H$10,2),"")</f>
        <v/>
      </c>
      <c r="AC976" s="125" t="str">
        <f t="shared" si="409"/>
        <v/>
      </c>
      <c r="AD976" s="126" t="str">
        <f t="shared" si="410"/>
        <v/>
      </c>
      <c r="AE976" s="127">
        <f t="shared" si="396"/>
        <v>0</v>
      </c>
      <c r="AF976" s="127">
        <f t="shared" si="397"/>
        <v>0</v>
      </c>
      <c r="AG976" s="127" t="str">
        <f t="shared" si="403"/>
        <v>интрадей</v>
      </c>
      <c r="AH976" s="128">
        <f t="shared" si="398"/>
        <v>0</v>
      </c>
      <c r="AI976" s="128">
        <f t="shared" si="399"/>
        <v>0</v>
      </c>
      <c r="AJ976" s="125" t="str">
        <f t="shared" si="411"/>
        <v/>
      </c>
      <c r="AK976" s="125" t="str">
        <f t="shared" si="412"/>
        <v/>
      </c>
      <c r="AL976" s="126" t="str">
        <f t="shared" si="413"/>
        <v/>
      </c>
      <c r="AM976" s="128">
        <f t="shared" si="406"/>
        <v>0</v>
      </c>
      <c r="AN976" s="129">
        <f t="shared" si="414"/>
        <v>8</v>
      </c>
      <c r="AO976" s="129">
        <f t="shared" si="407"/>
        <v>-19.875000000000043</v>
      </c>
      <c r="AP976" s="129">
        <f t="shared" si="415"/>
        <v>0</v>
      </c>
      <c r="AQ976" s="128">
        <f t="shared" si="404"/>
        <v>0</v>
      </c>
      <c r="AR976" s="128">
        <f t="shared" si="405"/>
        <v>0</v>
      </c>
      <c r="AS976" s="125">
        <f t="shared" si="400"/>
        <v>0</v>
      </c>
      <c r="AT976" s="143">
        <f t="shared" si="401"/>
        <v>-1</v>
      </c>
      <c r="AU976" s="137"/>
      <c r="AV976" s="102"/>
    </row>
    <row r="977" spans="1:48" ht="10.199999999999999" x14ac:dyDescent="0.2">
      <c r="A977" s="102"/>
      <c r="B977" s="133">
        <v>975</v>
      </c>
      <c r="C977" s="159"/>
      <c r="D977" s="82"/>
      <c r="E977" s="81"/>
      <c r="F977" s="82"/>
      <c r="G977" s="84"/>
      <c r="H977" s="84"/>
      <c r="I977" s="85"/>
      <c r="J977" s="85"/>
      <c r="K977" s="84"/>
      <c r="L977" s="86"/>
      <c r="M977" s="87"/>
      <c r="N977" s="135"/>
      <c r="O977" s="119"/>
      <c r="P977" s="120"/>
      <c r="Q977" s="121"/>
      <c r="R977" s="86"/>
      <c r="S977" s="86"/>
      <c r="T977" s="138">
        <f t="shared" si="408"/>
        <v>6.4099999999999966</v>
      </c>
      <c r="U977" s="122">
        <f t="shared" si="390"/>
        <v>0</v>
      </c>
      <c r="V977" s="123">
        <f t="shared" si="391"/>
        <v>0</v>
      </c>
      <c r="W977" s="122">
        <f t="shared" si="402"/>
        <v>0</v>
      </c>
      <c r="X977" s="124">
        <f t="shared" si="392"/>
        <v>6.4099999999999966</v>
      </c>
      <c r="Y977" s="124">
        <f t="shared" si="393"/>
        <v>-1.5899999999999967</v>
      </c>
      <c r="Z977" s="124">
        <f t="shared" si="394"/>
        <v>6.4099999999999966</v>
      </c>
      <c r="AA977" s="140">
        <f t="shared" si="395"/>
        <v>-1.5899999999999967</v>
      </c>
      <c r="AB977" s="142" t="str">
        <f>IF(G977&lt;&gt;"",VLOOKUP(WEEKDAY(C977,2),Служебный!G$4:H$10,2),"")</f>
        <v/>
      </c>
      <c r="AC977" s="125" t="str">
        <f t="shared" si="409"/>
        <v/>
      </c>
      <c r="AD977" s="126" t="str">
        <f t="shared" si="410"/>
        <v/>
      </c>
      <c r="AE977" s="127">
        <f t="shared" si="396"/>
        <v>0</v>
      </c>
      <c r="AF977" s="127">
        <f t="shared" si="397"/>
        <v>0</v>
      </c>
      <c r="AG977" s="127" t="str">
        <f t="shared" si="403"/>
        <v>интрадей</v>
      </c>
      <c r="AH977" s="128">
        <f t="shared" si="398"/>
        <v>0</v>
      </c>
      <c r="AI977" s="128">
        <f t="shared" si="399"/>
        <v>0</v>
      </c>
      <c r="AJ977" s="125" t="str">
        <f t="shared" si="411"/>
        <v/>
      </c>
      <c r="AK977" s="125" t="str">
        <f t="shared" si="412"/>
        <v/>
      </c>
      <c r="AL977" s="126" t="str">
        <f t="shared" si="413"/>
        <v/>
      </c>
      <c r="AM977" s="128">
        <f t="shared" si="406"/>
        <v>0</v>
      </c>
      <c r="AN977" s="129">
        <f t="shared" si="414"/>
        <v>8</v>
      </c>
      <c r="AO977" s="129">
        <f t="shared" si="407"/>
        <v>-19.875000000000043</v>
      </c>
      <c r="AP977" s="129">
        <f t="shared" si="415"/>
        <v>0</v>
      </c>
      <c r="AQ977" s="128">
        <f t="shared" si="404"/>
        <v>0</v>
      </c>
      <c r="AR977" s="128">
        <f t="shared" si="405"/>
        <v>0</v>
      </c>
      <c r="AS977" s="125">
        <f t="shared" si="400"/>
        <v>0</v>
      </c>
      <c r="AT977" s="143">
        <f t="shared" si="401"/>
        <v>-1</v>
      </c>
      <c r="AU977" s="137"/>
      <c r="AV977" s="102"/>
    </row>
    <row r="978" spans="1:48" ht="10.199999999999999" x14ac:dyDescent="0.2">
      <c r="A978" s="102"/>
      <c r="B978" s="133">
        <v>976</v>
      </c>
      <c r="C978" s="159"/>
      <c r="D978" s="82"/>
      <c r="E978" s="81"/>
      <c r="F978" s="82"/>
      <c r="G978" s="84"/>
      <c r="H978" s="84"/>
      <c r="I978" s="85"/>
      <c r="J978" s="85"/>
      <c r="K978" s="84"/>
      <c r="L978" s="86"/>
      <c r="M978" s="87"/>
      <c r="N978" s="135"/>
      <c r="O978" s="119"/>
      <c r="P978" s="120"/>
      <c r="Q978" s="121"/>
      <c r="R978" s="86"/>
      <c r="S978" s="86"/>
      <c r="T978" s="138">
        <f t="shared" si="408"/>
        <v>6.4099999999999966</v>
      </c>
      <c r="U978" s="122">
        <f t="shared" si="390"/>
        <v>0</v>
      </c>
      <c r="V978" s="123">
        <f t="shared" si="391"/>
        <v>0</v>
      </c>
      <c r="W978" s="122">
        <f t="shared" si="402"/>
        <v>0</v>
      </c>
      <c r="X978" s="124">
        <f t="shared" si="392"/>
        <v>6.4099999999999966</v>
      </c>
      <c r="Y978" s="124">
        <f t="shared" si="393"/>
        <v>-1.5899999999999967</v>
      </c>
      <c r="Z978" s="124">
        <f t="shared" si="394"/>
        <v>6.4099999999999966</v>
      </c>
      <c r="AA978" s="140">
        <f t="shared" si="395"/>
        <v>-1.5899999999999967</v>
      </c>
      <c r="AB978" s="142" t="str">
        <f>IF(G978&lt;&gt;"",VLOOKUP(WEEKDAY(C978,2),Служебный!G$4:H$10,2),"")</f>
        <v/>
      </c>
      <c r="AC978" s="125" t="str">
        <f t="shared" si="409"/>
        <v/>
      </c>
      <c r="AD978" s="126" t="str">
        <f t="shared" si="410"/>
        <v/>
      </c>
      <c r="AE978" s="127">
        <f t="shared" si="396"/>
        <v>0</v>
      </c>
      <c r="AF978" s="127">
        <f t="shared" si="397"/>
        <v>0</v>
      </c>
      <c r="AG978" s="127" t="str">
        <f t="shared" si="403"/>
        <v>интрадей</v>
      </c>
      <c r="AH978" s="128">
        <f t="shared" si="398"/>
        <v>0</v>
      </c>
      <c r="AI978" s="128">
        <f t="shared" si="399"/>
        <v>0</v>
      </c>
      <c r="AJ978" s="125" t="str">
        <f t="shared" si="411"/>
        <v/>
      </c>
      <c r="AK978" s="125" t="str">
        <f t="shared" si="412"/>
        <v/>
      </c>
      <c r="AL978" s="126" t="str">
        <f t="shared" si="413"/>
        <v/>
      </c>
      <c r="AM978" s="128">
        <f t="shared" si="406"/>
        <v>0</v>
      </c>
      <c r="AN978" s="129">
        <f t="shared" si="414"/>
        <v>8</v>
      </c>
      <c r="AO978" s="129">
        <f t="shared" si="407"/>
        <v>-19.875000000000043</v>
      </c>
      <c r="AP978" s="129">
        <f t="shared" si="415"/>
        <v>0</v>
      </c>
      <c r="AQ978" s="128">
        <f t="shared" si="404"/>
        <v>0</v>
      </c>
      <c r="AR978" s="128">
        <f t="shared" si="405"/>
        <v>0</v>
      </c>
      <c r="AS978" s="125">
        <f t="shared" si="400"/>
        <v>0</v>
      </c>
      <c r="AT978" s="143">
        <f t="shared" si="401"/>
        <v>-1</v>
      </c>
      <c r="AU978" s="137"/>
      <c r="AV978" s="102"/>
    </row>
    <row r="979" spans="1:48" ht="10.199999999999999" x14ac:dyDescent="0.2">
      <c r="A979" s="102"/>
      <c r="B979" s="133">
        <v>977</v>
      </c>
      <c r="C979" s="159"/>
      <c r="D979" s="82"/>
      <c r="E979" s="81"/>
      <c r="F979" s="82"/>
      <c r="G979" s="84"/>
      <c r="H979" s="84"/>
      <c r="I979" s="85"/>
      <c r="J979" s="85"/>
      <c r="K979" s="84"/>
      <c r="L979" s="86"/>
      <c r="M979" s="87"/>
      <c r="N979" s="135"/>
      <c r="O979" s="119"/>
      <c r="P979" s="120"/>
      <c r="Q979" s="121"/>
      <c r="R979" s="86"/>
      <c r="S979" s="86"/>
      <c r="T979" s="138">
        <f t="shared" si="408"/>
        <v>6.4099999999999966</v>
      </c>
      <c r="U979" s="122">
        <f t="shared" si="390"/>
        <v>0</v>
      </c>
      <c r="V979" s="123">
        <f t="shared" si="391"/>
        <v>0</v>
      </c>
      <c r="W979" s="122">
        <f t="shared" si="402"/>
        <v>0</v>
      </c>
      <c r="X979" s="124">
        <f t="shared" si="392"/>
        <v>6.4099999999999966</v>
      </c>
      <c r="Y979" s="124">
        <f t="shared" si="393"/>
        <v>-1.5899999999999967</v>
      </c>
      <c r="Z979" s="124">
        <f t="shared" si="394"/>
        <v>6.4099999999999966</v>
      </c>
      <c r="AA979" s="140">
        <f t="shared" si="395"/>
        <v>-1.5899999999999967</v>
      </c>
      <c r="AB979" s="142" t="str">
        <f>IF(G979&lt;&gt;"",VLOOKUP(WEEKDAY(C979,2),Служебный!G$4:H$10,2),"")</f>
        <v/>
      </c>
      <c r="AC979" s="125" t="str">
        <f t="shared" si="409"/>
        <v/>
      </c>
      <c r="AD979" s="126" t="str">
        <f t="shared" si="410"/>
        <v/>
      </c>
      <c r="AE979" s="127">
        <f t="shared" si="396"/>
        <v>0</v>
      </c>
      <c r="AF979" s="127">
        <f t="shared" si="397"/>
        <v>0</v>
      </c>
      <c r="AG979" s="127" t="str">
        <f t="shared" si="403"/>
        <v>интрадей</v>
      </c>
      <c r="AH979" s="128">
        <f t="shared" si="398"/>
        <v>0</v>
      </c>
      <c r="AI979" s="128">
        <f t="shared" si="399"/>
        <v>0</v>
      </c>
      <c r="AJ979" s="125" t="str">
        <f t="shared" si="411"/>
        <v/>
      </c>
      <c r="AK979" s="125" t="str">
        <f t="shared" si="412"/>
        <v/>
      </c>
      <c r="AL979" s="126" t="str">
        <f t="shared" si="413"/>
        <v/>
      </c>
      <c r="AM979" s="128">
        <f t="shared" si="406"/>
        <v>0</v>
      </c>
      <c r="AN979" s="129">
        <f t="shared" si="414"/>
        <v>8</v>
      </c>
      <c r="AO979" s="129">
        <f t="shared" si="407"/>
        <v>-19.875000000000043</v>
      </c>
      <c r="AP979" s="129">
        <f t="shared" si="415"/>
        <v>0</v>
      </c>
      <c r="AQ979" s="128">
        <f t="shared" si="404"/>
        <v>0</v>
      </c>
      <c r="AR979" s="128">
        <f t="shared" si="405"/>
        <v>0</v>
      </c>
      <c r="AS979" s="125">
        <f t="shared" si="400"/>
        <v>0</v>
      </c>
      <c r="AT979" s="143">
        <f t="shared" si="401"/>
        <v>-1</v>
      </c>
      <c r="AU979" s="137"/>
      <c r="AV979" s="102"/>
    </row>
    <row r="980" spans="1:48" ht="10.199999999999999" x14ac:dyDescent="0.2">
      <c r="A980" s="102"/>
      <c r="B980" s="133">
        <v>978</v>
      </c>
      <c r="C980" s="159"/>
      <c r="D980" s="82"/>
      <c r="E980" s="81"/>
      <c r="F980" s="82"/>
      <c r="G980" s="84"/>
      <c r="H980" s="84"/>
      <c r="I980" s="85"/>
      <c r="J980" s="85"/>
      <c r="K980" s="84"/>
      <c r="L980" s="86"/>
      <c r="M980" s="87"/>
      <c r="N980" s="135"/>
      <c r="O980" s="119"/>
      <c r="P980" s="120"/>
      <c r="Q980" s="121"/>
      <c r="R980" s="86"/>
      <c r="S980" s="86"/>
      <c r="T980" s="138">
        <f t="shared" si="408"/>
        <v>6.4099999999999966</v>
      </c>
      <c r="U980" s="122">
        <f t="shared" ref="U980:U1001" si="416">L980</f>
        <v>0</v>
      </c>
      <c r="V980" s="123">
        <f t="shared" ref="V980:V1001" si="417">M980</f>
        <v>0</v>
      </c>
      <c r="W980" s="122">
        <f t="shared" si="402"/>
        <v>0</v>
      </c>
      <c r="X980" s="124">
        <f t="shared" ref="X980:X1001" si="418">X979+V979</f>
        <v>6.4099999999999966</v>
      </c>
      <c r="Y980" s="124">
        <f t="shared" ref="Y980:Y1001" si="419">Y979+W979</f>
        <v>-1.5899999999999967</v>
      </c>
      <c r="Z980" s="124">
        <f t="shared" ref="Z980:Z1001" si="420">X980+V980</f>
        <v>6.4099999999999966</v>
      </c>
      <c r="AA980" s="140">
        <f t="shared" ref="AA980:AA1001" si="421">Y980+W980</f>
        <v>-1.5899999999999967</v>
      </c>
      <c r="AB980" s="142" t="str">
        <f>IF(G980&lt;&gt;"",VLOOKUP(WEEKDAY(C980,2),Служебный!G$4:H$10,2),"")</f>
        <v/>
      </c>
      <c r="AC980" s="125" t="str">
        <f t="shared" si="409"/>
        <v/>
      </c>
      <c r="AD980" s="126" t="str">
        <f t="shared" si="410"/>
        <v/>
      </c>
      <c r="AE980" s="127">
        <f t="shared" ref="AE980:AE1001" si="422">ROUND(((E980+F980)-(C980+D980))*86400,0)</f>
        <v>0</v>
      </c>
      <c r="AF980" s="127">
        <f t="shared" ref="AF980:AF1001" si="423">IF(FLOOR((AE980/60),15)&gt;400,"Среднесрок",FLOOR((AE980/60),15))</f>
        <v>0</v>
      </c>
      <c r="AG980" s="127" t="str">
        <f t="shared" si="403"/>
        <v>интрадей</v>
      </c>
      <c r="AH980" s="128">
        <f t="shared" ref="AH980:AH1001" si="424">IF(W980&gt;0,W980,0)</f>
        <v>0</v>
      </c>
      <c r="AI980" s="128">
        <f t="shared" ref="AI980:AI1001" si="425">IF(W980&lt;0,W980,0)</f>
        <v>0</v>
      </c>
      <c r="AJ980" s="125" t="str">
        <f t="shared" si="411"/>
        <v/>
      </c>
      <c r="AK980" s="125" t="str">
        <f t="shared" si="412"/>
        <v/>
      </c>
      <c r="AL980" s="126" t="str">
        <f t="shared" si="413"/>
        <v/>
      </c>
      <c r="AM980" s="128">
        <f t="shared" si="406"/>
        <v>0</v>
      </c>
      <c r="AN980" s="129">
        <f t="shared" si="414"/>
        <v>8</v>
      </c>
      <c r="AO980" s="129">
        <f t="shared" si="407"/>
        <v>-19.875000000000043</v>
      </c>
      <c r="AP980" s="129">
        <f t="shared" si="415"/>
        <v>0</v>
      </c>
      <c r="AQ980" s="128">
        <f t="shared" si="404"/>
        <v>0</v>
      </c>
      <c r="AR980" s="128">
        <f t="shared" si="405"/>
        <v>0</v>
      </c>
      <c r="AS980" s="125">
        <f t="shared" ref="AS980:AS1001" si="426">CEILING(I980,5)</f>
        <v>0</v>
      </c>
      <c r="AT980" s="143">
        <f t="shared" ref="AT980:AT1001" si="427">IF(AR980=0,AT979,IF(W980&lt;0,IF(AT979&lt;0,AT979-1,-1),IF(AT979&gt;0,AT979+1,1)))</f>
        <v>-1</v>
      </c>
      <c r="AU980" s="137"/>
      <c r="AV980" s="102"/>
    </row>
    <row r="981" spans="1:48" ht="10.199999999999999" x14ac:dyDescent="0.2">
      <c r="A981" s="102"/>
      <c r="B981" s="133">
        <v>979</v>
      </c>
      <c r="C981" s="159"/>
      <c r="D981" s="82"/>
      <c r="E981" s="81"/>
      <c r="F981" s="82"/>
      <c r="G981" s="84"/>
      <c r="H981" s="84"/>
      <c r="I981" s="85"/>
      <c r="J981" s="85"/>
      <c r="K981" s="84"/>
      <c r="L981" s="86"/>
      <c r="M981" s="87"/>
      <c r="N981" s="135"/>
      <c r="O981" s="119"/>
      <c r="P981" s="120"/>
      <c r="Q981" s="121"/>
      <c r="R981" s="86"/>
      <c r="S981" s="86"/>
      <c r="T981" s="138">
        <f t="shared" si="408"/>
        <v>6.4099999999999966</v>
      </c>
      <c r="U981" s="122">
        <f t="shared" si="416"/>
        <v>0</v>
      </c>
      <c r="V981" s="123">
        <f t="shared" si="417"/>
        <v>0</v>
      </c>
      <c r="W981" s="122">
        <f t="shared" si="402"/>
        <v>0</v>
      </c>
      <c r="X981" s="124">
        <f t="shared" si="418"/>
        <v>6.4099999999999966</v>
      </c>
      <c r="Y981" s="124">
        <f t="shared" si="419"/>
        <v>-1.5899999999999967</v>
      </c>
      <c r="Z981" s="124">
        <f t="shared" si="420"/>
        <v>6.4099999999999966</v>
      </c>
      <c r="AA981" s="140">
        <f t="shared" si="421"/>
        <v>-1.5899999999999967</v>
      </c>
      <c r="AB981" s="142" t="str">
        <f>IF(G981&lt;&gt;"",VLOOKUP(WEEKDAY(C981,2),Служебный!G$4:H$10,2),"")</f>
        <v/>
      </c>
      <c r="AC981" s="125" t="str">
        <f t="shared" si="409"/>
        <v/>
      </c>
      <c r="AD981" s="126" t="str">
        <f t="shared" si="410"/>
        <v/>
      </c>
      <c r="AE981" s="127">
        <f t="shared" si="422"/>
        <v>0</v>
      </c>
      <c r="AF981" s="127">
        <f t="shared" si="423"/>
        <v>0</v>
      </c>
      <c r="AG981" s="127" t="str">
        <f t="shared" si="403"/>
        <v>интрадей</v>
      </c>
      <c r="AH981" s="128">
        <f t="shared" si="424"/>
        <v>0</v>
      </c>
      <c r="AI981" s="128">
        <f t="shared" si="425"/>
        <v>0</v>
      </c>
      <c r="AJ981" s="125" t="str">
        <f t="shared" si="411"/>
        <v/>
      </c>
      <c r="AK981" s="125" t="str">
        <f t="shared" si="412"/>
        <v/>
      </c>
      <c r="AL981" s="126" t="str">
        <f t="shared" si="413"/>
        <v/>
      </c>
      <c r="AM981" s="128">
        <f t="shared" si="406"/>
        <v>0</v>
      </c>
      <c r="AN981" s="129">
        <f t="shared" si="414"/>
        <v>8</v>
      </c>
      <c r="AO981" s="129">
        <f t="shared" si="407"/>
        <v>-19.875000000000043</v>
      </c>
      <c r="AP981" s="129">
        <f t="shared" si="415"/>
        <v>0</v>
      </c>
      <c r="AQ981" s="128">
        <f t="shared" si="404"/>
        <v>0</v>
      </c>
      <c r="AR981" s="128">
        <f t="shared" si="405"/>
        <v>0</v>
      </c>
      <c r="AS981" s="125">
        <f t="shared" si="426"/>
        <v>0</v>
      </c>
      <c r="AT981" s="143">
        <f t="shared" si="427"/>
        <v>-1</v>
      </c>
      <c r="AU981" s="137"/>
      <c r="AV981" s="102"/>
    </row>
    <row r="982" spans="1:48" ht="10.199999999999999" x14ac:dyDescent="0.2">
      <c r="A982" s="102"/>
      <c r="B982" s="133">
        <v>980</v>
      </c>
      <c r="C982" s="159"/>
      <c r="D982" s="82"/>
      <c r="E982" s="81"/>
      <c r="F982" s="82"/>
      <c r="G982" s="84"/>
      <c r="H982" s="84"/>
      <c r="I982" s="85"/>
      <c r="J982" s="85"/>
      <c r="K982" s="84"/>
      <c r="L982" s="86"/>
      <c r="M982" s="87"/>
      <c r="N982" s="135"/>
      <c r="O982" s="119"/>
      <c r="P982" s="120"/>
      <c r="Q982" s="121"/>
      <c r="R982" s="86"/>
      <c r="S982" s="86"/>
      <c r="T982" s="138">
        <f t="shared" si="408"/>
        <v>6.4099999999999966</v>
      </c>
      <c r="U982" s="122">
        <f t="shared" si="416"/>
        <v>0</v>
      </c>
      <c r="V982" s="123">
        <f t="shared" si="417"/>
        <v>0</v>
      </c>
      <c r="W982" s="122">
        <f t="shared" si="402"/>
        <v>0</v>
      </c>
      <c r="X982" s="124">
        <f t="shared" si="418"/>
        <v>6.4099999999999966</v>
      </c>
      <c r="Y982" s="124">
        <f t="shared" si="419"/>
        <v>-1.5899999999999967</v>
      </c>
      <c r="Z982" s="124">
        <f t="shared" si="420"/>
        <v>6.4099999999999966</v>
      </c>
      <c r="AA982" s="140">
        <f t="shared" si="421"/>
        <v>-1.5899999999999967</v>
      </c>
      <c r="AB982" s="142" t="str">
        <f>IF(G982&lt;&gt;"",VLOOKUP(WEEKDAY(C982,2),Служебный!G$4:H$10,2),"")</f>
        <v/>
      </c>
      <c r="AC982" s="125" t="str">
        <f t="shared" si="409"/>
        <v/>
      </c>
      <c r="AD982" s="126" t="str">
        <f t="shared" si="410"/>
        <v/>
      </c>
      <c r="AE982" s="127">
        <f t="shared" si="422"/>
        <v>0</v>
      </c>
      <c r="AF982" s="127">
        <f t="shared" si="423"/>
        <v>0</v>
      </c>
      <c r="AG982" s="127" t="str">
        <f t="shared" si="403"/>
        <v>интрадей</v>
      </c>
      <c r="AH982" s="128">
        <f t="shared" si="424"/>
        <v>0</v>
      </c>
      <c r="AI982" s="128">
        <f t="shared" si="425"/>
        <v>0</v>
      </c>
      <c r="AJ982" s="125" t="str">
        <f t="shared" si="411"/>
        <v/>
      </c>
      <c r="AK982" s="125" t="str">
        <f t="shared" si="412"/>
        <v/>
      </c>
      <c r="AL982" s="126" t="str">
        <f t="shared" si="413"/>
        <v/>
      </c>
      <c r="AM982" s="128">
        <f t="shared" si="406"/>
        <v>0</v>
      </c>
      <c r="AN982" s="129">
        <f t="shared" si="414"/>
        <v>8</v>
      </c>
      <c r="AO982" s="129">
        <f t="shared" si="407"/>
        <v>-19.875000000000043</v>
      </c>
      <c r="AP982" s="129">
        <f t="shared" si="415"/>
        <v>0</v>
      </c>
      <c r="AQ982" s="128">
        <f t="shared" si="404"/>
        <v>0</v>
      </c>
      <c r="AR982" s="128">
        <f t="shared" si="405"/>
        <v>0</v>
      </c>
      <c r="AS982" s="125">
        <f t="shared" si="426"/>
        <v>0</v>
      </c>
      <c r="AT982" s="143">
        <f t="shared" si="427"/>
        <v>-1</v>
      </c>
      <c r="AU982" s="137"/>
      <c r="AV982" s="102"/>
    </row>
    <row r="983" spans="1:48" ht="10.199999999999999" x14ac:dyDescent="0.2">
      <c r="A983" s="102"/>
      <c r="B983" s="133">
        <v>981</v>
      </c>
      <c r="C983" s="159"/>
      <c r="D983" s="82"/>
      <c r="E983" s="81"/>
      <c r="F983" s="82"/>
      <c r="G983" s="84"/>
      <c r="H983" s="84"/>
      <c r="I983" s="85"/>
      <c r="J983" s="85"/>
      <c r="K983" s="84"/>
      <c r="L983" s="86"/>
      <c r="M983" s="87"/>
      <c r="N983" s="135"/>
      <c r="O983" s="119"/>
      <c r="P983" s="120"/>
      <c r="Q983" s="121"/>
      <c r="R983" s="86"/>
      <c r="S983" s="86"/>
      <c r="T983" s="138">
        <f t="shared" si="408"/>
        <v>6.4099999999999966</v>
      </c>
      <c r="U983" s="122">
        <f t="shared" si="416"/>
        <v>0</v>
      </c>
      <c r="V983" s="123">
        <f t="shared" si="417"/>
        <v>0</v>
      </c>
      <c r="W983" s="122">
        <f t="shared" si="402"/>
        <v>0</v>
      </c>
      <c r="X983" s="124">
        <f t="shared" si="418"/>
        <v>6.4099999999999966</v>
      </c>
      <c r="Y983" s="124">
        <f t="shared" si="419"/>
        <v>-1.5899999999999967</v>
      </c>
      <c r="Z983" s="124">
        <f t="shared" si="420"/>
        <v>6.4099999999999966</v>
      </c>
      <c r="AA983" s="140">
        <f t="shared" si="421"/>
        <v>-1.5899999999999967</v>
      </c>
      <c r="AB983" s="142" t="str">
        <f>IF(G983&lt;&gt;"",VLOOKUP(WEEKDAY(C983,2),Служебный!G$4:H$10,2),"")</f>
        <v/>
      </c>
      <c r="AC983" s="125" t="str">
        <f t="shared" si="409"/>
        <v/>
      </c>
      <c r="AD983" s="126" t="str">
        <f t="shared" si="410"/>
        <v/>
      </c>
      <c r="AE983" s="127">
        <f t="shared" si="422"/>
        <v>0</v>
      </c>
      <c r="AF983" s="127">
        <f t="shared" si="423"/>
        <v>0</v>
      </c>
      <c r="AG983" s="127" t="str">
        <f t="shared" si="403"/>
        <v>интрадей</v>
      </c>
      <c r="AH983" s="128">
        <f t="shared" si="424"/>
        <v>0</v>
      </c>
      <c r="AI983" s="128">
        <f t="shared" si="425"/>
        <v>0</v>
      </c>
      <c r="AJ983" s="125" t="str">
        <f t="shared" si="411"/>
        <v/>
      </c>
      <c r="AK983" s="125" t="str">
        <f t="shared" si="412"/>
        <v/>
      </c>
      <c r="AL983" s="126" t="str">
        <f t="shared" si="413"/>
        <v/>
      </c>
      <c r="AM983" s="128">
        <f t="shared" si="406"/>
        <v>0</v>
      </c>
      <c r="AN983" s="129">
        <f t="shared" si="414"/>
        <v>8</v>
      </c>
      <c r="AO983" s="129">
        <f t="shared" si="407"/>
        <v>-19.875000000000043</v>
      </c>
      <c r="AP983" s="129">
        <f t="shared" si="415"/>
        <v>0</v>
      </c>
      <c r="AQ983" s="128">
        <f t="shared" si="404"/>
        <v>0</v>
      </c>
      <c r="AR983" s="128">
        <f t="shared" si="405"/>
        <v>0</v>
      </c>
      <c r="AS983" s="125">
        <f t="shared" si="426"/>
        <v>0</v>
      </c>
      <c r="AT983" s="143">
        <f t="shared" si="427"/>
        <v>-1</v>
      </c>
      <c r="AU983" s="137"/>
      <c r="AV983" s="102"/>
    </row>
    <row r="984" spans="1:48" ht="10.199999999999999" x14ac:dyDescent="0.2">
      <c r="A984" s="102"/>
      <c r="B984" s="133">
        <v>982</v>
      </c>
      <c r="C984" s="159"/>
      <c r="D984" s="82"/>
      <c r="E984" s="81"/>
      <c r="F984" s="82"/>
      <c r="G984" s="84"/>
      <c r="H984" s="84"/>
      <c r="I984" s="85"/>
      <c r="J984" s="85"/>
      <c r="K984" s="84"/>
      <c r="L984" s="86"/>
      <c r="M984" s="87"/>
      <c r="N984" s="135"/>
      <c r="O984" s="119"/>
      <c r="P984" s="120"/>
      <c r="Q984" s="121"/>
      <c r="R984" s="86"/>
      <c r="S984" s="86"/>
      <c r="T984" s="138">
        <f t="shared" si="408"/>
        <v>6.4099999999999966</v>
      </c>
      <c r="U984" s="122">
        <f t="shared" si="416"/>
        <v>0</v>
      </c>
      <c r="V984" s="123">
        <f t="shared" si="417"/>
        <v>0</v>
      </c>
      <c r="W984" s="122">
        <f t="shared" si="402"/>
        <v>0</v>
      </c>
      <c r="X984" s="124">
        <f t="shared" si="418"/>
        <v>6.4099999999999966</v>
      </c>
      <c r="Y984" s="124">
        <f t="shared" si="419"/>
        <v>-1.5899999999999967</v>
      </c>
      <c r="Z984" s="124">
        <f t="shared" si="420"/>
        <v>6.4099999999999966</v>
      </c>
      <c r="AA984" s="140">
        <f t="shared" si="421"/>
        <v>-1.5899999999999967</v>
      </c>
      <c r="AB984" s="142" t="str">
        <f>IF(G984&lt;&gt;"",VLOOKUP(WEEKDAY(C984,2),Служебный!G$4:H$10,2),"")</f>
        <v/>
      </c>
      <c r="AC984" s="125" t="str">
        <f t="shared" si="409"/>
        <v/>
      </c>
      <c r="AD984" s="126" t="str">
        <f t="shared" si="410"/>
        <v/>
      </c>
      <c r="AE984" s="127">
        <f t="shared" si="422"/>
        <v>0</v>
      </c>
      <c r="AF984" s="127">
        <f t="shared" si="423"/>
        <v>0</v>
      </c>
      <c r="AG984" s="127" t="str">
        <f t="shared" si="403"/>
        <v>интрадей</v>
      </c>
      <c r="AH984" s="128">
        <f t="shared" si="424"/>
        <v>0</v>
      </c>
      <c r="AI984" s="128">
        <f t="shared" si="425"/>
        <v>0</v>
      </c>
      <c r="AJ984" s="125" t="str">
        <f t="shared" si="411"/>
        <v/>
      </c>
      <c r="AK984" s="125" t="str">
        <f t="shared" si="412"/>
        <v/>
      </c>
      <c r="AL984" s="126" t="str">
        <f t="shared" si="413"/>
        <v/>
      </c>
      <c r="AM984" s="128">
        <f t="shared" si="406"/>
        <v>0</v>
      </c>
      <c r="AN984" s="129">
        <f t="shared" si="414"/>
        <v>8</v>
      </c>
      <c r="AO984" s="129">
        <f t="shared" si="407"/>
        <v>-19.875000000000043</v>
      </c>
      <c r="AP984" s="129">
        <f t="shared" si="415"/>
        <v>0</v>
      </c>
      <c r="AQ984" s="128">
        <f t="shared" si="404"/>
        <v>0</v>
      </c>
      <c r="AR984" s="128">
        <f t="shared" si="405"/>
        <v>0</v>
      </c>
      <c r="AS984" s="125">
        <f t="shared" si="426"/>
        <v>0</v>
      </c>
      <c r="AT984" s="143">
        <f t="shared" si="427"/>
        <v>-1</v>
      </c>
      <c r="AU984" s="137"/>
      <c r="AV984" s="102"/>
    </row>
    <row r="985" spans="1:48" ht="10.199999999999999" x14ac:dyDescent="0.2">
      <c r="A985" s="102"/>
      <c r="B985" s="133">
        <v>983</v>
      </c>
      <c r="C985" s="159"/>
      <c r="D985" s="82"/>
      <c r="E985" s="81"/>
      <c r="F985" s="82"/>
      <c r="G985" s="84"/>
      <c r="H985" s="84"/>
      <c r="I985" s="85"/>
      <c r="J985" s="85"/>
      <c r="K985" s="84"/>
      <c r="L985" s="86"/>
      <c r="M985" s="87"/>
      <c r="N985" s="135"/>
      <c r="O985" s="119"/>
      <c r="P985" s="120"/>
      <c r="Q985" s="121"/>
      <c r="R985" s="86"/>
      <c r="S985" s="86"/>
      <c r="T985" s="138">
        <f t="shared" si="408"/>
        <v>6.4099999999999966</v>
      </c>
      <c r="U985" s="122">
        <f t="shared" si="416"/>
        <v>0</v>
      </c>
      <c r="V985" s="123">
        <f t="shared" si="417"/>
        <v>0</v>
      </c>
      <c r="W985" s="122">
        <f t="shared" si="402"/>
        <v>0</v>
      </c>
      <c r="X985" s="124">
        <f t="shared" si="418"/>
        <v>6.4099999999999966</v>
      </c>
      <c r="Y985" s="124">
        <f t="shared" si="419"/>
        <v>-1.5899999999999967</v>
      </c>
      <c r="Z985" s="124">
        <f t="shared" si="420"/>
        <v>6.4099999999999966</v>
      </c>
      <c r="AA985" s="140">
        <f t="shared" si="421"/>
        <v>-1.5899999999999967</v>
      </c>
      <c r="AB985" s="142" t="str">
        <f>IF(G985&lt;&gt;"",VLOOKUP(WEEKDAY(C985,2),Служебный!G$4:H$10,2),"")</f>
        <v/>
      </c>
      <c r="AC985" s="125" t="str">
        <f t="shared" si="409"/>
        <v/>
      </c>
      <c r="AD985" s="126" t="str">
        <f t="shared" si="410"/>
        <v/>
      </c>
      <c r="AE985" s="127">
        <f t="shared" si="422"/>
        <v>0</v>
      </c>
      <c r="AF985" s="127">
        <f t="shared" si="423"/>
        <v>0</v>
      </c>
      <c r="AG985" s="127" t="str">
        <f t="shared" si="403"/>
        <v>интрадей</v>
      </c>
      <c r="AH985" s="128">
        <f t="shared" si="424"/>
        <v>0</v>
      </c>
      <c r="AI985" s="128">
        <f t="shared" si="425"/>
        <v>0</v>
      </c>
      <c r="AJ985" s="125" t="str">
        <f t="shared" si="411"/>
        <v/>
      </c>
      <c r="AK985" s="125" t="str">
        <f t="shared" si="412"/>
        <v/>
      </c>
      <c r="AL985" s="126" t="str">
        <f t="shared" si="413"/>
        <v/>
      </c>
      <c r="AM985" s="128">
        <f t="shared" si="406"/>
        <v>0</v>
      </c>
      <c r="AN985" s="129">
        <f t="shared" si="414"/>
        <v>8</v>
      </c>
      <c r="AO985" s="129">
        <f t="shared" si="407"/>
        <v>-19.875000000000043</v>
      </c>
      <c r="AP985" s="129">
        <f t="shared" si="415"/>
        <v>0</v>
      </c>
      <c r="AQ985" s="128">
        <f t="shared" si="404"/>
        <v>0</v>
      </c>
      <c r="AR985" s="128">
        <f t="shared" si="405"/>
        <v>0</v>
      </c>
      <c r="AS985" s="125">
        <f t="shared" si="426"/>
        <v>0</v>
      </c>
      <c r="AT985" s="143">
        <f t="shared" si="427"/>
        <v>-1</v>
      </c>
      <c r="AU985" s="137"/>
      <c r="AV985" s="102"/>
    </row>
    <row r="986" spans="1:48" ht="10.199999999999999" x14ac:dyDescent="0.2">
      <c r="A986" s="102"/>
      <c r="B986" s="133">
        <v>984</v>
      </c>
      <c r="C986" s="159"/>
      <c r="D986" s="82"/>
      <c r="E986" s="81"/>
      <c r="F986" s="82"/>
      <c r="G986" s="84"/>
      <c r="H986" s="84"/>
      <c r="I986" s="85"/>
      <c r="J986" s="85"/>
      <c r="K986" s="84"/>
      <c r="L986" s="86"/>
      <c r="M986" s="87"/>
      <c r="N986" s="135"/>
      <c r="O986" s="119"/>
      <c r="P986" s="120"/>
      <c r="Q986" s="121"/>
      <c r="R986" s="86"/>
      <c r="S986" s="86"/>
      <c r="T986" s="138">
        <f t="shared" si="408"/>
        <v>6.4099999999999966</v>
      </c>
      <c r="U986" s="122">
        <f t="shared" si="416"/>
        <v>0</v>
      </c>
      <c r="V986" s="123">
        <f t="shared" si="417"/>
        <v>0</v>
      </c>
      <c r="W986" s="122">
        <f t="shared" si="402"/>
        <v>0</v>
      </c>
      <c r="X986" s="124">
        <f t="shared" si="418"/>
        <v>6.4099999999999966</v>
      </c>
      <c r="Y986" s="124">
        <f t="shared" si="419"/>
        <v>-1.5899999999999967</v>
      </c>
      <c r="Z986" s="124">
        <f t="shared" si="420"/>
        <v>6.4099999999999966</v>
      </c>
      <c r="AA986" s="140">
        <f t="shared" si="421"/>
        <v>-1.5899999999999967</v>
      </c>
      <c r="AB986" s="142" t="str">
        <f>IF(G986&lt;&gt;"",VLOOKUP(WEEKDAY(C986,2),Служебный!G$4:H$10,2),"")</f>
        <v/>
      </c>
      <c r="AC986" s="125" t="str">
        <f t="shared" si="409"/>
        <v/>
      </c>
      <c r="AD986" s="126" t="str">
        <f t="shared" si="410"/>
        <v/>
      </c>
      <c r="AE986" s="127">
        <f t="shared" si="422"/>
        <v>0</v>
      </c>
      <c r="AF986" s="127">
        <f t="shared" si="423"/>
        <v>0</v>
      </c>
      <c r="AG986" s="127" t="str">
        <f t="shared" si="403"/>
        <v>интрадей</v>
      </c>
      <c r="AH986" s="128">
        <f t="shared" si="424"/>
        <v>0</v>
      </c>
      <c r="AI986" s="128">
        <f t="shared" si="425"/>
        <v>0</v>
      </c>
      <c r="AJ986" s="125" t="str">
        <f t="shared" si="411"/>
        <v/>
      </c>
      <c r="AK986" s="125" t="str">
        <f t="shared" si="412"/>
        <v/>
      </c>
      <c r="AL986" s="126" t="str">
        <f t="shared" si="413"/>
        <v/>
      </c>
      <c r="AM986" s="128">
        <f t="shared" si="406"/>
        <v>0</v>
      </c>
      <c r="AN986" s="129">
        <f t="shared" si="414"/>
        <v>8</v>
      </c>
      <c r="AO986" s="129">
        <f t="shared" si="407"/>
        <v>-19.875000000000043</v>
      </c>
      <c r="AP986" s="129">
        <f t="shared" si="415"/>
        <v>0</v>
      </c>
      <c r="AQ986" s="128">
        <f t="shared" si="404"/>
        <v>0</v>
      </c>
      <c r="AR986" s="128">
        <f t="shared" si="405"/>
        <v>0</v>
      </c>
      <c r="AS986" s="125">
        <f t="shared" si="426"/>
        <v>0</v>
      </c>
      <c r="AT986" s="143">
        <f t="shared" si="427"/>
        <v>-1</v>
      </c>
      <c r="AU986" s="137"/>
      <c r="AV986" s="102"/>
    </row>
    <row r="987" spans="1:48" ht="10.199999999999999" x14ac:dyDescent="0.2">
      <c r="A987" s="102"/>
      <c r="B987" s="133">
        <v>985</v>
      </c>
      <c r="C987" s="159"/>
      <c r="D987" s="82"/>
      <c r="E987" s="81"/>
      <c r="F987" s="82"/>
      <c r="G987" s="84"/>
      <c r="H987" s="84"/>
      <c r="I987" s="85"/>
      <c r="J987" s="85"/>
      <c r="K987" s="84"/>
      <c r="L987" s="86"/>
      <c r="M987" s="87"/>
      <c r="N987" s="135"/>
      <c r="O987" s="119"/>
      <c r="P987" s="120"/>
      <c r="Q987" s="121"/>
      <c r="R987" s="86"/>
      <c r="S987" s="86"/>
      <c r="T987" s="138">
        <f t="shared" si="408"/>
        <v>6.4099999999999966</v>
      </c>
      <c r="U987" s="122">
        <f t="shared" si="416"/>
        <v>0</v>
      </c>
      <c r="V987" s="123">
        <f t="shared" si="417"/>
        <v>0</v>
      </c>
      <c r="W987" s="122">
        <f t="shared" si="402"/>
        <v>0</v>
      </c>
      <c r="X987" s="124">
        <f t="shared" si="418"/>
        <v>6.4099999999999966</v>
      </c>
      <c r="Y987" s="124">
        <f t="shared" si="419"/>
        <v>-1.5899999999999967</v>
      </c>
      <c r="Z987" s="124">
        <f t="shared" si="420"/>
        <v>6.4099999999999966</v>
      </c>
      <c r="AA987" s="140">
        <f t="shared" si="421"/>
        <v>-1.5899999999999967</v>
      </c>
      <c r="AB987" s="142" t="str">
        <f>IF(G987&lt;&gt;"",VLOOKUP(WEEKDAY(C987,2),Служебный!G$4:H$10,2),"")</f>
        <v/>
      </c>
      <c r="AC987" s="125" t="str">
        <f t="shared" si="409"/>
        <v/>
      </c>
      <c r="AD987" s="126" t="str">
        <f t="shared" si="410"/>
        <v/>
      </c>
      <c r="AE987" s="127">
        <f t="shared" si="422"/>
        <v>0</v>
      </c>
      <c r="AF987" s="127">
        <f t="shared" si="423"/>
        <v>0</v>
      </c>
      <c r="AG987" s="127" t="str">
        <f t="shared" si="403"/>
        <v>интрадей</v>
      </c>
      <c r="AH987" s="128">
        <f t="shared" si="424"/>
        <v>0</v>
      </c>
      <c r="AI987" s="128">
        <f t="shared" si="425"/>
        <v>0</v>
      </c>
      <c r="AJ987" s="125" t="str">
        <f t="shared" si="411"/>
        <v/>
      </c>
      <c r="AK987" s="125" t="str">
        <f t="shared" si="412"/>
        <v/>
      </c>
      <c r="AL987" s="126" t="str">
        <f t="shared" si="413"/>
        <v/>
      </c>
      <c r="AM987" s="128">
        <f t="shared" si="406"/>
        <v>0</v>
      </c>
      <c r="AN987" s="129">
        <f t="shared" si="414"/>
        <v>8</v>
      </c>
      <c r="AO987" s="129">
        <f t="shared" si="407"/>
        <v>-19.875000000000043</v>
      </c>
      <c r="AP987" s="129">
        <f t="shared" si="415"/>
        <v>0</v>
      </c>
      <c r="AQ987" s="128">
        <f t="shared" si="404"/>
        <v>0</v>
      </c>
      <c r="AR987" s="128">
        <f t="shared" si="405"/>
        <v>0</v>
      </c>
      <c r="AS987" s="125">
        <f t="shared" si="426"/>
        <v>0</v>
      </c>
      <c r="AT987" s="143">
        <f t="shared" si="427"/>
        <v>-1</v>
      </c>
      <c r="AU987" s="137"/>
      <c r="AV987" s="102"/>
    </row>
    <row r="988" spans="1:48" ht="10.199999999999999" x14ac:dyDescent="0.2">
      <c r="A988" s="102"/>
      <c r="B988" s="133">
        <v>986</v>
      </c>
      <c r="C988" s="159"/>
      <c r="D988" s="82"/>
      <c r="E988" s="81"/>
      <c r="F988" s="82"/>
      <c r="G988" s="84"/>
      <c r="H988" s="84"/>
      <c r="I988" s="85"/>
      <c r="J988" s="85"/>
      <c r="K988" s="84"/>
      <c r="L988" s="86"/>
      <c r="M988" s="87"/>
      <c r="N988" s="135"/>
      <c r="O988" s="119"/>
      <c r="P988" s="120"/>
      <c r="Q988" s="121"/>
      <c r="R988" s="86"/>
      <c r="S988" s="86"/>
      <c r="T988" s="138">
        <f t="shared" si="408"/>
        <v>6.4099999999999966</v>
      </c>
      <c r="U988" s="122">
        <f t="shared" si="416"/>
        <v>0</v>
      </c>
      <c r="V988" s="123">
        <f t="shared" si="417"/>
        <v>0</v>
      </c>
      <c r="W988" s="122">
        <f t="shared" si="402"/>
        <v>0</v>
      </c>
      <c r="X988" s="124">
        <f t="shared" si="418"/>
        <v>6.4099999999999966</v>
      </c>
      <c r="Y988" s="124">
        <f t="shared" si="419"/>
        <v>-1.5899999999999967</v>
      </c>
      <c r="Z988" s="124">
        <f t="shared" si="420"/>
        <v>6.4099999999999966</v>
      </c>
      <c r="AA988" s="140">
        <f t="shared" si="421"/>
        <v>-1.5899999999999967</v>
      </c>
      <c r="AB988" s="142" t="str">
        <f>IF(G988&lt;&gt;"",VLOOKUP(WEEKDAY(C988,2),Служебный!G$4:H$10,2),"")</f>
        <v/>
      </c>
      <c r="AC988" s="125" t="str">
        <f t="shared" si="409"/>
        <v/>
      </c>
      <c r="AD988" s="126" t="str">
        <f t="shared" si="410"/>
        <v/>
      </c>
      <c r="AE988" s="127">
        <f t="shared" si="422"/>
        <v>0</v>
      </c>
      <c r="AF988" s="127">
        <f t="shared" si="423"/>
        <v>0</v>
      </c>
      <c r="AG988" s="127" t="str">
        <f t="shared" si="403"/>
        <v>интрадей</v>
      </c>
      <c r="AH988" s="128">
        <f t="shared" si="424"/>
        <v>0</v>
      </c>
      <c r="AI988" s="128">
        <f t="shared" si="425"/>
        <v>0</v>
      </c>
      <c r="AJ988" s="125" t="str">
        <f t="shared" si="411"/>
        <v/>
      </c>
      <c r="AK988" s="125" t="str">
        <f t="shared" si="412"/>
        <v/>
      </c>
      <c r="AL988" s="126" t="str">
        <f t="shared" si="413"/>
        <v/>
      </c>
      <c r="AM988" s="128">
        <f t="shared" si="406"/>
        <v>0</v>
      </c>
      <c r="AN988" s="129">
        <f t="shared" si="414"/>
        <v>8</v>
      </c>
      <c r="AO988" s="129">
        <f t="shared" si="407"/>
        <v>-19.875000000000043</v>
      </c>
      <c r="AP988" s="129">
        <f t="shared" si="415"/>
        <v>0</v>
      </c>
      <c r="AQ988" s="128">
        <f t="shared" si="404"/>
        <v>0</v>
      </c>
      <c r="AR988" s="128">
        <f t="shared" si="405"/>
        <v>0</v>
      </c>
      <c r="AS988" s="125">
        <f t="shared" si="426"/>
        <v>0</v>
      </c>
      <c r="AT988" s="143">
        <f t="shared" si="427"/>
        <v>-1</v>
      </c>
      <c r="AU988" s="137"/>
      <c r="AV988" s="102"/>
    </row>
    <row r="989" spans="1:48" ht="10.199999999999999" x14ac:dyDescent="0.2">
      <c r="A989" s="102"/>
      <c r="B989" s="133">
        <v>987</v>
      </c>
      <c r="C989" s="159"/>
      <c r="D989" s="82"/>
      <c r="E989" s="81"/>
      <c r="F989" s="82"/>
      <c r="G989" s="84"/>
      <c r="H989" s="84"/>
      <c r="I989" s="85"/>
      <c r="J989" s="85"/>
      <c r="K989" s="84"/>
      <c r="L989" s="86"/>
      <c r="M989" s="87"/>
      <c r="N989" s="135"/>
      <c r="O989" s="119"/>
      <c r="P989" s="120"/>
      <c r="Q989" s="121"/>
      <c r="R989" s="86"/>
      <c r="S989" s="86"/>
      <c r="T989" s="138">
        <f t="shared" si="408"/>
        <v>6.4099999999999966</v>
      </c>
      <c r="U989" s="122">
        <f t="shared" si="416"/>
        <v>0</v>
      </c>
      <c r="V989" s="123">
        <f t="shared" si="417"/>
        <v>0</v>
      </c>
      <c r="W989" s="122">
        <f t="shared" si="402"/>
        <v>0</v>
      </c>
      <c r="X989" s="124">
        <f t="shared" si="418"/>
        <v>6.4099999999999966</v>
      </c>
      <c r="Y989" s="124">
        <f t="shared" si="419"/>
        <v>-1.5899999999999967</v>
      </c>
      <c r="Z989" s="124">
        <f t="shared" si="420"/>
        <v>6.4099999999999966</v>
      </c>
      <c r="AA989" s="140">
        <f t="shared" si="421"/>
        <v>-1.5899999999999967</v>
      </c>
      <c r="AB989" s="142" t="str">
        <f>IF(G989&lt;&gt;"",VLOOKUP(WEEKDAY(C989,2),Служебный!G$4:H$10,2),"")</f>
        <v/>
      </c>
      <c r="AC989" s="125" t="str">
        <f t="shared" si="409"/>
        <v/>
      </c>
      <c r="AD989" s="126" t="str">
        <f t="shared" si="410"/>
        <v/>
      </c>
      <c r="AE989" s="127">
        <f t="shared" si="422"/>
        <v>0</v>
      </c>
      <c r="AF989" s="127">
        <f t="shared" si="423"/>
        <v>0</v>
      </c>
      <c r="AG989" s="127" t="str">
        <f t="shared" si="403"/>
        <v>интрадей</v>
      </c>
      <c r="AH989" s="128">
        <f t="shared" si="424"/>
        <v>0</v>
      </c>
      <c r="AI989" s="128">
        <f t="shared" si="425"/>
        <v>0</v>
      </c>
      <c r="AJ989" s="125" t="str">
        <f t="shared" si="411"/>
        <v/>
      </c>
      <c r="AK989" s="125" t="str">
        <f t="shared" si="412"/>
        <v/>
      </c>
      <c r="AL989" s="126" t="str">
        <f t="shared" si="413"/>
        <v/>
      </c>
      <c r="AM989" s="128">
        <f t="shared" si="406"/>
        <v>0</v>
      </c>
      <c r="AN989" s="129">
        <f t="shared" si="414"/>
        <v>8</v>
      </c>
      <c r="AO989" s="129">
        <f t="shared" si="407"/>
        <v>-19.875000000000043</v>
      </c>
      <c r="AP989" s="129">
        <f t="shared" si="415"/>
        <v>0</v>
      </c>
      <c r="AQ989" s="128">
        <f t="shared" si="404"/>
        <v>0</v>
      </c>
      <c r="AR989" s="128">
        <f t="shared" si="405"/>
        <v>0</v>
      </c>
      <c r="AS989" s="125">
        <f t="shared" si="426"/>
        <v>0</v>
      </c>
      <c r="AT989" s="143">
        <f t="shared" si="427"/>
        <v>-1</v>
      </c>
      <c r="AU989" s="137"/>
      <c r="AV989" s="102"/>
    </row>
    <row r="990" spans="1:48" ht="10.199999999999999" x14ac:dyDescent="0.2">
      <c r="A990" s="102"/>
      <c r="B990" s="133">
        <v>988</v>
      </c>
      <c r="C990" s="159"/>
      <c r="D990" s="82"/>
      <c r="E990" s="81"/>
      <c r="F990" s="82"/>
      <c r="G990" s="84"/>
      <c r="H990" s="84"/>
      <c r="I990" s="85"/>
      <c r="J990" s="85"/>
      <c r="K990" s="84"/>
      <c r="L990" s="86"/>
      <c r="M990" s="87"/>
      <c r="N990" s="135"/>
      <c r="O990" s="119"/>
      <c r="P990" s="120"/>
      <c r="Q990" s="121"/>
      <c r="R990" s="86"/>
      <c r="S990" s="86"/>
      <c r="T990" s="138">
        <f t="shared" si="408"/>
        <v>6.4099999999999966</v>
      </c>
      <c r="U990" s="122">
        <f t="shared" si="416"/>
        <v>0</v>
      </c>
      <c r="V990" s="123">
        <f t="shared" si="417"/>
        <v>0</v>
      </c>
      <c r="W990" s="122">
        <f t="shared" si="402"/>
        <v>0</v>
      </c>
      <c r="X990" s="124">
        <f t="shared" si="418"/>
        <v>6.4099999999999966</v>
      </c>
      <c r="Y990" s="124">
        <f t="shared" si="419"/>
        <v>-1.5899999999999967</v>
      </c>
      <c r="Z990" s="124">
        <f t="shared" si="420"/>
        <v>6.4099999999999966</v>
      </c>
      <c r="AA990" s="140">
        <f t="shared" si="421"/>
        <v>-1.5899999999999967</v>
      </c>
      <c r="AB990" s="142" t="str">
        <f>IF(G990&lt;&gt;"",VLOOKUP(WEEKDAY(C990,2),Служебный!G$4:H$10,2),"")</f>
        <v/>
      </c>
      <c r="AC990" s="125" t="str">
        <f t="shared" si="409"/>
        <v/>
      </c>
      <c r="AD990" s="126" t="str">
        <f t="shared" si="410"/>
        <v/>
      </c>
      <c r="AE990" s="127">
        <f t="shared" si="422"/>
        <v>0</v>
      </c>
      <c r="AF990" s="127">
        <f t="shared" si="423"/>
        <v>0</v>
      </c>
      <c r="AG990" s="127" t="str">
        <f t="shared" si="403"/>
        <v>интрадей</v>
      </c>
      <c r="AH990" s="128">
        <f t="shared" si="424"/>
        <v>0</v>
      </c>
      <c r="AI990" s="128">
        <f t="shared" si="425"/>
        <v>0</v>
      </c>
      <c r="AJ990" s="125" t="str">
        <f t="shared" si="411"/>
        <v/>
      </c>
      <c r="AK990" s="125" t="str">
        <f t="shared" si="412"/>
        <v/>
      </c>
      <c r="AL990" s="126" t="str">
        <f t="shared" si="413"/>
        <v/>
      </c>
      <c r="AM990" s="128">
        <f t="shared" si="406"/>
        <v>0</v>
      </c>
      <c r="AN990" s="129">
        <f t="shared" si="414"/>
        <v>8</v>
      </c>
      <c r="AO990" s="129">
        <f t="shared" si="407"/>
        <v>-19.875000000000043</v>
      </c>
      <c r="AP990" s="129">
        <f t="shared" si="415"/>
        <v>0</v>
      </c>
      <c r="AQ990" s="128">
        <f t="shared" si="404"/>
        <v>0</v>
      </c>
      <c r="AR990" s="128">
        <f t="shared" si="405"/>
        <v>0</v>
      </c>
      <c r="AS990" s="125">
        <f t="shared" si="426"/>
        <v>0</v>
      </c>
      <c r="AT990" s="143">
        <f t="shared" si="427"/>
        <v>-1</v>
      </c>
      <c r="AU990" s="137"/>
      <c r="AV990" s="102"/>
    </row>
    <row r="991" spans="1:48" ht="10.199999999999999" x14ac:dyDescent="0.2">
      <c r="A991" s="102"/>
      <c r="B991" s="133">
        <v>989</v>
      </c>
      <c r="C991" s="159"/>
      <c r="D991" s="82"/>
      <c r="E991" s="81"/>
      <c r="F991" s="82"/>
      <c r="G991" s="84"/>
      <c r="H991" s="84"/>
      <c r="I991" s="85"/>
      <c r="J991" s="85"/>
      <c r="K991" s="84"/>
      <c r="L991" s="86"/>
      <c r="M991" s="87"/>
      <c r="N991" s="135"/>
      <c r="O991" s="119"/>
      <c r="P991" s="120"/>
      <c r="Q991" s="121"/>
      <c r="R991" s="86"/>
      <c r="S991" s="86"/>
      <c r="T991" s="138">
        <f t="shared" si="408"/>
        <v>6.4099999999999966</v>
      </c>
      <c r="U991" s="122">
        <f t="shared" si="416"/>
        <v>0</v>
      </c>
      <c r="V991" s="123">
        <f t="shared" si="417"/>
        <v>0</v>
      </c>
      <c r="W991" s="122">
        <f t="shared" si="402"/>
        <v>0</v>
      </c>
      <c r="X991" s="124">
        <f t="shared" si="418"/>
        <v>6.4099999999999966</v>
      </c>
      <c r="Y991" s="124">
        <f t="shared" si="419"/>
        <v>-1.5899999999999967</v>
      </c>
      <c r="Z991" s="124">
        <f t="shared" si="420"/>
        <v>6.4099999999999966</v>
      </c>
      <c r="AA991" s="140">
        <f t="shared" si="421"/>
        <v>-1.5899999999999967</v>
      </c>
      <c r="AB991" s="142" t="str">
        <f>IF(G991&lt;&gt;"",VLOOKUP(WEEKDAY(C991,2),Служебный!G$4:H$10,2),"")</f>
        <v/>
      </c>
      <c r="AC991" s="125" t="str">
        <f t="shared" si="409"/>
        <v/>
      </c>
      <c r="AD991" s="126" t="str">
        <f t="shared" si="410"/>
        <v/>
      </c>
      <c r="AE991" s="127">
        <f t="shared" si="422"/>
        <v>0</v>
      </c>
      <c r="AF991" s="127">
        <f t="shared" si="423"/>
        <v>0</v>
      </c>
      <c r="AG991" s="127" t="str">
        <f t="shared" si="403"/>
        <v>интрадей</v>
      </c>
      <c r="AH991" s="128">
        <f t="shared" si="424"/>
        <v>0</v>
      </c>
      <c r="AI991" s="128">
        <f t="shared" si="425"/>
        <v>0</v>
      </c>
      <c r="AJ991" s="125" t="str">
        <f t="shared" si="411"/>
        <v/>
      </c>
      <c r="AK991" s="125" t="str">
        <f t="shared" si="412"/>
        <v/>
      </c>
      <c r="AL991" s="126" t="str">
        <f t="shared" si="413"/>
        <v/>
      </c>
      <c r="AM991" s="128">
        <f t="shared" si="406"/>
        <v>0</v>
      </c>
      <c r="AN991" s="129">
        <f t="shared" si="414"/>
        <v>8</v>
      </c>
      <c r="AO991" s="129">
        <f t="shared" si="407"/>
        <v>-19.875000000000043</v>
      </c>
      <c r="AP991" s="129">
        <f t="shared" si="415"/>
        <v>0</v>
      </c>
      <c r="AQ991" s="128">
        <f t="shared" si="404"/>
        <v>0</v>
      </c>
      <c r="AR991" s="128">
        <f t="shared" si="405"/>
        <v>0</v>
      </c>
      <c r="AS991" s="125">
        <f t="shared" si="426"/>
        <v>0</v>
      </c>
      <c r="AT991" s="143">
        <f t="shared" si="427"/>
        <v>-1</v>
      </c>
      <c r="AU991" s="137"/>
      <c r="AV991" s="102"/>
    </row>
    <row r="992" spans="1:48" ht="10.199999999999999" x14ac:dyDescent="0.2">
      <c r="A992" s="102"/>
      <c r="B992" s="133">
        <v>990</v>
      </c>
      <c r="C992" s="159"/>
      <c r="D992" s="82"/>
      <c r="E992" s="81"/>
      <c r="F992" s="82"/>
      <c r="G992" s="84"/>
      <c r="H992" s="84"/>
      <c r="I992" s="85"/>
      <c r="J992" s="85"/>
      <c r="K992" s="84"/>
      <c r="L992" s="86"/>
      <c r="M992" s="87"/>
      <c r="N992" s="135"/>
      <c r="O992" s="119"/>
      <c r="P992" s="120"/>
      <c r="Q992" s="121"/>
      <c r="R992" s="86"/>
      <c r="S992" s="86"/>
      <c r="T992" s="138">
        <f t="shared" si="408"/>
        <v>6.4099999999999966</v>
      </c>
      <c r="U992" s="122">
        <f t="shared" si="416"/>
        <v>0</v>
      </c>
      <c r="V992" s="123">
        <f t="shared" si="417"/>
        <v>0</v>
      </c>
      <c r="W992" s="122">
        <f t="shared" si="402"/>
        <v>0</v>
      </c>
      <c r="X992" s="124">
        <f t="shared" si="418"/>
        <v>6.4099999999999966</v>
      </c>
      <c r="Y992" s="124">
        <f t="shared" si="419"/>
        <v>-1.5899999999999967</v>
      </c>
      <c r="Z992" s="124">
        <f t="shared" si="420"/>
        <v>6.4099999999999966</v>
      </c>
      <c r="AA992" s="140">
        <f t="shared" si="421"/>
        <v>-1.5899999999999967</v>
      </c>
      <c r="AB992" s="142" t="str">
        <f>IF(G992&lt;&gt;"",VLOOKUP(WEEKDAY(C992,2),Служебный!G$4:H$10,2),"")</f>
        <v/>
      </c>
      <c r="AC992" s="125" t="str">
        <f t="shared" si="409"/>
        <v/>
      </c>
      <c r="AD992" s="126" t="str">
        <f t="shared" si="410"/>
        <v/>
      </c>
      <c r="AE992" s="127">
        <f t="shared" si="422"/>
        <v>0</v>
      </c>
      <c r="AF992" s="127">
        <f t="shared" si="423"/>
        <v>0</v>
      </c>
      <c r="AG992" s="127" t="str">
        <f t="shared" si="403"/>
        <v>интрадей</v>
      </c>
      <c r="AH992" s="128">
        <f t="shared" si="424"/>
        <v>0</v>
      </c>
      <c r="AI992" s="128">
        <f t="shared" si="425"/>
        <v>0</v>
      </c>
      <c r="AJ992" s="125" t="str">
        <f t="shared" si="411"/>
        <v/>
      </c>
      <c r="AK992" s="125" t="str">
        <f t="shared" si="412"/>
        <v/>
      </c>
      <c r="AL992" s="126" t="str">
        <f t="shared" si="413"/>
        <v/>
      </c>
      <c r="AM992" s="128">
        <f t="shared" si="406"/>
        <v>0</v>
      </c>
      <c r="AN992" s="129">
        <f t="shared" si="414"/>
        <v>8</v>
      </c>
      <c r="AO992" s="129">
        <f t="shared" si="407"/>
        <v>-19.875000000000043</v>
      </c>
      <c r="AP992" s="129">
        <f t="shared" si="415"/>
        <v>0</v>
      </c>
      <c r="AQ992" s="128">
        <f t="shared" si="404"/>
        <v>0</v>
      </c>
      <c r="AR992" s="128">
        <f t="shared" si="405"/>
        <v>0</v>
      </c>
      <c r="AS992" s="125">
        <f t="shared" si="426"/>
        <v>0</v>
      </c>
      <c r="AT992" s="143">
        <f t="shared" si="427"/>
        <v>-1</v>
      </c>
      <c r="AU992" s="137"/>
      <c r="AV992" s="102"/>
    </row>
    <row r="993" spans="1:48" ht="10.199999999999999" x14ac:dyDescent="0.2">
      <c r="A993" s="102"/>
      <c r="B993" s="133">
        <v>991</v>
      </c>
      <c r="C993" s="159"/>
      <c r="D993" s="82"/>
      <c r="E993" s="81"/>
      <c r="F993" s="82"/>
      <c r="G993" s="84"/>
      <c r="H993" s="84"/>
      <c r="I993" s="85"/>
      <c r="J993" s="85"/>
      <c r="K993" s="84"/>
      <c r="L993" s="86"/>
      <c r="M993" s="87"/>
      <c r="N993" s="135"/>
      <c r="O993" s="119"/>
      <c r="P993" s="120"/>
      <c r="Q993" s="121"/>
      <c r="R993" s="86"/>
      <c r="S993" s="86"/>
      <c r="T993" s="138">
        <f t="shared" si="408"/>
        <v>6.4099999999999966</v>
      </c>
      <c r="U993" s="122">
        <f t="shared" si="416"/>
        <v>0</v>
      </c>
      <c r="V993" s="123">
        <f t="shared" si="417"/>
        <v>0</v>
      </c>
      <c r="W993" s="122">
        <f t="shared" si="402"/>
        <v>0</v>
      </c>
      <c r="X993" s="124">
        <f t="shared" si="418"/>
        <v>6.4099999999999966</v>
      </c>
      <c r="Y993" s="124">
        <f t="shared" si="419"/>
        <v>-1.5899999999999967</v>
      </c>
      <c r="Z993" s="124">
        <f t="shared" si="420"/>
        <v>6.4099999999999966</v>
      </c>
      <c r="AA993" s="140">
        <f t="shared" si="421"/>
        <v>-1.5899999999999967</v>
      </c>
      <c r="AB993" s="142" t="str">
        <f>IF(G993&lt;&gt;"",VLOOKUP(WEEKDAY(C993,2),Служебный!G$4:H$10,2),"")</f>
        <v/>
      </c>
      <c r="AC993" s="125" t="str">
        <f t="shared" si="409"/>
        <v/>
      </c>
      <c r="AD993" s="126" t="str">
        <f t="shared" si="410"/>
        <v/>
      </c>
      <c r="AE993" s="127">
        <f t="shared" si="422"/>
        <v>0</v>
      </c>
      <c r="AF993" s="127">
        <f t="shared" si="423"/>
        <v>0</v>
      </c>
      <c r="AG993" s="127" t="str">
        <f t="shared" si="403"/>
        <v>интрадей</v>
      </c>
      <c r="AH993" s="128">
        <f t="shared" si="424"/>
        <v>0</v>
      </c>
      <c r="AI993" s="128">
        <f t="shared" si="425"/>
        <v>0</v>
      </c>
      <c r="AJ993" s="125" t="str">
        <f t="shared" si="411"/>
        <v/>
      </c>
      <c r="AK993" s="125" t="str">
        <f t="shared" si="412"/>
        <v/>
      </c>
      <c r="AL993" s="126" t="str">
        <f t="shared" si="413"/>
        <v/>
      </c>
      <c r="AM993" s="128">
        <f t="shared" si="406"/>
        <v>0</v>
      </c>
      <c r="AN993" s="129">
        <f t="shared" si="414"/>
        <v>8</v>
      </c>
      <c r="AO993" s="129">
        <f t="shared" si="407"/>
        <v>-19.875000000000043</v>
      </c>
      <c r="AP993" s="129">
        <f t="shared" si="415"/>
        <v>0</v>
      </c>
      <c r="AQ993" s="128">
        <f t="shared" si="404"/>
        <v>0</v>
      </c>
      <c r="AR993" s="128">
        <f t="shared" si="405"/>
        <v>0</v>
      </c>
      <c r="AS993" s="125">
        <f t="shared" si="426"/>
        <v>0</v>
      </c>
      <c r="AT993" s="143">
        <f t="shared" si="427"/>
        <v>-1</v>
      </c>
      <c r="AU993" s="137"/>
      <c r="AV993" s="102"/>
    </row>
    <row r="994" spans="1:48" ht="10.199999999999999" x14ac:dyDescent="0.2">
      <c r="A994" s="102"/>
      <c r="B994" s="133">
        <v>992</v>
      </c>
      <c r="C994" s="159"/>
      <c r="D994" s="82"/>
      <c r="E994" s="81"/>
      <c r="F994" s="82"/>
      <c r="G994" s="84"/>
      <c r="H994" s="84"/>
      <c r="I994" s="85"/>
      <c r="J994" s="85"/>
      <c r="K994" s="84"/>
      <c r="L994" s="86"/>
      <c r="M994" s="87"/>
      <c r="N994" s="135"/>
      <c r="O994" s="119"/>
      <c r="P994" s="120"/>
      <c r="Q994" s="121"/>
      <c r="R994" s="86"/>
      <c r="S994" s="86"/>
      <c r="T994" s="138">
        <f t="shared" si="408"/>
        <v>6.4099999999999966</v>
      </c>
      <c r="U994" s="122">
        <f t="shared" si="416"/>
        <v>0</v>
      </c>
      <c r="V994" s="123">
        <f t="shared" si="417"/>
        <v>0</v>
      </c>
      <c r="W994" s="122">
        <f t="shared" si="402"/>
        <v>0</v>
      </c>
      <c r="X994" s="124">
        <f t="shared" si="418"/>
        <v>6.4099999999999966</v>
      </c>
      <c r="Y994" s="124">
        <f t="shared" si="419"/>
        <v>-1.5899999999999967</v>
      </c>
      <c r="Z994" s="124">
        <f t="shared" si="420"/>
        <v>6.4099999999999966</v>
      </c>
      <c r="AA994" s="140">
        <f t="shared" si="421"/>
        <v>-1.5899999999999967</v>
      </c>
      <c r="AB994" s="142" t="str">
        <f>IF(G994&lt;&gt;"",VLOOKUP(WEEKDAY(C994,2),Служебный!G$4:H$10,2),"")</f>
        <v/>
      </c>
      <c r="AC994" s="125" t="str">
        <f t="shared" si="409"/>
        <v/>
      </c>
      <c r="AD994" s="126" t="str">
        <f t="shared" si="410"/>
        <v/>
      </c>
      <c r="AE994" s="127">
        <f t="shared" si="422"/>
        <v>0</v>
      </c>
      <c r="AF994" s="127">
        <f t="shared" si="423"/>
        <v>0</v>
      </c>
      <c r="AG994" s="127" t="str">
        <f t="shared" si="403"/>
        <v>интрадей</v>
      </c>
      <c r="AH994" s="128">
        <f t="shared" si="424"/>
        <v>0</v>
      </c>
      <c r="AI994" s="128">
        <f t="shared" si="425"/>
        <v>0</v>
      </c>
      <c r="AJ994" s="125" t="str">
        <f t="shared" si="411"/>
        <v/>
      </c>
      <c r="AK994" s="125" t="str">
        <f t="shared" si="412"/>
        <v/>
      </c>
      <c r="AL994" s="126" t="str">
        <f t="shared" si="413"/>
        <v/>
      </c>
      <c r="AM994" s="128">
        <f t="shared" si="406"/>
        <v>0</v>
      </c>
      <c r="AN994" s="129">
        <f t="shared" si="414"/>
        <v>8</v>
      </c>
      <c r="AO994" s="129">
        <f t="shared" si="407"/>
        <v>-19.875000000000043</v>
      </c>
      <c r="AP994" s="129">
        <f t="shared" si="415"/>
        <v>0</v>
      </c>
      <c r="AQ994" s="128">
        <f t="shared" si="404"/>
        <v>0</v>
      </c>
      <c r="AR994" s="128">
        <f t="shared" si="405"/>
        <v>0</v>
      </c>
      <c r="AS994" s="125">
        <f t="shared" si="426"/>
        <v>0</v>
      </c>
      <c r="AT994" s="143">
        <f t="shared" si="427"/>
        <v>-1</v>
      </c>
      <c r="AU994" s="137"/>
      <c r="AV994" s="102"/>
    </row>
    <row r="995" spans="1:48" ht="10.199999999999999" x14ac:dyDescent="0.2">
      <c r="A995" s="102"/>
      <c r="B995" s="133">
        <v>993</v>
      </c>
      <c r="C995" s="159"/>
      <c r="D995" s="82"/>
      <c r="E995" s="81"/>
      <c r="F995" s="82"/>
      <c r="G995" s="84"/>
      <c r="H995" s="84"/>
      <c r="I995" s="85"/>
      <c r="J995" s="85"/>
      <c r="K995" s="84"/>
      <c r="L995" s="86"/>
      <c r="M995" s="87"/>
      <c r="N995" s="135"/>
      <c r="O995" s="119"/>
      <c r="P995" s="120"/>
      <c r="Q995" s="121"/>
      <c r="R995" s="86"/>
      <c r="S995" s="86"/>
      <c r="T995" s="138">
        <f t="shared" si="408"/>
        <v>6.4099999999999966</v>
      </c>
      <c r="U995" s="122">
        <f t="shared" si="416"/>
        <v>0</v>
      </c>
      <c r="V995" s="123">
        <f t="shared" si="417"/>
        <v>0</v>
      </c>
      <c r="W995" s="122">
        <f t="shared" si="402"/>
        <v>0</v>
      </c>
      <c r="X995" s="124">
        <f t="shared" si="418"/>
        <v>6.4099999999999966</v>
      </c>
      <c r="Y995" s="124">
        <f t="shared" si="419"/>
        <v>-1.5899999999999967</v>
      </c>
      <c r="Z995" s="124">
        <f t="shared" si="420"/>
        <v>6.4099999999999966</v>
      </c>
      <c r="AA995" s="140">
        <f t="shared" si="421"/>
        <v>-1.5899999999999967</v>
      </c>
      <c r="AB995" s="142" t="str">
        <f>IF(G995&lt;&gt;"",VLOOKUP(WEEKDAY(C995,2),Служебный!G$4:H$10,2),"")</f>
        <v/>
      </c>
      <c r="AC995" s="125" t="str">
        <f t="shared" si="409"/>
        <v/>
      </c>
      <c r="AD995" s="126" t="str">
        <f t="shared" si="410"/>
        <v/>
      </c>
      <c r="AE995" s="127">
        <f t="shared" si="422"/>
        <v>0</v>
      </c>
      <c r="AF995" s="127">
        <f t="shared" si="423"/>
        <v>0</v>
      </c>
      <c r="AG995" s="127" t="str">
        <f t="shared" si="403"/>
        <v>интрадей</v>
      </c>
      <c r="AH995" s="128">
        <f t="shared" si="424"/>
        <v>0</v>
      </c>
      <c r="AI995" s="128">
        <f t="shared" si="425"/>
        <v>0</v>
      </c>
      <c r="AJ995" s="125" t="str">
        <f t="shared" si="411"/>
        <v/>
      </c>
      <c r="AK995" s="125" t="str">
        <f t="shared" si="412"/>
        <v/>
      </c>
      <c r="AL995" s="126" t="str">
        <f t="shared" si="413"/>
        <v/>
      </c>
      <c r="AM995" s="128">
        <f t="shared" si="406"/>
        <v>0</v>
      </c>
      <c r="AN995" s="129">
        <f t="shared" si="414"/>
        <v>8</v>
      </c>
      <c r="AO995" s="129">
        <f t="shared" si="407"/>
        <v>-19.875000000000043</v>
      </c>
      <c r="AP995" s="129">
        <f t="shared" si="415"/>
        <v>0</v>
      </c>
      <c r="AQ995" s="128">
        <f t="shared" si="404"/>
        <v>0</v>
      </c>
      <c r="AR995" s="128">
        <f t="shared" si="405"/>
        <v>0</v>
      </c>
      <c r="AS995" s="125">
        <f t="shared" si="426"/>
        <v>0</v>
      </c>
      <c r="AT995" s="143">
        <f t="shared" si="427"/>
        <v>-1</v>
      </c>
      <c r="AU995" s="137"/>
      <c r="AV995" s="102"/>
    </row>
    <row r="996" spans="1:48" ht="10.199999999999999" x14ac:dyDescent="0.2">
      <c r="A996" s="102"/>
      <c r="B996" s="133">
        <v>994</v>
      </c>
      <c r="C996" s="159"/>
      <c r="D996" s="82"/>
      <c r="E996" s="81"/>
      <c r="F996" s="82"/>
      <c r="G996" s="84"/>
      <c r="H996" s="84"/>
      <c r="I996" s="85"/>
      <c r="J996" s="85"/>
      <c r="K996" s="84"/>
      <c r="L996" s="86"/>
      <c r="M996" s="87"/>
      <c r="N996" s="135"/>
      <c r="O996" s="119"/>
      <c r="P996" s="120"/>
      <c r="Q996" s="121"/>
      <c r="R996" s="86"/>
      <c r="S996" s="86"/>
      <c r="T996" s="138">
        <f t="shared" si="408"/>
        <v>6.4099999999999966</v>
      </c>
      <c r="U996" s="122">
        <f t="shared" si="416"/>
        <v>0</v>
      </c>
      <c r="V996" s="123">
        <f t="shared" si="417"/>
        <v>0</v>
      </c>
      <c r="W996" s="122">
        <f t="shared" si="402"/>
        <v>0</v>
      </c>
      <c r="X996" s="124">
        <f t="shared" si="418"/>
        <v>6.4099999999999966</v>
      </c>
      <c r="Y996" s="124">
        <f t="shared" si="419"/>
        <v>-1.5899999999999967</v>
      </c>
      <c r="Z996" s="124">
        <f t="shared" si="420"/>
        <v>6.4099999999999966</v>
      </c>
      <c r="AA996" s="140">
        <f t="shared" si="421"/>
        <v>-1.5899999999999967</v>
      </c>
      <c r="AB996" s="142" t="str">
        <f>IF(G996&lt;&gt;"",VLOOKUP(WEEKDAY(C996,2),Служебный!G$4:H$10,2),"")</f>
        <v/>
      </c>
      <c r="AC996" s="125" t="str">
        <f t="shared" si="409"/>
        <v/>
      </c>
      <c r="AD996" s="126" t="str">
        <f t="shared" si="410"/>
        <v/>
      </c>
      <c r="AE996" s="127">
        <f t="shared" si="422"/>
        <v>0</v>
      </c>
      <c r="AF996" s="127">
        <f t="shared" si="423"/>
        <v>0</v>
      </c>
      <c r="AG996" s="127" t="str">
        <f t="shared" si="403"/>
        <v>интрадей</v>
      </c>
      <c r="AH996" s="128">
        <f t="shared" si="424"/>
        <v>0</v>
      </c>
      <c r="AI996" s="128">
        <f t="shared" si="425"/>
        <v>0</v>
      </c>
      <c r="AJ996" s="125" t="str">
        <f t="shared" si="411"/>
        <v/>
      </c>
      <c r="AK996" s="125" t="str">
        <f t="shared" si="412"/>
        <v/>
      </c>
      <c r="AL996" s="126" t="str">
        <f t="shared" si="413"/>
        <v/>
      </c>
      <c r="AM996" s="128">
        <f t="shared" si="406"/>
        <v>0</v>
      </c>
      <c r="AN996" s="129">
        <f t="shared" si="414"/>
        <v>8</v>
      </c>
      <c r="AO996" s="129">
        <f t="shared" si="407"/>
        <v>-19.875000000000043</v>
      </c>
      <c r="AP996" s="129">
        <f t="shared" si="415"/>
        <v>0</v>
      </c>
      <c r="AQ996" s="128">
        <f t="shared" si="404"/>
        <v>0</v>
      </c>
      <c r="AR996" s="128">
        <f t="shared" si="405"/>
        <v>0</v>
      </c>
      <c r="AS996" s="125">
        <f t="shared" si="426"/>
        <v>0</v>
      </c>
      <c r="AT996" s="143">
        <f t="shared" si="427"/>
        <v>-1</v>
      </c>
      <c r="AU996" s="137"/>
      <c r="AV996" s="102"/>
    </row>
    <row r="997" spans="1:48" ht="10.199999999999999" x14ac:dyDescent="0.2">
      <c r="A997" s="102"/>
      <c r="B997" s="133">
        <v>995</v>
      </c>
      <c r="C997" s="159"/>
      <c r="D997" s="82"/>
      <c r="E997" s="81"/>
      <c r="F997" s="82"/>
      <c r="G997" s="84"/>
      <c r="H997" s="84"/>
      <c r="I997" s="85"/>
      <c r="J997" s="85"/>
      <c r="K997" s="84"/>
      <c r="L997" s="86"/>
      <c r="M997" s="87"/>
      <c r="N997" s="135"/>
      <c r="O997" s="119"/>
      <c r="P997" s="120"/>
      <c r="Q997" s="121"/>
      <c r="R997" s="86"/>
      <c r="S997" s="86"/>
      <c r="T997" s="138">
        <f t="shared" si="408"/>
        <v>6.4099999999999966</v>
      </c>
      <c r="U997" s="122">
        <f t="shared" si="416"/>
        <v>0</v>
      </c>
      <c r="V997" s="123">
        <f t="shared" si="417"/>
        <v>0</v>
      </c>
      <c r="W997" s="122">
        <f t="shared" si="402"/>
        <v>0</v>
      </c>
      <c r="X997" s="124">
        <f t="shared" si="418"/>
        <v>6.4099999999999966</v>
      </c>
      <c r="Y997" s="124">
        <f t="shared" si="419"/>
        <v>-1.5899999999999967</v>
      </c>
      <c r="Z997" s="124">
        <f t="shared" si="420"/>
        <v>6.4099999999999966</v>
      </c>
      <c r="AA997" s="140">
        <f t="shared" si="421"/>
        <v>-1.5899999999999967</v>
      </c>
      <c r="AB997" s="142" t="str">
        <f>IF(G997&lt;&gt;"",VLOOKUP(WEEKDAY(C997,2),Служебный!G$4:H$10,2),"")</f>
        <v/>
      </c>
      <c r="AC997" s="125" t="str">
        <f t="shared" si="409"/>
        <v/>
      </c>
      <c r="AD997" s="126" t="str">
        <f t="shared" si="410"/>
        <v/>
      </c>
      <c r="AE997" s="127">
        <f t="shared" si="422"/>
        <v>0</v>
      </c>
      <c r="AF997" s="127">
        <f t="shared" si="423"/>
        <v>0</v>
      </c>
      <c r="AG997" s="127" t="str">
        <f t="shared" si="403"/>
        <v>интрадей</v>
      </c>
      <c r="AH997" s="128">
        <f t="shared" si="424"/>
        <v>0</v>
      </c>
      <c r="AI997" s="128">
        <f t="shared" si="425"/>
        <v>0</v>
      </c>
      <c r="AJ997" s="125" t="str">
        <f t="shared" si="411"/>
        <v/>
      </c>
      <c r="AK997" s="125" t="str">
        <f t="shared" si="412"/>
        <v/>
      </c>
      <c r="AL997" s="126" t="str">
        <f t="shared" si="413"/>
        <v/>
      </c>
      <c r="AM997" s="128">
        <f t="shared" si="406"/>
        <v>0</v>
      </c>
      <c r="AN997" s="129">
        <f t="shared" si="414"/>
        <v>8</v>
      </c>
      <c r="AO997" s="129">
        <f t="shared" si="407"/>
        <v>-19.875000000000043</v>
      </c>
      <c r="AP997" s="129">
        <f t="shared" si="415"/>
        <v>0</v>
      </c>
      <c r="AQ997" s="128">
        <f t="shared" si="404"/>
        <v>0</v>
      </c>
      <c r="AR997" s="128">
        <f t="shared" si="405"/>
        <v>0</v>
      </c>
      <c r="AS997" s="125">
        <f t="shared" si="426"/>
        <v>0</v>
      </c>
      <c r="AT997" s="143">
        <f t="shared" si="427"/>
        <v>-1</v>
      </c>
      <c r="AU997" s="137"/>
      <c r="AV997" s="102"/>
    </row>
    <row r="998" spans="1:48" ht="10.199999999999999" x14ac:dyDescent="0.2">
      <c r="A998" s="102"/>
      <c r="B998" s="133">
        <v>996</v>
      </c>
      <c r="C998" s="159"/>
      <c r="D998" s="82"/>
      <c r="E998" s="81"/>
      <c r="F998" s="82"/>
      <c r="G998" s="84"/>
      <c r="H998" s="84"/>
      <c r="I998" s="85"/>
      <c r="J998" s="85"/>
      <c r="K998" s="84"/>
      <c r="L998" s="86"/>
      <c r="M998" s="87"/>
      <c r="N998" s="135"/>
      <c r="O998" s="119"/>
      <c r="P998" s="120"/>
      <c r="Q998" s="121"/>
      <c r="R998" s="86"/>
      <c r="S998" s="86"/>
      <c r="T998" s="138">
        <f t="shared" si="408"/>
        <v>6.4099999999999966</v>
      </c>
      <c r="U998" s="122">
        <f t="shared" si="416"/>
        <v>0</v>
      </c>
      <c r="V998" s="123">
        <f t="shared" si="417"/>
        <v>0</v>
      </c>
      <c r="W998" s="122">
        <f t="shared" si="402"/>
        <v>0</v>
      </c>
      <c r="X998" s="124">
        <f t="shared" si="418"/>
        <v>6.4099999999999966</v>
      </c>
      <c r="Y998" s="124">
        <f t="shared" si="419"/>
        <v>-1.5899999999999967</v>
      </c>
      <c r="Z998" s="124">
        <f t="shared" si="420"/>
        <v>6.4099999999999966</v>
      </c>
      <c r="AA998" s="140">
        <f t="shared" si="421"/>
        <v>-1.5899999999999967</v>
      </c>
      <c r="AB998" s="142" t="str">
        <f>IF(G998&lt;&gt;"",VLOOKUP(WEEKDAY(C998,2),Служебный!G$4:H$10,2),"")</f>
        <v/>
      </c>
      <c r="AC998" s="125" t="str">
        <f t="shared" si="409"/>
        <v/>
      </c>
      <c r="AD998" s="126" t="str">
        <f t="shared" si="410"/>
        <v/>
      </c>
      <c r="AE998" s="127">
        <f t="shared" si="422"/>
        <v>0</v>
      </c>
      <c r="AF998" s="127">
        <f t="shared" si="423"/>
        <v>0</v>
      </c>
      <c r="AG998" s="127" t="str">
        <f t="shared" si="403"/>
        <v>интрадей</v>
      </c>
      <c r="AH998" s="128">
        <f t="shared" si="424"/>
        <v>0</v>
      </c>
      <c r="AI998" s="128">
        <f t="shared" si="425"/>
        <v>0</v>
      </c>
      <c r="AJ998" s="125" t="str">
        <f t="shared" si="411"/>
        <v/>
      </c>
      <c r="AK998" s="125" t="str">
        <f t="shared" si="412"/>
        <v/>
      </c>
      <c r="AL998" s="126" t="str">
        <f t="shared" si="413"/>
        <v/>
      </c>
      <c r="AM998" s="128">
        <f t="shared" si="406"/>
        <v>0</v>
      </c>
      <c r="AN998" s="129">
        <f t="shared" si="414"/>
        <v>8</v>
      </c>
      <c r="AO998" s="129">
        <f t="shared" si="407"/>
        <v>-19.875000000000043</v>
      </c>
      <c r="AP998" s="129">
        <f t="shared" si="415"/>
        <v>0</v>
      </c>
      <c r="AQ998" s="128">
        <f t="shared" si="404"/>
        <v>0</v>
      </c>
      <c r="AR998" s="128">
        <f t="shared" si="405"/>
        <v>0</v>
      </c>
      <c r="AS998" s="125">
        <f t="shared" si="426"/>
        <v>0</v>
      </c>
      <c r="AT998" s="143">
        <f t="shared" si="427"/>
        <v>-1</v>
      </c>
      <c r="AU998" s="137"/>
      <c r="AV998" s="102"/>
    </row>
    <row r="999" spans="1:48" ht="10.199999999999999" x14ac:dyDescent="0.2">
      <c r="A999" s="102"/>
      <c r="B999" s="133">
        <v>997</v>
      </c>
      <c r="C999" s="159"/>
      <c r="D999" s="82"/>
      <c r="E999" s="81"/>
      <c r="F999" s="82"/>
      <c r="G999" s="84"/>
      <c r="H999" s="84"/>
      <c r="I999" s="85"/>
      <c r="J999" s="85"/>
      <c r="K999" s="84"/>
      <c r="L999" s="86"/>
      <c r="M999" s="87"/>
      <c r="N999" s="135"/>
      <c r="O999" s="119"/>
      <c r="P999" s="120"/>
      <c r="Q999" s="121"/>
      <c r="R999" s="86"/>
      <c r="S999" s="86"/>
      <c r="T999" s="138">
        <f t="shared" si="408"/>
        <v>6.4099999999999966</v>
      </c>
      <c r="U999" s="122">
        <f t="shared" si="416"/>
        <v>0</v>
      </c>
      <c r="V999" s="123">
        <f t="shared" si="417"/>
        <v>0</v>
      </c>
      <c r="W999" s="122">
        <f t="shared" si="402"/>
        <v>0</v>
      </c>
      <c r="X999" s="124">
        <f t="shared" si="418"/>
        <v>6.4099999999999966</v>
      </c>
      <c r="Y999" s="124">
        <f t="shared" si="419"/>
        <v>-1.5899999999999967</v>
      </c>
      <c r="Z999" s="124">
        <f t="shared" si="420"/>
        <v>6.4099999999999966</v>
      </c>
      <c r="AA999" s="140">
        <f t="shared" si="421"/>
        <v>-1.5899999999999967</v>
      </c>
      <c r="AB999" s="142" t="str">
        <f>IF(G999&lt;&gt;"",VLOOKUP(WEEKDAY(C999,2),Служебный!G$4:H$10,2),"")</f>
        <v/>
      </c>
      <c r="AC999" s="125" t="str">
        <f t="shared" si="409"/>
        <v/>
      </c>
      <c r="AD999" s="126" t="str">
        <f t="shared" si="410"/>
        <v/>
      </c>
      <c r="AE999" s="127">
        <f t="shared" si="422"/>
        <v>0</v>
      </c>
      <c r="AF999" s="127">
        <f t="shared" si="423"/>
        <v>0</v>
      </c>
      <c r="AG999" s="127" t="str">
        <f t="shared" si="403"/>
        <v>интрадей</v>
      </c>
      <c r="AH999" s="128">
        <f t="shared" si="424"/>
        <v>0</v>
      </c>
      <c r="AI999" s="128">
        <f t="shared" si="425"/>
        <v>0</v>
      </c>
      <c r="AJ999" s="125" t="str">
        <f t="shared" si="411"/>
        <v/>
      </c>
      <c r="AK999" s="125" t="str">
        <f t="shared" si="412"/>
        <v/>
      </c>
      <c r="AL999" s="126" t="str">
        <f t="shared" si="413"/>
        <v/>
      </c>
      <c r="AM999" s="128">
        <f t="shared" si="406"/>
        <v>0</v>
      </c>
      <c r="AN999" s="129">
        <f t="shared" si="414"/>
        <v>8</v>
      </c>
      <c r="AO999" s="129">
        <f t="shared" si="407"/>
        <v>-19.875000000000043</v>
      </c>
      <c r="AP999" s="129">
        <f t="shared" si="415"/>
        <v>0</v>
      </c>
      <c r="AQ999" s="128">
        <f t="shared" si="404"/>
        <v>0</v>
      </c>
      <c r="AR999" s="128">
        <f t="shared" si="405"/>
        <v>0</v>
      </c>
      <c r="AS999" s="125">
        <f t="shared" si="426"/>
        <v>0</v>
      </c>
      <c r="AT999" s="143">
        <f t="shared" si="427"/>
        <v>-1</v>
      </c>
      <c r="AU999" s="137"/>
      <c r="AV999" s="102"/>
    </row>
    <row r="1000" spans="1:48" ht="10.199999999999999" x14ac:dyDescent="0.2">
      <c r="A1000" s="102"/>
      <c r="B1000" s="133">
        <v>998</v>
      </c>
      <c r="C1000" s="159"/>
      <c r="D1000" s="82"/>
      <c r="E1000" s="81"/>
      <c r="F1000" s="82"/>
      <c r="G1000" s="84"/>
      <c r="H1000" s="84"/>
      <c r="I1000" s="85"/>
      <c r="J1000" s="85"/>
      <c r="K1000" s="84"/>
      <c r="L1000" s="86"/>
      <c r="M1000" s="87"/>
      <c r="N1000" s="135"/>
      <c r="O1000" s="119"/>
      <c r="P1000" s="120"/>
      <c r="Q1000" s="121"/>
      <c r="R1000" s="86"/>
      <c r="S1000" s="86"/>
      <c r="T1000" s="138">
        <f t="shared" si="408"/>
        <v>6.4099999999999966</v>
      </c>
      <c r="U1000" s="122">
        <f t="shared" si="416"/>
        <v>0</v>
      </c>
      <c r="V1000" s="123">
        <f t="shared" si="417"/>
        <v>0</v>
      </c>
      <c r="W1000" s="122">
        <f t="shared" si="402"/>
        <v>0</v>
      </c>
      <c r="X1000" s="124">
        <f t="shared" si="418"/>
        <v>6.4099999999999966</v>
      </c>
      <c r="Y1000" s="124">
        <f t="shared" si="419"/>
        <v>-1.5899999999999967</v>
      </c>
      <c r="Z1000" s="124">
        <f t="shared" si="420"/>
        <v>6.4099999999999966</v>
      </c>
      <c r="AA1000" s="140">
        <f t="shared" si="421"/>
        <v>-1.5899999999999967</v>
      </c>
      <c r="AB1000" s="142" t="str">
        <f>IF(G1000&lt;&gt;"",VLOOKUP(WEEKDAY(C1000,2),Служебный!G$4:H$10,2),"")</f>
        <v/>
      </c>
      <c r="AC1000" s="125" t="str">
        <f t="shared" si="409"/>
        <v/>
      </c>
      <c r="AD1000" s="126" t="str">
        <f t="shared" si="410"/>
        <v/>
      </c>
      <c r="AE1000" s="127">
        <f t="shared" si="422"/>
        <v>0</v>
      </c>
      <c r="AF1000" s="127">
        <f t="shared" si="423"/>
        <v>0</v>
      </c>
      <c r="AG1000" s="127" t="str">
        <f t="shared" si="403"/>
        <v>интрадей</v>
      </c>
      <c r="AH1000" s="128">
        <f t="shared" si="424"/>
        <v>0</v>
      </c>
      <c r="AI1000" s="128">
        <f t="shared" si="425"/>
        <v>0</v>
      </c>
      <c r="AJ1000" s="125" t="str">
        <f t="shared" si="411"/>
        <v/>
      </c>
      <c r="AK1000" s="125" t="str">
        <f t="shared" si="412"/>
        <v/>
      </c>
      <c r="AL1000" s="126" t="str">
        <f t="shared" si="413"/>
        <v/>
      </c>
      <c r="AM1000" s="128">
        <f t="shared" si="406"/>
        <v>0</v>
      </c>
      <c r="AN1000" s="129">
        <f t="shared" si="414"/>
        <v>8</v>
      </c>
      <c r="AO1000" s="129">
        <f t="shared" si="407"/>
        <v>-19.875000000000043</v>
      </c>
      <c r="AP1000" s="129">
        <f t="shared" si="415"/>
        <v>0</v>
      </c>
      <c r="AQ1000" s="128">
        <f t="shared" si="404"/>
        <v>0</v>
      </c>
      <c r="AR1000" s="128">
        <f t="shared" si="405"/>
        <v>0</v>
      </c>
      <c r="AS1000" s="125">
        <f t="shared" si="426"/>
        <v>0</v>
      </c>
      <c r="AT1000" s="143">
        <f t="shared" si="427"/>
        <v>-1</v>
      </c>
      <c r="AU1000" s="137"/>
      <c r="AV1000" s="102"/>
    </row>
    <row r="1001" spans="1:48" ht="10.199999999999999" x14ac:dyDescent="0.2">
      <c r="A1001" s="102"/>
      <c r="B1001" s="133">
        <v>999</v>
      </c>
      <c r="C1001" s="159"/>
      <c r="D1001" s="82"/>
      <c r="E1001" s="81"/>
      <c r="F1001" s="82"/>
      <c r="G1001" s="84"/>
      <c r="H1001" s="84"/>
      <c r="I1001" s="85"/>
      <c r="J1001" s="85"/>
      <c r="K1001" s="84"/>
      <c r="L1001" s="86"/>
      <c r="M1001" s="87"/>
      <c r="N1001" s="135"/>
      <c r="O1001" s="119"/>
      <c r="P1001" s="120"/>
      <c r="Q1001" s="121"/>
      <c r="R1001" s="86"/>
      <c r="S1001" s="86"/>
      <c r="T1001" s="138">
        <f t="shared" si="408"/>
        <v>6.4099999999999966</v>
      </c>
      <c r="U1001" s="122">
        <f t="shared" si="416"/>
        <v>0</v>
      </c>
      <c r="V1001" s="123">
        <f t="shared" si="417"/>
        <v>0</v>
      </c>
      <c r="W1001" s="122">
        <f t="shared" si="402"/>
        <v>0</v>
      </c>
      <c r="X1001" s="124">
        <f t="shared" si="418"/>
        <v>6.4099999999999966</v>
      </c>
      <c r="Y1001" s="124">
        <f t="shared" si="419"/>
        <v>-1.5899999999999967</v>
      </c>
      <c r="Z1001" s="124">
        <f t="shared" si="420"/>
        <v>6.4099999999999966</v>
      </c>
      <c r="AA1001" s="140">
        <f t="shared" si="421"/>
        <v>-1.5899999999999967</v>
      </c>
      <c r="AB1001" s="142" t="str">
        <f>IF(G1001&lt;&gt;"",VLOOKUP(WEEKDAY(C1001,2),Служебный!G$4:H$10,2),"")</f>
        <v/>
      </c>
      <c r="AC1001" s="125" t="str">
        <f t="shared" si="409"/>
        <v/>
      </c>
      <c r="AD1001" s="126" t="str">
        <f t="shared" si="410"/>
        <v/>
      </c>
      <c r="AE1001" s="127">
        <f t="shared" si="422"/>
        <v>0</v>
      </c>
      <c r="AF1001" s="127">
        <f t="shared" si="423"/>
        <v>0</v>
      </c>
      <c r="AG1001" s="127" t="str">
        <f t="shared" si="403"/>
        <v>интрадей</v>
      </c>
      <c r="AH1001" s="128">
        <f t="shared" si="424"/>
        <v>0</v>
      </c>
      <c r="AI1001" s="128">
        <f t="shared" si="425"/>
        <v>0</v>
      </c>
      <c r="AJ1001" s="125" t="str">
        <f t="shared" si="411"/>
        <v/>
      </c>
      <c r="AK1001" s="125" t="str">
        <f t="shared" si="412"/>
        <v/>
      </c>
      <c r="AL1001" s="126" t="str">
        <f t="shared" si="413"/>
        <v/>
      </c>
      <c r="AM1001" s="128">
        <f t="shared" si="406"/>
        <v>0</v>
      </c>
      <c r="AN1001" s="129">
        <f t="shared" si="414"/>
        <v>8</v>
      </c>
      <c r="AO1001" s="129">
        <f t="shared" si="407"/>
        <v>-19.875000000000043</v>
      </c>
      <c r="AP1001" s="129">
        <f t="shared" si="415"/>
        <v>0</v>
      </c>
      <c r="AQ1001" s="128">
        <f t="shared" si="404"/>
        <v>0</v>
      </c>
      <c r="AR1001" s="128">
        <f t="shared" si="405"/>
        <v>0</v>
      </c>
      <c r="AS1001" s="125">
        <f t="shared" si="426"/>
        <v>0</v>
      </c>
      <c r="AT1001" s="143">
        <f t="shared" si="427"/>
        <v>-1</v>
      </c>
      <c r="AU1001" s="137"/>
      <c r="AV1001" s="102"/>
    </row>
  </sheetData>
  <sheetProtection formatCells="0" formatColumns="0" formatRows="0" insertColumns="0" insertHyperlinks="0" autoFilter="0" pivotTables="0"/>
  <phoneticPr fontId="3" type="noConversion"/>
  <conditionalFormatting sqref="B2:B1001">
    <cfRule type="expression" dxfId="2853" priority="9" stopIfTrue="1">
      <formula>$W2&lt;0</formula>
    </cfRule>
  </conditionalFormatting>
  <conditionalFormatting sqref="W1:W1048576">
    <cfRule type="iconSet" priority="4">
      <iconSet>
        <cfvo type="percent" val="0"/>
        <cfvo type="num" val="0"/>
        <cfvo type="num" val="0"/>
      </iconSet>
    </cfRule>
  </conditionalFormatting>
  <conditionalFormatting sqref="T1:AT41 T43:AT1048576">
    <cfRule type="expression" dxfId="2852" priority="1" stopIfTrue="1">
      <formula>$G1=""</formula>
    </cfRule>
  </conditionalFormatting>
  <conditionalFormatting sqref="T2:T1001">
    <cfRule type="expression" dxfId="2851" priority="2">
      <formula>$T2&lt;$AN2</formula>
    </cfRule>
    <cfRule type="expression" dxfId="2850" priority="3">
      <formula>$T2&gt;$AN2</formula>
    </cfRule>
  </conditionalFormatting>
  <conditionalFormatting sqref="T42:AT42">
    <cfRule type="expression" dxfId="2849" priority="12" stopIfTrue="1">
      <formula>$I42=""</formula>
    </cfRule>
  </conditionalFormatting>
  <dataValidations count="4">
    <dataValidation type="decimal" errorStyle="warning" allowBlank="1" showErrorMessage="1" errorTitle="Неверный формат числа" error="Здесь должно быть неотрицательное число!_x000a_Если Вы выберете &quot;Продолжить&quot;, то сделка посчитается неверно!" sqref="M4:M1048576 K1:K1048576 I1:J1 M1:M2 I39:I1048576 J39:J1048576">
      <formula1>0</formula1>
      <formula2>1000000000</formula2>
    </dataValidation>
    <dataValidation type="decimal" errorStyle="warning" allowBlank="1" showErrorMessage="1" errorTitle="Неверный формат числа" error="Здесь должно быть  число!_x000a_Если Вы выберете &quot;Продолжить&quot;, то сделка посчитается неверно!" sqref="L1:L1048576">
      <formula1>-100000000</formula1>
      <formula2>1000000000</formula2>
    </dataValidation>
    <dataValidation type="time" errorStyle="warning" allowBlank="1" showErrorMessage="1" errorTitle="Неверный формат времени" error="Время необходимо вводить в формате ЧЧ:ММ (Пример: 18:15). Если Вы выберете &quot;Продолжить&quot;, то сделка посчитается неверно!" promptTitle="Формат времени" prompt="Время необходимо вводить в формате чч:мм (18:10)" sqref="D1:D1048576 F1:F1048576">
      <formula1>0</formula1>
      <formula2>0.999988425925926</formula2>
    </dataValidation>
    <dataValidation type="date" errorStyle="warning" allowBlank="1" showErrorMessage="1" errorTitle="Неверный формат даты" error="Дату необходимо заносить в формате ДД/ММ/ГГГГ. Если год сделки текущий - можно набирать ДД/ММ (Пример 1/8, что соответствует 10/08/2010)._x000a_Если Вы выберете &quot;Продолжить&quot;, то данные по сделке посчитаются неверно!" sqref="C1:C1048576 E1:E1048576">
      <formula1>29221</formula1>
      <formula2>54789</formula2>
    </dataValidation>
  </dataValidations>
  <pageMargins left="0.7" right="0.7" top="0.75" bottom="0.75" header="0.3" footer="0.3"/>
  <pageSetup paperSize="9" orientation="portrait" horizontalDpi="180" verticalDpi="18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Настройки!$B$3:$B$20</xm:f>
          </x14:formula1>
          <xm:sqref>N1:N174 N176:N1048576</xm:sqref>
        </x14:dataValidation>
        <x14:dataValidation type="list" allowBlank="1" showInputMessage="1" showErrorMessage="1">
          <x14:formula1>
            <xm:f>Настройки!$D$3:$D$20</xm:f>
          </x14:formula1>
          <xm:sqref>O1:O174 O176:O1048576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3" tint="0.39997558519241921"/>
  </sheetPr>
  <dimension ref="B2:CC400"/>
  <sheetViews>
    <sheetView showGridLines="0" workbookViewId="0">
      <selection activeCell="Z11" sqref="Z11"/>
    </sheetView>
  </sheetViews>
  <sheetFormatPr defaultColWidth="9.109375" defaultRowHeight="10.199999999999999" x14ac:dyDescent="0.3"/>
  <cols>
    <col min="1" max="1" width="4.88671875" style="23" customWidth="1"/>
    <col min="2" max="2" width="39.109375" style="23" bestFit="1" customWidth="1"/>
    <col min="3" max="3" width="10.88671875" style="99" bestFit="1" customWidth="1"/>
    <col min="4" max="7" width="1.88671875" style="25" customWidth="1"/>
    <col min="8" max="8" width="1.88671875" style="23" customWidth="1"/>
    <col min="9" max="9" width="10.33203125" style="23" bestFit="1" customWidth="1"/>
    <col min="10" max="10" width="7.88671875" style="23" bestFit="1" customWidth="1"/>
    <col min="11" max="11" width="9.6640625" style="23" bestFit="1" customWidth="1"/>
    <col min="12" max="12" width="11" style="23" bestFit="1" customWidth="1"/>
    <col min="13" max="13" width="1.88671875" style="23" customWidth="1"/>
    <col min="14" max="17" width="2" style="23" customWidth="1"/>
    <col min="18" max="19" width="8.6640625" style="23" customWidth="1"/>
    <col min="20" max="20" width="6" style="23" customWidth="1"/>
    <col min="21" max="21" width="1.5546875" style="71" customWidth="1"/>
    <col min="22" max="24" width="1.88671875" style="71" customWidth="1"/>
    <col min="25" max="25" width="1.88671875" style="75" customWidth="1"/>
    <col min="26" max="26" width="8.6640625" style="75" customWidth="1"/>
    <col min="27" max="27" width="8.88671875" style="75" customWidth="1"/>
    <col min="28" max="29" width="9.44140625" style="71" customWidth="1"/>
    <col min="30" max="30" width="10.88671875" style="71" customWidth="1"/>
    <col min="31" max="31" width="1.5546875" style="25" customWidth="1"/>
    <col min="32" max="34" width="1.88671875" style="25" customWidth="1"/>
    <col min="35" max="35" width="1.88671875" style="23" customWidth="1"/>
    <col min="36" max="37" width="8.6640625" style="23" customWidth="1"/>
    <col min="38" max="39" width="4.44140625" style="25" customWidth="1"/>
    <col min="40" max="40" width="4.77734375" style="25" customWidth="1"/>
    <col min="41" max="41" width="1.5546875" style="25" customWidth="1"/>
    <col min="42" max="44" width="2" style="25" customWidth="1"/>
    <col min="45" max="45" width="2" style="26" customWidth="1"/>
    <col min="46" max="46" width="11.5546875" style="23" bestFit="1" customWidth="1"/>
    <col min="47" max="47" width="15.33203125" style="23" bestFit="1" customWidth="1"/>
    <col min="48" max="48" width="14.44140625" style="23" bestFit="1" customWidth="1"/>
    <col min="49" max="49" width="10.6640625" style="23" bestFit="1" customWidth="1"/>
    <col min="50" max="50" width="1.6640625" style="23" customWidth="1"/>
    <col min="51" max="54" width="1.88671875" style="23" customWidth="1"/>
    <col min="55" max="55" width="11.5546875" style="23" bestFit="1" customWidth="1"/>
    <col min="56" max="56" width="8.6640625" style="23" bestFit="1" customWidth="1"/>
    <col min="57" max="57" width="10.6640625" style="27" bestFit="1" customWidth="1"/>
    <col min="58" max="58" width="1.44140625" style="27" customWidth="1"/>
    <col min="59" max="62" width="1.6640625" style="27" customWidth="1"/>
    <col min="63" max="63" width="13.6640625" style="23" bestFit="1" customWidth="1"/>
    <col min="64" max="64" width="11.33203125" style="23" bestFit="1" customWidth="1"/>
    <col min="65" max="65" width="10.6640625" style="23" customWidth="1"/>
    <col min="66" max="66" width="6.5546875" style="23" customWidth="1"/>
    <col min="67" max="67" width="6.88671875" style="23" customWidth="1"/>
    <col min="68" max="68" width="5.88671875" style="23" customWidth="1"/>
    <col min="69" max="69" width="9.88671875" style="23" customWidth="1"/>
    <col min="70" max="73" width="1.44140625" style="23" customWidth="1"/>
    <col min="74" max="74" width="12" style="23" customWidth="1"/>
    <col min="75" max="75" width="8.6640625" style="23" customWidth="1"/>
    <col min="76" max="77" width="5.5546875" style="23" customWidth="1"/>
    <col min="78" max="16384" width="9.109375" style="23"/>
  </cols>
  <sheetData>
    <row r="2" spans="2:75" s="29" customFormat="1" ht="15" customHeight="1" x14ac:dyDescent="0.2">
      <c r="B2" s="311" t="s">
        <v>88</v>
      </c>
      <c r="C2" s="311"/>
      <c r="D2" s="28"/>
      <c r="E2" s="28"/>
      <c r="F2" s="28"/>
      <c r="G2" s="28"/>
      <c r="I2" s="297" t="s">
        <v>128</v>
      </c>
      <c r="J2" s="298"/>
      <c r="K2" s="298"/>
      <c r="L2" s="299"/>
      <c r="R2" s="297" t="s">
        <v>107</v>
      </c>
      <c r="S2" s="298"/>
      <c r="T2" s="299"/>
      <c r="U2" s="73"/>
      <c r="V2" s="73"/>
      <c r="W2" s="73"/>
      <c r="X2" s="73"/>
      <c r="Y2" s="73"/>
      <c r="Z2" s="303" t="s">
        <v>233</v>
      </c>
      <c r="AA2" s="304"/>
      <c r="AB2" s="304"/>
      <c r="AC2" s="304"/>
      <c r="AD2" s="305"/>
      <c r="AJ2" s="297" t="s">
        <v>235</v>
      </c>
      <c r="AK2" s="298"/>
      <c r="AL2" s="298"/>
      <c r="AM2" s="298"/>
      <c r="AN2" s="299"/>
      <c r="AO2" s="28"/>
      <c r="AP2" s="28"/>
      <c r="AQ2" s="28"/>
      <c r="AR2" s="28"/>
      <c r="AS2" s="30"/>
      <c r="AT2" s="297" t="s">
        <v>96</v>
      </c>
      <c r="AU2" s="298"/>
      <c r="AV2" s="298"/>
      <c r="AW2" s="299"/>
      <c r="BC2" s="297" t="s">
        <v>97</v>
      </c>
      <c r="BD2" s="298"/>
      <c r="BE2" s="299"/>
      <c r="BF2" s="31"/>
      <c r="BG2" s="31"/>
      <c r="BH2" s="31"/>
      <c r="BI2" s="31"/>
      <c r="BJ2" s="31"/>
      <c r="BK2" s="297" t="s">
        <v>108</v>
      </c>
      <c r="BL2" s="298"/>
      <c r="BM2" s="298"/>
      <c r="BN2" s="298"/>
      <c r="BO2" s="298"/>
      <c r="BP2" s="299"/>
      <c r="BV2" s="32"/>
      <c r="BW2" s="32"/>
    </row>
    <row r="3" spans="2:75" s="29" customFormat="1" x14ac:dyDescent="0.3">
      <c r="B3" s="311"/>
      <c r="C3" s="311"/>
      <c r="D3" s="28"/>
      <c r="E3" s="28"/>
      <c r="F3" s="28"/>
      <c r="G3" s="28"/>
      <c r="I3" s="300"/>
      <c r="J3" s="301"/>
      <c r="K3" s="301"/>
      <c r="L3" s="302"/>
      <c r="R3" s="300"/>
      <c r="S3" s="301"/>
      <c r="T3" s="302"/>
      <c r="U3" s="73"/>
      <c r="V3" s="73"/>
      <c r="W3" s="73"/>
      <c r="X3" s="73"/>
      <c r="Y3" s="73"/>
      <c r="Z3" s="306"/>
      <c r="AA3" s="307"/>
      <c r="AB3" s="307"/>
      <c r="AC3" s="307"/>
      <c r="AD3" s="308"/>
      <c r="AJ3" s="300"/>
      <c r="AK3" s="301"/>
      <c r="AL3" s="301"/>
      <c r="AM3" s="301"/>
      <c r="AN3" s="302"/>
      <c r="AS3" s="30"/>
      <c r="AT3" s="300"/>
      <c r="AU3" s="301"/>
      <c r="AV3" s="301"/>
      <c r="AW3" s="302"/>
      <c r="BC3" s="300"/>
      <c r="BD3" s="301"/>
      <c r="BE3" s="302"/>
      <c r="BF3" s="31"/>
      <c r="BG3" s="31"/>
      <c r="BH3" s="31"/>
      <c r="BI3" s="31"/>
      <c r="BJ3" s="31"/>
      <c r="BK3" s="300"/>
      <c r="BL3" s="301"/>
      <c r="BM3" s="301"/>
      <c r="BN3" s="301"/>
      <c r="BO3" s="301"/>
      <c r="BP3" s="302"/>
    </row>
    <row r="4" spans="2:75" x14ac:dyDescent="0.2">
      <c r="B4" s="309" t="s">
        <v>222</v>
      </c>
      <c r="C4" s="310"/>
      <c r="I4" s="195" t="s">
        <v>104</v>
      </c>
      <c r="J4" s="195" t="s">
        <v>34</v>
      </c>
      <c r="L4" s="39"/>
      <c r="M4" s="32"/>
      <c r="R4" s="195" t="s">
        <v>104</v>
      </c>
      <c r="S4" s="195" t="s">
        <v>34</v>
      </c>
      <c r="T4" s="39"/>
      <c r="U4" s="72"/>
      <c r="Z4" s="195" t="s">
        <v>104</v>
      </c>
      <c r="AA4" s="195" t="s">
        <v>34</v>
      </c>
      <c r="AD4" s="46"/>
      <c r="AE4" s="32"/>
      <c r="AJ4" s="195" t="s">
        <v>104</v>
      </c>
      <c r="AK4" s="195" t="s">
        <v>34</v>
      </c>
      <c r="AN4" s="46"/>
      <c r="AO4" s="32"/>
      <c r="AP4" s="23"/>
      <c r="AQ4" s="23"/>
      <c r="AR4" s="23"/>
      <c r="AT4" s="195" t="s">
        <v>104</v>
      </c>
      <c r="AU4" s="195" t="s">
        <v>34</v>
      </c>
      <c r="AW4" s="39"/>
      <c r="AX4" s="32"/>
      <c r="BC4" s="195" t="s">
        <v>104</v>
      </c>
      <c r="BD4" s="195" t="s">
        <v>34</v>
      </c>
      <c r="BE4" s="49"/>
      <c r="BF4" s="32"/>
      <c r="BK4" s="51"/>
      <c r="BP4" s="39"/>
      <c r="BQ4" s="32"/>
      <c r="BV4" s="32"/>
    </row>
    <row r="5" spans="2:75" x14ac:dyDescent="0.2">
      <c r="B5" s="94" t="s">
        <v>236</v>
      </c>
      <c r="C5" s="95">
        <f>SUM(Данные!S:S)</f>
        <v>8</v>
      </c>
      <c r="I5" s="195" t="s">
        <v>106</v>
      </c>
      <c r="J5" s="195" t="s">
        <v>34</v>
      </c>
      <c r="L5" s="39"/>
      <c r="M5" s="32"/>
      <c r="R5" s="195" t="s">
        <v>106</v>
      </c>
      <c r="S5" s="195" t="s">
        <v>34</v>
      </c>
      <c r="T5" s="39"/>
      <c r="U5" s="72"/>
      <c r="Z5" s="195" t="s">
        <v>106</v>
      </c>
      <c r="AA5" s="195" t="s">
        <v>34</v>
      </c>
      <c r="AD5" s="46"/>
      <c r="AE5" s="32"/>
      <c r="AJ5" s="195" t="s">
        <v>106</v>
      </c>
      <c r="AK5" s="195" t="s">
        <v>34</v>
      </c>
      <c r="AN5" s="46"/>
      <c r="AO5" s="32"/>
      <c r="AP5" s="23"/>
      <c r="AQ5" s="23"/>
      <c r="AR5" s="23"/>
      <c r="AT5" s="195" t="s">
        <v>106</v>
      </c>
      <c r="AU5" s="195" t="s">
        <v>34</v>
      </c>
      <c r="AW5" s="39"/>
      <c r="AX5" s="32"/>
      <c r="BC5" s="195" t="s">
        <v>106</v>
      </c>
      <c r="BD5" s="195" t="s">
        <v>34</v>
      </c>
      <c r="BE5" s="49"/>
      <c r="BF5" s="32"/>
      <c r="BK5" s="195" t="s">
        <v>23</v>
      </c>
      <c r="BL5" s="195" t="s">
        <v>34</v>
      </c>
      <c r="BP5" s="39"/>
      <c r="BQ5" s="32"/>
      <c r="BV5" s="32"/>
    </row>
    <row r="6" spans="2:75" x14ac:dyDescent="0.2">
      <c r="B6" s="94" t="s">
        <v>237</v>
      </c>
      <c r="C6" s="95">
        <f>C5+C10</f>
        <v>6.4100000000000037</v>
      </c>
      <c r="I6" s="195" t="s">
        <v>105</v>
      </c>
      <c r="J6" s="195" t="s">
        <v>34</v>
      </c>
      <c r="L6" s="39"/>
      <c r="M6" s="32"/>
      <c r="R6" s="195" t="s">
        <v>105</v>
      </c>
      <c r="S6" s="195" t="s">
        <v>34</v>
      </c>
      <c r="T6" s="39"/>
      <c r="U6" s="72"/>
      <c r="V6" s="75"/>
      <c r="W6" s="75"/>
      <c r="X6" s="75"/>
      <c r="Z6" s="195" t="s">
        <v>105</v>
      </c>
      <c r="AA6" s="195" t="s">
        <v>34</v>
      </c>
      <c r="AD6" s="46"/>
      <c r="AE6" s="32"/>
      <c r="AF6" s="23"/>
      <c r="AG6" s="23"/>
      <c r="AH6" s="23"/>
      <c r="AJ6" s="195" t="s">
        <v>105</v>
      </c>
      <c r="AK6" s="195" t="s">
        <v>34</v>
      </c>
      <c r="AN6" s="46"/>
      <c r="AO6" s="32"/>
      <c r="AT6" s="195" t="s">
        <v>105</v>
      </c>
      <c r="AU6" s="195" t="s">
        <v>34</v>
      </c>
      <c r="AW6" s="39"/>
      <c r="AX6" s="32"/>
      <c r="AY6" s="25"/>
      <c r="AZ6" s="25"/>
      <c r="BC6" s="195" t="s">
        <v>105</v>
      </c>
      <c r="BD6" s="195" t="s">
        <v>34</v>
      </c>
      <c r="BE6" s="49"/>
      <c r="BF6" s="32"/>
      <c r="BK6" s="195" t="s">
        <v>51</v>
      </c>
      <c r="BL6" s="195" t="s">
        <v>34</v>
      </c>
      <c r="BP6" s="39"/>
      <c r="BQ6" s="32"/>
      <c r="BV6" s="32"/>
    </row>
    <row r="7" spans="2:75" x14ac:dyDescent="0.2">
      <c r="B7" s="94" t="s">
        <v>238</v>
      </c>
      <c r="C7" s="96">
        <f>(C6-C5)/C5</f>
        <v>-0.19874999999999954</v>
      </c>
      <c r="D7" s="33"/>
      <c r="E7" s="33"/>
      <c r="F7" s="33"/>
      <c r="G7" s="33"/>
      <c r="I7" s="40"/>
      <c r="J7" s="41"/>
      <c r="K7" s="41"/>
      <c r="L7" s="42"/>
      <c r="M7" s="32"/>
      <c r="R7" s="43"/>
      <c r="S7" s="44"/>
      <c r="T7" s="45"/>
      <c r="U7" s="72"/>
      <c r="V7" s="75"/>
      <c r="W7" s="75"/>
      <c r="X7" s="75"/>
      <c r="Z7" s="43"/>
      <c r="AA7" s="44"/>
      <c r="AB7" s="47"/>
      <c r="AC7" s="47"/>
      <c r="AD7" s="48"/>
      <c r="AE7" s="32"/>
      <c r="AF7" s="23"/>
      <c r="AG7" s="23"/>
      <c r="AH7" s="23"/>
      <c r="AJ7" s="43"/>
      <c r="AK7" s="44"/>
      <c r="AL7" s="47"/>
      <c r="AM7" s="47"/>
      <c r="AN7" s="48"/>
      <c r="AO7" s="32"/>
      <c r="AT7" s="43"/>
      <c r="AU7" s="44"/>
      <c r="AV7" s="44"/>
      <c r="AW7" s="45"/>
      <c r="AX7" s="32"/>
      <c r="AY7" s="25"/>
      <c r="AZ7" s="25"/>
      <c r="BC7" s="43"/>
      <c r="BD7" s="44"/>
      <c r="BE7" s="50"/>
      <c r="BF7" s="32"/>
      <c r="BK7" s="43"/>
      <c r="BL7" s="44"/>
      <c r="BM7" s="44"/>
      <c r="BN7" s="44"/>
      <c r="BO7" s="44"/>
      <c r="BP7" s="45"/>
      <c r="BQ7" s="32"/>
      <c r="BV7" s="32"/>
    </row>
    <row r="8" spans="2:75" ht="14.4" x14ac:dyDescent="0.3">
      <c r="B8" s="309" t="s">
        <v>239</v>
      </c>
      <c r="C8" s="310"/>
      <c r="I8" s="36"/>
      <c r="J8" s="106" t="s">
        <v>35</v>
      </c>
      <c r="K8" s="106"/>
      <c r="L8" s="106"/>
      <c r="M8" s="32"/>
      <c r="R8" s="196"/>
      <c r="S8" s="197" t="s">
        <v>35</v>
      </c>
      <c r="T8" s="198"/>
      <c r="U8" s="72"/>
      <c r="V8" s="75"/>
      <c r="W8" s="75"/>
      <c r="X8" s="75"/>
      <c r="Z8" s="196"/>
      <c r="AA8" s="197" t="s">
        <v>35</v>
      </c>
      <c r="AB8" s="197"/>
      <c r="AC8" s="197"/>
      <c r="AD8" s="198"/>
      <c r="AE8"/>
      <c r="AF8"/>
      <c r="AG8" s="23"/>
      <c r="AH8" s="23"/>
      <c r="AJ8" s="196"/>
      <c r="AK8" s="197" t="s">
        <v>35</v>
      </c>
      <c r="AL8" s="197"/>
      <c r="AM8" s="197"/>
      <c r="AN8" s="198"/>
      <c r="AO8" s="32"/>
      <c r="AT8" s="176"/>
      <c r="AU8" s="177" t="s">
        <v>35</v>
      </c>
      <c r="AV8" s="178"/>
      <c r="AW8" s="179"/>
      <c r="AX8" s="32"/>
      <c r="AY8" s="25"/>
      <c r="AZ8" s="25"/>
      <c r="BC8" s="207"/>
      <c r="BD8" s="208" t="s">
        <v>35</v>
      </c>
      <c r="BE8" s="198"/>
      <c r="BF8" s="32"/>
      <c r="BK8" s="196"/>
      <c r="BL8" s="197"/>
      <c r="BM8" s="197"/>
      <c r="BN8" s="197" t="s">
        <v>35</v>
      </c>
      <c r="BO8" s="197"/>
      <c r="BP8" s="198"/>
      <c r="BQ8" s="32"/>
      <c r="BV8" s="32"/>
    </row>
    <row r="9" spans="2:75" ht="20.399999999999999" x14ac:dyDescent="0.3">
      <c r="B9" s="67" t="s">
        <v>12</v>
      </c>
      <c r="C9" s="97">
        <f>SUM(Данные!V:V)</f>
        <v>-1.5899999999999967</v>
      </c>
      <c r="I9" s="36" t="s">
        <v>4</v>
      </c>
      <c r="J9" s="106" t="s">
        <v>70</v>
      </c>
      <c r="K9" s="36" t="s">
        <v>72</v>
      </c>
      <c r="L9" s="36" t="s">
        <v>120</v>
      </c>
      <c r="M9" s="32"/>
      <c r="R9" s="180" t="s">
        <v>4</v>
      </c>
      <c r="S9" s="36" t="s">
        <v>89</v>
      </c>
      <c r="T9" s="183" t="s">
        <v>90</v>
      </c>
      <c r="U9" s="72"/>
      <c r="V9" s="75"/>
      <c r="W9" s="75"/>
      <c r="X9" s="75"/>
      <c r="Z9" s="204" t="s">
        <v>4</v>
      </c>
      <c r="AA9" s="205" t="s">
        <v>228</v>
      </c>
      <c r="AB9" s="205" t="s">
        <v>229</v>
      </c>
      <c r="AC9" s="205" t="s">
        <v>232</v>
      </c>
      <c r="AD9" s="206" t="s">
        <v>231</v>
      </c>
      <c r="AE9"/>
      <c r="AF9"/>
      <c r="AG9" s="23"/>
      <c r="AH9" s="23"/>
      <c r="AJ9" s="180" t="s">
        <v>4</v>
      </c>
      <c r="AK9" s="199" t="s">
        <v>83</v>
      </c>
      <c r="AL9" s="182" t="s">
        <v>85</v>
      </c>
      <c r="AM9" s="182" t="s">
        <v>86</v>
      </c>
      <c r="AN9" s="183" t="s">
        <v>84</v>
      </c>
      <c r="AO9" s="32"/>
      <c r="AT9" s="180" t="s">
        <v>4</v>
      </c>
      <c r="AU9" s="181" t="s">
        <v>42</v>
      </c>
      <c r="AV9" s="182" t="s">
        <v>129</v>
      </c>
      <c r="AW9" s="183" t="s">
        <v>43</v>
      </c>
      <c r="AX9" s="32"/>
      <c r="AY9" s="25"/>
      <c r="AZ9" s="25"/>
      <c r="BC9" s="209" t="s">
        <v>4</v>
      </c>
      <c r="BD9" s="181" t="s">
        <v>40</v>
      </c>
      <c r="BE9" s="183" t="s">
        <v>43</v>
      </c>
      <c r="BF9" s="32"/>
      <c r="BK9" s="180" t="s">
        <v>104</v>
      </c>
      <c r="BL9" s="180" t="s">
        <v>106</v>
      </c>
      <c r="BM9" s="180" t="s">
        <v>105</v>
      </c>
      <c r="BN9" s="199" t="s">
        <v>70</v>
      </c>
      <c r="BO9" s="182" t="s">
        <v>72</v>
      </c>
      <c r="BP9" s="183" t="s">
        <v>130</v>
      </c>
      <c r="BQ9" s="32"/>
      <c r="BV9" s="32"/>
    </row>
    <row r="10" spans="2:75" ht="14.4" x14ac:dyDescent="0.3">
      <c r="B10" s="67" t="s">
        <v>13</v>
      </c>
      <c r="C10" s="97">
        <f>SUM(Данные!W:W)</f>
        <v>-1.5899999999999967</v>
      </c>
      <c r="D10" s="33"/>
      <c r="E10" s="33"/>
      <c r="F10" s="33"/>
      <c r="G10" s="33"/>
      <c r="I10" s="184">
        <v>42187</v>
      </c>
      <c r="J10" s="186">
        <v>2.4500000000000002</v>
      </c>
      <c r="K10" s="186">
        <v>0</v>
      </c>
      <c r="L10" s="213">
        <v>1</v>
      </c>
      <c r="M10" s="32"/>
      <c r="R10" s="184">
        <v>42187</v>
      </c>
      <c r="S10" s="200">
        <v>2.4500000000000002</v>
      </c>
      <c r="T10" s="187">
        <v>2.4500000000000002</v>
      </c>
      <c r="U10" s="72"/>
      <c r="V10" s="75"/>
      <c r="W10" s="75"/>
      <c r="X10" s="75"/>
      <c r="Z10" s="184">
        <v>42187</v>
      </c>
      <c r="AA10" s="200">
        <v>8</v>
      </c>
      <c r="AB10" s="186">
        <v>10.45</v>
      </c>
      <c r="AC10" s="186">
        <v>30.624999999999993</v>
      </c>
      <c r="AD10" s="187">
        <v>30.624999999999993</v>
      </c>
      <c r="AE10"/>
      <c r="AF10"/>
      <c r="AG10" s="23"/>
      <c r="AH10" s="23"/>
      <c r="AJ10" s="184">
        <v>42187</v>
      </c>
      <c r="AK10" s="200">
        <v>0</v>
      </c>
      <c r="AL10" s="186">
        <v>2.4500000000000002</v>
      </c>
      <c r="AM10" s="186">
        <v>2.4500000000000002</v>
      </c>
      <c r="AN10" s="187">
        <v>2.4500000000000002</v>
      </c>
      <c r="AO10" s="32"/>
      <c r="AT10" s="184">
        <v>42187</v>
      </c>
      <c r="AU10" s="185">
        <v>1</v>
      </c>
      <c r="AV10" s="186">
        <v>2.4500000000000002</v>
      </c>
      <c r="AW10" s="187">
        <v>2.4500000000000002</v>
      </c>
      <c r="AX10" s="32"/>
      <c r="AY10" s="25"/>
      <c r="AZ10" s="25"/>
      <c r="BC10" s="184">
        <v>42187</v>
      </c>
      <c r="BD10" s="210">
        <v>0.01</v>
      </c>
      <c r="BE10" s="187">
        <v>2.4500000000000002</v>
      </c>
      <c r="BF10" s="32"/>
      <c r="BK10" s="216">
        <v>2015</v>
      </c>
      <c r="BL10" s="104" t="s">
        <v>269</v>
      </c>
      <c r="BM10" s="217">
        <v>27</v>
      </c>
      <c r="BN10" s="200">
        <v>2.4500000000000002</v>
      </c>
      <c r="BO10" s="186">
        <v>0</v>
      </c>
      <c r="BP10" s="218">
        <v>1</v>
      </c>
      <c r="BQ10" s="32"/>
      <c r="BV10" s="32"/>
    </row>
    <row r="11" spans="2:75" ht="14.4" x14ac:dyDescent="0.3">
      <c r="B11" s="67" t="s">
        <v>219</v>
      </c>
      <c r="C11" s="97">
        <f>SUM(Данные!K:K)</f>
        <v>0.43000000000000022</v>
      </c>
      <c r="D11" s="33"/>
      <c r="E11" s="33"/>
      <c r="F11" s="33"/>
      <c r="G11" s="33"/>
      <c r="I11" s="188">
        <v>42191</v>
      </c>
      <c r="J11" s="100">
        <v>0.89</v>
      </c>
      <c r="K11" s="100">
        <v>0</v>
      </c>
      <c r="L11" s="214">
        <v>1</v>
      </c>
      <c r="M11" s="32"/>
      <c r="R11" s="188">
        <v>42192</v>
      </c>
      <c r="S11" s="201">
        <v>0.77000000000000024</v>
      </c>
      <c r="T11" s="190">
        <v>0.77000000000000024</v>
      </c>
      <c r="U11" s="72"/>
      <c r="V11" s="75"/>
      <c r="W11" s="75"/>
      <c r="X11" s="75"/>
      <c r="Z11" s="188">
        <v>42191</v>
      </c>
      <c r="AA11" s="201">
        <v>8</v>
      </c>
      <c r="AB11" s="100">
        <v>9.66</v>
      </c>
      <c r="AC11" s="100">
        <v>10.148232611174466</v>
      </c>
      <c r="AD11" s="190">
        <v>40.773232611174457</v>
      </c>
      <c r="AE11"/>
      <c r="AF11"/>
      <c r="AG11" s="23"/>
      <c r="AH11" s="23"/>
      <c r="AJ11" s="188">
        <v>42191</v>
      </c>
      <c r="AK11" s="201">
        <v>0.77000000000000024</v>
      </c>
      <c r="AL11" s="100">
        <v>1.6600000000000001</v>
      </c>
      <c r="AM11" s="100">
        <v>1.6600000000000001</v>
      </c>
      <c r="AN11" s="190">
        <v>1.6600000000000001</v>
      </c>
      <c r="AO11" s="32"/>
      <c r="AT11" s="188">
        <v>42192</v>
      </c>
      <c r="AU11" s="189">
        <v>1</v>
      </c>
      <c r="AV11" s="100">
        <v>-1.68</v>
      </c>
      <c r="AW11" s="190">
        <v>-1.68</v>
      </c>
      <c r="AX11" s="32"/>
      <c r="AY11" s="25"/>
      <c r="AZ11" s="25"/>
      <c r="BC11" s="188">
        <v>42192</v>
      </c>
      <c r="BD11" s="211">
        <v>0.01</v>
      </c>
      <c r="BE11" s="190">
        <v>-1.68</v>
      </c>
      <c r="BF11" s="32"/>
      <c r="BK11" s="219"/>
      <c r="BL11" s="104"/>
      <c r="BM11" s="217">
        <v>28</v>
      </c>
      <c r="BN11" s="201">
        <v>4.38</v>
      </c>
      <c r="BO11" s="100">
        <v>0</v>
      </c>
      <c r="BP11" s="220">
        <v>5</v>
      </c>
      <c r="BQ11" s="32"/>
      <c r="BV11" s="32"/>
    </row>
    <row r="12" spans="2:75" ht="14.4" x14ac:dyDescent="0.3">
      <c r="B12" s="309" t="s">
        <v>240</v>
      </c>
      <c r="C12" s="310"/>
      <c r="D12" s="33"/>
      <c r="E12" s="33"/>
      <c r="F12" s="33"/>
      <c r="G12" s="33"/>
      <c r="I12" s="188">
        <v>42192</v>
      </c>
      <c r="J12" s="100">
        <v>-1.68</v>
      </c>
      <c r="K12" s="100">
        <v>0</v>
      </c>
      <c r="L12" s="214">
        <v>1</v>
      </c>
      <c r="M12" s="32"/>
      <c r="R12" s="188">
        <v>42191</v>
      </c>
      <c r="S12" s="201">
        <v>1.6600000000000001</v>
      </c>
      <c r="T12" s="190">
        <v>1.6600000000000001</v>
      </c>
      <c r="U12" s="72"/>
      <c r="V12" s="75"/>
      <c r="W12" s="75"/>
      <c r="X12" s="75"/>
      <c r="Z12" s="188">
        <v>42192</v>
      </c>
      <c r="AA12" s="201">
        <v>8</v>
      </c>
      <c r="AB12" s="100">
        <v>8.77</v>
      </c>
      <c r="AC12" s="100">
        <v>-16.076555023923444</v>
      </c>
      <c r="AD12" s="190">
        <v>24.696677587251013</v>
      </c>
      <c r="AE12"/>
      <c r="AF12"/>
      <c r="AG12" s="23"/>
      <c r="AH12" s="23"/>
      <c r="AJ12" s="188">
        <v>42192</v>
      </c>
      <c r="AK12" s="201">
        <v>2.4500000000000002</v>
      </c>
      <c r="AL12" s="100">
        <v>0.77000000000000024</v>
      </c>
      <c r="AM12" s="100">
        <v>0.77000000000000024</v>
      </c>
      <c r="AN12" s="190">
        <v>0.77000000000000024</v>
      </c>
      <c r="AO12" s="32"/>
      <c r="AT12" s="188">
        <v>42191</v>
      </c>
      <c r="AU12" s="189">
        <v>1</v>
      </c>
      <c r="AV12" s="100">
        <v>0.89</v>
      </c>
      <c r="AW12" s="190">
        <v>0.89</v>
      </c>
      <c r="AX12" s="32"/>
      <c r="AY12" s="25"/>
      <c r="AZ12" s="25"/>
      <c r="BC12" s="188">
        <v>42191</v>
      </c>
      <c r="BD12" s="211">
        <v>0.01</v>
      </c>
      <c r="BE12" s="190">
        <v>0.89</v>
      </c>
      <c r="BF12" s="32"/>
      <c r="BK12" s="219"/>
      <c r="BL12" s="104"/>
      <c r="BM12" s="217">
        <v>29</v>
      </c>
      <c r="BN12" s="201">
        <v>1.58</v>
      </c>
      <c r="BO12" s="100">
        <v>0</v>
      </c>
      <c r="BP12" s="220">
        <v>8</v>
      </c>
      <c r="BQ12" s="32"/>
      <c r="BV12" s="32"/>
    </row>
    <row r="13" spans="2:75" ht="14.4" x14ac:dyDescent="0.3">
      <c r="B13" s="67" t="s">
        <v>5</v>
      </c>
      <c r="C13" s="97">
        <f>COUNT(Данные!K:K)</f>
        <v>37</v>
      </c>
      <c r="I13" s="188">
        <v>42195</v>
      </c>
      <c r="J13" s="100">
        <v>5.17</v>
      </c>
      <c r="K13" s="100">
        <v>0</v>
      </c>
      <c r="L13" s="214">
        <v>3</v>
      </c>
      <c r="M13" s="32"/>
      <c r="R13" s="188">
        <v>42195</v>
      </c>
      <c r="S13" s="201">
        <v>6.83</v>
      </c>
      <c r="T13" s="190">
        <v>6.83</v>
      </c>
      <c r="U13" s="72"/>
      <c r="V13" s="75"/>
      <c r="W13" s="75"/>
      <c r="X13" s="75"/>
      <c r="Z13" s="188">
        <v>42195</v>
      </c>
      <c r="AA13" s="201">
        <v>8</v>
      </c>
      <c r="AB13" s="100">
        <v>23.15</v>
      </c>
      <c r="AC13" s="100">
        <v>56.096720650145592</v>
      </c>
      <c r="AD13" s="190">
        <v>80.793398237396602</v>
      </c>
      <c r="AE13"/>
      <c r="AF13"/>
      <c r="AG13" s="23"/>
      <c r="AH13" s="23"/>
      <c r="AJ13" s="188">
        <v>42195</v>
      </c>
      <c r="AK13" s="201">
        <v>1.9800000000000002</v>
      </c>
      <c r="AL13" s="100">
        <v>5.71</v>
      </c>
      <c r="AM13" s="100">
        <v>1.4400000000000002</v>
      </c>
      <c r="AN13" s="190">
        <v>7.15</v>
      </c>
      <c r="AO13" s="32"/>
      <c r="AT13" s="188">
        <v>42195</v>
      </c>
      <c r="AU13" s="189">
        <v>3</v>
      </c>
      <c r="AV13" s="100">
        <v>1.7233333333333334</v>
      </c>
      <c r="AW13" s="190">
        <v>5.17</v>
      </c>
      <c r="AX13" s="32"/>
      <c r="AY13" s="25"/>
      <c r="AZ13" s="25"/>
      <c r="BC13" s="188">
        <v>42195</v>
      </c>
      <c r="BD13" s="211">
        <v>0.03</v>
      </c>
      <c r="BE13" s="190">
        <v>5.17</v>
      </c>
      <c r="BF13" s="32"/>
      <c r="BK13" s="219"/>
      <c r="BL13" s="104"/>
      <c r="BM13" s="217">
        <v>30</v>
      </c>
      <c r="BN13" s="201">
        <v>-3.71</v>
      </c>
      <c r="BO13" s="100">
        <v>0</v>
      </c>
      <c r="BP13" s="220">
        <v>4</v>
      </c>
      <c r="BQ13" s="32"/>
      <c r="BV13" s="32"/>
    </row>
    <row r="14" spans="2:75" x14ac:dyDescent="0.2">
      <c r="B14" s="67" t="s">
        <v>7</v>
      </c>
      <c r="C14" s="97">
        <f>COUNTIF(Данные!W:W,"&gt;0")</f>
        <v>23</v>
      </c>
      <c r="I14" s="188">
        <v>42198</v>
      </c>
      <c r="J14" s="100">
        <v>2.7199999999999998</v>
      </c>
      <c r="K14" s="100">
        <v>0</v>
      </c>
      <c r="L14" s="214">
        <v>3</v>
      </c>
      <c r="M14" s="32"/>
      <c r="R14" s="188">
        <v>42199</v>
      </c>
      <c r="S14" s="201">
        <v>6.96</v>
      </c>
      <c r="T14" s="190">
        <v>6.96</v>
      </c>
      <c r="U14" s="72"/>
      <c r="V14" s="75"/>
      <c r="W14" s="75"/>
      <c r="X14" s="75"/>
      <c r="Z14" s="188">
        <v>42198</v>
      </c>
      <c r="AA14" s="201">
        <v>8</v>
      </c>
      <c r="AB14" s="100">
        <v>40.699999999999996</v>
      </c>
      <c r="AC14" s="100">
        <v>19.427353308837116</v>
      </c>
      <c r="AD14" s="190">
        <v>100.22075154623371</v>
      </c>
      <c r="AE14" s="32"/>
      <c r="AF14" s="23"/>
      <c r="AG14" s="23"/>
      <c r="AH14" s="23"/>
      <c r="AJ14" s="188">
        <v>42198</v>
      </c>
      <c r="AK14" s="201">
        <v>13.980000000000002</v>
      </c>
      <c r="AL14" s="100">
        <v>8.870000000000001</v>
      </c>
      <c r="AM14" s="100">
        <v>0.24000000000000013</v>
      </c>
      <c r="AN14" s="190">
        <v>16.700000000000003</v>
      </c>
      <c r="AO14" s="32"/>
      <c r="AT14" s="188">
        <v>42199</v>
      </c>
      <c r="AU14" s="189">
        <v>4</v>
      </c>
      <c r="AV14" s="100">
        <v>3.2500000000000001E-2</v>
      </c>
      <c r="AW14" s="190">
        <v>0.13</v>
      </c>
      <c r="AX14" s="32"/>
      <c r="AY14" s="25"/>
      <c r="AZ14" s="25"/>
      <c r="BC14" s="188">
        <v>42199</v>
      </c>
      <c r="BD14" s="211">
        <v>0.04</v>
      </c>
      <c r="BE14" s="190">
        <v>0.13</v>
      </c>
      <c r="BF14" s="32"/>
      <c r="BK14" s="219"/>
      <c r="BL14" s="104"/>
      <c r="BM14" s="217">
        <v>31</v>
      </c>
      <c r="BN14" s="201">
        <v>3.51</v>
      </c>
      <c r="BO14" s="100">
        <v>0</v>
      </c>
      <c r="BP14" s="220">
        <v>8</v>
      </c>
      <c r="BQ14" s="32"/>
      <c r="BV14" s="32"/>
    </row>
    <row r="15" spans="2:75" x14ac:dyDescent="0.2">
      <c r="B15" s="67" t="s">
        <v>6</v>
      </c>
      <c r="C15" s="97">
        <f>COUNTIF(Данные!W:W,"&lt;0")</f>
        <v>14</v>
      </c>
      <c r="I15" s="188">
        <v>42199</v>
      </c>
      <c r="J15" s="100">
        <v>0.13</v>
      </c>
      <c r="K15" s="100">
        <v>0</v>
      </c>
      <c r="L15" s="214">
        <v>4</v>
      </c>
      <c r="M15" s="32"/>
      <c r="R15" s="188">
        <v>42198</v>
      </c>
      <c r="S15" s="201">
        <v>9.68</v>
      </c>
      <c r="T15" s="190">
        <v>9.68</v>
      </c>
      <c r="U15" s="72"/>
      <c r="V15" s="75"/>
      <c r="W15" s="75"/>
      <c r="X15" s="75"/>
      <c r="Z15" s="188">
        <v>42199</v>
      </c>
      <c r="AA15" s="201">
        <v>8</v>
      </c>
      <c r="AB15" s="100">
        <v>48.39</v>
      </c>
      <c r="AC15" s="100">
        <v>-3.9178653141048381</v>
      </c>
      <c r="AD15" s="190">
        <v>96.30288623212887</v>
      </c>
      <c r="AE15" s="32"/>
      <c r="AF15" s="23"/>
      <c r="AG15" s="23"/>
      <c r="AH15" s="23"/>
      <c r="AJ15" s="188">
        <v>42199</v>
      </c>
      <c r="AK15" s="201">
        <v>16.260000000000002</v>
      </c>
      <c r="AL15" s="100">
        <v>9.6000000000000014</v>
      </c>
      <c r="AM15" s="100">
        <v>0.15000000000000013</v>
      </c>
      <c r="AN15" s="190">
        <v>16.39</v>
      </c>
      <c r="AO15" s="32"/>
      <c r="AT15" s="188">
        <v>42198</v>
      </c>
      <c r="AU15" s="189">
        <v>3</v>
      </c>
      <c r="AV15" s="100">
        <v>0.90666666666666662</v>
      </c>
      <c r="AW15" s="190">
        <v>2.7199999999999998</v>
      </c>
      <c r="AX15" s="32"/>
      <c r="AY15" s="25"/>
      <c r="AZ15" s="25"/>
      <c r="BC15" s="188">
        <v>42198</v>
      </c>
      <c r="BD15" s="211">
        <v>0.03</v>
      </c>
      <c r="BE15" s="190">
        <v>2.7199999999999998</v>
      </c>
      <c r="BF15" s="32"/>
      <c r="BK15" s="219"/>
      <c r="BL15" s="104" t="s">
        <v>352</v>
      </c>
      <c r="BM15" s="217">
        <v>32</v>
      </c>
      <c r="BN15" s="201">
        <v>-5.31</v>
      </c>
      <c r="BO15" s="100">
        <v>0</v>
      </c>
      <c r="BP15" s="220">
        <v>4</v>
      </c>
      <c r="BQ15" s="32"/>
      <c r="BV15" s="32"/>
    </row>
    <row r="16" spans="2:75" x14ac:dyDescent="0.2">
      <c r="B16" s="67" t="s">
        <v>8</v>
      </c>
      <c r="C16" s="97">
        <f>IF(C14=0,0,C21/C14)</f>
        <v>0.78086956521739137</v>
      </c>
      <c r="I16" s="188">
        <v>42201</v>
      </c>
      <c r="J16" s="100">
        <v>-1.27</v>
      </c>
      <c r="K16" s="100">
        <v>0</v>
      </c>
      <c r="L16" s="214">
        <v>1</v>
      </c>
      <c r="M16" s="32"/>
      <c r="R16" s="188">
        <v>42201</v>
      </c>
      <c r="S16" s="201">
        <v>8.41</v>
      </c>
      <c r="T16" s="190">
        <v>8.41</v>
      </c>
      <c r="U16" s="72"/>
      <c r="V16" s="75"/>
      <c r="W16" s="75"/>
      <c r="X16" s="75"/>
      <c r="Z16" s="188">
        <v>42201</v>
      </c>
      <c r="AA16" s="201">
        <v>8</v>
      </c>
      <c r="AB16" s="100">
        <v>16.329999999999998</v>
      </c>
      <c r="AC16" s="100">
        <v>-7.2159090909090891</v>
      </c>
      <c r="AD16" s="190">
        <v>89.086977141219776</v>
      </c>
      <c r="AE16" s="32"/>
      <c r="AF16" s="23"/>
      <c r="AG16" s="23"/>
      <c r="AH16" s="23"/>
      <c r="AJ16" s="188">
        <v>42201</v>
      </c>
      <c r="AK16" s="201">
        <v>9.6000000000000014</v>
      </c>
      <c r="AL16" s="100">
        <v>8.3300000000000018</v>
      </c>
      <c r="AM16" s="100">
        <v>8.3300000000000018</v>
      </c>
      <c r="AN16" s="190">
        <v>8.3300000000000018</v>
      </c>
      <c r="AO16" s="32"/>
      <c r="AT16" s="188">
        <v>42201</v>
      </c>
      <c r="AU16" s="189">
        <v>1</v>
      </c>
      <c r="AV16" s="100">
        <v>-1.27</v>
      </c>
      <c r="AW16" s="190">
        <v>-1.27</v>
      </c>
      <c r="AX16" s="32"/>
      <c r="AY16" s="25"/>
      <c r="AZ16" s="25"/>
      <c r="BC16" s="188">
        <v>42201</v>
      </c>
      <c r="BD16" s="211">
        <v>0.01</v>
      </c>
      <c r="BE16" s="190">
        <v>-1.27</v>
      </c>
      <c r="BF16" s="32"/>
      <c r="BK16" s="221"/>
      <c r="BL16" s="104"/>
      <c r="BM16" s="217">
        <v>33</v>
      </c>
      <c r="BN16" s="201">
        <v>-4.49</v>
      </c>
      <c r="BO16" s="100">
        <v>0</v>
      </c>
      <c r="BP16" s="220">
        <v>7</v>
      </c>
      <c r="BQ16" s="32"/>
      <c r="BV16" s="32"/>
    </row>
    <row r="17" spans="2:81" x14ac:dyDescent="0.2">
      <c r="B17" s="67" t="s">
        <v>9</v>
      </c>
      <c r="C17" s="97">
        <f>IF(C15=0,0,C22/C15)</f>
        <v>-1.3964285714285716</v>
      </c>
      <c r="I17" s="188">
        <v>42207</v>
      </c>
      <c r="J17" s="100">
        <v>0.01</v>
      </c>
      <c r="K17" s="100">
        <v>0</v>
      </c>
      <c r="L17" s="214">
        <v>1</v>
      </c>
      <c r="M17" s="32"/>
      <c r="R17" s="188">
        <v>42208</v>
      </c>
      <c r="S17" s="201">
        <v>7.59</v>
      </c>
      <c r="T17" s="190">
        <v>7.59</v>
      </c>
      <c r="U17" s="72"/>
      <c r="V17" s="75"/>
      <c r="W17" s="75"/>
      <c r="X17" s="75"/>
      <c r="Z17" s="188">
        <v>42207</v>
      </c>
      <c r="AA17" s="201">
        <v>8</v>
      </c>
      <c r="AB17" s="100">
        <v>15.599999999999998</v>
      </c>
      <c r="AC17" s="100">
        <v>6.4143681847336681E-2</v>
      </c>
      <c r="AD17" s="190">
        <v>89.151120823067117</v>
      </c>
      <c r="AE17" s="32"/>
      <c r="AF17" s="23"/>
      <c r="AG17" s="23"/>
      <c r="AH17" s="23"/>
      <c r="AJ17" s="188">
        <v>42207</v>
      </c>
      <c r="AK17" s="201">
        <v>7.5900000000000016</v>
      </c>
      <c r="AL17" s="100">
        <v>7.6000000000000014</v>
      </c>
      <c r="AM17" s="100">
        <v>7.6000000000000014</v>
      </c>
      <c r="AN17" s="190">
        <v>7.6000000000000014</v>
      </c>
      <c r="AO17" s="32"/>
      <c r="AT17" s="188">
        <v>42208</v>
      </c>
      <c r="AU17" s="189">
        <v>1</v>
      </c>
      <c r="AV17" s="100">
        <v>-0.82</v>
      </c>
      <c r="AW17" s="190">
        <v>-0.82</v>
      </c>
      <c r="AX17" s="32"/>
      <c r="AY17" s="25"/>
      <c r="AZ17" s="25"/>
      <c r="BC17" s="188">
        <v>42208</v>
      </c>
      <c r="BD17" s="211">
        <v>0.01</v>
      </c>
      <c r="BE17" s="190">
        <v>-0.82</v>
      </c>
      <c r="BF17" s="32"/>
      <c r="BK17" s="222" t="s">
        <v>22</v>
      </c>
      <c r="BL17" s="223"/>
      <c r="BM17" s="224"/>
      <c r="BN17" s="202">
        <v>-1.589999999999999</v>
      </c>
      <c r="BO17" s="193">
        <v>0</v>
      </c>
      <c r="BP17" s="225">
        <v>37</v>
      </c>
      <c r="BQ17" s="32"/>
      <c r="BV17" s="32"/>
    </row>
    <row r="18" spans="2:81" x14ac:dyDescent="0.2">
      <c r="B18" s="67" t="s">
        <v>56</v>
      </c>
      <c r="C18" s="97">
        <f>IF(C13=0,0,C10/C13)</f>
        <v>-4.2972972972972888E-2</v>
      </c>
      <c r="I18" s="188">
        <v>42208</v>
      </c>
      <c r="J18" s="100">
        <v>-0.82</v>
      </c>
      <c r="K18" s="100">
        <v>0</v>
      </c>
      <c r="L18" s="214">
        <v>1</v>
      </c>
      <c r="M18" s="32"/>
      <c r="N18" s="26"/>
      <c r="O18" s="26"/>
      <c r="P18" s="26"/>
      <c r="Q18" s="26"/>
      <c r="R18" s="188">
        <v>42207</v>
      </c>
      <c r="S18" s="201">
        <v>7.6</v>
      </c>
      <c r="T18" s="190">
        <v>7.6</v>
      </c>
      <c r="U18" s="72"/>
      <c r="V18" s="75"/>
      <c r="W18" s="75"/>
      <c r="X18" s="75"/>
      <c r="Z18" s="188">
        <v>42208</v>
      </c>
      <c r="AA18" s="201">
        <v>8</v>
      </c>
      <c r="AB18" s="100">
        <v>15.509999999999998</v>
      </c>
      <c r="AC18" s="100">
        <v>-5.0214329454990834</v>
      </c>
      <c r="AD18" s="190">
        <v>84.129687877568031</v>
      </c>
      <c r="AE18" s="32"/>
      <c r="AF18" s="23"/>
      <c r="AG18" s="23"/>
      <c r="AH18" s="23"/>
      <c r="AJ18" s="188">
        <v>42208</v>
      </c>
      <c r="AK18" s="201">
        <v>8.3300000000000018</v>
      </c>
      <c r="AL18" s="100">
        <v>7.5100000000000016</v>
      </c>
      <c r="AM18" s="100">
        <v>7.5100000000000016</v>
      </c>
      <c r="AN18" s="190">
        <v>7.5100000000000016</v>
      </c>
      <c r="AO18" s="32"/>
      <c r="AT18" s="188">
        <v>42207</v>
      </c>
      <c r="AU18" s="189">
        <v>1</v>
      </c>
      <c r="AV18" s="100">
        <v>0.01</v>
      </c>
      <c r="AW18" s="190">
        <v>0.01</v>
      </c>
      <c r="AX18" s="32"/>
      <c r="AY18" s="25"/>
      <c r="AZ18" s="25"/>
      <c r="BC18" s="188">
        <v>42207</v>
      </c>
      <c r="BD18" s="211">
        <v>0.01</v>
      </c>
      <c r="BE18" s="190">
        <v>0.01</v>
      </c>
      <c r="BF18" s="32"/>
      <c r="BN18" s="25"/>
      <c r="BO18" s="25"/>
      <c r="BP18" s="26"/>
      <c r="BQ18" s="32"/>
      <c r="BV18" s="32"/>
      <c r="BW18" s="32"/>
      <c r="BX18" s="32"/>
      <c r="BY18" s="32"/>
      <c r="BZ18" s="32"/>
      <c r="CA18" s="32"/>
      <c r="CB18" s="32"/>
      <c r="CC18" s="32"/>
    </row>
    <row r="19" spans="2:81" x14ac:dyDescent="0.2">
      <c r="B19" s="67" t="s">
        <v>10</v>
      </c>
      <c r="C19" s="97">
        <f>MAX(Данные!W:W)</f>
        <v>4.17</v>
      </c>
      <c r="I19" s="188">
        <v>42209</v>
      </c>
      <c r="J19" s="100">
        <v>-2.9000000000000004</v>
      </c>
      <c r="K19" s="100">
        <v>0</v>
      </c>
      <c r="L19" s="214">
        <v>2</v>
      </c>
      <c r="M19" s="32"/>
      <c r="N19" s="26"/>
      <c r="O19" s="26"/>
      <c r="P19" s="26"/>
      <c r="Q19" s="26"/>
      <c r="R19" s="188">
        <v>42209</v>
      </c>
      <c r="S19" s="201">
        <v>4.6999999999999993</v>
      </c>
      <c r="T19" s="190">
        <v>4.6999999999999993</v>
      </c>
      <c r="U19" s="72"/>
      <c r="V19" s="75"/>
      <c r="W19" s="75"/>
      <c r="X19" s="75"/>
      <c r="Z19" s="188">
        <v>42209</v>
      </c>
      <c r="AA19" s="201">
        <v>8</v>
      </c>
      <c r="AB19" s="100">
        <v>12.7</v>
      </c>
      <c r="AC19" s="100">
        <v>-19.544625597257166</v>
      </c>
      <c r="AD19" s="190">
        <v>64.585062280310865</v>
      </c>
      <c r="AE19" s="32"/>
      <c r="AF19" s="23"/>
      <c r="AG19" s="23"/>
      <c r="AH19" s="23"/>
      <c r="AJ19" s="188">
        <v>42209</v>
      </c>
      <c r="AK19" s="201">
        <v>7.6000000000000014</v>
      </c>
      <c r="AL19" s="100">
        <v>6.0600000000000014</v>
      </c>
      <c r="AM19" s="100">
        <v>4.7000000000000011</v>
      </c>
      <c r="AN19" s="190">
        <v>4.7000000000000011</v>
      </c>
      <c r="AO19" s="32"/>
      <c r="AT19" s="188">
        <v>42209</v>
      </c>
      <c r="AU19" s="189">
        <v>2</v>
      </c>
      <c r="AV19" s="100">
        <v>-1.4500000000000002</v>
      </c>
      <c r="AW19" s="190">
        <v>-2.9000000000000004</v>
      </c>
      <c r="AX19" s="32"/>
      <c r="AY19" s="25"/>
      <c r="AZ19" s="25"/>
      <c r="BC19" s="188">
        <v>42209</v>
      </c>
      <c r="BD19" s="211">
        <v>0.02</v>
      </c>
      <c r="BE19" s="190">
        <v>-2.9000000000000004</v>
      </c>
      <c r="BF19" s="32"/>
      <c r="BN19" s="25"/>
      <c r="BO19" s="25"/>
      <c r="BP19" s="26"/>
      <c r="BQ19" s="32"/>
      <c r="BV19" s="32"/>
      <c r="BW19" s="32"/>
      <c r="BX19" s="32"/>
      <c r="BY19" s="32"/>
      <c r="BZ19" s="32"/>
      <c r="CA19" s="32"/>
      <c r="CB19" s="32"/>
      <c r="CC19" s="32"/>
    </row>
    <row r="20" spans="2:81" x14ac:dyDescent="0.2">
      <c r="B20" s="67" t="s">
        <v>11</v>
      </c>
      <c r="C20" s="97">
        <f>MIN(Данные!W:W)</f>
        <v>-2.98</v>
      </c>
      <c r="I20" s="188">
        <v>42212</v>
      </c>
      <c r="J20" s="100">
        <v>0.23</v>
      </c>
      <c r="K20" s="100">
        <v>0</v>
      </c>
      <c r="L20" s="214">
        <v>1</v>
      </c>
      <c r="M20" s="32"/>
      <c r="N20" s="26"/>
      <c r="O20" s="26"/>
      <c r="P20" s="26"/>
      <c r="Q20" s="26"/>
      <c r="R20" s="188">
        <v>42213</v>
      </c>
      <c r="S20" s="201">
        <v>5.51</v>
      </c>
      <c r="T20" s="190">
        <v>5.51</v>
      </c>
      <c r="U20" s="72"/>
      <c r="V20" s="75"/>
      <c r="W20" s="75"/>
      <c r="X20" s="75"/>
      <c r="Z20" s="188">
        <v>42212</v>
      </c>
      <c r="AA20" s="201">
        <v>8</v>
      </c>
      <c r="AB20" s="100">
        <v>14.620000000000001</v>
      </c>
      <c r="AC20" s="100">
        <v>1.5983321751216151</v>
      </c>
      <c r="AD20" s="190">
        <v>66.183394455432477</v>
      </c>
      <c r="AE20" s="32"/>
      <c r="AF20" s="23"/>
      <c r="AG20" s="23"/>
      <c r="AH20" s="23"/>
      <c r="AJ20" s="188">
        <v>42212</v>
      </c>
      <c r="AK20" s="201">
        <v>6.3900000000000015</v>
      </c>
      <c r="AL20" s="100">
        <v>6.6200000000000019</v>
      </c>
      <c r="AM20" s="100">
        <v>6.6200000000000019</v>
      </c>
      <c r="AN20" s="190">
        <v>6.6200000000000019</v>
      </c>
      <c r="AO20" s="32"/>
      <c r="AT20" s="188">
        <v>42213</v>
      </c>
      <c r="AU20" s="189">
        <v>1</v>
      </c>
      <c r="AV20" s="100">
        <v>0.81</v>
      </c>
      <c r="AW20" s="190">
        <v>0.81</v>
      </c>
      <c r="AX20" s="32"/>
      <c r="AY20" s="25"/>
      <c r="AZ20" s="25"/>
      <c r="BC20" s="188">
        <v>42213</v>
      </c>
      <c r="BD20" s="211">
        <v>0.01</v>
      </c>
      <c r="BE20" s="190">
        <v>0.81</v>
      </c>
      <c r="BF20" s="32"/>
      <c r="BN20" s="25"/>
      <c r="BO20" s="25"/>
      <c r="BP20" s="34"/>
      <c r="BQ20" s="32"/>
      <c r="BV20" s="32"/>
      <c r="BW20" s="32"/>
      <c r="BX20" s="32"/>
      <c r="BY20" s="32"/>
      <c r="BZ20" s="32"/>
      <c r="CA20" s="32"/>
      <c r="CB20" s="32"/>
      <c r="CC20" s="32"/>
    </row>
    <row r="21" spans="2:81" x14ac:dyDescent="0.2">
      <c r="B21" s="67" t="s">
        <v>54</v>
      </c>
      <c r="C21" s="97">
        <f>SUMIF(Данные!W:W,"&gt;0",Данные!W:W)</f>
        <v>17.96</v>
      </c>
      <c r="I21" s="188">
        <v>42213</v>
      </c>
      <c r="J21" s="100">
        <v>0.81</v>
      </c>
      <c r="K21" s="100">
        <v>0</v>
      </c>
      <c r="L21" s="214">
        <v>1</v>
      </c>
      <c r="M21" s="32"/>
      <c r="N21" s="26"/>
      <c r="O21" s="26"/>
      <c r="P21" s="26"/>
      <c r="Q21" s="26"/>
      <c r="R21" s="188">
        <v>42215</v>
      </c>
      <c r="S21" s="201">
        <v>7.9799999999999995</v>
      </c>
      <c r="T21" s="190">
        <v>7.9799999999999995</v>
      </c>
      <c r="U21" s="72"/>
      <c r="V21" s="75"/>
      <c r="W21" s="75"/>
      <c r="X21" s="75"/>
      <c r="Z21" s="188">
        <v>42213</v>
      </c>
      <c r="AA21" s="201">
        <v>8</v>
      </c>
      <c r="AB21" s="100">
        <v>13.51</v>
      </c>
      <c r="AC21" s="100">
        <v>6.3779527559055165</v>
      </c>
      <c r="AD21" s="190">
        <v>72.561347211337988</v>
      </c>
      <c r="AE21" s="32"/>
      <c r="AF21" s="23"/>
      <c r="AG21" s="23"/>
      <c r="AH21" s="23"/>
      <c r="AJ21" s="188">
        <v>42213</v>
      </c>
      <c r="AK21" s="201">
        <v>4.7000000000000011</v>
      </c>
      <c r="AL21" s="100">
        <v>5.5100000000000016</v>
      </c>
      <c r="AM21" s="100">
        <v>5.5100000000000016</v>
      </c>
      <c r="AN21" s="190">
        <v>5.5100000000000016</v>
      </c>
      <c r="AO21" s="32"/>
      <c r="AT21" s="188">
        <v>42215</v>
      </c>
      <c r="AU21" s="189">
        <v>6</v>
      </c>
      <c r="AV21" s="100">
        <v>0.41166666666666663</v>
      </c>
      <c r="AW21" s="190">
        <v>2.4699999999999998</v>
      </c>
      <c r="AX21" s="32"/>
      <c r="AY21" s="25"/>
      <c r="AZ21" s="25"/>
      <c r="BC21" s="188">
        <v>42215</v>
      </c>
      <c r="BD21" s="211">
        <v>6.0000000000000005E-2</v>
      </c>
      <c r="BE21" s="190">
        <v>2.4699999999999998</v>
      </c>
      <c r="BF21" s="32"/>
      <c r="BK21" s="32"/>
      <c r="BL21" s="32"/>
      <c r="BM21" s="32"/>
      <c r="BN21" s="32"/>
      <c r="BO21" s="32"/>
      <c r="BP21" s="32"/>
      <c r="BQ21" s="32"/>
      <c r="BV21" s="32"/>
      <c r="BW21" s="32"/>
      <c r="BX21" s="32"/>
      <c r="BY21" s="32"/>
      <c r="BZ21" s="32"/>
      <c r="CA21" s="32"/>
      <c r="CB21" s="32"/>
      <c r="CC21" s="32"/>
    </row>
    <row r="22" spans="2:81" x14ac:dyDescent="0.2">
      <c r="B22" s="67" t="s">
        <v>55</v>
      </c>
      <c r="C22" s="97">
        <f>SUMIF(Данные!W:W,"&lt;0",Данные!W:W)</f>
        <v>-19.55</v>
      </c>
      <c r="I22" s="188">
        <v>42215</v>
      </c>
      <c r="J22" s="100">
        <v>2.4699999999999998</v>
      </c>
      <c r="K22" s="100">
        <v>0</v>
      </c>
      <c r="L22" s="214">
        <v>6</v>
      </c>
      <c r="M22" s="32"/>
      <c r="N22" s="26"/>
      <c r="O22" s="26"/>
      <c r="P22" s="26"/>
      <c r="Q22" s="26"/>
      <c r="R22" s="188">
        <v>42212</v>
      </c>
      <c r="S22" s="201">
        <v>8.2099999999999991</v>
      </c>
      <c r="T22" s="190">
        <v>8.2099999999999991</v>
      </c>
      <c r="U22" s="72"/>
      <c r="V22" s="75"/>
      <c r="W22" s="75"/>
      <c r="X22" s="75"/>
      <c r="Z22" s="188">
        <v>42215</v>
      </c>
      <c r="AA22" s="201">
        <v>8</v>
      </c>
      <c r="AB22" s="100">
        <v>54.099999999999994</v>
      </c>
      <c r="AC22" s="100">
        <v>18.812412725834896</v>
      </c>
      <c r="AD22" s="190">
        <v>91.373759937172878</v>
      </c>
      <c r="AE22" s="32"/>
      <c r="AF22" s="23"/>
      <c r="AG22" s="23"/>
      <c r="AH22" s="23"/>
      <c r="AJ22" s="188">
        <v>42215</v>
      </c>
      <c r="AK22" s="201">
        <v>19.63000000000001</v>
      </c>
      <c r="AL22" s="100">
        <v>6.3900000000000015</v>
      </c>
      <c r="AM22" s="100">
        <v>4.6400000000000032</v>
      </c>
      <c r="AN22" s="190">
        <v>22.100000000000009</v>
      </c>
      <c r="AO22" s="32"/>
      <c r="AT22" s="188">
        <v>42212</v>
      </c>
      <c r="AU22" s="189">
        <v>1</v>
      </c>
      <c r="AV22" s="100">
        <v>0.23</v>
      </c>
      <c r="AW22" s="190">
        <v>0.23</v>
      </c>
      <c r="AX22" s="32"/>
      <c r="AY22" s="25"/>
      <c r="AZ22" s="25"/>
      <c r="BC22" s="188">
        <v>42212</v>
      </c>
      <c r="BD22" s="211">
        <v>0.01</v>
      </c>
      <c r="BE22" s="190">
        <v>0.23</v>
      </c>
      <c r="BF22" s="32"/>
      <c r="BK22" s="32"/>
      <c r="BL22" s="32"/>
      <c r="BM22" s="32"/>
      <c r="BN22" s="32"/>
      <c r="BO22" s="32"/>
      <c r="BP22" s="32"/>
      <c r="BQ22" s="32"/>
      <c r="BV22" s="32"/>
      <c r="BW22" s="32"/>
      <c r="BX22" s="32"/>
      <c r="BY22" s="32"/>
      <c r="BZ22" s="32"/>
      <c r="CA22" s="32"/>
      <c r="CB22" s="32"/>
      <c r="CC22" s="32"/>
    </row>
    <row r="23" spans="2:81" x14ac:dyDescent="0.2">
      <c r="B23" s="309" t="s">
        <v>241</v>
      </c>
      <c r="C23" s="310"/>
      <c r="I23" s="188">
        <v>42221</v>
      </c>
      <c r="J23" s="100">
        <v>-2.0500000000000003</v>
      </c>
      <c r="K23" s="100">
        <v>0</v>
      </c>
      <c r="L23" s="214">
        <v>2</v>
      </c>
      <c r="M23" s="32"/>
      <c r="N23" s="26"/>
      <c r="O23" s="26"/>
      <c r="P23" s="26"/>
      <c r="Q23" s="26"/>
      <c r="R23" s="188">
        <v>42221</v>
      </c>
      <c r="S23" s="201">
        <v>6.1599999999999984</v>
      </c>
      <c r="T23" s="190">
        <v>6.1599999999999984</v>
      </c>
      <c r="U23" s="72"/>
      <c r="V23" s="75"/>
      <c r="W23" s="75"/>
      <c r="X23" s="75"/>
      <c r="Z23" s="188">
        <v>42221</v>
      </c>
      <c r="AA23" s="201">
        <v>8</v>
      </c>
      <c r="AB23" s="100">
        <v>20.369999999999997</v>
      </c>
      <c r="AC23" s="100">
        <v>-19.58381563716722</v>
      </c>
      <c r="AD23" s="190">
        <v>71.789944300005658</v>
      </c>
      <c r="AE23" s="32"/>
      <c r="AF23" s="23"/>
      <c r="AG23" s="23"/>
      <c r="AH23" s="23"/>
      <c r="AJ23" s="188">
        <v>42221</v>
      </c>
      <c r="AK23" s="201">
        <v>6.4200000000000053</v>
      </c>
      <c r="AL23" s="100">
        <v>5.5000000000000018</v>
      </c>
      <c r="AM23" s="100">
        <v>-1.1299999999999968</v>
      </c>
      <c r="AN23" s="190">
        <v>4.3700000000000045</v>
      </c>
      <c r="AO23" s="32"/>
      <c r="AT23" s="188">
        <v>42221</v>
      </c>
      <c r="AU23" s="189">
        <v>2</v>
      </c>
      <c r="AV23" s="100">
        <v>-1.0250000000000001</v>
      </c>
      <c r="AW23" s="190">
        <v>-2.0500000000000003</v>
      </c>
      <c r="AX23" s="32"/>
      <c r="AY23" s="25"/>
      <c r="AZ23" s="25"/>
      <c r="BC23" s="188">
        <v>42221</v>
      </c>
      <c r="BD23" s="211">
        <v>0.02</v>
      </c>
      <c r="BE23" s="190">
        <v>-2.0500000000000003</v>
      </c>
      <c r="BF23" s="32"/>
      <c r="BK23" s="32"/>
      <c r="BL23" s="32"/>
      <c r="BM23" s="32"/>
      <c r="BN23" s="32"/>
      <c r="BO23" s="32"/>
      <c r="BP23" s="32"/>
      <c r="BV23" s="32"/>
      <c r="BW23" s="32"/>
      <c r="BX23" s="32"/>
      <c r="BY23" s="32"/>
      <c r="BZ23" s="32"/>
      <c r="CA23" s="32"/>
      <c r="CB23" s="32"/>
      <c r="CC23" s="32"/>
    </row>
    <row r="24" spans="2:81" x14ac:dyDescent="0.2">
      <c r="B24" s="67" t="s">
        <v>46</v>
      </c>
      <c r="C24" s="98">
        <f>COUNTIF(J:J,"&gt;0")</f>
        <v>10</v>
      </c>
      <c r="I24" s="188">
        <v>42222</v>
      </c>
      <c r="J24" s="100">
        <v>-3.26</v>
      </c>
      <c r="K24" s="100">
        <v>0</v>
      </c>
      <c r="L24" s="214">
        <v>2</v>
      </c>
      <c r="M24" s="32"/>
      <c r="N24" s="26"/>
      <c r="O24" s="26"/>
      <c r="P24" s="26"/>
      <c r="Q24" s="26"/>
      <c r="R24" s="188">
        <v>42222</v>
      </c>
      <c r="S24" s="201">
        <v>2.8999999999999986</v>
      </c>
      <c r="T24" s="190">
        <v>2.8999999999999986</v>
      </c>
      <c r="U24" s="72"/>
      <c r="V24" s="75"/>
      <c r="W24" s="75"/>
      <c r="X24" s="75"/>
      <c r="Z24" s="188">
        <v>42222</v>
      </c>
      <c r="AA24" s="201">
        <v>8</v>
      </c>
      <c r="AB24" s="100">
        <v>23.809999999999995</v>
      </c>
      <c r="AC24" s="100">
        <v>-23.755737128626684</v>
      </c>
      <c r="AD24" s="190">
        <v>48.034207171378974</v>
      </c>
      <c r="AE24" s="32"/>
      <c r="AF24" s="23"/>
      <c r="AG24" s="23"/>
      <c r="AH24" s="23"/>
      <c r="AJ24" s="188">
        <v>42222</v>
      </c>
      <c r="AK24" s="201">
        <v>11.070000000000004</v>
      </c>
      <c r="AL24" s="100">
        <v>4.1700000000000017</v>
      </c>
      <c r="AM24" s="100">
        <v>3.6400000000000023</v>
      </c>
      <c r="AN24" s="190">
        <v>7.8100000000000041</v>
      </c>
      <c r="AO24" s="32"/>
      <c r="AT24" s="188">
        <v>42222</v>
      </c>
      <c r="AU24" s="189">
        <v>2</v>
      </c>
      <c r="AV24" s="100">
        <v>-1.63</v>
      </c>
      <c r="AW24" s="190">
        <v>-3.26</v>
      </c>
      <c r="AX24" s="32"/>
      <c r="AY24" s="25"/>
      <c r="AZ24" s="25"/>
      <c r="BC24" s="188">
        <v>42222</v>
      </c>
      <c r="BD24" s="211">
        <v>0.02</v>
      </c>
      <c r="BE24" s="190">
        <v>-3.26</v>
      </c>
      <c r="BF24" s="32"/>
      <c r="BK24" s="32"/>
      <c r="BL24" s="32"/>
      <c r="BM24" s="32"/>
      <c r="BN24" s="32"/>
      <c r="BO24" s="32"/>
      <c r="BP24" s="32"/>
      <c r="BV24" s="32"/>
      <c r="BW24" s="32"/>
      <c r="BX24" s="32"/>
      <c r="BY24" s="32"/>
      <c r="BZ24" s="32"/>
      <c r="CA24" s="32"/>
      <c r="CB24" s="32"/>
      <c r="CC24" s="32"/>
    </row>
    <row r="25" spans="2:81" x14ac:dyDescent="0.2">
      <c r="B25" s="67" t="s">
        <v>47</v>
      </c>
      <c r="C25" s="98">
        <f>COUNTIF(J:J,"&lt;0")</f>
        <v>10</v>
      </c>
      <c r="I25" s="188">
        <v>42226</v>
      </c>
      <c r="J25" s="100">
        <v>-2.98</v>
      </c>
      <c r="K25" s="100">
        <v>0</v>
      </c>
      <c r="L25" s="214">
        <v>1</v>
      </c>
      <c r="M25" s="32"/>
      <c r="R25" s="188">
        <v>42227</v>
      </c>
      <c r="S25" s="201">
        <v>3.7299999999999986</v>
      </c>
      <c r="T25" s="190">
        <v>3.7299999999999986</v>
      </c>
      <c r="U25" s="72"/>
      <c r="V25" s="75"/>
      <c r="W25" s="75"/>
      <c r="X25" s="75"/>
      <c r="Z25" s="188">
        <v>42226</v>
      </c>
      <c r="AA25" s="201">
        <v>8</v>
      </c>
      <c r="AB25" s="100">
        <v>9.6599999999999966</v>
      </c>
      <c r="AC25" s="100">
        <v>-23.575949367088619</v>
      </c>
      <c r="AD25" s="190">
        <v>24.458257804290355</v>
      </c>
      <c r="AE25" s="32"/>
      <c r="AF25" s="23"/>
      <c r="AG25" s="23"/>
      <c r="AH25" s="23"/>
      <c r="AJ25" s="188">
        <v>42226</v>
      </c>
      <c r="AK25" s="201">
        <v>4.6400000000000032</v>
      </c>
      <c r="AL25" s="100">
        <v>1.6600000000000033</v>
      </c>
      <c r="AM25" s="100">
        <v>1.6600000000000033</v>
      </c>
      <c r="AN25" s="190">
        <v>1.6600000000000033</v>
      </c>
      <c r="AO25" s="32"/>
      <c r="AP25" s="23"/>
      <c r="AQ25" s="23"/>
      <c r="AR25" s="23"/>
      <c r="AT25" s="188">
        <v>42227</v>
      </c>
      <c r="AU25" s="189">
        <v>2</v>
      </c>
      <c r="AV25" s="100">
        <v>0.41500000000000004</v>
      </c>
      <c r="AW25" s="190">
        <v>0.83000000000000007</v>
      </c>
      <c r="AX25" s="32"/>
      <c r="BC25" s="188">
        <v>42227</v>
      </c>
      <c r="BD25" s="211">
        <v>0.03</v>
      </c>
      <c r="BE25" s="190">
        <v>0.83000000000000007</v>
      </c>
      <c r="BF25" s="32"/>
      <c r="BK25" s="32"/>
      <c r="BL25" s="32"/>
      <c r="BM25" s="32"/>
      <c r="BN25" s="32"/>
      <c r="BO25" s="32"/>
      <c r="BP25" s="32"/>
      <c r="BV25" s="32"/>
      <c r="BW25" s="32"/>
      <c r="BX25" s="32"/>
      <c r="BY25" s="32"/>
      <c r="BZ25" s="32"/>
      <c r="CA25" s="32"/>
      <c r="CB25" s="32"/>
      <c r="CC25" s="32"/>
    </row>
    <row r="26" spans="2:81" x14ac:dyDescent="0.2">
      <c r="B26" s="67" t="s">
        <v>49</v>
      </c>
      <c r="C26" s="98">
        <f>COUNT(J:J)</f>
        <v>20</v>
      </c>
      <c r="I26" s="188">
        <v>42227</v>
      </c>
      <c r="J26" s="100">
        <v>0.83000000000000007</v>
      </c>
      <c r="K26" s="100">
        <v>0</v>
      </c>
      <c r="L26" s="214">
        <v>2</v>
      </c>
      <c r="M26" s="32"/>
      <c r="R26" s="188">
        <v>42226</v>
      </c>
      <c r="S26" s="201">
        <v>0.74999999999999867</v>
      </c>
      <c r="T26" s="190">
        <v>0.74999999999999867</v>
      </c>
      <c r="U26" s="72"/>
      <c r="V26" s="75"/>
      <c r="W26" s="75"/>
      <c r="X26" s="75"/>
      <c r="Z26" s="188">
        <v>42227</v>
      </c>
      <c r="AA26" s="201">
        <v>8</v>
      </c>
      <c r="AB26" s="100">
        <v>20.249999999999993</v>
      </c>
      <c r="AC26" s="100">
        <v>7.2158322953382994</v>
      </c>
      <c r="AD26" s="190">
        <v>31.674090099628653</v>
      </c>
      <c r="AE26" s="32"/>
      <c r="AF26" s="23"/>
      <c r="AG26" s="23"/>
      <c r="AH26" s="23"/>
      <c r="AJ26" s="188">
        <v>42227</v>
      </c>
      <c r="AK26" s="201">
        <v>3.4200000000000057</v>
      </c>
      <c r="AL26" s="100">
        <v>4.4500000000000028</v>
      </c>
      <c r="AM26" s="100">
        <v>-0.19999999999999665</v>
      </c>
      <c r="AN26" s="190">
        <v>4.2500000000000062</v>
      </c>
      <c r="AO26" s="32"/>
      <c r="AT26" s="188">
        <v>42226</v>
      </c>
      <c r="AU26" s="189">
        <v>1</v>
      </c>
      <c r="AV26" s="100">
        <v>-2.98</v>
      </c>
      <c r="AW26" s="190">
        <v>-2.98</v>
      </c>
      <c r="AX26" s="32"/>
      <c r="BC26" s="188">
        <v>42226</v>
      </c>
      <c r="BD26" s="211">
        <v>0.02</v>
      </c>
      <c r="BE26" s="190">
        <v>-2.98</v>
      </c>
      <c r="BF26" s="32"/>
      <c r="BV26" s="32"/>
      <c r="BW26" s="32"/>
      <c r="BX26" s="32"/>
      <c r="BY26" s="32"/>
      <c r="BZ26" s="32"/>
      <c r="CA26" s="32"/>
      <c r="CB26" s="32"/>
      <c r="CC26" s="32"/>
    </row>
    <row r="27" spans="2:81" x14ac:dyDescent="0.2">
      <c r="B27" s="67" t="s">
        <v>50</v>
      </c>
      <c r="C27" s="98">
        <f>MAX(Данные!AT:AT)</f>
        <v>6</v>
      </c>
      <c r="I27" s="188">
        <v>42228</v>
      </c>
      <c r="J27" s="100">
        <v>-1.71</v>
      </c>
      <c r="K27" s="100">
        <v>0</v>
      </c>
      <c r="L27" s="214">
        <v>2</v>
      </c>
      <c r="M27" s="32"/>
      <c r="R27" s="188">
        <v>42228</v>
      </c>
      <c r="S27" s="201">
        <v>-0.9600000000000013</v>
      </c>
      <c r="T27" s="190">
        <v>-0.9600000000000013</v>
      </c>
      <c r="U27" s="72"/>
      <c r="V27" s="75"/>
      <c r="W27" s="75"/>
      <c r="X27" s="75"/>
      <c r="Z27" s="188">
        <v>42228</v>
      </c>
      <c r="AA27" s="201">
        <v>8</v>
      </c>
      <c r="AB27" s="100">
        <v>14.819999999999993</v>
      </c>
      <c r="AC27" s="100">
        <v>-16.987170793891892</v>
      </c>
      <c r="AD27" s="190">
        <v>14.686919305736762</v>
      </c>
      <c r="AE27" s="32"/>
      <c r="AF27" s="23"/>
      <c r="AG27" s="23"/>
      <c r="AH27" s="23"/>
      <c r="AJ27" s="188">
        <v>42228</v>
      </c>
      <c r="AK27" s="201">
        <v>0.53000000000000647</v>
      </c>
      <c r="AL27" s="100">
        <v>-0.21999999999999664</v>
      </c>
      <c r="AM27" s="100">
        <v>-0.95999999999999674</v>
      </c>
      <c r="AN27" s="190">
        <v>-1.1799999999999935</v>
      </c>
      <c r="AO27" s="32"/>
      <c r="AP27" s="23"/>
      <c r="AQ27" s="23"/>
      <c r="AR27" s="23"/>
      <c r="AS27" s="23"/>
      <c r="AT27" s="188">
        <v>42228</v>
      </c>
      <c r="AU27" s="189">
        <v>2</v>
      </c>
      <c r="AV27" s="100">
        <v>-0.85499999999999998</v>
      </c>
      <c r="AW27" s="190">
        <v>-1.71</v>
      </c>
      <c r="AX27" s="32"/>
      <c r="BC27" s="188">
        <v>42228</v>
      </c>
      <c r="BD27" s="211">
        <v>0.04</v>
      </c>
      <c r="BE27" s="190">
        <v>-1.71</v>
      </c>
      <c r="BF27" s="32"/>
      <c r="BV27" s="32"/>
      <c r="BW27" s="32"/>
      <c r="BX27" s="32"/>
      <c r="BY27" s="32"/>
      <c r="BZ27" s="32"/>
      <c r="CA27" s="32"/>
      <c r="CB27" s="32"/>
      <c r="CC27" s="32"/>
    </row>
    <row r="28" spans="2:81" x14ac:dyDescent="0.2">
      <c r="B28" s="67" t="s">
        <v>48</v>
      </c>
      <c r="C28" s="98">
        <f>MIN(Данные!AT:AT)*-1</f>
        <v>2</v>
      </c>
      <c r="I28" s="191">
        <v>42229</v>
      </c>
      <c r="J28" s="100">
        <v>-0.63</v>
      </c>
      <c r="K28" s="100">
        <v>0</v>
      </c>
      <c r="L28" s="214">
        <v>2</v>
      </c>
      <c r="M28" s="32"/>
      <c r="R28" s="191">
        <v>42229</v>
      </c>
      <c r="S28" s="202">
        <v>-1.5900000000000012</v>
      </c>
      <c r="T28" s="194">
        <v>-1.5900000000000012</v>
      </c>
      <c r="U28" s="72"/>
      <c r="V28" s="75"/>
      <c r="W28" s="75"/>
      <c r="X28" s="75"/>
      <c r="Z28" s="191">
        <v>42229</v>
      </c>
      <c r="AA28" s="202">
        <v>8</v>
      </c>
      <c r="AB28" s="193">
        <v>6.4099999999999966</v>
      </c>
      <c r="AC28" s="193">
        <v>-7.6721344522757136</v>
      </c>
      <c r="AD28" s="194">
        <v>7.0147848534610482</v>
      </c>
      <c r="AE28" s="32"/>
      <c r="AF28" s="23"/>
      <c r="AG28" s="23"/>
      <c r="AH28" s="23"/>
      <c r="AJ28" s="191">
        <v>42229</v>
      </c>
      <c r="AK28" s="202">
        <v>-0.95999999999999674</v>
      </c>
      <c r="AL28" s="193">
        <v>-0.38999999999999679</v>
      </c>
      <c r="AM28" s="193">
        <v>-1.5899999999999967</v>
      </c>
      <c r="AN28" s="194">
        <v>-1.5899999999999967</v>
      </c>
      <c r="AO28" s="32"/>
      <c r="AP28" s="23"/>
      <c r="AQ28" s="23"/>
      <c r="AR28" s="23"/>
      <c r="AS28" s="23"/>
      <c r="AT28" s="191">
        <v>42229</v>
      </c>
      <c r="AU28" s="192">
        <v>2</v>
      </c>
      <c r="AV28" s="193">
        <v>-0.315</v>
      </c>
      <c r="AW28" s="194">
        <v>-0.63</v>
      </c>
      <c r="AX28" s="32"/>
      <c r="BC28" s="191">
        <v>42229</v>
      </c>
      <c r="BD28" s="212">
        <v>0.04</v>
      </c>
      <c r="BE28" s="194">
        <v>-0.63</v>
      </c>
      <c r="BF28" s="32"/>
      <c r="BV28" s="32"/>
      <c r="BW28" s="32"/>
      <c r="BX28" s="32"/>
      <c r="BY28" s="32"/>
      <c r="BZ28" s="32"/>
      <c r="CA28" s="32"/>
      <c r="CB28" s="32"/>
      <c r="CC28" s="32"/>
    </row>
    <row r="29" spans="2:81" x14ac:dyDescent="0.2">
      <c r="I29" s="203" t="s">
        <v>22</v>
      </c>
      <c r="J29" s="193">
        <v>-1.5900000000000021</v>
      </c>
      <c r="K29" s="193">
        <v>0</v>
      </c>
      <c r="L29" s="215">
        <v>37</v>
      </c>
      <c r="M29" s="32"/>
      <c r="R29" s="24"/>
      <c r="S29" s="25"/>
      <c r="T29" s="25"/>
      <c r="U29" s="72"/>
      <c r="Z29" s="74"/>
      <c r="AA29" s="71"/>
      <c r="AE29" s="32"/>
      <c r="AJ29" s="24"/>
      <c r="AK29" s="25"/>
      <c r="AO29" s="32"/>
      <c r="AP29" s="23"/>
      <c r="AQ29" s="23"/>
      <c r="AR29" s="23"/>
      <c r="AS29" s="23"/>
      <c r="AT29" s="24"/>
      <c r="AU29" s="26"/>
      <c r="AV29" s="25"/>
      <c r="AW29" s="25"/>
      <c r="AX29" s="32"/>
      <c r="BC29" s="24"/>
      <c r="BD29" s="26"/>
      <c r="BE29" s="25"/>
      <c r="BF29" s="32"/>
      <c r="BV29" s="32"/>
      <c r="BW29" s="32"/>
      <c r="BX29" s="32"/>
      <c r="BY29" s="32"/>
      <c r="BZ29" s="32"/>
      <c r="CA29" s="32"/>
      <c r="CB29" s="32"/>
      <c r="CC29" s="32"/>
    </row>
    <row r="30" spans="2:81" x14ac:dyDescent="0.2">
      <c r="I30" s="24"/>
      <c r="J30" s="25"/>
      <c r="K30" s="25"/>
      <c r="L30" s="26"/>
      <c r="M30" s="32"/>
      <c r="R30" s="24"/>
      <c r="S30" s="25"/>
      <c r="T30" s="25"/>
      <c r="U30" s="72"/>
      <c r="Z30" s="74"/>
      <c r="AA30" s="71"/>
      <c r="AE30" s="32"/>
      <c r="AJ30" s="24"/>
      <c r="AK30" s="25"/>
      <c r="AO30" s="32"/>
      <c r="AP30" s="23"/>
      <c r="AQ30" s="23"/>
      <c r="AR30" s="23"/>
      <c r="AS30" s="23"/>
      <c r="AT30" s="24"/>
      <c r="AU30" s="26"/>
      <c r="AV30" s="25"/>
      <c r="AW30" s="25"/>
      <c r="AX30" s="32"/>
      <c r="BC30" s="24"/>
      <c r="BD30" s="26"/>
      <c r="BE30" s="25"/>
      <c r="BF30" s="32"/>
      <c r="BV30" s="32"/>
      <c r="BW30" s="32"/>
      <c r="BX30" s="32"/>
      <c r="BY30" s="32"/>
      <c r="BZ30" s="32"/>
      <c r="CA30" s="32"/>
      <c r="CB30" s="32"/>
      <c r="CC30" s="32"/>
    </row>
    <row r="31" spans="2:81" x14ac:dyDescent="0.2">
      <c r="I31" s="24"/>
      <c r="J31" s="25"/>
      <c r="K31" s="25"/>
      <c r="L31" s="26"/>
      <c r="M31" s="32"/>
      <c r="R31" s="24"/>
      <c r="S31" s="25"/>
      <c r="T31" s="25"/>
      <c r="U31" s="72"/>
      <c r="Z31" s="74"/>
      <c r="AA31" s="71"/>
      <c r="AE31" s="32"/>
      <c r="AJ31" s="24"/>
      <c r="AK31" s="25"/>
      <c r="AO31" s="32"/>
      <c r="AP31" s="23"/>
      <c r="AQ31" s="23"/>
      <c r="AR31" s="23"/>
      <c r="AS31" s="23"/>
      <c r="AT31" s="24"/>
      <c r="AU31" s="26"/>
      <c r="AV31" s="25"/>
      <c r="AW31" s="25"/>
      <c r="AX31" s="32"/>
      <c r="BC31" s="24"/>
      <c r="BD31" s="26"/>
      <c r="BE31" s="25"/>
      <c r="BF31" s="32"/>
      <c r="BV31" s="32"/>
      <c r="BW31" s="32"/>
      <c r="BX31" s="32"/>
      <c r="BY31" s="32"/>
      <c r="BZ31" s="32"/>
      <c r="CA31" s="32"/>
      <c r="CB31" s="32"/>
      <c r="CC31" s="32"/>
    </row>
    <row r="32" spans="2:81" x14ac:dyDescent="0.2">
      <c r="D32" s="23"/>
      <c r="E32" s="23"/>
      <c r="F32" s="23"/>
      <c r="G32" s="23"/>
      <c r="I32" s="24"/>
      <c r="J32" s="25"/>
      <c r="K32" s="25"/>
      <c r="L32" s="26"/>
      <c r="M32" s="32"/>
      <c r="R32" s="24"/>
      <c r="S32" s="25"/>
      <c r="T32" s="25"/>
      <c r="U32" s="72"/>
      <c r="V32" s="75"/>
      <c r="W32" s="75"/>
      <c r="X32" s="75"/>
      <c r="Z32" s="74"/>
      <c r="AA32" s="71"/>
      <c r="AE32" s="32"/>
      <c r="AF32" s="23"/>
      <c r="AG32" s="23"/>
      <c r="AH32" s="23"/>
      <c r="AJ32" s="24"/>
      <c r="AK32" s="25"/>
      <c r="AO32" s="32"/>
      <c r="AP32" s="23"/>
      <c r="AQ32" s="23"/>
      <c r="AR32" s="23"/>
      <c r="AS32" s="23"/>
      <c r="AT32" s="24"/>
      <c r="AU32" s="26"/>
      <c r="AV32" s="25"/>
      <c r="AW32" s="25"/>
      <c r="AX32" s="32"/>
      <c r="BC32" s="24"/>
      <c r="BD32" s="26"/>
      <c r="BE32" s="25"/>
      <c r="BF32" s="32"/>
      <c r="BV32" s="32"/>
      <c r="BW32" s="32"/>
      <c r="BX32" s="32"/>
      <c r="BY32" s="32"/>
      <c r="BZ32" s="32"/>
      <c r="CA32" s="32"/>
      <c r="CB32" s="32"/>
      <c r="CC32" s="32"/>
    </row>
    <row r="33" spans="4:81" x14ac:dyDescent="0.2">
      <c r="D33" s="23"/>
      <c r="E33" s="23"/>
      <c r="F33" s="23"/>
      <c r="G33" s="23"/>
      <c r="I33" s="24"/>
      <c r="J33" s="25"/>
      <c r="K33" s="25"/>
      <c r="L33" s="26"/>
      <c r="M33" s="32"/>
      <c r="R33" s="24"/>
      <c r="S33" s="25"/>
      <c r="T33" s="25"/>
      <c r="U33" s="72"/>
      <c r="V33" s="75"/>
      <c r="W33" s="75"/>
      <c r="X33" s="75"/>
      <c r="Z33" s="74"/>
      <c r="AA33" s="71"/>
      <c r="AE33" s="32"/>
      <c r="AF33" s="23"/>
      <c r="AG33" s="23"/>
      <c r="AH33" s="23"/>
      <c r="AJ33" s="24"/>
      <c r="AK33" s="25"/>
      <c r="AO33" s="32"/>
      <c r="AP33" s="23"/>
      <c r="AQ33" s="23"/>
      <c r="AR33" s="23"/>
      <c r="AS33" s="23"/>
      <c r="AT33" s="24"/>
      <c r="AU33" s="26"/>
      <c r="AV33" s="25"/>
      <c r="AW33" s="25"/>
      <c r="AX33" s="32"/>
      <c r="BC33" s="24"/>
      <c r="BD33" s="26"/>
      <c r="BE33" s="25"/>
      <c r="BF33" s="32"/>
      <c r="BV33" s="32"/>
      <c r="BW33" s="32"/>
      <c r="BX33" s="32"/>
      <c r="BY33" s="32"/>
      <c r="BZ33" s="32"/>
      <c r="CA33" s="32"/>
      <c r="CB33" s="32"/>
      <c r="CC33" s="32"/>
    </row>
    <row r="34" spans="4:81" x14ac:dyDescent="0.2">
      <c r="I34" s="35"/>
      <c r="J34" s="35"/>
      <c r="K34" s="35"/>
      <c r="L34" s="35"/>
      <c r="M34" s="32"/>
      <c r="R34" s="32"/>
      <c r="S34" s="32"/>
      <c r="T34" s="32"/>
      <c r="U34" s="72"/>
      <c r="Z34" s="72"/>
      <c r="AA34" s="72"/>
      <c r="AB34" s="72"/>
      <c r="AC34" s="72"/>
      <c r="AD34" s="72"/>
      <c r="AE34" s="32"/>
      <c r="AJ34" s="32"/>
      <c r="AK34" s="32"/>
      <c r="AL34" s="32"/>
      <c r="AM34" s="32"/>
      <c r="AN34" s="32"/>
      <c r="AO34" s="32"/>
      <c r="AP34" s="23"/>
      <c r="AQ34" s="23"/>
      <c r="AR34" s="23"/>
      <c r="AS34" s="23"/>
      <c r="AT34" s="32"/>
      <c r="AU34" s="32"/>
      <c r="AV34" s="32"/>
      <c r="AW34" s="32"/>
      <c r="AX34" s="32"/>
      <c r="BC34" s="32"/>
      <c r="BD34" s="32"/>
      <c r="BE34" s="32"/>
      <c r="BF34" s="32"/>
      <c r="BV34" s="32"/>
      <c r="BW34" s="32"/>
      <c r="BX34" s="32"/>
      <c r="BY34" s="32"/>
      <c r="BZ34" s="32"/>
      <c r="CA34" s="32"/>
      <c r="CB34" s="32"/>
      <c r="CC34" s="32"/>
    </row>
    <row r="35" spans="4:81" x14ac:dyDescent="0.2">
      <c r="I35" s="32"/>
      <c r="J35" s="32"/>
      <c r="K35" s="32"/>
      <c r="L35" s="32"/>
      <c r="M35" s="32"/>
      <c r="R35" s="32"/>
      <c r="S35" s="32"/>
      <c r="T35" s="32"/>
      <c r="U35" s="72"/>
      <c r="Z35" s="72"/>
      <c r="AA35" s="72"/>
      <c r="AB35" s="72"/>
      <c r="AC35" s="72"/>
      <c r="AD35" s="72"/>
      <c r="AE35" s="32"/>
      <c r="AJ35" s="32"/>
      <c r="AK35" s="32"/>
      <c r="AL35" s="32"/>
      <c r="AM35" s="32"/>
      <c r="AN35" s="32"/>
      <c r="AO35" s="32"/>
      <c r="AP35" s="23"/>
      <c r="AQ35" s="23"/>
      <c r="AR35" s="23"/>
      <c r="AS35" s="23"/>
      <c r="AT35" s="32"/>
      <c r="AU35" s="32"/>
      <c r="AV35" s="32"/>
      <c r="AW35" s="32"/>
      <c r="AX35" s="32"/>
      <c r="BC35" s="32"/>
      <c r="BD35" s="32"/>
      <c r="BE35" s="32"/>
      <c r="BF35" s="32"/>
      <c r="BV35" s="32"/>
      <c r="BW35" s="32"/>
      <c r="BX35" s="32"/>
      <c r="BY35" s="32"/>
      <c r="BZ35" s="32"/>
      <c r="CA35" s="32"/>
      <c r="CB35" s="32"/>
      <c r="CC35" s="32"/>
    </row>
    <row r="36" spans="4:81" x14ac:dyDescent="0.2">
      <c r="I36" s="32"/>
      <c r="J36" s="32"/>
      <c r="K36" s="32"/>
      <c r="L36" s="32"/>
      <c r="M36" s="32"/>
      <c r="R36" s="32"/>
      <c r="S36" s="32"/>
      <c r="T36" s="32"/>
      <c r="U36" s="72"/>
      <c r="Z36" s="72"/>
      <c r="AA36" s="72"/>
      <c r="AB36" s="72"/>
      <c r="AC36" s="72"/>
      <c r="AD36" s="72"/>
      <c r="AE36" s="32"/>
      <c r="AJ36" s="32"/>
      <c r="AK36" s="32"/>
      <c r="AL36" s="32"/>
      <c r="AM36" s="32"/>
      <c r="AN36" s="32"/>
      <c r="AO36" s="32"/>
      <c r="AP36" s="23"/>
      <c r="AQ36" s="23"/>
      <c r="AR36" s="23"/>
      <c r="AS36" s="23"/>
      <c r="AT36" s="32"/>
      <c r="AU36" s="32"/>
      <c r="AV36" s="32"/>
      <c r="AW36" s="32"/>
      <c r="AX36" s="32"/>
      <c r="BC36" s="32"/>
      <c r="BD36" s="32"/>
      <c r="BE36" s="32"/>
      <c r="BF36" s="32"/>
      <c r="BV36" s="32"/>
      <c r="BW36" s="32"/>
      <c r="BX36" s="32"/>
      <c r="BY36" s="32"/>
      <c r="BZ36" s="32"/>
      <c r="CA36" s="32"/>
      <c r="CB36" s="32"/>
      <c r="CC36" s="32"/>
    </row>
    <row r="37" spans="4:81" x14ac:dyDescent="0.2">
      <c r="I37" s="32"/>
      <c r="J37" s="32"/>
      <c r="K37" s="32"/>
      <c r="L37" s="32"/>
      <c r="M37" s="32"/>
      <c r="R37" s="32"/>
      <c r="S37" s="32"/>
      <c r="T37" s="32"/>
      <c r="U37" s="72"/>
      <c r="Z37" s="72"/>
      <c r="AA37" s="72"/>
      <c r="AB37" s="72"/>
      <c r="AC37" s="72"/>
      <c r="AD37" s="72"/>
      <c r="AE37" s="32"/>
      <c r="AJ37" s="32"/>
      <c r="AK37" s="32"/>
      <c r="AL37" s="32"/>
      <c r="AM37" s="32"/>
      <c r="AN37" s="32"/>
      <c r="AO37" s="32"/>
      <c r="AP37" s="23"/>
      <c r="AQ37" s="23"/>
      <c r="AR37" s="23"/>
      <c r="AS37" s="23"/>
      <c r="AT37" s="32"/>
      <c r="AU37" s="32"/>
      <c r="AV37" s="32"/>
      <c r="AW37" s="32"/>
      <c r="AX37" s="32"/>
      <c r="BC37" s="32"/>
      <c r="BD37" s="32"/>
      <c r="BE37" s="32"/>
      <c r="BF37" s="32"/>
      <c r="BV37" s="32"/>
      <c r="BW37" s="32"/>
      <c r="BX37" s="32"/>
      <c r="BY37" s="32"/>
      <c r="BZ37" s="32"/>
      <c r="CA37" s="32"/>
      <c r="CB37" s="32"/>
      <c r="CC37" s="32"/>
    </row>
    <row r="38" spans="4:81" x14ac:dyDescent="0.2">
      <c r="I38" s="32"/>
      <c r="J38" s="32"/>
      <c r="K38" s="32"/>
      <c r="L38" s="32"/>
      <c r="M38" s="32"/>
      <c r="R38" s="32"/>
      <c r="S38" s="32"/>
      <c r="T38" s="32"/>
      <c r="U38" s="72"/>
      <c r="Z38" s="72"/>
      <c r="AA38" s="72"/>
      <c r="AB38" s="72"/>
      <c r="AC38" s="72"/>
      <c r="AD38" s="72"/>
      <c r="AE38" s="32"/>
      <c r="AJ38" s="32"/>
      <c r="AK38" s="32"/>
      <c r="AL38" s="32"/>
      <c r="AM38" s="32"/>
      <c r="AN38" s="32"/>
      <c r="AO38" s="32"/>
      <c r="AP38" s="23"/>
      <c r="AQ38" s="23"/>
      <c r="AR38" s="23"/>
      <c r="AS38" s="23"/>
      <c r="AT38" s="32"/>
      <c r="AU38" s="32"/>
      <c r="AV38" s="32"/>
      <c r="AW38" s="32"/>
      <c r="AX38" s="32"/>
      <c r="BC38" s="32"/>
      <c r="BD38" s="32"/>
      <c r="BE38" s="32"/>
      <c r="BF38" s="32"/>
      <c r="BV38" s="32"/>
      <c r="BW38" s="32"/>
      <c r="BX38" s="32"/>
      <c r="BY38" s="32"/>
      <c r="BZ38" s="32"/>
      <c r="CA38" s="32"/>
      <c r="CB38" s="32"/>
      <c r="CC38" s="32"/>
    </row>
    <row r="39" spans="4:81" x14ac:dyDescent="0.2">
      <c r="I39" s="32"/>
      <c r="J39" s="32"/>
      <c r="K39" s="32"/>
      <c r="L39" s="32"/>
      <c r="M39" s="32"/>
      <c r="R39" s="32"/>
      <c r="S39" s="32"/>
      <c r="T39" s="32"/>
      <c r="U39" s="72"/>
      <c r="Z39" s="72"/>
      <c r="AA39" s="72"/>
      <c r="AB39" s="72"/>
      <c r="AC39" s="72"/>
      <c r="AD39" s="72"/>
      <c r="AE39" s="32"/>
      <c r="AJ39" s="32"/>
      <c r="AK39" s="32"/>
      <c r="AL39" s="32"/>
      <c r="AM39" s="32"/>
      <c r="AN39" s="32"/>
      <c r="AO39" s="32"/>
      <c r="AP39" s="23"/>
      <c r="AQ39" s="23"/>
      <c r="AR39" s="23"/>
      <c r="AS39" s="23"/>
      <c r="AT39" s="32"/>
      <c r="AU39" s="32"/>
      <c r="AV39" s="32"/>
      <c r="AW39" s="32"/>
      <c r="AX39" s="32"/>
      <c r="BC39" s="32"/>
      <c r="BD39" s="32"/>
      <c r="BE39" s="32"/>
      <c r="BF39" s="32"/>
      <c r="BV39" s="32"/>
      <c r="BW39" s="32"/>
      <c r="BX39" s="32"/>
      <c r="BY39" s="32"/>
      <c r="BZ39" s="32"/>
      <c r="CA39" s="32"/>
      <c r="CB39" s="32"/>
      <c r="CC39" s="32"/>
    </row>
    <row r="40" spans="4:81" x14ac:dyDescent="0.2">
      <c r="I40" s="32"/>
      <c r="J40" s="32"/>
      <c r="K40" s="32"/>
      <c r="L40" s="32"/>
      <c r="M40" s="32"/>
      <c r="R40" s="32"/>
      <c r="S40" s="32"/>
      <c r="T40" s="32"/>
      <c r="U40" s="72"/>
      <c r="Z40" s="72"/>
      <c r="AA40" s="72"/>
      <c r="AB40" s="72"/>
      <c r="AC40" s="72"/>
      <c r="AD40" s="72"/>
      <c r="AE40" s="32"/>
      <c r="AJ40" s="32"/>
      <c r="AK40" s="32"/>
      <c r="AL40" s="32"/>
      <c r="AM40" s="32"/>
      <c r="AN40" s="32"/>
      <c r="AO40" s="32"/>
      <c r="AP40" s="23"/>
      <c r="AQ40" s="23"/>
      <c r="AR40" s="23"/>
      <c r="AS40" s="23"/>
      <c r="AT40" s="32"/>
      <c r="AU40" s="32"/>
      <c r="AV40" s="32"/>
      <c r="AW40" s="32"/>
      <c r="AX40" s="32"/>
      <c r="BC40" s="32"/>
      <c r="BD40" s="32"/>
      <c r="BE40" s="32"/>
      <c r="BF40" s="32"/>
      <c r="BV40" s="32"/>
      <c r="BW40" s="32"/>
      <c r="BX40" s="32"/>
      <c r="BY40" s="32"/>
      <c r="BZ40" s="32"/>
      <c r="CA40" s="32"/>
      <c r="CB40" s="32"/>
      <c r="CC40" s="32"/>
    </row>
    <row r="41" spans="4:81" x14ac:dyDescent="0.2">
      <c r="I41" s="32"/>
      <c r="J41" s="32"/>
      <c r="K41" s="32"/>
      <c r="L41" s="32"/>
      <c r="M41" s="32"/>
      <c r="R41" s="32"/>
      <c r="S41" s="32"/>
      <c r="T41" s="32"/>
      <c r="U41" s="72"/>
      <c r="Z41" s="72"/>
      <c r="AA41" s="72"/>
      <c r="AB41" s="72"/>
      <c r="AC41" s="72"/>
      <c r="AD41" s="72"/>
      <c r="AE41" s="32"/>
      <c r="AJ41" s="32"/>
      <c r="AK41" s="32"/>
      <c r="AL41" s="32"/>
      <c r="AM41" s="32"/>
      <c r="AN41" s="32"/>
      <c r="AO41" s="32"/>
      <c r="AP41" s="23"/>
      <c r="AQ41" s="23"/>
      <c r="AR41" s="23"/>
      <c r="AS41" s="23"/>
      <c r="AT41" s="32"/>
      <c r="AU41" s="32"/>
      <c r="AV41" s="32"/>
      <c r="AW41" s="32"/>
      <c r="AX41" s="32"/>
      <c r="BC41" s="32"/>
      <c r="BD41" s="32"/>
      <c r="BE41" s="32"/>
      <c r="BF41" s="32"/>
      <c r="BV41" s="32"/>
      <c r="BW41" s="32"/>
      <c r="BX41" s="32"/>
      <c r="BY41" s="32"/>
      <c r="BZ41" s="32"/>
      <c r="CA41" s="32"/>
      <c r="CB41" s="32"/>
      <c r="CC41" s="32"/>
    </row>
    <row r="42" spans="4:81" x14ac:dyDescent="0.2">
      <c r="I42" s="32"/>
      <c r="J42" s="32"/>
      <c r="K42" s="32"/>
      <c r="L42" s="32"/>
      <c r="M42" s="32"/>
      <c r="R42" s="32"/>
      <c r="S42" s="32"/>
      <c r="T42" s="32"/>
      <c r="U42" s="72"/>
      <c r="Z42" s="72"/>
      <c r="AA42" s="72"/>
      <c r="AB42" s="72"/>
      <c r="AC42" s="72"/>
      <c r="AD42" s="72"/>
      <c r="AE42" s="32"/>
      <c r="AJ42" s="32"/>
      <c r="AK42" s="32"/>
      <c r="AL42" s="32"/>
      <c r="AM42" s="32"/>
      <c r="AN42" s="32"/>
      <c r="AO42" s="32"/>
      <c r="AP42" s="23"/>
      <c r="AQ42" s="23"/>
      <c r="AR42" s="23"/>
      <c r="AS42" s="23"/>
      <c r="AT42" s="32"/>
      <c r="AU42" s="32"/>
      <c r="AV42" s="32"/>
      <c r="AW42" s="32"/>
      <c r="AX42" s="32"/>
      <c r="BC42" s="32"/>
      <c r="BD42" s="32"/>
      <c r="BE42" s="32"/>
      <c r="BF42" s="32"/>
      <c r="BV42" s="32"/>
      <c r="BW42" s="32"/>
      <c r="BX42" s="32"/>
      <c r="BY42" s="32"/>
      <c r="BZ42" s="32"/>
      <c r="CA42" s="32"/>
      <c r="CB42" s="32"/>
      <c r="CC42" s="32"/>
    </row>
    <row r="43" spans="4:81" x14ac:dyDescent="0.2">
      <c r="D43" s="23"/>
      <c r="E43" s="23"/>
      <c r="F43" s="23"/>
      <c r="G43" s="23"/>
      <c r="I43" s="32"/>
      <c r="J43" s="32"/>
      <c r="K43" s="32"/>
      <c r="L43" s="32"/>
      <c r="M43" s="32"/>
      <c r="R43" s="32"/>
      <c r="S43" s="32"/>
      <c r="T43" s="32"/>
      <c r="U43" s="72"/>
      <c r="V43" s="75"/>
      <c r="W43" s="75"/>
      <c r="X43" s="75"/>
      <c r="Z43" s="72"/>
      <c r="AA43" s="72"/>
      <c r="AB43" s="72"/>
      <c r="AC43" s="72"/>
      <c r="AD43" s="72"/>
      <c r="AE43" s="32"/>
      <c r="AF43" s="23"/>
      <c r="AG43" s="23"/>
      <c r="AH43" s="23"/>
      <c r="AJ43" s="32"/>
      <c r="AK43" s="32"/>
      <c r="AL43" s="32"/>
      <c r="AM43" s="32"/>
      <c r="AN43" s="32"/>
      <c r="AO43" s="32"/>
      <c r="AP43" s="23"/>
      <c r="AQ43" s="23"/>
      <c r="AR43" s="23"/>
      <c r="AS43" s="23"/>
      <c r="AT43" s="32"/>
      <c r="AU43" s="32"/>
      <c r="AV43" s="32"/>
      <c r="AW43" s="32"/>
      <c r="AX43" s="32"/>
      <c r="BC43" s="32"/>
      <c r="BD43" s="32"/>
      <c r="BE43" s="32"/>
      <c r="BF43" s="32"/>
      <c r="BV43" s="32"/>
      <c r="BW43" s="32"/>
      <c r="BX43" s="32"/>
      <c r="BY43" s="32"/>
      <c r="BZ43" s="32"/>
      <c r="CA43" s="32"/>
      <c r="CB43" s="32"/>
      <c r="CC43" s="32"/>
    </row>
    <row r="44" spans="4:81" x14ac:dyDescent="0.2">
      <c r="D44" s="23"/>
      <c r="E44" s="23"/>
      <c r="F44" s="23"/>
      <c r="G44" s="23"/>
      <c r="I44" s="32"/>
      <c r="J44" s="32"/>
      <c r="K44" s="32"/>
      <c r="L44" s="32"/>
      <c r="M44" s="32"/>
      <c r="R44" s="32"/>
      <c r="S44" s="32"/>
      <c r="T44" s="32"/>
      <c r="U44" s="72"/>
      <c r="V44" s="75"/>
      <c r="W44" s="75"/>
      <c r="X44" s="75"/>
      <c r="Z44" s="72"/>
      <c r="AA44" s="72"/>
      <c r="AB44" s="72"/>
      <c r="AC44" s="72"/>
      <c r="AD44" s="72"/>
      <c r="AE44" s="32"/>
      <c r="AF44" s="23"/>
      <c r="AG44" s="23"/>
      <c r="AH44" s="23"/>
      <c r="AJ44" s="32"/>
      <c r="AK44" s="32"/>
      <c r="AL44" s="32"/>
      <c r="AM44" s="32"/>
      <c r="AN44" s="32"/>
      <c r="AO44" s="32"/>
      <c r="AP44" s="23"/>
      <c r="AQ44" s="23"/>
      <c r="AR44" s="23"/>
      <c r="AS44" s="23"/>
      <c r="AT44" s="32"/>
      <c r="AU44" s="32"/>
      <c r="AV44" s="32"/>
      <c r="AW44" s="32"/>
      <c r="AX44" s="32"/>
      <c r="BC44" s="32"/>
      <c r="BD44" s="32"/>
      <c r="BE44" s="32"/>
      <c r="BF44" s="32"/>
      <c r="BV44" s="32"/>
      <c r="BW44" s="32"/>
      <c r="BX44" s="32"/>
      <c r="BY44" s="32"/>
      <c r="BZ44" s="32"/>
      <c r="CA44" s="32"/>
      <c r="CB44" s="32"/>
      <c r="CC44" s="32"/>
    </row>
    <row r="45" spans="4:81" x14ac:dyDescent="0.2">
      <c r="D45" s="23"/>
      <c r="E45" s="23"/>
      <c r="F45" s="23"/>
      <c r="G45" s="23"/>
      <c r="I45" s="32"/>
      <c r="J45" s="32"/>
      <c r="K45" s="32"/>
      <c r="L45" s="32"/>
      <c r="M45" s="32"/>
      <c r="R45" s="32"/>
      <c r="S45" s="32"/>
      <c r="T45" s="32"/>
      <c r="U45" s="72"/>
      <c r="V45" s="75"/>
      <c r="W45" s="75"/>
      <c r="X45" s="75"/>
      <c r="Z45" s="72"/>
      <c r="AA45" s="72"/>
      <c r="AB45" s="72"/>
      <c r="AC45" s="72"/>
      <c r="AD45" s="72"/>
      <c r="AE45" s="32"/>
      <c r="AF45" s="23"/>
      <c r="AG45" s="23"/>
      <c r="AH45" s="23"/>
      <c r="AJ45" s="32"/>
      <c r="AK45" s="32"/>
      <c r="AL45" s="32"/>
      <c r="AM45" s="32"/>
      <c r="AN45" s="32"/>
      <c r="AO45" s="32"/>
      <c r="AP45" s="23"/>
      <c r="AQ45" s="23"/>
      <c r="AR45" s="23"/>
      <c r="AS45" s="23"/>
      <c r="AT45" s="32"/>
      <c r="AU45" s="32"/>
      <c r="AV45" s="32"/>
      <c r="AW45" s="32"/>
      <c r="AX45" s="32"/>
      <c r="BC45" s="32"/>
      <c r="BD45" s="32"/>
      <c r="BE45" s="32"/>
      <c r="BF45" s="32"/>
      <c r="BV45" s="32"/>
      <c r="BW45" s="32"/>
      <c r="BX45" s="32"/>
      <c r="BY45" s="32"/>
      <c r="BZ45" s="32"/>
      <c r="CA45" s="32"/>
      <c r="CB45" s="32"/>
      <c r="CC45" s="32"/>
    </row>
    <row r="46" spans="4:81" x14ac:dyDescent="0.2">
      <c r="D46" s="23"/>
      <c r="E46" s="23"/>
      <c r="F46" s="23"/>
      <c r="G46" s="23"/>
      <c r="I46" s="32"/>
      <c r="J46" s="32"/>
      <c r="K46" s="32"/>
      <c r="L46" s="32"/>
      <c r="M46" s="32"/>
      <c r="R46" s="32"/>
      <c r="S46" s="32"/>
      <c r="T46" s="32"/>
      <c r="U46" s="72"/>
      <c r="V46" s="75"/>
      <c r="W46" s="75"/>
      <c r="X46" s="75"/>
      <c r="Z46" s="72"/>
      <c r="AA46" s="72"/>
      <c r="AB46" s="72"/>
      <c r="AC46" s="72"/>
      <c r="AD46" s="72"/>
      <c r="AE46" s="32"/>
      <c r="AF46" s="23"/>
      <c r="AG46" s="23"/>
      <c r="AH46" s="23"/>
      <c r="AJ46" s="32"/>
      <c r="AK46" s="32"/>
      <c r="AL46" s="32"/>
      <c r="AM46" s="32"/>
      <c r="AN46" s="32"/>
      <c r="AO46" s="32"/>
      <c r="AP46" s="23"/>
      <c r="AQ46" s="23"/>
      <c r="AR46" s="23"/>
      <c r="AS46" s="23"/>
      <c r="AT46" s="32"/>
      <c r="AU46" s="32"/>
      <c r="AV46" s="32"/>
      <c r="AW46" s="32"/>
      <c r="AX46" s="32"/>
      <c r="BC46" s="32"/>
      <c r="BD46" s="32"/>
      <c r="BE46" s="32"/>
      <c r="BF46" s="32"/>
      <c r="BV46" s="32"/>
      <c r="BW46" s="32"/>
      <c r="BX46" s="32"/>
      <c r="BY46" s="32"/>
      <c r="BZ46" s="32"/>
      <c r="CA46" s="32"/>
      <c r="CB46" s="32"/>
      <c r="CC46" s="32"/>
    </row>
    <row r="47" spans="4:81" x14ac:dyDescent="0.2">
      <c r="D47" s="23"/>
      <c r="E47" s="23"/>
      <c r="F47" s="23"/>
      <c r="G47" s="23"/>
      <c r="I47" s="32"/>
      <c r="J47" s="32"/>
      <c r="K47" s="32"/>
      <c r="L47" s="32"/>
      <c r="M47" s="32"/>
      <c r="R47" s="32"/>
      <c r="S47" s="32"/>
      <c r="T47" s="32"/>
      <c r="U47" s="72"/>
      <c r="V47" s="75"/>
      <c r="W47" s="75"/>
      <c r="X47" s="75"/>
      <c r="Z47" s="72"/>
      <c r="AA47" s="72"/>
      <c r="AB47" s="72"/>
      <c r="AC47" s="72"/>
      <c r="AD47" s="72"/>
      <c r="AE47" s="32"/>
      <c r="AF47" s="23"/>
      <c r="AG47" s="23"/>
      <c r="AH47" s="23"/>
      <c r="AJ47" s="32"/>
      <c r="AK47" s="32"/>
      <c r="AL47" s="32"/>
      <c r="AM47" s="32"/>
      <c r="AN47" s="32"/>
      <c r="AO47" s="32"/>
      <c r="AP47" s="23"/>
      <c r="AQ47" s="23"/>
      <c r="AR47" s="23"/>
      <c r="AS47" s="23"/>
      <c r="AT47" s="32"/>
      <c r="AU47" s="32"/>
      <c r="AV47" s="32"/>
      <c r="AW47" s="32"/>
      <c r="AX47" s="32"/>
      <c r="BC47" s="32"/>
      <c r="BD47" s="32"/>
      <c r="BE47" s="32"/>
      <c r="BF47" s="32"/>
      <c r="BV47" s="32"/>
      <c r="BW47" s="32"/>
      <c r="BX47" s="32"/>
      <c r="BY47" s="32"/>
      <c r="BZ47" s="32"/>
      <c r="CA47" s="32"/>
      <c r="CB47" s="32"/>
      <c r="CC47" s="32"/>
    </row>
    <row r="48" spans="4:81" x14ac:dyDescent="0.2">
      <c r="D48" s="23"/>
      <c r="E48" s="23"/>
      <c r="F48" s="23"/>
      <c r="G48" s="23"/>
      <c r="I48" s="32"/>
      <c r="J48" s="32"/>
      <c r="K48" s="32"/>
      <c r="L48" s="32"/>
      <c r="M48" s="32"/>
      <c r="R48" s="32"/>
      <c r="S48" s="32"/>
      <c r="T48" s="32"/>
      <c r="U48" s="72"/>
      <c r="V48" s="75"/>
      <c r="W48" s="75"/>
      <c r="X48" s="75"/>
      <c r="Z48" s="72"/>
      <c r="AA48" s="72"/>
      <c r="AB48" s="72"/>
      <c r="AC48" s="72"/>
      <c r="AD48" s="72"/>
      <c r="AE48" s="32"/>
      <c r="AF48" s="23"/>
      <c r="AG48" s="23"/>
      <c r="AH48" s="23"/>
      <c r="AJ48" s="32"/>
      <c r="AK48" s="32"/>
      <c r="AL48" s="32"/>
      <c r="AM48" s="32"/>
      <c r="AN48" s="32"/>
      <c r="AO48" s="32"/>
      <c r="AP48" s="23"/>
      <c r="AQ48" s="23"/>
      <c r="AR48" s="23"/>
      <c r="AS48" s="23"/>
      <c r="AT48" s="32"/>
      <c r="AU48" s="32"/>
      <c r="AV48" s="32"/>
      <c r="AW48" s="32"/>
      <c r="AX48" s="32"/>
      <c r="BC48" s="32"/>
      <c r="BD48" s="32"/>
      <c r="BE48" s="32"/>
      <c r="BF48" s="32"/>
      <c r="BV48" s="32"/>
      <c r="BW48" s="32"/>
      <c r="BX48" s="32"/>
      <c r="BY48" s="32"/>
      <c r="BZ48" s="32"/>
      <c r="CA48" s="32"/>
      <c r="CB48" s="32"/>
      <c r="CC48" s="32"/>
    </row>
    <row r="49" spans="9:81" x14ac:dyDescent="0.2">
      <c r="I49" s="32"/>
      <c r="J49" s="32"/>
      <c r="K49" s="32"/>
      <c r="L49" s="32"/>
      <c r="M49" s="32"/>
      <c r="R49" s="32"/>
      <c r="S49" s="32"/>
      <c r="T49" s="32"/>
      <c r="U49" s="72"/>
      <c r="Z49" s="72"/>
      <c r="AA49" s="72"/>
      <c r="AB49" s="72"/>
      <c r="AC49" s="72"/>
      <c r="AD49" s="72"/>
      <c r="AE49" s="32"/>
      <c r="AJ49" s="32"/>
      <c r="AK49" s="32"/>
      <c r="AL49" s="32"/>
      <c r="AM49" s="32"/>
      <c r="AN49" s="32"/>
      <c r="AO49" s="32"/>
      <c r="AP49" s="23"/>
      <c r="AQ49" s="23"/>
      <c r="AR49" s="23"/>
      <c r="AS49" s="23"/>
      <c r="AT49" s="32"/>
      <c r="AU49" s="32"/>
      <c r="AV49" s="32"/>
      <c r="AW49" s="32"/>
      <c r="AX49" s="32"/>
      <c r="BC49" s="32"/>
      <c r="BD49" s="32"/>
      <c r="BE49" s="32"/>
      <c r="BF49" s="32"/>
      <c r="BV49" s="32"/>
      <c r="BW49" s="32"/>
      <c r="BX49" s="32"/>
      <c r="BY49" s="32"/>
      <c r="BZ49" s="32"/>
      <c r="CA49" s="32"/>
      <c r="CB49" s="32"/>
      <c r="CC49" s="32"/>
    </row>
    <row r="50" spans="9:81" x14ac:dyDescent="0.2">
      <c r="I50" s="32"/>
      <c r="J50" s="32"/>
      <c r="K50" s="32"/>
      <c r="L50" s="32"/>
      <c r="M50" s="32"/>
      <c r="R50" s="32"/>
      <c r="S50" s="32"/>
      <c r="T50" s="32"/>
      <c r="U50" s="72"/>
      <c r="Z50" s="72"/>
      <c r="AA50" s="72"/>
      <c r="AB50" s="72"/>
      <c r="AC50" s="72"/>
      <c r="AD50" s="72"/>
      <c r="AE50" s="32"/>
      <c r="AJ50" s="32"/>
      <c r="AK50" s="32"/>
      <c r="AL50" s="32"/>
      <c r="AM50" s="32"/>
      <c r="AN50" s="32"/>
      <c r="AO50" s="32"/>
      <c r="AP50" s="23"/>
      <c r="AQ50" s="23"/>
      <c r="AR50" s="23"/>
      <c r="AS50" s="23"/>
      <c r="AT50" s="32"/>
      <c r="AU50" s="32"/>
      <c r="AV50" s="32"/>
      <c r="AW50" s="32"/>
      <c r="AX50" s="32"/>
      <c r="BC50" s="32"/>
      <c r="BD50" s="32"/>
      <c r="BE50" s="32"/>
      <c r="BF50" s="32"/>
      <c r="BV50" s="32"/>
      <c r="BW50" s="32"/>
      <c r="BX50" s="32"/>
      <c r="BY50" s="32"/>
      <c r="BZ50" s="32"/>
      <c r="CA50" s="32"/>
      <c r="CB50" s="32"/>
      <c r="CC50" s="32"/>
    </row>
    <row r="51" spans="9:81" x14ac:dyDescent="0.2">
      <c r="I51" s="32"/>
      <c r="J51" s="32"/>
      <c r="K51" s="32"/>
      <c r="L51" s="32"/>
      <c r="M51" s="32"/>
      <c r="R51" s="32"/>
      <c r="S51" s="32"/>
      <c r="T51" s="32"/>
      <c r="U51" s="72"/>
      <c r="Z51" s="72"/>
      <c r="AA51" s="72"/>
      <c r="AB51" s="72"/>
      <c r="AC51" s="72"/>
      <c r="AD51" s="72"/>
      <c r="AE51" s="32"/>
      <c r="AJ51" s="32"/>
      <c r="AK51" s="32"/>
      <c r="AL51" s="32"/>
      <c r="AM51" s="32"/>
      <c r="AN51" s="32"/>
      <c r="AO51" s="32"/>
      <c r="AP51" s="23"/>
      <c r="AQ51" s="23"/>
      <c r="AR51" s="23"/>
      <c r="AS51" s="23"/>
      <c r="AT51" s="32"/>
      <c r="AU51" s="32"/>
      <c r="AV51" s="32"/>
      <c r="AW51" s="32"/>
      <c r="AX51" s="32"/>
      <c r="BC51" s="32"/>
      <c r="BD51" s="32"/>
      <c r="BE51" s="32"/>
      <c r="BF51" s="32"/>
      <c r="BV51" s="32"/>
      <c r="BW51" s="32"/>
      <c r="BX51" s="32"/>
      <c r="BY51" s="32"/>
      <c r="BZ51" s="32"/>
      <c r="CA51" s="32"/>
      <c r="CB51" s="32"/>
      <c r="CC51" s="32"/>
    </row>
    <row r="52" spans="9:81" x14ac:dyDescent="0.2">
      <c r="I52" s="32"/>
      <c r="J52" s="32"/>
      <c r="K52" s="32"/>
      <c r="L52" s="32"/>
      <c r="M52" s="32"/>
      <c r="R52" s="32"/>
      <c r="S52" s="32"/>
      <c r="T52" s="32"/>
      <c r="U52" s="72"/>
      <c r="Z52" s="72"/>
      <c r="AA52" s="72"/>
      <c r="AB52" s="72"/>
      <c r="AC52" s="72"/>
      <c r="AD52" s="72"/>
      <c r="AE52" s="32"/>
      <c r="AJ52" s="32"/>
      <c r="AK52" s="32"/>
      <c r="AL52" s="32"/>
      <c r="AM52" s="32"/>
      <c r="AN52" s="32"/>
      <c r="AO52" s="32"/>
      <c r="AP52" s="23"/>
      <c r="AQ52" s="23"/>
      <c r="AR52" s="23"/>
      <c r="AS52" s="23"/>
      <c r="AT52" s="32"/>
      <c r="AU52" s="32"/>
      <c r="AV52" s="32"/>
      <c r="AW52" s="32"/>
      <c r="AX52" s="32"/>
      <c r="BC52" s="32"/>
      <c r="BD52" s="32"/>
      <c r="BE52" s="32"/>
      <c r="BF52" s="32"/>
      <c r="BV52" s="32"/>
      <c r="BW52" s="32"/>
      <c r="BX52" s="32"/>
      <c r="BY52" s="32"/>
      <c r="BZ52" s="32"/>
      <c r="CA52" s="32"/>
      <c r="CB52" s="32"/>
      <c r="CC52" s="32"/>
    </row>
    <row r="53" spans="9:81" x14ac:dyDescent="0.2">
      <c r="I53" s="32"/>
      <c r="J53" s="32"/>
      <c r="K53" s="32"/>
      <c r="L53" s="32"/>
      <c r="M53" s="32"/>
      <c r="R53" s="32"/>
      <c r="S53" s="32"/>
      <c r="T53" s="32"/>
      <c r="U53" s="72"/>
      <c r="Z53" s="72"/>
      <c r="AA53" s="72"/>
      <c r="AB53" s="72"/>
      <c r="AC53" s="72"/>
      <c r="AD53" s="72"/>
      <c r="AE53" s="32"/>
      <c r="AJ53" s="32"/>
      <c r="AK53" s="32"/>
      <c r="AL53" s="32"/>
      <c r="AM53" s="32"/>
      <c r="AN53" s="32"/>
      <c r="AO53" s="32"/>
      <c r="AP53" s="23"/>
      <c r="AQ53" s="23"/>
      <c r="AR53" s="23"/>
      <c r="AS53" s="23"/>
      <c r="AT53" s="32"/>
      <c r="AU53" s="32"/>
      <c r="AV53" s="32"/>
      <c r="AW53" s="32"/>
      <c r="AX53" s="32"/>
      <c r="BC53" s="32"/>
      <c r="BD53" s="32"/>
      <c r="BE53" s="32"/>
      <c r="BF53" s="32"/>
      <c r="BV53" s="32"/>
      <c r="BW53" s="32"/>
      <c r="BX53" s="32"/>
      <c r="BY53" s="32"/>
      <c r="BZ53" s="32"/>
      <c r="CA53" s="32"/>
      <c r="CB53" s="32"/>
      <c r="CC53" s="32"/>
    </row>
    <row r="54" spans="9:81" x14ac:dyDescent="0.2">
      <c r="I54" s="32"/>
      <c r="J54" s="32"/>
      <c r="K54" s="32"/>
      <c r="L54" s="32"/>
      <c r="M54" s="32"/>
      <c r="R54" s="32"/>
      <c r="S54" s="32"/>
      <c r="T54" s="32"/>
      <c r="U54" s="72"/>
      <c r="Z54" s="72"/>
      <c r="AA54" s="72"/>
      <c r="AB54" s="72"/>
      <c r="AC54" s="72"/>
      <c r="AD54" s="72"/>
      <c r="AE54" s="32"/>
      <c r="AJ54" s="32"/>
      <c r="AK54" s="32"/>
      <c r="AL54" s="32"/>
      <c r="AM54" s="32"/>
      <c r="AN54" s="32"/>
      <c r="AO54" s="32"/>
      <c r="AP54" s="23"/>
      <c r="AQ54" s="23"/>
      <c r="AR54" s="23"/>
      <c r="AS54" s="23"/>
      <c r="AT54" s="32"/>
      <c r="AU54" s="32"/>
      <c r="AV54" s="32"/>
      <c r="AW54" s="32"/>
      <c r="AX54" s="32"/>
      <c r="BC54" s="32"/>
      <c r="BD54" s="32"/>
      <c r="BE54" s="32"/>
      <c r="BF54" s="32"/>
      <c r="BV54" s="32"/>
      <c r="BW54" s="32"/>
      <c r="BX54" s="32"/>
      <c r="BY54" s="32"/>
      <c r="BZ54" s="32"/>
      <c r="CA54" s="32"/>
      <c r="CB54" s="32"/>
      <c r="CC54" s="32"/>
    </row>
    <row r="55" spans="9:81" x14ac:dyDescent="0.2">
      <c r="I55" s="32"/>
      <c r="J55" s="32"/>
      <c r="K55" s="32"/>
      <c r="L55" s="32"/>
      <c r="M55" s="32"/>
      <c r="R55" s="32"/>
      <c r="S55" s="32"/>
      <c r="T55" s="32"/>
      <c r="U55" s="72"/>
      <c r="Z55" s="72"/>
      <c r="AA55" s="72"/>
      <c r="AB55" s="72"/>
      <c r="AC55" s="72"/>
      <c r="AD55" s="72"/>
      <c r="AE55" s="32"/>
      <c r="AJ55" s="32"/>
      <c r="AK55" s="32"/>
      <c r="AL55" s="32"/>
      <c r="AM55" s="32"/>
      <c r="AN55" s="32"/>
      <c r="AO55" s="32"/>
      <c r="AP55" s="23"/>
      <c r="AQ55" s="23"/>
      <c r="AR55" s="23"/>
      <c r="AS55" s="23"/>
      <c r="AT55" s="32"/>
      <c r="AU55" s="32"/>
      <c r="AV55" s="32"/>
      <c r="AW55" s="32"/>
      <c r="AX55" s="32"/>
      <c r="BC55" s="32"/>
      <c r="BD55" s="32"/>
      <c r="BE55" s="32"/>
      <c r="BF55" s="32"/>
      <c r="BV55" s="32"/>
      <c r="BW55" s="32"/>
      <c r="BX55" s="32"/>
      <c r="BY55" s="32"/>
      <c r="BZ55" s="32"/>
      <c r="CA55" s="32"/>
      <c r="CB55" s="32"/>
      <c r="CC55" s="32"/>
    </row>
    <row r="56" spans="9:81" x14ac:dyDescent="0.2">
      <c r="AC56" s="75"/>
      <c r="AD56" s="75"/>
      <c r="AM56" s="23"/>
      <c r="AN56" s="23"/>
      <c r="AO56" s="23"/>
      <c r="AP56" s="23"/>
      <c r="AQ56" s="23"/>
      <c r="AR56" s="23"/>
      <c r="AS56" s="23"/>
      <c r="BV56" s="32"/>
      <c r="BW56" s="32"/>
      <c r="BX56" s="32"/>
      <c r="BY56" s="32"/>
      <c r="BZ56" s="32"/>
      <c r="CA56" s="32"/>
      <c r="CB56" s="32"/>
      <c r="CC56" s="32"/>
    </row>
    <row r="57" spans="9:81" x14ac:dyDescent="0.2">
      <c r="AC57" s="75"/>
      <c r="AD57" s="75"/>
      <c r="AM57" s="23"/>
      <c r="AN57" s="23"/>
      <c r="AO57" s="23"/>
      <c r="AP57" s="23"/>
      <c r="AQ57" s="23"/>
      <c r="AR57" s="23"/>
      <c r="AS57" s="23"/>
      <c r="BV57" s="32"/>
      <c r="BW57" s="32"/>
      <c r="BX57" s="32"/>
      <c r="BY57" s="32"/>
      <c r="BZ57" s="32"/>
      <c r="CA57" s="32"/>
      <c r="CB57" s="32"/>
      <c r="CC57" s="32"/>
    </row>
    <row r="58" spans="9:81" x14ac:dyDescent="0.2">
      <c r="AC58" s="75"/>
      <c r="AD58" s="75"/>
      <c r="AM58" s="23"/>
      <c r="AN58" s="23"/>
      <c r="AO58" s="23"/>
      <c r="AP58" s="23"/>
      <c r="AQ58" s="23"/>
      <c r="AR58" s="23"/>
      <c r="AS58" s="23"/>
      <c r="BV58" s="32"/>
      <c r="BW58" s="32"/>
      <c r="BX58" s="32"/>
      <c r="BY58" s="32"/>
      <c r="BZ58" s="32"/>
      <c r="CA58" s="32"/>
      <c r="CB58" s="32"/>
      <c r="CC58" s="32"/>
    </row>
    <row r="59" spans="9:81" x14ac:dyDescent="0.2">
      <c r="BV59" s="32"/>
      <c r="BW59" s="32"/>
      <c r="BX59" s="32"/>
      <c r="BY59" s="32"/>
      <c r="BZ59" s="32"/>
      <c r="CA59" s="32"/>
      <c r="CB59" s="32"/>
      <c r="CC59" s="32"/>
    </row>
    <row r="60" spans="9:81" x14ac:dyDescent="0.2">
      <c r="BV60" s="32"/>
      <c r="BW60" s="32"/>
      <c r="BX60" s="32"/>
      <c r="BY60" s="32"/>
      <c r="BZ60" s="32"/>
      <c r="CA60" s="32"/>
      <c r="CB60" s="32"/>
      <c r="CC60" s="32"/>
    </row>
    <row r="61" spans="9:81" x14ac:dyDescent="0.2">
      <c r="BV61" s="32"/>
      <c r="BW61" s="32"/>
      <c r="BX61" s="32"/>
      <c r="BY61" s="32"/>
      <c r="BZ61" s="32"/>
      <c r="CA61" s="32"/>
      <c r="CB61" s="32"/>
      <c r="CC61" s="32"/>
    </row>
    <row r="62" spans="9:81" x14ac:dyDescent="0.2">
      <c r="BV62" s="32"/>
      <c r="BW62" s="32"/>
      <c r="BX62" s="32"/>
      <c r="BY62" s="32"/>
      <c r="BZ62" s="32"/>
      <c r="CA62" s="32"/>
      <c r="CB62" s="32"/>
      <c r="CC62" s="32"/>
    </row>
    <row r="63" spans="9:81" x14ac:dyDescent="0.2">
      <c r="BV63" s="32"/>
      <c r="BW63" s="32"/>
      <c r="BX63" s="32"/>
      <c r="BY63" s="32"/>
      <c r="BZ63" s="32"/>
      <c r="CA63" s="32"/>
      <c r="CB63" s="32"/>
      <c r="CC63" s="32"/>
    </row>
    <row r="64" spans="9:81" x14ac:dyDescent="0.2">
      <c r="BV64" s="32"/>
      <c r="BW64" s="32"/>
      <c r="BX64" s="32"/>
      <c r="BY64" s="32"/>
      <c r="BZ64" s="32"/>
      <c r="CA64" s="32"/>
      <c r="CB64" s="32"/>
      <c r="CC64" s="32"/>
    </row>
    <row r="65" spans="74:81" x14ac:dyDescent="0.2">
      <c r="BV65" s="32"/>
      <c r="BW65" s="32"/>
      <c r="BX65" s="32"/>
      <c r="BY65" s="32"/>
      <c r="BZ65" s="32"/>
      <c r="CA65" s="32"/>
      <c r="CB65" s="32"/>
      <c r="CC65" s="32"/>
    </row>
    <row r="66" spans="74:81" x14ac:dyDescent="0.2">
      <c r="BV66" s="32"/>
      <c r="BW66" s="32"/>
      <c r="BX66" s="32"/>
      <c r="BY66" s="32"/>
      <c r="BZ66" s="32"/>
      <c r="CA66" s="32"/>
      <c r="CB66" s="32"/>
      <c r="CC66" s="32"/>
    </row>
    <row r="67" spans="74:81" x14ac:dyDescent="0.2">
      <c r="BV67" s="32"/>
      <c r="BW67" s="32"/>
      <c r="BX67" s="32"/>
      <c r="BY67" s="32"/>
      <c r="BZ67" s="32"/>
      <c r="CA67" s="32"/>
      <c r="CB67" s="32"/>
      <c r="CC67" s="32"/>
    </row>
    <row r="68" spans="74:81" x14ac:dyDescent="0.2">
      <c r="BV68" s="32"/>
      <c r="BW68" s="32"/>
      <c r="BX68" s="32"/>
      <c r="BY68" s="32"/>
      <c r="BZ68" s="32"/>
      <c r="CA68" s="32"/>
      <c r="CB68" s="32"/>
      <c r="CC68" s="32"/>
    </row>
    <row r="69" spans="74:81" x14ac:dyDescent="0.2">
      <c r="BV69" s="32"/>
      <c r="BW69" s="32"/>
      <c r="BX69" s="32"/>
      <c r="BY69" s="32"/>
      <c r="BZ69" s="32"/>
      <c r="CA69" s="32"/>
      <c r="CB69" s="32"/>
      <c r="CC69" s="32"/>
    </row>
    <row r="70" spans="74:81" x14ac:dyDescent="0.2">
      <c r="BV70" s="32"/>
      <c r="BW70" s="32"/>
      <c r="BX70" s="32"/>
      <c r="BY70" s="32"/>
      <c r="BZ70" s="32"/>
      <c r="CA70" s="32"/>
      <c r="CB70" s="32"/>
      <c r="CC70" s="32"/>
    </row>
    <row r="71" spans="74:81" x14ac:dyDescent="0.2">
      <c r="BV71" s="32"/>
      <c r="BW71" s="32"/>
      <c r="BX71" s="32"/>
      <c r="BY71" s="32"/>
      <c r="BZ71" s="32"/>
      <c r="CA71" s="32"/>
      <c r="CB71" s="32"/>
      <c r="CC71" s="32"/>
    </row>
    <row r="72" spans="74:81" x14ac:dyDescent="0.2">
      <c r="BV72" s="32"/>
      <c r="BW72" s="32"/>
      <c r="BX72" s="32"/>
      <c r="BY72" s="32"/>
      <c r="BZ72" s="32"/>
      <c r="CA72" s="32"/>
      <c r="CB72" s="32"/>
      <c r="CC72" s="32"/>
    </row>
    <row r="73" spans="74:81" x14ac:dyDescent="0.2">
      <c r="BV73" s="32"/>
      <c r="BW73" s="32"/>
      <c r="BX73" s="32"/>
      <c r="BY73" s="32"/>
      <c r="BZ73" s="32"/>
      <c r="CA73" s="32"/>
      <c r="CB73" s="32"/>
      <c r="CC73" s="32"/>
    </row>
    <row r="74" spans="74:81" x14ac:dyDescent="0.2">
      <c r="BV74" s="32"/>
      <c r="BW74" s="32"/>
      <c r="BX74" s="32"/>
      <c r="BY74" s="32"/>
      <c r="BZ74" s="32"/>
      <c r="CA74" s="32"/>
      <c r="CB74" s="32"/>
      <c r="CC74" s="32"/>
    </row>
    <row r="75" spans="74:81" x14ac:dyDescent="0.2">
      <c r="BV75" s="32"/>
      <c r="BW75" s="32"/>
      <c r="BX75" s="32"/>
      <c r="BY75" s="32"/>
      <c r="BZ75" s="32"/>
      <c r="CA75" s="32"/>
      <c r="CB75" s="32"/>
      <c r="CC75" s="32"/>
    </row>
    <row r="76" spans="74:81" x14ac:dyDescent="0.2">
      <c r="BV76" s="32"/>
      <c r="BW76" s="32"/>
      <c r="BX76" s="32"/>
      <c r="BY76" s="32"/>
      <c r="BZ76" s="32"/>
      <c r="CA76" s="32"/>
      <c r="CB76" s="32"/>
      <c r="CC76" s="32"/>
    </row>
    <row r="77" spans="74:81" x14ac:dyDescent="0.2">
      <c r="BV77" s="32"/>
      <c r="BW77" s="32"/>
      <c r="BX77" s="32"/>
      <c r="BY77" s="32"/>
      <c r="BZ77" s="32"/>
      <c r="CA77" s="32"/>
      <c r="CB77" s="32"/>
      <c r="CC77" s="32"/>
    </row>
    <row r="78" spans="74:81" x14ac:dyDescent="0.2">
      <c r="BV78" s="32"/>
      <c r="BW78" s="32"/>
      <c r="BX78" s="32"/>
      <c r="BY78" s="32"/>
      <c r="BZ78" s="32"/>
      <c r="CA78" s="32"/>
      <c r="CB78" s="32"/>
      <c r="CC78" s="32"/>
    </row>
    <row r="79" spans="74:81" x14ac:dyDescent="0.2">
      <c r="BV79" s="32"/>
      <c r="BW79" s="32"/>
      <c r="BX79" s="32"/>
      <c r="BY79" s="32"/>
      <c r="BZ79" s="32"/>
      <c r="CA79" s="32"/>
      <c r="CB79" s="32"/>
      <c r="CC79" s="32"/>
    </row>
    <row r="80" spans="74:81" x14ac:dyDescent="0.2">
      <c r="BV80" s="32"/>
      <c r="BW80" s="32"/>
      <c r="BX80" s="32"/>
      <c r="BY80" s="32"/>
      <c r="BZ80" s="32"/>
      <c r="CA80" s="32"/>
      <c r="CB80" s="32"/>
      <c r="CC80" s="32"/>
    </row>
    <row r="81" spans="74:81" x14ac:dyDescent="0.2">
      <c r="BV81" s="32"/>
      <c r="BW81" s="32"/>
      <c r="BX81" s="32"/>
      <c r="BY81" s="32"/>
      <c r="BZ81" s="32"/>
      <c r="CA81" s="32"/>
      <c r="CB81" s="32"/>
      <c r="CC81" s="32"/>
    </row>
    <row r="82" spans="74:81" x14ac:dyDescent="0.2">
      <c r="BV82" s="32"/>
      <c r="BW82" s="32"/>
      <c r="BX82" s="32"/>
      <c r="BY82" s="32"/>
      <c r="BZ82" s="32"/>
      <c r="CA82" s="32"/>
      <c r="CB82" s="32"/>
      <c r="CC82" s="32"/>
    </row>
    <row r="83" spans="74:81" x14ac:dyDescent="0.2">
      <c r="BV83" s="32"/>
      <c r="BW83" s="32"/>
      <c r="BX83" s="32"/>
      <c r="BY83" s="32"/>
      <c r="BZ83" s="32"/>
      <c r="CA83" s="32"/>
      <c r="CB83" s="32"/>
      <c r="CC83" s="32"/>
    </row>
    <row r="84" spans="74:81" x14ac:dyDescent="0.2">
      <c r="BV84" s="32"/>
      <c r="BW84" s="32"/>
      <c r="BX84" s="32"/>
      <c r="BY84" s="32"/>
      <c r="BZ84" s="32"/>
      <c r="CA84" s="32"/>
      <c r="CB84" s="32"/>
      <c r="CC84" s="32"/>
    </row>
    <row r="85" spans="74:81" x14ac:dyDescent="0.2">
      <c r="BV85" s="32"/>
      <c r="BW85" s="32"/>
      <c r="BX85" s="32"/>
      <c r="BY85" s="32"/>
      <c r="BZ85" s="32"/>
      <c r="CA85" s="32"/>
      <c r="CB85" s="32"/>
      <c r="CC85" s="32"/>
    </row>
    <row r="86" spans="74:81" x14ac:dyDescent="0.2">
      <c r="BV86" s="32"/>
      <c r="BW86" s="32"/>
      <c r="BX86" s="32"/>
      <c r="BY86" s="32"/>
      <c r="BZ86" s="32"/>
      <c r="CA86" s="32"/>
      <c r="CB86" s="32"/>
      <c r="CC86" s="32"/>
    </row>
    <row r="87" spans="74:81" x14ac:dyDescent="0.2">
      <c r="BV87" s="32"/>
      <c r="BW87" s="32"/>
      <c r="BX87" s="32"/>
      <c r="BY87" s="32"/>
      <c r="BZ87" s="32"/>
      <c r="CA87" s="32"/>
      <c r="CB87" s="32"/>
      <c r="CC87" s="32"/>
    </row>
    <row r="88" spans="74:81" x14ac:dyDescent="0.2">
      <c r="BV88" s="32"/>
      <c r="BW88" s="32"/>
      <c r="BX88" s="32"/>
      <c r="BY88" s="32"/>
      <c r="BZ88" s="32"/>
      <c r="CA88" s="32"/>
      <c r="CB88" s="32"/>
      <c r="CC88" s="32"/>
    </row>
    <row r="89" spans="74:81" x14ac:dyDescent="0.2">
      <c r="BV89" s="32"/>
      <c r="BW89" s="32"/>
      <c r="BX89" s="32"/>
      <c r="BY89" s="32"/>
      <c r="BZ89" s="32"/>
      <c r="CA89" s="32"/>
      <c r="CB89" s="32"/>
      <c r="CC89" s="32"/>
    </row>
    <row r="90" spans="74:81" x14ac:dyDescent="0.2">
      <c r="BV90" s="32"/>
      <c r="BW90" s="32"/>
      <c r="BX90" s="32"/>
      <c r="BY90" s="32"/>
      <c r="BZ90" s="32"/>
      <c r="CA90" s="32"/>
      <c r="CB90" s="32"/>
      <c r="CC90" s="32"/>
    </row>
    <row r="91" spans="74:81" x14ac:dyDescent="0.2">
      <c r="BV91" s="32"/>
      <c r="BW91" s="32"/>
      <c r="BX91" s="32"/>
      <c r="BY91" s="32"/>
      <c r="BZ91" s="32"/>
      <c r="CA91" s="32"/>
      <c r="CB91" s="32"/>
      <c r="CC91" s="32"/>
    </row>
    <row r="92" spans="74:81" x14ac:dyDescent="0.2">
      <c r="BV92" s="32"/>
      <c r="BW92" s="32"/>
      <c r="BX92" s="32"/>
      <c r="BY92" s="32"/>
      <c r="BZ92" s="32"/>
      <c r="CA92" s="32"/>
      <c r="CB92" s="32"/>
      <c r="CC92" s="32"/>
    </row>
    <row r="93" spans="74:81" x14ac:dyDescent="0.2">
      <c r="BV93" s="32"/>
      <c r="BW93" s="32"/>
      <c r="BX93" s="32"/>
      <c r="BY93" s="32"/>
      <c r="BZ93" s="32"/>
      <c r="CA93" s="32"/>
      <c r="CB93" s="32"/>
      <c r="CC93" s="32"/>
    </row>
    <row r="94" spans="74:81" x14ac:dyDescent="0.2">
      <c r="BV94" s="32"/>
      <c r="BW94" s="32"/>
      <c r="BX94" s="32"/>
      <c r="BY94" s="32"/>
      <c r="BZ94" s="32"/>
      <c r="CA94" s="32"/>
      <c r="CB94" s="32"/>
      <c r="CC94" s="32"/>
    </row>
    <row r="95" spans="74:81" x14ac:dyDescent="0.2">
      <c r="BV95" s="32"/>
      <c r="BW95" s="32"/>
      <c r="BX95" s="32"/>
      <c r="BY95" s="32"/>
      <c r="BZ95" s="32"/>
      <c r="CA95" s="32"/>
      <c r="CB95" s="32"/>
      <c r="CC95" s="32"/>
    </row>
    <row r="96" spans="74:81" x14ac:dyDescent="0.2">
      <c r="BV96" s="32"/>
      <c r="BW96" s="32"/>
      <c r="BX96" s="32"/>
      <c r="BY96" s="32"/>
      <c r="BZ96" s="32"/>
      <c r="CA96" s="32"/>
      <c r="CB96" s="32"/>
      <c r="CC96" s="32"/>
    </row>
    <row r="97" spans="74:81" x14ac:dyDescent="0.2">
      <c r="BV97" s="32"/>
      <c r="BW97" s="32"/>
      <c r="BX97" s="32"/>
      <c r="BY97" s="32"/>
      <c r="BZ97" s="32"/>
      <c r="CA97" s="32"/>
      <c r="CB97" s="32"/>
      <c r="CC97" s="32"/>
    </row>
    <row r="98" spans="74:81" x14ac:dyDescent="0.2">
      <c r="BV98" s="32"/>
      <c r="BW98" s="32"/>
      <c r="BX98" s="32"/>
      <c r="BY98" s="32"/>
      <c r="BZ98" s="32"/>
      <c r="CA98" s="32"/>
      <c r="CB98" s="32"/>
      <c r="CC98" s="32"/>
    </row>
    <row r="99" spans="74:81" x14ac:dyDescent="0.2">
      <c r="BV99" s="32"/>
      <c r="BW99" s="32"/>
      <c r="BX99" s="32"/>
      <c r="BY99" s="32"/>
      <c r="BZ99" s="32"/>
      <c r="CA99" s="32"/>
      <c r="CB99" s="32"/>
      <c r="CC99" s="32"/>
    </row>
    <row r="100" spans="74:81" x14ac:dyDescent="0.2">
      <c r="BV100" s="32"/>
      <c r="BW100" s="32"/>
      <c r="BX100" s="32"/>
      <c r="BY100" s="32"/>
      <c r="BZ100" s="32"/>
      <c r="CA100" s="32"/>
      <c r="CB100" s="32"/>
      <c r="CC100" s="32"/>
    </row>
    <row r="101" spans="74:81" x14ac:dyDescent="0.2">
      <c r="BV101" s="32"/>
      <c r="BW101" s="32"/>
      <c r="BX101" s="32"/>
      <c r="BY101" s="32"/>
      <c r="BZ101" s="32"/>
      <c r="CA101" s="32"/>
      <c r="CB101" s="32"/>
      <c r="CC101" s="32"/>
    </row>
    <row r="102" spans="74:81" x14ac:dyDescent="0.2">
      <c r="BV102" s="32"/>
      <c r="BW102" s="32"/>
      <c r="BX102" s="32"/>
      <c r="BY102" s="32"/>
      <c r="BZ102" s="32"/>
      <c r="CA102" s="32"/>
      <c r="CB102" s="32"/>
      <c r="CC102" s="32"/>
    </row>
    <row r="103" spans="74:81" x14ac:dyDescent="0.2">
      <c r="BV103" s="32"/>
      <c r="BW103" s="32"/>
      <c r="BX103" s="32"/>
      <c r="BY103" s="32"/>
      <c r="BZ103" s="32"/>
      <c r="CA103" s="32"/>
      <c r="CB103" s="32"/>
      <c r="CC103" s="32"/>
    </row>
    <row r="104" spans="74:81" x14ac:dyDescent="0.2">
      <c r="BV104" s="32"/>
      <c r="BW104" s="32"/>
      <c r="BX104" s="32"/>
      <c r="BY104" s="32"/>
      <c r="BZ104" s="32"/>
      <c r="CA104" s="32"/>
      <c r="CB104" s="32"/>
      <c r="CC104" s="32"/>
    </row>
    <row r="105" spans="74:81" x14ac:dyDescent="0.2">
      <c r="BV105" s="32"/>
      <c r="BW105" s="32"/>
      <c r="BX105" s="32"/>
      <c r="BY105" s="32"/>
      <c r="BZ105" s="32"/>
      <c r="CA105" s="32"/>
      <c r="CB105" s="32"/>
      <c r="CC105" s="32"/>
    </row>
    <row r="106" spans="74:81" x14ac:dyDescent="0.2">
      <c r="BV106" s="32"/>
      <c r="BW106" s="32"/>
      <c r="BX106" s="32"/>
      <c r="BY106" s="32"/>
      <c r="BZ106" s="32"/>
      <c r="CA106" s="32"/>
      <c r="CB106" s="32"/>
      <c r="CC106" s="32"/>
    </row>
    <row r="107" spans="74:81" x14ac:dyDescent="0.2">
      <c r="BV107" s="32"/>
      <c r="BW107" s="32"/>
      <c r="BX107" s="32"/>
      <c r="BY107" s="32"/>
      <c r="BZ107" s="32"/>
      <c r="CA107" s="32"/>
      <c r="CB107" s="32"/>
      <c r="CC107" s="32"/>
    </row>
    <row r="108" spans="74:81" x14ac:dyDescent="0.2">
      <c r="BV108" s="32"/>
      <c r="BW108" s="32"/>
      <c r="BX108" s="32"/>
      <c r="BY108" s="32"/>
      <c r="BZ108" s="32"/>
      <c r="CA108" s="32"/>
      <c r="CB108" s="32"/>
      <c r="CC108" s="32"/>
    </row>
    <row r="109" spans="74:81" x14ac:dyDescent="0.2">
      <c r="BV109" s="32"/>
      <c r="BW109" s="32"/>
      <c r="BX109" s="32"/>
      <c r="BY109" s="32"/>
      <c r="BZ109" s="32"/>
      <c r="CA109" s="32"/>
      <c r="CB109" s="32"/>
      <c r="CC109" s="32"/>
    </row>
    <row r="110" spans="74:81" x14ac:dyDescent="0.2">
      <c r="BV110" s="32"/>
      <c r="BW110" s="32"/>
      <c r="BX110" s="32"/>
      <c r="BY110" s="32"/>
      <c r="BZ110" s="32"/>
      <c r="CA110" s="32"/>
      <c r="CB110" s="32"/>
      <c r="CC110" s="32"/>
    </row>
    <row r="111" spans="74:81" x14ac:dyDescent="0.2">
      <c r="BV111" s="32"/>
      <c r="BW111" s="32"/>
      <c r="BX111" s="32"/>
      <c r="BY111" s="32"/>
      <c r="BZ111" s="32"/>
      <c r="CA111" s="32"/>
      <c r="CB111" s="32"/>
      <c r="CC111" s="32"/>
    </row>
    <row r="112" spans="74:81" x14ac:dyDescent="0.2">
      <c r="BV112" s="32"/>
      <c r="BW112" s="32"/>
      <c r="BX112" s="32"/>
      <c r="BY112" s="32"/>
      <c r="BZ112" s="32"/>
      <c r="CA112" s="32"/>
      <c r="CB112" s="32"/>
      <c r="CC112" s="32"/>
    </row>
    <row r="113" spans="74:81" x14ac:dyDescent="0.2">
      <c r="BV113" s="32"/>
      <c r="BW113" s="32"/>
      <c r="BX113" s="32"/>
      <c r="BY113" s="32"/>
      <c r="BZ113" s="32"/>
      <c r="CA113" s="32"/>
      <c r="CB113" s="32"/>
      <c r="CC113" s="32"/>
    </row>
    <row r="114" spans="74:81" x14ac:dyDescent="0.2">
      <c r="BV114" s="32"/>
      <c r="BW114" s="32"/>
      <c r="BX114" s="32"/>
      <c r="BY114" s="32"/>
      <c r="BZ114" s="32"/>
      <c r="CA114" s="32"/>
      <c r="CB114" s="32"/>
      <c r="CC114" s="32"/>
    </row>
    <row r="115" spans="74:81" x14ac:dyDescent="0.2">
      <c r="BV115" s="32"/>
      <c r="BW115" s="32"/>
      <c r="BX115" s="32"/>
      <c r="BY115" s="32"/>
      <c r="BZ115" s="32"/>
      <c r="CA115" s="32"/>
      <c r="CB115" s="32"/>
      <c r="CC115" s="32"/>
    </row>
    <row r="116" spans="74:81" x14ac:dyDescent="0.2">
      <c r="BV116" s="32"/>
      <c r="BW116" s="32"/>
      <c r="BX116" s="32"/>
      <c r="BY116" s="32"/>
      <c r="BZ116" s="32"/>
      <c r="CA116" s="32"/>
      <c r="CB116" s="32"/>
      <c r="CC116" s="32"/>
    </row>
    <row r="117" spans="74:81" x14ac:dyDescent="0.2">
      <c r="BV117" s="32"/>
      <c r="BW117" s="32"/>
      <c r="BX117" s="32"/>
      <c r="BY117" s="32"/>
      <c r="BZ117" s="32"/>
      <c r="CA117" s="32"/>
      <c r="CB117" s="32"/>
      <c r="CC117" s="32"/>
    </row>
    <row r="118" spans="74:81" x14ac:dyDescent="0.2">
      <c r="BV118" s="32"/>
      <c r="BW118" s="32"/>
      <c r="BX118" s="32"/>
      <c r="BY118" s="32"/>
      <c r="BZ118" s="32"/>
      <c r="CA118" s="32"/>
      <c r="CB118" s="32"/>
      <c r="CC118" s="32"/>
    </row>
    <row r="119" spans="74:81" x14ac:dyDescent="0.2">
      <c r="BV119" s="32"/>
      <c r="BW119" s="32"/>
      <c r="BX119" s="32"/>
      <c r="BY119" s="32"/>
      <c r="BZ119" s="32"/>
      <c r="CA119" s="32"/>
      <c r="CB119" s="32"/>
      <c r="CC119" s="32"/>
    </row>
    <row r="120" spans="74:81" x14ac:dyDescent="0.2">
      <c r="BV120" s="32"/>
      <c r="BW120" s="32"/>
      <c r="BX120" s="32"/>
      <c r="BY120" s="32"/>
      <c r="BZ120" s="32"/>
      <c r="CA120" s="32"/>
      <c r="CB120" s="32"/>
      <c r="CC120" s="32"/>
    </row>
    <row r="121" spans="74:81" x14ac:dyDescent="0.2">
      <c r="BV121" s="32"/>
      <c r="BW121" s="32"/>
      <c r="BX121" s="32"/>
      <c r="BY121" s="32"/>
      <c r="BZ121" s="32"/>
      <c r="CA121" s="32"/>
      <c r="CB121" s="32"/>
      <c r="CC121" s="32"/>
    </row>
    <row r="122" spans="74:81" x14ac:dyDescent="0.2">
      <c r="BV122" s="32"/>
      <c r="BW122" s="32"/>
      <c r="BX122" s="32"/>
      <c r="BY122" s="32"/>
      <c r="BZ122" s="32"/>
      <c r="CA122" s="32"/>
      <c r="CB122" s="32"/>
      <c r="CC122" s="32"/>
    </row>
    <row r="123" spans="74:81" x14ac:dyDescent="0.2">
      <c r="BV123" s="32"/>
      <c r="BW123" s="32"/>
      <c r="BX123" s="32"/>
      <c r="BY123" s="32"/>
      <c r="BZ123" s="32"/>
      <c r="CA123" s="32"/>
      <c r="CB123" s="32"/>
      <c r="CC123" s="32"/>
    </row>
    <row r="124" spans="74:81" x14ac:dyDescent="0.2">
      <c r="BV124" s="32"/>
      <c r="BW124" s="32"/>
      <c r="BX124" s="32"/>
      <c r="BY124" s="32"/>
      <c r="BZ124" s="32"/>
      <c r="CA124" s="32"/>
      <c r="CB124" s="32"/>
      <c r="CC124" s="32"/>
    </row>
    <row r="125" spans="74:81" x14ac:dyDescent="0.2">
      <c r="BV125" s="32"/>
      <c r="BW125" s="32"/>
      <c r="BX125" s="32"/>
      <c r="BY125" s="32"/>
      <c r="BZ125" s="32"/>
      <c r="CA125" s="32"/>
      <c r="CB125" s="32"/>
      <c r="CC125" s="32"/>
    </row>
    <row r="126" spans="74:81" x14ac:dyDescent="0.2">
      <c r="BV126" s="32"/>
      <c r="BW126" s="32"/>
      <c r="BX126" s="32"/>
      <c r="BY126" s="32"/>
      <c r="BZ126" s="32"/>
      <c r="CA126" s="32"/>
      <c r="CB126" s="32"/>
      <c r="CC126" s="32"/>
    </row>
    <row r="127" spans="74:81" x14ac:dyDescent="0.2">
      <c r="BV127" s="32"/>
      <c r="BW127" s="32"/>
      <c r="BX127" s="32"/>
      <c r="BY127" s="32"/>
      <c r="BZ127" s="32"/>
      <c r="CA127" s="32"/>
      <c r="CB127" s="32"/>
      <c r="CC127" s="32"/>
    </row>
    <row r="128" spans="74:81" x14ac:dyDescent="0.2">
      <c r="BV128" s="32"/>
      <c r="BW128" s="32"/>
      <c r="BX128" s="32"/>
      <c r="BY128" s="32"/>
      <c r="BZ128" s="32"/>
      <c r="CA128" s="32"/>
      <c r="CB128" s="32"/>
      <c r="CC128" s="32"/>
    </row>
    <row r="129" spans="74:81" x14ac:dyDescent="0.2">
      <c r="BV129" s="32"/>
      <c r="BW129" s="32"/>
      <c r="BX129" s="32"/>
      <c r="BY129" s="32"/>
      <c r="BZ129" s="32"/>
      <c r="CA129" s="32"/>
      <c r="CB129" s="32"/>
      <c r="CC129" s="32"/>
    </row>
    <row r="130" spans="74:81" x14ac:dyDescent="0.2">
      <c r="BV130" s="32"/>
      <c r="BW130" s="32"/>
      <c r="BX130" s="32"/>
      <c r="BY130" s="32"/>
      <c r="BZ130" s="32"/>
      <c r="CA130" s="32"/>
      <c r="CB130" s="32"/>
      <c r="CC130" s="32"/>
    </row>
    <row r="131" spans="74:81" x14ac:dyDescent="0.2">
      <c r="BV131" s="32"/>
      <c r="BW131" s="32"/>
      <c r="BX131" s="32"/>
      <c r="BY131" s="32"/>
      <c r="BZ131" s="32"/>
      <c r="CA131" s="32"/>
      <c r="CB131" s="32"/>
      <c r="CC131" s="32"/>
    </row>
    <row r="132" spans="74:81" x14ac:dyDescent="0.2">
      <c r="BV132" s="32"/>
      <c r="BW132" s="32"/>
      <c r="BX132" s="32"/>
      <c r="BY132" s="32"/>
      <c r="BZ132" s="32"/>
      <c r="CA132" s="32"/>
      <c r="CB132" s="32"/>
      <c r="CC132" s="32"/>
    </row>
    <row r="133" spans="74:81" x14ac:dyDescent="0.2">
      <c r="BV133" s="32"/>
      <c r="BW133" s="32"/>
      <c r="BX133" s="32"/>
      <c r="BY133" s="32"/>
      <c r="BZ133" s="32"/>
      <c r="CA133" s="32"/>
      <c r="CB133" s="32"/>
      <c r="CC133" s="32"/>
    </row>
    <row r="134" spans="74:81" x14ac:dyDescent="0.2">
      <c r="BV134" s="32"/>
      <c r="BW134" s="32"/>
      <c r="BX134" s="32"/>
      <c r="BY134" s="32"/>
      <c r="BZ134" s="32"/>
      <c r="CA134" s="32"/>
      <c r="CB134" s="32"/>
      <c r="CC134" s="32"/>
    </row>
    <row r="135" spans="74:81" x14ac:dyDescent="0.2">
      <c r="BV135" s="32"/>
      <c r="BW135" s="32"/>
      <c r="BX135" s="32"/>
      <c r="BY135" s="32"/>
      <c r="BZ135" s="32"/>
      <c r="CA135" s="32"/>
      <c r="CB135" s="32"/>
      <c r="CC135" s="32"/>
    </row>
    <row r="136" spans="74:81" x14ac:dyDescent="0.2">
      <c r="BV136" s="32"/>
      <c r="BW136" s="32"/>
      <c r="BX136" s="32"/>
      <c r="BY136" s="32"/>
      <c r="BZ136" s="32"/>
      <c r="CA136" s="32"/>
      <c r="CB136" s="32"/>
      <c r="CC136" s="32"/>
    </row>
    <row r="137" spans="74:81" x14ac:dyDescent="0.2">
      <c r="BV137" s="32"/>
      <c r="BW137" s="32"/>
      <c r="BX137" s="32"/>
      <c r="BY137" s="32"/>
      <c r="BZ137" s="32"/>
      <c r="CA137" s="32"/>
      <c r="CB137" s="32"/>
      <c r="CC137" s="32"/>
    </row>
    <row r="138" spans="74:81" x14ac:dyDescent="0.2">
      <c r="BV138" s="32"/>
      <c r="BW138" s="32"/>
      <c r="BX138" s="32"/>
      <c r="BY138" s="32"/>
      <c r="BZ138" s="32"/>
      <c r="CA138" s="32"/>
      <c r="CB138" s="32"/>
      <c r="CC138" s="32"/>
    </row>
    <row r="139" spans="74:81" x14ac:dyDescent="0.2">
      <c r="BV139" s="32"/>
      <c r="BW139" s="32"/>
      <c r="BX139" s="32"/>
      <c r="BY139" s="32"/>
      <c r="BZ139" s="32"/>
      <c r="CA139" s="32"/>
      <c r="CB139" s="32"/>
      <c r="CC139" s="32"/>
    </row>
    <row r="140" spans="74:81" x14ac:dyDescent="0.2">
      <c r="BV140" s="32"/>
      <c r="BW140" s="32"/>
      <c r="BX140" s="32"/>
      <c r="BY140" s="32"/>
      <c r="BZ140" s="32"/>
      <c r="CA140" s="32"/>
      <c r="CB140" s="32"/>
      <c r="CC140" s="32"/>
    </row>
    <row r="141" spans="74:81" x14ac:dyDescent="0.2">
      <c r="BV141" s="32"/>
      <c r="BW141" s="32"/>
      <c r="BX141" s="32"/>
      <c r="BY141" s="32"/>
      <c r="BZ141" s="32"/>
      <c r="CA141" s="32"/>
      <c r="CB141" s="32"/>
      <c r="CC141" s="32"/>
    </row>
    <row r="142" spans="74:81" x14ac:dyDescent="0.2">
      <c r="BV142" s="32"/>
      <c r="BW142" s="32"/>
      <c r="BX142" s="32"/>
      <c r="BY142" s="32"/>
      <c r="BZ142" s="32"/>
      <c r="CA142" s="32"/>
      <c r="CB142" s="32"/>
      <c r="CC142" s="32"/>
    </row>
    <row r="143" spans="74:81" x14ac:dyDescent="0.2">
      <c r="BV143" s="32"/>
      <c r="BW143" s="32"/>
      <c r="BX143" s="32"/>
      <c r="BY143" s="32"/>
      <c r="BZ143" s="32"/>
      <c r="CA143" s="32"/>
      <c r="CB143" s="32"/>
      <c r="CC143" s="32"/>
    </row>
    <row r="144" spans="74:81" x14ac:dyDescent="0.2">
      <c r="BV144" s="32"/>
      <c r="BW144" s="32"/>
      <c r="BX144" s="32"/>
      <c r="BY144" s="32"/>
      <c r="BZ144" s="32"/>
      <c r="CA144" s="32"/>
      <c r="CB144" s="32"/>
      <c r="CC144" s="32"/>
    </row>
    <row r="145" spans="74:81" x14ac:dyDescent="0.2">
      <c r="BV145" s="32"/>
      <c r="BW145" s="32"/>
      <c r="BX145" s="32"/>
      <c r="BY145" s="32"/>
      <c r="BZ145" s="32"/>
      <c r="CA145" s="32"/>
      <c r="CB145" s="32"/>
      <c r="CC145" s="32"/>
    </row>
    <row r="146" spans="74:81" x14ac:dyDescent="0.2">
      <c r="BV146" s="32"/>
      <c r="BW146" s="32"/>
      <c r="BX146" s="32"/>
      <c r="BY146" s="32"/>
      <c r="BZ146" s="32"/>
      <c r="CA146" s="32"/>
      <c r="CB146" s="32"/>
      <c r="CC146" s="32"/>
    </row>
    <row r="147" spans="74:81" x14ac:dyDescent="0.2">
      <c r="BV147" s="32"/>
      <c r="BW147" s="32"/>
      <c r="BX147" s="32"/>
      <c r="BY147" s="32"/>
      <c r="BZ147" s="32"/>
      <c r="CA147" s="32"/>
      <c r="CB147" s="32"/>
      <c r="CC147" s="32"/>
    </row>
    <row r="148" spans="74:81" x14ac:dyDescent="0.2">
      <c r="BV148" s="32"/>
      <c r="BW148" s="32"/>
      <c r="BX148" s="32"/>
      <c r="BY148" s="32"/>
      <c r="BZ148" s="32"/>
      <c r="CA148" s="32"/>
      <c r="CB148" s="32"/>
      <c r="CC148" s="32"/>
    </row>
    <row r="149" spans="74:81" x14ac:dyDescent="0.2">
      <c r="BV149" s="32"/>
      <c r="BW149" s="32"/>
      <c r="BX149" s="32"/>
      <c r="BY149" s="32"/>
      <c r="BZ149" s="32"/>
      <c r="CA149" s="32"/>
      <c r="CB149" s="32"/>
      <c r="CC149" s="32"/>
    </row>
    <row r="150" spans="74:81" x14ac:dyDescent="0.2">
      <c r="BV150" s="32"/>
      <c r="BW150" s="32"/>
      <c r="BX150" s="32"/>
      <c r="BY150" s="32"/>
      <c r="BZ150" s="32"/>
      <c r="CA150" s="32"/>
      <c r="CB150" s="32"/>
      <c r="CC150" s="32"/>
    </row>
    <row r="151" spans="74:81" x14ac:dyDescent="0.2">
      <c r="BV151" s="32"/>
      <c r="BW151" s="32"/>
      <c r="BX151" s="32"/>
      <c r="BY151" s="32"/>
      <c r="BZ151" s="32"/>
      <c r="CA151" s="32"/>
      <c r="CB151" s="32"/>
      <c r="CC151" s="32"/>
    </row>
    <row r="152" spans="74:81" x14ac:dyDescent="0.2">
      <c r="BV152" s="32"/>
      <c r="BW152" s="32"/>
      <c r="BX152" s="32"/>
      <c r="BY152" s="32"/>
      <c r="BZ152" s="32"/>
      <c r="CA152" s="32"/>
      <c r="CB152" s="32"/>
      <c r="CC152" s="32"/>
    </row>
    <row r="153" spans="74:81" x14ac:dyDescent="0.2">
      <c r="BV153" s="32"/>
      <c r="BW153" s="32"/>
      <c r="BX153" s="32"/>
      <c r="BY153" s="32"/>
      <c r="BZ153" s="32"/>
      <c r="CA153" s="32"/>
      <c r="CB153" s="32"/>
      <c r="CC153" s="32"/>
    </row>
    <row r="154" spans="74:81" x14ac:dyDescent="0.2">
      <c r="BV154" s="32"/>
      <c r="BW154" s="32"/>
      <c r="BX154" s="32"/>
      <c r="BY154" s="32"/>
      <c r="BZ154" s="32"/>
      <c r="CA154" s="32"/>
      <c r="CB154" s="32"/>
      <c r="CC154" s="32"/>
    </row>
    <row r="155" spans="74:81" x14ac:dyDescent="0.2">
      <c r="BV155" s="32"/>
      <c r="BW155" s="32"/>
      <c r="BX155" s="32"/>
      <c r="BY155" s="32"/>
      <c r="BZ155" s="32"/>
      <c r="CA155" s="32"/>
      <c r="CB155" s="32"/>
      <c r="CC155" s="32"/>
    </row>
    <row r="156" spans="74:81" x14ac:dyDescent="0.2">
      <c r="BV156" s="32"/>
      <c r="BW156" s="32"/>
      <c r="BX156" s="32"/>
      <c r="BY156" s="32"/>
      <c r="BZ156" s="32"/>
      <c r="CA156" s="32"/>
      <c r="CB156" s="32"/>
      <c r="CC156" s="32"/>
    </row>
    <row r="157" spans="74:81" x14ac:dyDescent="0.2">
      <c r="BV157" s="32"/>
      <c r="BW157" s="32"/>
      <c r="BX157" s="32"/>
      <c r="BY157" s="32"/>
      <c r="BZ157" s="32"/>
      <c r="CA157" s="32"/>
      <c r="CB157" s="32"/>
      <c r="CC157" s="32"/>
    </row>
    <row r="158" spans="74:81" x14ac:dyDescent="0.2">
      <c r="BV158" s="32"/>
      <c r="BW158" s="32"/>
      <c r="BX158" s="32"/>
      <c r="BY158" s="32"/>
      <c r="BZ158" s="32"/>
      <c r="CA158" s="32"/>
      <c r="CB158" s="32"/>
      <c r="CC158" s="32"/>
    </row>
    <row r="159" spans="74:81" x14ac:dyDescent="0.2">
      <c r="BV159" s="32"/>
      <c r="BW159" s="32"/>
      <c r="BX159" s="32"/>
      <c r="BY159" s="32"/>
      <c r="BZ159" s="32"/>
      <c r="CA159" s="32"/>
      <c r="CB159" s="32"/>
      <c r="CC159" s="32"/>
    </row>
    <row r="160" spans="74:81" x14ac:dyDescent="0.2">
      <c r="BV160" s="32"/>
      <c r="BW160" s="32"/>
      <c r="BX160" s="32"/>
      <c r="BY160" s="32"/>
      <c r="BZ160" s="32"/>
      <c r="CA160" s="32"/>
      <c r="CB160" s="32"/>
      <c r="CC160" s="32"/>
    </row>
    <row r="161" spans="74:81" x14ac:dyDescent="0.2">
      <c r="BV161" s="32"/>
      <c r="BW161" s="32"/>
      <c r="BX161" s="32"/>
      <c r="BY161" s="32"/>
      <c r="BZ161" s="32"/>
      <c r="CA161" s="32"/>
      <c r="CB161" s="32"/>
      <c r="CC161" s="32"/>
    </row>
    <row r="162" spans="74:81" x14ac:dyDescent="0.2">
      <c r="BV162" s="32"/>
      <c r="BW162" s="32"/>
      <c r="BX162" s="32"/>
      <c r="BY162" s="32"/>
      <c r="BZ162" s="32"/>
      <c r="CA162" s="32"/>
      <c r="CB162" s="32"/>
      <c r="CC162" s="32"/>
    </row>
    <row r="163" spans="74:81" x14ac:dyDescent="0.2">
      <c r="BV163" s="32"/>
      <c r="BW163" s="32"/>
      <c r="BX163" s="32"/>
      <c r="BY163" s="32"/>
      <c r="BZ163" s="32"/>
      <c r="CA163" s="32"/>
      <c r="CB163" s="32"/>
      <c r="CC163" s="32"/>
    </row>
    <row r="164" spans="74:81" x14ac:dyDescent="0.2">
      <c r="BV164" s="32"/>
      <c r="BW164" s="32"/>
      <c r="BX164" s="32"/>
      <c r="BY164" s="32"/>
      <c r="BZ164" s="32"/>
      <c r="CA164" s="32"/>
      <c r="CB164" s="32"/>
      <c r="CC164" s="32"/>
    </row>
    <row r="165" spans="74:81" x14ac:dyDescent="0.2">
      <c r="BV165" s="32"/>
      <c r="BW165" s="32"/>
      <c r="BX165" s="32"/>
      <c r="BY165" s="32"/>
      <c r="BZ165" s="32"/>
      <c r="CA165" s="32"/>
      <c r="CB165" s="32"/>
      <c r="CC165" s="32"/>
    </row>
    <row r="166" spans="74:81" x14ac:dyDescent="0.2">
      <c r="BV166" s="32"/>
      <c r="BW166" s="32"/>
      <c r="BX166" s="32"/>
      <c r="BY166" s="32"/>
      <c r="BZ166" s="32"/>
      <c r="CA166" s="32"/>
      <c r="CB166" s="32"/>
      <c r="CC166" s="32"/>
    </row>
    <row r="167" spans="74:81" x14ac:dyDescent="0.2">
      <c r="BV167" s="32"/>
      <c r="BW167" s="32"/>
      <c r="BX167" s="32"/>
      <c r="BY167" s="32"/>
      <c r="BZ167" s="32"/>
      <c r="CA167" s="32"/>
      <c r="CB167" s="32"/>
      <c r="CC167" s="32"/>
    </row>
    <row r="168" spans="74:81" x14ac:dyDescent="0.2">
      <c r="BV168" s="32"/>
      <c r="BW168" s="32"/>
      <c r="BX168" s="32"/>
      <c r="BY168" s="32"/>
      <c r="BZ168" s="32"/>
      <c r="CA168" s="32"/>
      <c r="CB168" s="32"/>
      <c r="CC168" s="32"/>
    </row>
    <row r="169" spans="74:81" x14ac:dyDescent="0.2">
      <c r="BV169" s="32"/>
      <c r="BW169" s="32"/>
      <c r="BX169" s="32"/>
      <c r="BY169" s="32"/>
      <c r="BZ169" s="32"/>
      <c r="CA169" s="32"/>
      <c r="CB169" s="32"/>
      <c r="CC169" s="32"/>
    </row>
    <row r="170" spans="74:81" x14ac:dyDescent="0.2">
      <c r="BV170" s="32"/>
      <c r="BW170" s="32"/>
      <c r="BX170" s="32"/>
      <c r="BY170" s="32"/>
      <c r="BZ170" s="32"/>
      <c r="CA170" s="32"/>
      <c r="CB170" s="32"/>
      <c r="CC170" s="32"/>
    </row>
    <row r="171" spans="74:81" x14ac:dyDescent="0.2">
      <c r="BV171" s="32"/>
      <c r="BW171" s="32"/>
      <c r="BX171" s="32"/>
      <c r="BY171" s="32"/>
      <c r="BZ171" s="32"/>
      <c r="CA171" s="32"/>
      <c r="CB171" s="32"/>
      <c r="CC171" s="32"/>
    </row>
    <row r="172" spans="74:81" x14ac:dyDescent="0.2">
      <c r="BV172" s="32"/>
      <c r="BW172" s="32"/>
      <c r="BX172" s="32"/>
      <c r="BY172" s="32"/>
      <c r="BZ172" s="32"/>
      <c r="CA172" s="32"/>
      <c r="CB172" s="32"/>
      <c r="CC172" s="32"/>
    </row>
    <row r="173" spans="74:81" x14ac:dyDescent="0.2">
      <c r="BV173" s="32"/>
      <c r="BW173" s="32"/>
      <c r="BX173" s="32"/>
      <c r="BY173" s="32"/>
      <c r="BZ173" s="32"/>
      <c r="CA173" s="32"/>
      <c r="CB173" s="32"/>
      <c r="CC173" s="32"/>
    </row>
    <row r="174" spans="74:81" x14ac:dyDescent="0.2">
      <c r="BV174" s="32"/>
      <c r="BW174" s="32"/>
      <c r="BX174" s="32"/>
      <c r="BY174" s="32"/>
      <c r="BZ174" s="32"/>
      <c r="CA174" s="32"/>
      <c r="CB174" s="32"/>
      <c r="CC174" s="32"/>
    </row>
    <row r="175" spans="74:81" x14ac:dyDescent="0.2">
      <c r="BV175" s="32"/>
      <c r="BW175" s="32"/>
      <c r="BX175" s="32"/>
      <c r="BY175" s="32"/>
      <c r="BZ175" s="32"/>
      <c r="CA175" s="32"/>
      <c r="CB175" s="32"/>
      <c r="CC175" s="32"/>
    </row>
    <row r="176" spans="74:81" x14ac:dyDescent="0.2">
      <c r="BV176" s="32"/>
      <c r="BW176" s="32"/>
      <c r="BX176" s="32"/>
      <c r="BY176" s="32"/>
      <c r="BZ176" s="32"/>
      <c r="CA176" s="32"/>
      <c r="CB176" s="32"/>
      <c r="CC176" s="32"/>
    </row>
    <row r="177" spans="74:81" x14ac:dyDescent="0.2">
      <c r="BV177" s="32"/>
      <c r="BW177" s="32"/>
      <c r="BX177" s="32"/>
      <c r="BY177" s="32"/>
      <c r="BZ177" s="32"/>
      <c r="CA177" s="32"/>
      <c r="CB177" s="32"/>
      <c r="CC177" s="32"/>
    </row>
    <row r="178" spans="74:81" x14ac:dyDescent="0.2">
      <c r="BV178" s="32"/>
      <c r="BW178" s="32"/>
      <c r="BX178" s="32"/>
      <c r="BY178" s="32"/>
      <c r="BZ178" s="32"/>
      <c r="CA178" s="32"/>
      <c r="CB178" s="32"/>
      <c r="CC178" s="32"/>
    </row>
    <row r="179" spans="74:81" x14ac:dyDescent="0.2">
      <c r="BV179" s="32"/>
      <c r="BW179" s="32"/>
      <c r="BX179" s="32"/>
      <c r="BY179" s="32"/>
      <c r="BZ179" s="32"/>
      <c r="CA179" s="32"/>
      <c r="CB179" s="32"/>
      <c r="CC179" s="32"/>
    </row>
    <row r="180" spans="74:81" x14ac:dyDescent="0.2">
      <c r="BV180" s="32"/>
      <c r="BW180" s="32"/>
      <c r="BX180" s="32"/>
      <c r="BY180" s="32"/>
      <c r="BZ180" s="32"/>
      <c r="CA180" s="32"/>
      <c r="CB180" s="32"/>
      <c r="CC180" s="32"/>
    </row>
    <row r="181" spans="74:81" x14ac:dyDescent="0.2">
      <c r="BV181" s="32"/>
      <c r="BW181" s="32"/>
      <c r="BX181" s="32"/>
      <c r="BY181" s="32"/>
      <c r="BZ181" s="32"/>
      <c r="CA181" s="32"/>
      <c r="CB181" s="32"/>
      <c r="CC181" s="32"/>
    </row>
    <row r="182" spans="74:81" x14ac:dyDescent="0.2">
      <c r="BV182" s="32"/>
      <c r="BW182" s="32"/>
      <c r="BX182" s="32"/>
      <c r="BY182" s="32"/>
      <c r="BZ182" s="32"/>
      <c r="CA182" s="32"/>
      <c r="CB182" s="32"/>
      <c r="CC182" s="32"/>
    </row>
    <row r="183" spans="74:81" x14ac:dyDescent="0.2">
      <c r="BV183" s="32"/>
      <c r="BW183" s="32"/>
      <c r="BX183" s="32"/>
      <c r="BY183" s="32"/>
      <c r="BZ183" s="32"/>
      <c r="CA183" s="32"/>
      <c r="CB183" s="32"/>
      <c r="CC183" s="32"/>
    </row>
    <row r="184" spans="74:81" x14ac:dyDescent="0.2">
      <c r="BV184" s="32"/>
      <c r="BW184" s="32"/>
      <c r="BX184" s="32"/>
      <c r="BY184" s="32"/>
      <c r="BZ184" s="32"/>
      <c r="CA184" s="32"/>
      <c r="CB184" s="32"/>
      <c r="CC184" s="32"/>
    </row>
    <row r="185" spans="74:81" x14ac:dyDescent="0.2">
      <c r="BV185" s="32"/>
      <c r="BW185" s="32"/>
      <c r="BX185" s="32"/>
      <c r="BY185" s="32"/>
      <c r="BZ185" s="32"/>
      <c r="CA185" s="32"/>
      <c r="CB185" s="32"/>
      <c r="CC185" s="32"/>
    </row>
    <row r="186" spans="74:81" x14ac:dyDescent="0.2">
      <c r="BV186" s="32"/>
      <c r="BW186" s="32"/>
      <c r="BX186" s="32"/>
      <c r="BY186" s="32"/>
      <c r="BZ186" s="32"/>
      <c r="CA186" s="32"/>
      <c r="CB186" s="32"/>
      <c r="CC186" s="32"/>
    </row>
    <row r="187" spans="74:81" x14ac:dyDescent="0.2">
      <c r="BV187" s="32"/>
      <c r="BW187" s="32"/>
      <c r="BX187" s="32"/>
      <c r="BY187" s="32"/>
      <c r="BZ187" s="32"/>
      <c r="CA187" s="32"/>
      <c r="CB187" s="32"/>
      <c r="CC187" s="32"/>
    </row>
    <row r="188" spans="74:81" x14ac:dyDescent="0.2">
      <c r="BV188" s="32"/>
      <c r="BW188" s="32"/>
      <c r="BX188" s="32"/>
      <c r="BY188" s="32"/>
      <c r="BZ188" s="32"/>
      <c r="CA188" s="32"/>
      <c r="CB188" s="32"/>
      <c r="CC188" s="32"/>
    </row>
    <row r="189" spans="74:81" x14ac:dyDescent="0.2">
      <c r="BV189" s="32"/>
      <c r="BW189" s="32"/>
      <c r="BX189" s="32"/>
      <c r="BY189" s="32"/>
      <c r="BZ189" s="32"/>
      <c r="CA189" s="32"/>
      <c r="CB189" s="32"/>
      <c r="CC189" s="32"/>
    </row>
    <row r="190" spans="74:81" x14ac:dyDescent="0.2">
      <c r="BV190" s="32"/>
      <c r="BW190" s="32"/>
      <c r="BX190" s="32"/>
      <c r="BY190" s="32"/>
      <c r="BZ190" s="32"/>
      <c r="CA190" s="32"/>
      <c r="CB190" s="32"/>
      <c r="CC190" s="32"/>
    </row>
    <row r="191" spans="74:81" x14ac:dyDescent="0.2">
      <c r="BV191" s="32"/>
      <c r="BW191" s="32"/>
      <c r="BX191" s="32"/>
      <c r="BY191" s="32"/>
      <c r="BZ191" s="32"/>
      <c r="CA191" s="32"/>
      <c r="CB191" s="32"/>
      <c r="CC191" s="32"/>
    </row>
    <row r="192" spans="74:81" x14ac:dyDescent="0.2">
      <c r="BV192" s="32"/>
      <c r="BW192" s="32"/>
      <c r="BX192" s="32"/>
      <c r="BY192" s="32"/>
      <c r="BZ192" s="32"/>
      <c r="CA192" s="32"/>
      <c r="CB192" s="32"/>
      <c r="CC192" s="32"/>
    </row>
    <row r="193" spans="74:81" x14ac:dyDescent="0.2">
      <c r="BV193" s="32"/>
      <c r="BW193" s="32"/>
      <c r="BX193" s="32"/>
      <c r="BY193" s="32"/>
      <c r="BZ193" s="32"/>
      <c r="CA193" s="32"/>
      <c r="CB193" s="32"/>
      <c r="CC193" s="32"/>
    </row>
    <row r="194" spans="74:81" x14ac:dyDescent="0.2">
      <c r="BV194" s="32"/>
      <c r="BW194" s="32"/>
      <c r="BX194" s="32"/>
      <c r="BY194" s="32"/>
      <c r="BZ194" s="32"/>
      <c r="CA194" s="32"/>
      <c r="CB194" s="32"/>
      <c r="CC194" s="32"/>
    </row>
    <row r="195" spans="74:81" x14ac:dyDescent="0.2">
      <c r="BV195" s="32"/>
      <c r="BW195" s="32"/>
      <c r="BX195" s="32"/>
      <c r="BY195" s="32"/>
      <c r="BZ195" s="32"/>
      <c r="CA195" s="32"/>
      <c r="CB195" s="32"/>
      <c r="CC195" s="32"/>
    </row>
    <row r="196" spans="74:81" x14ac:dyDescent="0.2">
      <c r="BV196" s="32"/>
      <c r="BW196" s="32"/>
      <c r="BX196" s="32"/>
      <c r="BY196" s="32"/>
      <c r="BZ196" s="32"/>
      <c r="CA196" s="32"/>
      <c r="CB196" s="32"/>
      <c r="CC196" s="32"/>
    </row>
    <row r="197" spans="74:81" x14ac:dyDescent="0.2">
      <c r="BV197" s="32"/>
      <c r="BW197" s="32"/>
      <c r="BX197" s="32"/>
      <c r="BY197" s="32"/>
      <c r="BZ197" s="32"/>
      <c r="CA197" s="32"/>
      <c r="CB197" s="32"/>
      <c r="CC197" s="32"/>
    </row>
    <row r="198" spans="74:81" x14ac:dyDescent="0.2">
      <c r="BV198" s="32"/>
      <c r="BW198" s="32"/>
      <c r="BX198" s="32"/>
      <c r="BY198" s="32"/>
      <c r="BZ198" s="32"/>
      <c r="CA198" s="32"/>
      <c r="CB198" s="32"/>
      <c r="CC198" s="32"/>
    </row>
    <row r="199" spans="74:81" x14ac:dyDescent="0.2">
      <c r="BV199" s="32"/>
      <c r="BW199" s="32"/>
      <c r="BX199" s="32"/>
      <c r="BY199" s="32"/>
      <c r="BZ199" s="32"/>
      <c r="CA199" s="32"/>
      <c r="CB199" s="32"/>
      <c r="CC199" s="32"/>
    </row>
    <row r="200" spans="74:81" x14ac:dyDescent="0.2">
      <c r="BV200" s="32"/>
      <c r="BW200" s="32"/>
      <c r="BX200" s="32"/>
      <c r="BY200" s="32"/>
      <c r="BZ200" s="32"/>
      <c r="CA200" s="32"/>
      <c r="CB200" s="32"/>
      <c r="CC200" s="32"/>
    </row>
    <row r="201" spans="74:81" x14ac:dyDescent="0.2">
      <c r="BV201" s="32"/>
      <c r="BW201" s="32"/>
      <c r="BX201" s="32"/>
      <c r="BY201" s="32"/>
      <c r="BZ201" s="32"/>
      <c r="CA201" s="32"/>
      <c r="CB201" s="32"/>
      <c r="CC201" s="32"/>
    </row>
    <row r="202" spans="74:81" x14ac:dyDescent="0.2">
      <c r="BV202" s="32"/>
      <c r="BW202" s="32"/>
      <c r="BX202" s="32"/>
      <c r="BY202" s="32"/>
      <c r="BZ202" s="32"/>
      <c r="CA202" s="32"/>
      <c r="CB202" s="32"/>
      <c r="CC202" s="32"/>
    </row>
    <row r="203" spans="74:81" x14ac:dyDescent="0.2">
      <c r="BV203" s="32"/>
      <c r="BW203" s="32"/>
      <c r="BX203" s="32"/>
      <c r="BY203" s="32"/>
      <c r="BZ203" s="32"/>
      <c r="CA203" s="32"/>
      <c r="CB203" s="32"/>
      <c r="CC203" s="32"/>
    </row>
    <row r="204" spans="74:81" x14ac:dyDescent="0.2">
      <c r="BV204" s="32"/>
      <c r="BW204" s="32"/>
      <c r="BX204" s="32"/>
      <c r="BY204" s="32"/>
      <c r="BZ204" s="32"/>
      <c r="CA204" s="32"/>
      <c r="CB204" s="32"/>
      <c r="CC204" s="32"/>
    </row>
    <row r="205" spans="74:81" x14ac:dyDescent="0.2">
      <c r="BV205" s="32"/>
      <c r="BW205" s="32"/>
      <c r="BX205" s="32"/>
      <c r="BY205" s="32"/>
      <c r="BZ205" s="32"/>
      <c r="CA205" s="32"/>
      <c r="CB205" s="32"/>
      <c r="CC205" s="32"/>
    </row>
    <row r="206" spans="74:81" x14ac:dyDescent="0.2">
      <c r="BV206" s="32"/>
      <c r="BW206" s="32"/>
      <c r="BX206" s="32"/>
      <c r="BY206" s="32"/>
      <c r="BZ206" s="32"/>
      <c r="CA206" s="32"/>
      <c r="CB206" s="32"/>
      <c r="CC206" s="32"/>
    </row>
    <row r="207" spans="74:81" x14ac:dyDescent="0.2">
      <c r="BV207" s="32"/>
      <c r="BW207" s="32"/>
      <c r="BX207" s="32"/>
      <c r="BY207" s="32"/>
      <c r="BZ207" s="32"/>
      <c r="CA207" s="32"/>
      <c r="CB207" s="32"/>
      <c r="CC207" s="32"/>
    </row>
    <row r="208" spans="74:81" x14ac:dyDescent="0.2">
      <c r="BV208" s="32"/>
      <c r="BW208" s="32"/>
      <c r="BX208" s="32"/>
      <c r="BY208" s="32"/>
      <c r="BZ208" s="32"/>
      <c r="CA208" s="32"/>
      <c r="CB208" s="32"/>
      <c r="CC208" s="32"/>
    </row>
    <row r="209" spans="74:81" x14ac:dyDescent="0.2">
      <c r="BV209" s="32"/>
      <c r="BW209" s="32"/>
      <c r="BX209" s="32"/>
      <c r="BY209" s="32"/>
      <c r="BZ209" s="32"/>
      <c r="CA209" s="32"/>
      <c r="CB209" s="32"/>
      <c r="CC209" s="32"/>
    </row>
    <row r="210" spans="74:81" x14ac:dyDescent="0.2">
      <c r="BV210" s="32"/>
      <c r="BW210" s="32"/>
      <c r="BX210" s="32"/>
      <c r="BY210" s="32"/>
      <c r="BZ210" s="32"/>
      <c r="CA210" s="32"/>
      <c r="CB210" s="32"/>
      <c r="CC210" s="32"/>
    </row>
    <row r="211" spans="74:81" x14ac:dyDescent="0.2">
      <c r="BV211" s="32"/>
      <c r="BW211" s="32"/>
      <c r="BX211" s="32"/>
      <c r="BY211" s="32"/>
      <c r="BZ211" s="32"/>
      <c r="CA211" s="32"/>
      <c r="CB211" s="32"/>
      <c r="CC211" s="32"/>
    </row>
    <row r="212" spans="74:81" x14ac:dyDescent="0.2">
      <c r="BV212" s="32"/>
      <c r="BW212" s="32"/>
      <c r="BX212" s="32"/>
      <c r="BY212" s="32"/>
      <c r="BZ212" s="32"/>
      <c r="CA212" s="32"/>
      <c r="CB212" s="32"/>
      <c r="CC212" s="32"/>
    </row>
    <row r="213" spans="74:81" x14ac:dyDescent="0.2">
      <c r="BV213" s="32"/>
      <c r="BW213" s="32"/>
      <c r="BX213" s="32"/>
      <c r="BY213" s="32"/>
      <c r="BZ213" s="32"/>
      <c r="CA213" s="32"/>
      <c r="CB213" s="32"/>
      <c r="CC213" s="32"/>
    </row>
    <row r="214" spans="74:81" x14ac:dyDescent="0.2">
      <c r="BV214" s="32"/>
      <c r="BW214" s="32"/>
      <c r="BX214" s="32"/>
      <c r="BY214" s="32"/>
      <c r="BZ214" s="32"/>
      <c r="CA214" s="32"/>
      <c r="CB214" s="32"/>
      <c r="CC214" s="32"/>
    </row>
    <row r="215" spans="74:81" x14ac:dyDescent="0.2">
      <c r="BV215" s="32"/>
      <c r="BW215" s="32"/>
      <c r="BX215" s="32"/>
      <c r="BY215" s="32"/>
      <c r="BZ215" s="32"/>
      <c r="CA215" s="32"/>
      <c r="CB215" s="32"/>
      <c r="CC215" s="32"/>
    </row>
    <row r="216" spans="74:81" x14ac:dyDescent="0.2">
      <c r="BV216" s="32"/>
      <c r="BW216" s="32"/>
      <c r="BX216" s="32"/>
      <c r="BY216" s="32"/>
      <c r="BZ216" s="32"/>
      <c r="CA216" s="32"/>
      <c r="CB216" s="32"/>
      <c r="CC216" s="32"/>
    </row>
    <row r="217" spans="74:81" x14ac:dyDescent="0.2">
      <c r="BV217" s="32"/>
      <c r="BW217" s="32"/>
      <c r="BX217" s="32"/>
      <c r="BY217" s="32"/>
      <c r="BZ217" s="32"/>
      <c r="CA217" s="32"/>
      <c r="CB217" s="32"/>
      <c r="CC217" s="32"/>
    </row>
    <row r="218" spans="74:81" x14ac:dyDescent="0.2">
      <c r="BV218" s="32"/>
      <c r="BW218" s="32"/>
      <c r="BX218" s="32"/>
      <c r="BY218" s="32"/>
      <c r="BZ218" s="32"/>
      <c r="CA218" s="32"/>
      <c r="CB218" s="32"/>
      <c r="CC218" s="32"/>
    </row>
    <row r="219" spans="74:81" x14ac:dyDescent="0.2">
      <c r="BV219" s="32"/>
      <c r="BW219" s="32"/>
      <c r="BX219" s="32"/>
      <c r="BY219" s="32"/>
      <c r="BZ219" s="32"/>
      <c r="CA219" s="32"/>
      <c r="CB219" s="32"/>
      <c r="CC219" s="32"/>
    </row>
    <row r="220" spans="74:81" x14ac:dyDescent="0.2">
      <c r="BV220" s="32"/>
      <c r="BW220" s="32"/>
      <c r="BX220" s="32"/>
      <c r="BY220" s="32"/>
      <c r="BZ220" s="32"/>
      <c r="CA220" s="32"/>
      <c r="CB220" s="32"/>
      <c r="CC220" s="32"/>
    </row>
    <row r="221" spans="74:81" x14ac:dyDescent="0.2">
      <c r="BV221" s="32"/>
      <c r="BW221" s="32"/>
      <c r="BX221" s="32"/>
      <c r="BY221" s="32"/>
      <c r="BZ221" s="32"/>
      <c r="CA221" s="32"/>
      <c r="CB221" s="32"/>
      <c r="CC221" s="32"/>
    </row>
    <row r="222" spans="74:81" x14ac:dyDescent="0.2">
      <c r="BV222" s="32"/>
      <c r="BW222" s="32"/>
      <c r="BX222" s="32"/>
      <c r="BY222" s="32"/>
      <c r="BZ222" s="32"/>
      <c r="CA222" s="32"/>
      <c r="CB222" s="32"/>
      <c r="CC222" s="32"/>
    </row>
    <row r="223" spans="74:81" x14ac:dyDescent="0.2">
      <c r="BV223" s="32"/>
      <c r="BW223" s="32"/>
      <c r="BX223" s="32"/>
      <c r="BY223" s="32"/>
      <c r="BZ223" s="32"/>
      <c r="CA223" s="32"/>
      <c r="CB223" s="32"/>
      <c r="CC223" s="32"/>
    </row>
    <row r="224" spans="74:81" x14ac:dyDescent="0.2">
      <c r="BV224" s="32"/>
      <c r="BW224" s="32"/>
      <c r="BX224" s="32"/>
      <c r="BY224" s="32"/>
      <c r="BZ224" s="32"/>
      <c r="CA224" s="32"/>
      <c r="CB224" s="32"/>
      <c r="CC224" s="32"/>
    </row>
    <row r="225" spans="74:81" x14ac:dyDescent="0.2">
      <c r="BV225" s="32"/>
      <c r="BW225" s="32"/>
      <c r="BX225" s="32"/>
      <c r="BY225" s="32"/>
      <c r="BZ225" s="32"/>
      <c r="CA225" s="32"/>
      <c r="CB225" s="32"/>
      <c r="CC225" s="32"/>
    </row>
    <row r="226" spans="74:81" x14ac:dyDescent="0.2">
      <c r="BV226" s="32"/>
      <c r="BW226" s="32"/>
      <c r="BX226" s="32"/>
      <c r="BY226" s="32"/>
      <c r="BZ226" s="32"/>
      <c r="CA226" s="32"/>
      <c r="CB226" s="32"/>
      <c r="CC226" s="32"/>
    </row>
    <row r="227" spans="74:81" x14ac:dyDescent="0.2">
      <c r="BV227" s="32"/>
      <c r="BW227" s="32"/>
      <c r="BX227" s="32"/>
      <c r="BY227" s="32"/>
      <c r="BZ227" s="32"/>
      <c r="CA227" s="32"/>
      <c r="CB227" s="32"/>
      <c r="CC227" s="32"/>
    </row>
    <row r="228" spans="74:81" x14ac:dyDescent="0.2">
      <c r="BV228" s="32"/>
      <c r="BW228" s="32"/>
      <c r="BX228" s="32"/>
      <c r="BY228" s="32"/>
      <c r="BZ228" s="32"/>
      <c r="CA228" s="32"/>
      <c r="CB228" s="32"/>
      <c r="CC228" s="32"/>
    </row>
    <row r="229" spans="74:81" x14ac:dyDescent="0.2">
      <c r="BV229" s="32"/>
      <c r="BW229" s="32"/>
      <c r="BX229" s="32"/>
      <c r="BY229" s="32"/>
      <c r="BZ229" s="32"/>
      <c r="CA229" s="32"/>
      <c r="CB229" s="32"/>
      <c r="CC229" s="32"/>
    </row>
    <row r="230" spans="74:81" x14ac:dyDescent="0.2">
      <c r="BV230" s="32"/>
      <c r="BW230" s="32"/>
      <c r="BX230" s="32"/>
      <c r="BY230" s="32"/>
      <c r="BZ230" s="32"/>
      <c r="CA230" s="32"/>
      <c r="CB230" s="32"/>
      <c r="CC230" s="32"/>
    </row>
    <row r="231" spans="74:81" x14ac:dyDescent="0.2">
      <c r="BV231" s="32"/>
      <c r="BW231" s="32"/>
      <c r="BX231" s="32"/>
      <c r="BY231" s="32"/>
      <c r="BZ231" s="32"/>
      <c r="CA231" s="32"/>
      <c r="CB231" s="32"/>
      <c r="CC231" s="32"/>
    </row>
    <row r="232" spans="74:81" x14ac:dyDescent="0.2">
      <c r="BV232" s="32"/>
      <c r="BW232" s="32"/>
      <c r="BX232" s="32"/>
      <c r="BY232" s="32"/>
      <c r="BZ232" s="32"/>
      <c r="CA232" s="32"/>
      <c r="CB232" s="32"/>
      <c r="CC232" s="32"/>
    </row>
    <row r="233" spans="74:81" x14ac:dyDescent="0.2">
      <c r="BV233" s="32"/>
      <c r="BW233" s="32"/>
      <c r="BX233" s="32"/>
      <c r="BY233" s="32"/>
      <c r="BZ233" s="32"/>
      <c r="CA233" s="32"/>
      <c r="CB233" s="32"/>
      <c r="CC233" s="32"/>
    </row>
    <row r="234" spans="74:81" x14ac:dyDescent="0.2">
      <c r="BV234" s="32"/>
      <c r="BW234" s="32"/>
      <c r="BX234" s="32"/>
      <c r="BY234" s="32"/>
      <c r="BZ234" s="32"/>
      <c r="CA234" s="32"/>
      <c r="CB234" s="32"/>
      <c r="CC234" s="32"/>
    </row>
    <row r="235" spans="74:81" x14ac:dyDescent="0.2">
      <c r="BV235" s="32"/>
      <c r="BW235" s="32"/>
      <c r="BX235" s="32"/>
      <c r="BY235" s="32"/>
      <c r="BZ235" s="32"/>
      <c r="CA235" s="32"/>
      <c r="CB235" s="32"/>
      <c r="CC235" s="32"/>
    </row>
    <row r="236" spans="74:81" x14ac:dyDescent="0.2">
      <c r="BV236" s="32"/>
      <c r="BW236" s="32"/>
      <c r="BX236" s="32"/>
      <c r="BY236" s="32"/>
      <c r="BZ236" s="32"/>
      <c r="CA236" s="32"/>
      <c r="CB236" s="32"/>
      <c r="CC236" s="32"/>
    </row>
    <row r="237" spans="74:81" x14ac:dyDescent="0.2">
      <c r="BV237" s="32"/>
      <c r="BW237" s="32"/>
      <c r="BX237" s="32"/>
      <c r="BY237" s="32"/>
      <c r="BZ237" s="32"/>
      <c r="CA237" s="32"/>
      <c r="CB237" s="32"/>
      <c r="CC237" s="32"/>
    </row>
    <row r="238" spans="74:81" x14ac:dyDescent="0.2">
      <c r="BV238" s="32"/>
      <c r="BW238" s="32"/>
      <c r="BX238" s="32"/>
      <c r="BY238" s="32"/>
      <c r="BZ238" s="32"/>
      <c r="CA238" s="32"/>
      <c r="CB238" s="32"/>
      <c r="CC238" s="32"/>
    </row>
    <row r="239" spans="74:81" x14ac:dyDescent="0.2">
      <c r="BV239" s="32"/>
      <c r="BW239" s="32"/>
      <c r="BX239" s="32"/>
      <c r="BY239" s="32"/>
      <c r="BZ239" s="32"/>
      <c r="CA239" s="32"/>
      <c r="CB239" s="32"/>
      <c r="CC239" s="32"/>
    </row>
    <row r="240" spans="74:81" x14ac:dyDescent="0.2">
      <c r="BV240" s="32"/>
      <c r="BW240" s="32"/>
      <c r="BX240" s="32"/>
      <c r="BY240" s="32"/>
      <c r="BZ240" s="32"/>
      <c r="CA240" s="32"/>
      <c r="CB240" s="32"/>
      <c r="CC240" s="32"/>
    </row>
    <row r="241" spans="74:81" x14ac:dyDescent="0.2">
      <c r="BV241" s="32"/>
      <c r="BW241" s="32"/>
      <c r="BX241" s="32"/>
      <c r="BY241" s="32"/>
      <c r="BZ241" s="32"/>
      <c r="CA241" s="32"/>
      <c r="CB241" s="32"/>
      <c r="CC241" s="32"/>
    </row>
    <row r="242" spans="74:81" x14ac:dyDescent="0.2">
      <c r="BV242" s="32"/>
      <c r="BW242" s="32"/>
      <c r="BX242" s="32"/>
      <c r="BY242" s="32"/>
      <c r="BZ242" s="32"/>
      <c r="CA242" s="32"/>
      <c r="CB242" s="32"/>
      <c r="CC242" s="32"/>
    </row>
    <row r="243" spans="74:81" x14ac:dyDescent="0.2">
      <c r="BV243" s="32"/>
      <c r="BW243" s="32"/>
      <c r="BX243" s="32"/>
      <c r="BY243" s="32"/>
      <c r="BZ243" s="32"/>
      <c r="CA243" s="32"/>
      <c r="CB243" s="32"/>
      <c r="CC243" s="32"/>
    </row>
    <row r="244" spans="74:81" x14ac:dyDescent="0.2">
      <c r="BV244" s="32"/>
      <c r="BW244" s="32"/>
      <c r="BX244" s="32"/>
      <c r="BY244" s="32"/>
      <c r="BZ244" s="32"/>
      <c r="CA244" s="32"/>
      <c r="CB244" s="32"/>
      <c r="CC244" s="32"/>
    </row>
    <row r="245" spans="74:81" x14ac:dyDescent="0.2">
      <c r="BV245" s="32"/>
      <c r="BW245" s="32"/>
      <c r="BX245" s="32"/>
      <c r="BY245" s="32"/>
      <c r="BZ245" s="32"/>
      <c r="CA245" s="32"/>
      <c r="CB245" s="32"/>
      <c r="CC245" s="32"/>
    </row>
    <row r="246" spans="74:81" x14ac:dyDescent="0.2">
      <c r="BV246" s="32"/>
      <c r="BW246" s="32"/>
      <c r="BX246" s="32"/>
      <c r="BY246" s="32"/>
      <c r="BZ246" s="32"/>
      <c r="CA246" s="32"/>
      <c r="CB246" s="32"/>
      <c r="CC246" s="32"/>
    </row>
    <row r="247" spans="74:81" x14ac:dyDescent="0.2">
      <c r="BV247" s="32"/>
      <c r="BW247" s="32"/>
      <c r="BX247" s="32"/>
      <c r="BY247" s="32"/>
      <c r="BZ247" s="32"/>
      <c r="CA247" s="32"/>
      <c r="CB247" s="32"/>
      <c r="CC247" s="32"/>
    </row>
    <row r="248" spans="74:81" x14ac:dyDescent="0.2">
      <c r="BV248" s="32"/>
      <c r="BW248" s="32"/>
      <c r="BX248" s="32"/>
      <c r="BY248" s="32"/>
      <c r="BZ248" s="32"/>
      <c r="CA248" s="32"/>
      <c r="CB248" s="32"/>
      <c r="CC248" s="32"/>
    </row>
    <row r="249" spans="74:81" x14ac:dyDescent="0.2">
      <c r="BV249" s="32"/>
      <c r="BW249" s="32"/>
      <c r="BX249" s="32"/>
      <c r="BY249" s="32"/>
      <c r="BZ249" s="32"/>
      <c r="CA249" s="32"/>
      <c r="CB249" s="32"/>
      <c r="CC249" s="32"/>
    </row>
    <row r="250" spans="74:81" x14ac:dyDescent="0.2">
      <c r="BV250" s="32"/>
      <c r="BW250" s="32"/>
      <c r="BX250" s="32"/>
      <c r="BY250" s="32"/>
      <c r="BZ250" s="32"/>
      <c r="CA250" s="32"/>
      <c r="CB250" s="32"/>
      <c r="CC250" s="32"/>
    </row>
    <row r="251" spans="74:81" x14ac:dyDescent="0.2">
      <c r="BV251" s="32"/>
      <c r="BW251" s="32"/>
      <c r="BX251" s="32"/>
      <c r="BY251" s="32"/>
      <c r="BZ251" s="32"/>
      <c r="CA251" s="32"/>
      <c r="CB251" s="32"/>
      <c r="CC251" s="32"/>
    </row>
    <row r="252" spans="74:81" x14ac:dyDescent="0.2">
      <c r="BV252" s="32"/>
      <c r="BW252" s="32"/>
      <c r="BX252" s="32"/>
      <c r="BY252" s="32"/>
      <c r="BZ252" s="32"/>
      <c r="CA252" s="32"/>
      <c r="CB252" s="32"/>
      <c r="CC252" s="32"/>
    </row>
    <row r="253" spans="74:81" x14ac:dyDescent="0.2">
      <c r="BV253" s="32"/>
      <c r="BW253" s="32"/>
      <c r="BX253" s="32"/>
      <c r="BY253" s="32"/>
      <c r="BZ253" s="32"/>
      <c r="CA253" s="32"/>
      <c r="CB253" s="32"/>
      <c r="CC253" s="32"/>
    </row>
    <row r="254" spans="74:81" x14ac:dyDescent="0.2">
      <c r="BV254" s="32"/>
      <c r="BW254" s="32"/>
      <c r="BX254" s="32"/>
      <c r="BY254" s="32"/>
      <c r="BZ254" s="32"/>
      <c r="CA254" s="32"/>
      <c r="CB254" s="32"/>
      <c r="CC254" s="32"/>
    </row>
    <row r="255" spans="74:81" x14ac:dyDescent="0.2">
      <c r="BV255" s="32"/>
      <c r="BW255" s="32"/>
      <c r="BX255" s="32"/>
      <c r="BY255" s="32"/>
      <c r="BZ255" s="32"/>
      <c r="CA255" s="32"/>
      <c r="CB255" s="32"/>
      <c r="CC255" s="32"/>
    </row>
    <row r="256" spans="74:81" x14ac:dyDescent="0.2">
      <c r="BV256" s="32"/>
      <c r="BW256" s="32"/>
      <c r="BX256" s="32"/>
      <c r="BY256" s="32"/>
      <c r="BZ256" s="32"/>
      <c r="CA256" s="32"/>
      <c r="CB256" s="32"/>
      <c r="CC256" s="32"/>
    </row>
    <row r="257" spans="74:81" x14ac:dyDescent="0.2">
      <c r="BV257" s="32"/>
      <c r="BW257" s="32"/>
      <c r="BX257" s="32"/>
      <c r="BY257" s="32"/>
      <c r="BZ257" s="32"/>
      <c r="CA257" s="32"/>
      <c r="CB257" s="32"/>
      <c r="CC257" s="32"/>
    </row>
    <row r="258" spans="74:81" x14ac:dyDescent="0.2">
      <c r="BV258" s="32"/>
      <c r="BW258" s="32"/>
      <c r="BX258" s="32"/>
      <c r="BY258" s="32"/>
      <c r="BZ258" s="32"/>
      <c r="CA258" s="32"/>
      <c r="CB258" s="32"/>
      <c r="CC258" s="32"/>
    </row>
    <row r="259" spans="74:81" x14ac:dyDescent="0.2">
      <c r="BV259" s="32"/>
      <c r="BW259" s="32"/>
      <c r="BX259" s="32"/>
      <c r="BY259" s="32"/>
      <c r="BZ259" s="32"/>
      <c r="CA259" s="32"/>
      <c r="CB259" s="32"/>
      <c r="CC259" s="32"/>
    </row>
    <row r="260" spans="74:81" x14ac:dyDescent="0.2">
      <c r="BV260" s="32"/>
      <c r="BW260" s="32"/>
      <c r="BX260" s="32"/>
      <c r="BY260" s="32"/>
      <c r="BZ260" s="32"/>
      <c r="CA260" s="32"/>
      <c r="CB260" s="32"/>
      <c r="CC260" s="32"/>
    </row>
    <row r="261" spans="74:81" x14ac:dyDescent="0.2">
      <c r="BV261" s="32"/>
      <c r="BW261" s="32"/>
      <c r="BX261" s="32"/>
      <c r="BY261" s="32"/>
      <c r="BZ261" s="32"/>
      <c r="CA261" s="32"/>
      <c r="CB261" s="32"/>
      <c r="CC261" s="32"/>
    </row>
    <row r="262" spans="74:81" x14ac:dyDescent="0.2">
      <c r="BV262" s="32"/>
      <c r="BW262" s="32"/>
      <c r="BX262" s="32"/>
      <c r="BY262" s="32"/>
      <c r="BZ262" s="32"/>
      <c r="CA262" s="32"/>
      <c r="CB262" s="32"/>
      <c r="CC262" s="32"/>
    </row>
    <row r="263" spans="74:81" x14ac:dyDescent="0.2">
      <c r="BV263" s="32"/>
      <c r="BW263" s="32"/>
      <c r="BX263" s="32"/>
      <c r="BY263" s="32"/>
      <c r="BZ263" s="32"/>
      <c r="CA263" s="32"/>
      <c r="CB263" s="32"/>
      <c r="CC263" s="32"/>
    </row>
    <row r="264" spans="74:81" x14ac:dyDescent="0.2">
      <c r="BV264" s="32"/>
      <c r="BW264" s="32"/>
      <c r="BX264" s="32"/>
      <c r="BY264" s="32"/>
      <c r="BZ264" s="32"/>
      <c r="CA264" s="32"/>
      <c r="CB264" s="32"/>
      <c r="CC264" s="32"/>
    </row>
    <row r="265" spans="74:81" x14ac:dyDescent="0.2">
      <c r="BV265" s="32"/>
      <c r="BW265" s="32"/>
      <c r="BX265" s="32"/>
      <c r="BY265" s="32"/>
      <c r="BZ265" s="32"/>
      <c r="CA265" s="32"/>
      <c r="CB265" s="32"/>
      <c r="CC265" s="32"/>
    </row>
    <row r="266" spans="74:81" x14ac:dyDescent="0.2">
      <c r="BV266" s="32"/>
      <c r="BW266" s="32"/>
      <c r="BX266" s="32"/>
      <c r="BY266" s="32"/>
      <c r="BZ266" s="32"/>
      <c r="CA266" s="32"/>
      <c r="CB266" s="32"/>
      <c r="CC266" s="32"/>
    </row>
    <row r="267" spans="74:81" x14ac:dyDescent="0.2">
      <c r="BV267" s="32"/>
      <c r="BW267" s="32"/>
      <c r="BX267" s="32"/>
      <c r="BY267" s="32"/>
      <c r="BZ267" s="32"/>
      <c r="CA267" s="32"/>
      <c r="CB267" s="32"/>
      <c r="CC267" s="32"/>
    </row>
    <row r="268" spans="74:81" x14ac:dyDescent="0.2">
      <c r="BV268" s="32"/>
      <c r="BW268" s="32"/>
      <c r="BX268" s="32"/>
      <c r="BY268" s="32"/>
      <c r="BZ268" s="32"/>
      <c r="CA268" s="32"/>
      <c r="CB268" s="32"/>
      <c r="CC268" s="32"/>
    </row>
    <row r="269" spans="74:81" x14ac:dyDescent="0.2">
      <c r="BV269" s="32"/>
      <c r="BW269" s="32"/>
      <c r="BX269" s="32"/>
      <c r="BY269" s="32"/>
      <c r="BZ269" s="32"/>
      <c r="CA269" s="32"/>
      <c r="CB269" s="32"/>
      <c r="CC269" s="32"/>
    </row>
    <row r="270" spans="74:81" x14ac:dyDescent="0.2">
      <c r="BV270" s="32"/>
      <c r="BW270" s="32"/>
      <c r="BX270" s="32"/>
      <c r="BY270" s="32"/>
      <c r="BZ270" s="32"/>
      <c r="CA270" s="32"/>
      <c r="CB270" s="32"/>
      <c r="CC270" s="32"/>
    </row>
    <row r="271" spans="74:81" x14ac:dyDescent="0.2">
      <c r="BV271" s="32"/>
      <c r="BW271" s="32"/>
      <c r="BX271" s="32"/>
      <c r="BY271" s="32"/>
      <c r="BZ271" s="32"/>
      <c r="CA271" s="32"/>
      <c r="CB271" s="32"/>
      <c r="CC271" s="32"/>
    </row>
    <row r="272" spans="74:81" x14ac:dyDescent="0.2">
      <c r="BV272" s="32"/>
      <c r="BW272" s="32"/>
      <c r="BX272" s="32"/>
      <c r="BY272" s="32"/>
      <c r="BZ272" s="32"/>
      <c r="CA272" s="32"/>
      <c r="CB272" s="32"/>
      <c r="CC272" s="32"/>
    </row>
    <row r="273" spans="74:81" x14ac:dyDescent="0.2">
      <c r="BV273" s="32"/>
      <c r="BW273" s="32"/>
      <c r="BX273" s="32"/>
      <c r="BY273" s="32"/>
      <c r="BZ273" s="32"/>
      <c r="CA273" s="32"/>
      <c r="CB273" s="32"/>
      <c r="CC273" s="32"/>
    </row>
    <row r="274" spans="74:81" x14ac:dyDescent="0.2">
      <c r="BV274" s="32"/>
      <c r="BW274" s="32"/>
      <c r="BX274" s="32"/>
      <c r="BY274" s="32"/>
      <c r="BZ274" s="32"/>
      <c r="CA274" s="32"/>
      <c r="CB274" s="32"/>
      <c r="CC274" s="32"/>
    </row>
    <row r="275" spans="74:81" x14ac:dyDescent="0.2">
      <c r="BV275" s="32"/>
      <c r="BW275" s="32"/>
      <c r="BX275" s="32"/>
      <c r="BY275" s="32"/>
      <c r="BZ275" s="32"/>
      <c r="CA275" s="32"/>
      <c r="CB275" s="32"/>
      <c r="CC275" s="32"/>
    </row>
    <row r="276" spans="74:81" x14ac:dyDescent="0.2">
      <c r="BV276" s="32"/>
      <c r="BW276" s="32"/>
      <c r="BX276" s="32"/>
      <c r="BY276" s="32"/>
      <c r="BZ276" s="32"/>
      <c r="CA276" s="32"/>
      <c r="CB276" s="32"/>
      <c r="CC276" s="32"/>
    </row>
    <row r="277" spans="74:81" x14ac:dyDescent="0.2">
      <c r="BV277" s="32"/>
      <c r="BW277" s="32"/>
      <c r="BX277" s="32"/>
      <c r="BY277" s="32"/>
      <c r="BZ277" s="32"/>
      <c r="CA277" s="32"/>
      <c r="CB277" s="32"/>
      <c r="CC277" s="32"/>
    </row>
    <row r="278" spans="74:81" x14ac:dyDescent="0.2">
      <c r="BV278" s="32"/>
      <c r="BW278" s="32"/>
      <c r="BX278" s="32"/>
      <c r="BY278" s="32"/>
      <c r="BZ278" s="32"/>
      <c r="CA278" s="32"/>
      <c r="CB278" s="32"/>
      <c r="CC278" s="32"/>
    </row>
    <row r="279" spans="74:81" x14ac:dyDescent="0.2">
      <c r="BV279" s="32"/>
      <c r="BW279" s="32"/>
      <c r="BX279" s="32"/>
      <c r="BY279" s="32"/>
      <c r="BZ279" s="32"/>
      <c r="CA279" s="32"/>
      <c r="CB279" s="32"/>
      <c r="CC279" s="32"/>
    </row>
    <row r="280" spans="74:81" x14ac:dyDescent="0.2">
      <c r="BV280" s="32"/>
      <c r="BW280" s="32"/>
      <c r="BX280" s="32"/>
      <c r="BY280" s="32"/>
      <c r="BZ280" s="32"/>
      <c r="CA280" s="32"/>
      <c r="CB280" s="32"/>
      <c r="CC280" s="32"/>
    </row>
    <row r="281" spans="74:81" x14ac:dyDescent="0.2">
      <c r="BV281" s="32"/>
      <c r="BW281" s="32"/>
      <c r="BX281" s="32"/>
      <c r="BY281" s="32"/>
      <c r="BZ281" s="32"/>
      <c r="CA281" s="32"/>
      <c r="CB281" s="32"/>
      <c r="CC281" s="32"/>
    </row>
    <row r="282" spans="74:81" x14ac:dyDescent="0.2">
      <c r="BV282" s="32"/>
      <c r="BW282" s="32"/>
      <c r="BX282" s="32"/>
      <c r="BY282" s="32"/>
      <c r="BZ282" s="32"/>
      <c r="CA282" s="32"/>
      <c r="CB282" s="32"/>
      <c r="CC282" s="32"/>
    </row>
    <row r="283" spans="74:81" x14ac:dyDescent="0.2">
      <c r="BV283" s="32"/>
      <c r="BW283" s="32"/>
      <c r="BX283" s="32"/>
      <c r="BY283" s="32"/>
      <c r="BZ283" s="32"/>
      <c r="CA283" s="32"/>
      <c r="CB283" s="32"/>
      <c r="CC283" s="32"/>
    </row>
    <row r="284" spans="74:81" x14ac:dyDescent="0.2">
      <c r="BV284" s="32"/>
      <c r="BW284" s="32"/>
      <c r="BX284" s="32"/>
      <c r="BY284" s="32"/>
      <c r="BZ284" s="32"/>
      <c r="CA284" s="32"/>
      <c r="CB284" s="32"/>
      <c r="CC284" s="32"/>
    </row>
    <row r="285" spans="74:81" x14ac:dyDescent="0.2">
      <c r="BV285" s="32"/>
      <c r="BW285" s="32"/>
      <c r="BX285" s="32"/>
      <c r="BY285" s="32"/>
      <c r="BZ285" s="32"/>
      <c r="CA285" s="32"/>
      <c r="CB285" s="32"/>
      <c r="CC285" s="32"/>
    </row>
    <row r="286" spans="74:81" x14ac:dyDescent="0.2">
      <c r="BV286" s="32"/>
      <c r="BW286" s="32"/>
      <c r="BX286" s="32"/>
      <c r="BY286" s="32"/>
      <c r="BZ286" s="32"/>
      <c r="CA286" s="32"/>
      <c r="CB286" s="32"/>
      <c r="CC286" s="32"/>
    </row>
    <row r="287" spans="74:81" x14ac:dyDescent="0.2">
      <c r="BV287" s="32"/>
      <c r="BW287" s="32"/>
      <c r="BX287" s="32"/>
      <c r="BY287" s="32"/>
      <c r="BZ287" s="32"/>
      <c r="CA287" s="32"/>
      <c r="CB287" s="32"/>
      <c r="CC287" s="32"/>
    </row>
    <row r="288" spans="74:81" x14ac:dyDescent="0.2">
      <c r="BV288" s="32"/>
      <c r="BW288" s="32"/>
      <c r="BX288" s="32"/>
      <c r="BY288" s="32"/>
      <c r="BZ288" s="32"/>
      <c r="CA288" s="32"/>
      <c r="CB288" s="32"/>
      <c r="CC288" s="32"/>
    </row>
    <row r="289" spans="74:81" x14ac:dyDescent="0.2">
      <c r="BV289" s="32"/>
      <c r="BW289" s="32"/>
      <c r="BX289" s="32"/>
      <c r="BY289" s="32"/>
      <c r="BZ289" s="32"/>
      <c r="CA289" s="32"/>
      <c r="CB289" s="32"/>
      <c r="CC289" s="32"/>
    </row>
    <row r="290" spans="74:81" x14ac:dyDescent="0.2">
      <c r="BV290" s="32"/>
      <c r="BW290" s="32"/>
      <c r="BX290" s="32"/>
      <c r="BY290" s="32"/>
      <c r="BZ290" s="32"/>
      <c r="CA290" s="32"/>
      <c r="CB290" s="32"/>
      <c r="CC290" s="32"/>
    </row>
    <row r="291" spans="74:81" x14ac:dyDescent="0.2">
      <c r="BV291" s="32"/>
      <c r="BW291" s="32"/>
      <c r="BX291" s="32"/>
      <c r="BY291" s="32"/>
      <c r="BZ291" s="32"/>
      <c r="CA291" s="32"/>
      <c r="CB291" s="32"/>
      <c r="CC291" s="32"/>
    </row>
    <row r="292" spans="74:81" x14ac:dyDescent="0.2">
      <c r="BV292" s="32"/>
      <c r="BW292" s="32"/>
      <c r="BX292" s="32"/>
      <c r="BY292" s="32"/>
      <c r="BZ292" s="32"/>
      <c r="CA292" s="32"/>
      <c r="CB292" s="32"/>
      <c r="CC292" s="32"/>
    </row>
    <row r="293" spans="74:81" x14ac:dyDescent="0.2">
      <c r="BV293" s="32"/>
      <c r="BW293" s="32"/>
      <c r="BX293" s="32"/>
      <c r="BY293" s="32"/>
      <c r="BZ293" s="32"/>
      <c r="CA293" s="32"/>
      <c r="CB293" s="32"/>
      <c r="CC293" s="32"/>
    </row>
    <row r="294" spans="74:81" x14ac:dyDescent="0.2">
      <c r="BV294" s="32"/>
      <c r="BW294" s="32"/>
      <c r="BX294" s="32"/>
      <c r="BY294" s="32"/>
      <c r="BZ294" s="32"/>
      <c r="CA294" s="32"/>
      <c r="CB294" s="32"/>
      <c r="CC294" s="32"/>
    </row>
    <row r="295" spans="74:81" x14ac:dyDescent="0.2">
      <c r="BV295" s="32"/>
      <c r="BW295" s="32"/>
      <c r="BX295" s="32"/>
      <c r="BY295" s="32"/>
      <c r="BZ295" s="32"/>
      <c r="CA295" s="32"/>
      <c r="CB295" s="32"/>
      <c r="CC295" s="32"/>
    </row>
    <row r="296" spans="74:81" x14ac:dyDescent="0.2">
      <c r="BV296" s="32"/>
      <c r="BW296" s="32"/>
      <c r="BX296" s="32"/>
      <c r="BY296" s="32"/>
      <c r="BZ296" s="32"/>
      <c r="CA296" s="32"/>
      <c r="CB296" s="32"/>
      <c r="CC296" s="32"/>
    </row>
    <row r="297" spans="74:81" x14ac:dyDescent="0.2">
      <c r="BV297" s="32"/>
      <c r="BW297" s="32"/>
      <c r="BX297" s="32"/>
      <c r="BY297" s="32"/>
      <c r="BZ297" s="32"/>
      <c r="CA297" s="32"/>
      <c r="CB297" s="32"/>
      <c r="CC297" s="32"/>
    </row>
    <row r="298" spans="74:81" x14ac:dyDescent="0.2">
      <c r="BV298" s="32"/>
      <c r="BW298" s="32"/>
      <c r="BX298" s="32"/>
      <c r="BY298" s="32"/>
      <c r="BZ298" s="32"/>
      <c r="CA298" s="32"/>
      <c r="CB298" s="32"/>
      <c r="CC298" s="32"/>
    </row>
    <row r="299" spans="74:81" x14ac:dyDescent="0.2">
      <c r="BV299" s="32"/>
      <c r="BW299" s="32"/>
      <c r="BX299" s="32"/>
      <c r="BY299" s="32"/>
      <c r="BZ299" s="32"/>
      <c r="CA299" s="32"/>
      <c r="CB299" s="32"/>
      <c r="CC299" s="32"/>
    </row>
    <row r="300" spans="74:81" x14ac:dyDescent="0.2">
      <c r="BV300" s="32"/>
      <c r="BW300" s="32"/>
      <c r="BX300" s="32"/>
      <c r="BY300" s="32"/>
      <c r="BZ300" s="32"/>
      <c r="CA300" s="32"/>
      <c r="CB300" s="32"/>
      <c r="CC300" s="32"/>
    </row>
    <row r="301" spans="74:81" x14ac:dyDescent="0.2">
      <c r="BV301" s="32"/>
      <c r="BW301" s="32"/>
      <c r="BX301" s="32"/>
      <c r="BY301" s="32"/>
      <c r="BZ301" s="32"/>
      <c r="CA301" s="32"/>
      <c r="CB301" s="32"/>
      <c r="CC301" s="32"/>
    </row>
    <row r="302" spans="74:81" x14ac:dyDescent="0.2">
      <c r="BV302" s="32"/>
      <c r="BW302" s="32"/>
      <c r="BX302" s="32"/>
      <c r="BY302" s="32"/>
      <c r="BZ302" s="32"/>
      <c r="CA302" s="32"/>
      <c r="CB302" s="32"/>
      <c r="CC302" s="32"/>
    </row>
    <row r="303" spans="74:81" x14ac:dyDescent="0.2">
      <c r="BV303" s="32"/>
      <c r="BW303" s="32"/>
      <c r="BX303" s="32"/>
      <c r="BY303" s="32"/>
      <c r="BZ303" s="32"/>
      <c r="CA303" s="32"/>
      <c r="CB303" s="32"/>
      <c r="CC303" s="32"/>
    </row>
    <row r="304" spans="74:81" x14ac:dyDescent="0.2">
      <c r="BV304" s="32"/>
      <c r="BW304" s="32"/>
      <c r="BX304" s="32"/>
      <c r="BY304" s="32"/>
      <c r="BZ304" s="32"/>
      <c r="CA304" s="32"/>
      <c r="CB304" s="32"/>
      <c r="CC304" s="32"/>
    </row>
    <row r="305" spans="74:81" x14ac:dyDescent="0.2">
      <c r="BV305" s="32"/>
      <c r="BW305" s="32"/>
      <c r="BX305" s="32"/>
      <c r="BY305" s="32"/>
      <c r="BZ305" s="32"/>
      <c r="CA305" s="32"/>
      <c r="CB305" s="32"/>
      <c r="CC305" s="32"/>
    </row>
    <row r="306" spans="74:81" x14ac:dyDescent="0.2">
      <c r="BV306" s="32"/>
      <c r="BW306" s="32"/>
      <c r="BX306" s="32"/>
      <c r="BY306" s="32"/>
      <c r="BZ306" s="32"/>
      <c r="CA306" s="32"/>
      <c r="CB306" s="32"/>
      <c r="CC306" s="32"/>
    </row>
    <row r="307" spans="74:81" x14ac:dyDescent="0.2">
      <c r="BV307" s="32"/>
      <c r="BW307" s="32"/>
      <c r="BX307" s="32"/>
      <c r="BY307" s="32"/>
      <c r="BZ307" s="32"/>
      <c r="CA307" s="32"/>
      <c r="CB307" s="32"/>
      <c r="CC307" s="32"/>
    </row>
    <row r="308" spans="74:81" x14ac:dyDescent="0.2">
      <c r="BV308" s="32"/>
      <c r="BW308" s="32"/>
      <c r="BX308" s="32"/>
    </row>
    <row r="309" spans="74:81" x14ac:dyDescent="0.2">
      <c r="BV309" s="32"/>
      <c r="BW309" s="32"/>
      <c r="BX309" s="32"/>
    </row>
    <row r="310" spans="74:81" x14ac:dyDescent="0.2">
      <c r="BV310" s="32"/>
      <c r="BW310" s="32"/>
      <c r="BX310" s="32"/>
    </row>
    <row r="311" spans="74:81" x14ac:dyDescent="0.2">
      <c r="BV311" s="32"/>
      <c r="BW311" s="32"/>
      <c r="BX311" s="32"/>
    </row>
    <row r="312" spans="74:81" x14ac:dyDescent="0.2">
      <c r="BV312" s="32"/>
      <c r="BW312" s="32"/>
      <c r="BX312" s="32"/>
    </row>
    <row r="313" spans="74:81" x14ac:dyDescent="0.2">
      <c r="BV313" s="32"/>
      <c r="BW313" s="32"/>
      <c r="BX313" s="32"/>
    </row>
    <row r="314" spans="74:81" x14ac:dyDescent="0.2">
      <c r="BV314" s="32"/>
      <c r="BW314" s="32"/>
      <c r="BX314" s="32"/>
    </row>
    <row r="315" spans="74:81" x14ac:dyDescent="0.2">
      <c r="BV315" s="32"/>
      <c r="BW315" s="32"/>
      <c r="BX315" s="32"/>
    </row>
    <row r="316" spans="74:81" x14ac:dyDescent="0.2">
      <c r="BV316" s="32"/>
      <c r="BW316" s="32"/>
      <c r="BX316" s="32"/>
    </row>
    <row r="317" spans="74:81" x14ac:dyDescent="0.2">
      <c r="BV317" s="32"/>
      <c r="BW317" s="32"/>
      <c r="BX317" s="32"/>
    </row>
    <row r="318" spans="74:81" x14ac:dyDescent="0.2">
      <c r="BV318" s="32"/>
      <c r="BW318" s="32"/>
      <c r="BX318" s="32"/>
    </row>
    <row r="319" spans="74:81" x14ac:dyDescent="0.2">
      <c r="BV319" s="32"/>
      <c r="BW319" s="32"/>
      <c r="BX319" s="32"/>
    </row>
    <row r="320" spans="74:81" x14ac:dyDescent="0.2">
      <c r="BV320" s="32"/>
      <c r="BW320" s="32"/>
      <c r="BX320" s="32"/>
    </row>
    <row r="321" spans="74:76" x14ac:dyDescent="0.2">
      <c r="BV321" s="32"/>
      <c r="BW321" s="32"/>
      <c r="BX321" s="32"/>
    </row>
    <row r="322" spans="74:76" x14ac:dyDescent="0.2">
      <c r="BV322" s="32"/>
      <c r="BW322" s="32"/>
      <c r="BX322" s="32"/>
    </row>
    <row r="323" spans="74:76" x14ac:dyDescent="0.2">
      <c r="BV323" s="32"/>
      <c r="BW323" s="32"/>
      <c r="BX323" s="32"/>
    </row>
    <row r="324" spans="74:76" x14ac:dyDescent="0.2">
      <c r="BV324" s="32"/>
      <c r="BW324" s="32"/>
      <c r="BX324" s="32"/>
    </row>
    <row r="325" spans="74:76" x14ac:dyDescent="0.2">
      <c r="BV325" s="32"/>
      <c r="BW325" s="32"/>
      <c r="BX325" s="32"/>
    </row>
    <row r="326" spans="74:76" x14ac:dyDescent="0.2">
      <c r="BV326" s="32"/>
      <c r="BW326" s="32"/>
      <c r="BX326" s="32"/>
    </row>
    <row r="327" spans="74:76" x14ac:dyDescent="0.2">
      <c r="BV327" s="32"/>
      <c r="BW327" s="32"/>
      <c r="BX327" s="32"/>
    </row>
    <row r="328" spans="74:76" x14ac:dyDescent="0.2">
      <c r="BV328" s="32"/>
      <c r="BW328" s="32"/>
      <c r="BX328" s="32"/>
    </row>
    <row r="329" spans="74:76" x14ac:dyDescent="0.2">
      <c r="BV329" s="32"/>
      <c r="BW329" s="32"/>
      <c r="BX329" s="32"/>
    </row>
    <row r="330" spans="74:76" x14ac:dyDescent="0.2">
      <c r="BV330" s="32"/>
      <c r="BW330" s="32"/>
      <c r="BX330" s="32"/>
    </row>
    <row r="331" spans="74:76" x14ac:dyDescent="0.2">
      <c r="BV331" s="32"/>
      <c r="BW331" s="32"/>
      <c r="BX331" s="32"/>
    </row>
    <row r="332" spans="74:76" x14ac:dyDescent="0.2">
      <c r="BV332" s="32"/>
      <c r="BW332" s="32"/>
      <c r="BX332" s="32"/>
    </row>
    <row r="333" spans="74:76" x14ac:dyDescent="0.2">
      <c r="BV333" s="32"/>
      <c r="BW333" s="32"/>
      <c r="BX333" s="32"/>
    </row>
    <row r="334" spans="74:76" x14ac:dyDescent="0.2">
      <c r="BV334" s="32"/>
      <c r="BW334" s="32"/>
      <c r="BX334" s="32"/>
    </row>
    <row r="335" spans="74:76" x14ac:dyDescent="0.2">
      <c r="BV335" s="32"/>
      <c r="BW335" s="32"/>
      <c r="BX335" s="32"/>
    </row>
    <row r="336" spans="74:76" x14ac:dyDescent="0.2">
      <c r="BV336" s="32"/>
      <c r="BW336" s="32"/>
      <c r="BX336" s="32"/>
    </row>
    <row r="337" spans="74:76" x14ac:dyDescent="0.2">
      <c r="BV337" s="32"/>
      <c r="BW337" s="32"/>
      <c r="BX337" s="32"/>
    </row>
    <row r="338" spans="74:76" x14ac:dyDescent="0.2">
      <c r="BV338" s="32"/>
      <c r="BW338" s="32"/>
      <c r="BX338" s="32"/>
    </row>
    <row r="339" spans="74:76" x14ac:dyDescent="0.2">
      <c r="BV339" s="32"/>
      <c r="BW339" s="32"/>
      <c r="BX339" s="32"/>
    </row>
    <row r="340" spans="74:76" x14ac:dyDescent="0.2">
      <c r="BV340" s="32"/>
      <c r="BW340" s="32"/>
      <c r="BX340" s="32"/>
    </row>
    <row r="341" spans="74:76" x14ac:dyDescent="0.2">
      <c r="BV341" s="32"/>
      <c r="BW341" s="32"/>
      <c r="BX341" s="32"/>
    </row>
    <row r="342" spans="74:76" x14ac:dyDescent="0.2">
      <c r="BV342" s="32"/>
      <c r="BW342" s="32"/>
      <c r="BX342" s="32"/>
    </row>
    <row r="343" spans="74:76" x14ac:dyDescent="0.2">
      <c r="BV343" s="32"/>
      <c r="BW343" s="32"/>
      <c r="BX343" s="32"/>
    </row>
    <row r="344" spans="74:76" x14ac:dyDescent="0.2">
      <c r="BV344" s="32"/>
      <c r="BW344" s="32"/>
      <c r="BX344" s="32"/>
    </row>
    <row r="345" spans="74:76" x14ac:dyDescent="0.2">
      <c r="BV345" s="32"/>
      <c r="BW345" s="32"/>
      <c r="BX345" s="32"/>
    </row>
    <row r="346" spans="74:76" x14ac:dyDescent="0.2">
      <c r="BV346" s="32"/>
      <c r="BW346" s="32"/>
      <c r="BX346" s="32"/>
    </row>
    <row r="347" spans="74:76" x14ac:dyDescent="0.2">
      <c r="BV347" s="32"/>
      <c r="BW347" s="32"/>
      <c r="BX347" s="32"/>
    </row>
    <row r="348" spans="74:76" x14ac:dyDescent="0.2">
      <c r="BV348" s="32"/>
      <c r="BW348" s="32"/>
      <c r="BX348" s="32"/>
    </row>
    <row r="349" spans="74:76" x14ac:dyDescent="0.2">
      <c r="BV349" s="32"/>
      <c r="BW349" s="32"/>
      <c r="BX349" s="32"/>
    </row>
    <row r="350" spans="74:76" x14ac:dyDescent="0.2">
      <c r="BV350" s="32"/>
      <c r="BW350" s="32"/>
      <c r="BX350" s="32"/>
    </row>
    <row r="351" spans="74:76" x14ac:dyDescent="0.2">
      <c r="BV351" s="32"/>
      <c r="BW351" s="32"/>
      <c r="BX351" s="32"/>
    </row>
    <row r="352" spans="74:76" x14ac:dyDescent="0.2">
      <c r="BV352" s="32"/>
      <c r="BW352" s="32"/>
      <c r="BX352" s="32"/>
    </row>
    <row r="353" spans="74:76" x14ac:dyDescent="0.2">
      <c r="BV353" s="32"/>
      <c r="BW353" s="32"/>
      <c r="BX353" s="32"/>
    </row>
    <row r="354" spans="74:76" x14ac:dyDescent="0.2">
      <c r="BV354" s="32"/>
      <c r="BW354" s="32"/>
      <c r="BX354" s="32"/>
    </row>
    <row r="355" spans="74:76" x14ac:dyDescent="0.2">
      <c r="BV355" s="32"/>
      <c r="BW355" s="32"/>
      <c r="BX355" s="32"/>
    </row>
    <row r="356" spans="74:76" x14ac:dyDescent="0.2">
      <c r="BV356" s="32"/>
      <c r="BW356" s="32"/>
      <c r="BX356" s="32"/>
    </row>
    <row r="357" spans="74:76" x14ac:dyDescent="0.2">
      <c r="BV357" s="32"/>
      <c r="BW357" s="32"/>
      <c r="BX357" s="32"/>
    </row>
    <row r="358" spans="74:76" x14ac:dyDescent="0.2">
      <c r="BV358" s="32"/>
      <c r="BW358" s="32"/>
      <c r="BX358" s="32"/>
    </row>
    <row r="359" spans="74:76" x14ac:dyDescent="0.2">
      <c r="BV359" s="32"/>
      <c r="BW359" s="32"/>
      <c r="BX359" s="32"/>
    </row>
    <row r="360" spans="74:76" x14ac:dyDescent="0.2">
      <c r="BV360" s="32"/>
      <c r="BW360" s="32"/>
      <c r="BX360" s="32"/>
    </row>
    <row r="361" spans="74:76" x14ac:dyDescent="0.2">
      <c r="BV361" s="32"/>
      <c r="BW361" s="32"/>
      <c r="BX361" s="32"/>
    </row>
    <row r="362" spans="74:76" x14ac:dyDescent="0.2">
      <c r="BV362" s="32"/>
      <c r="BW362" s="32"/>
      <c r="BX362" s="32"/>
    </row>
    <row r="363" spans="74:76" x14ac:dyDescent="0.2">
      <c r="BV363" s="32"/>
      <c r="BW363" s="32"/>
      <c r="BX363" s="32"/>
    </row>
    <row r="364" spans="74:76" x14ac:dyDescent="0.2">
      <c r="BV364" s="32"/>
      <c r="BW364" s="32"/>
      <c r="BX364" s="32"/>
    </row>
    <row r="365" spans="74:76" x14ac:dyDescent="0.2">
      <c r="BV365" s="32"/>
      <c r="BW365" s="32"/>
      <c r="BX365" s="32"/>
    </row>
    <row r="366" spans="74:76" x14ac:dyDescent="0.2">
      <c r="BV366" s="32"/>
      <c r="BW366" s="32"/>
      <c r="BX366" s="32"/>
    </row>
    <row r="367" spans="74:76" x14ac:dyDescent="0.2">
      <c r="BV367" s="32"/>
      <c r="BW367" s="32"/>
      <c r="BX367" s="32"/>
    </row>
    <row r="368" spans="74:76" x14ac:dyDescent="0.2">
      <c r="BV368" s="32"/>
      <c r="BW368" s="32"/>
      <c r="BX368" s="32"/>
    </row>
    <row r="369" spans="74:76" x14ac:dyDescent="0.2">
      <c r="BV369" s="32"/>
      <c r="BW369" s="32"/>
      <c r="BX369" s="32"/>
    </row>
    <row r="370" spans="74:76" x14ac:dyDescent="0.2">
      <c r="BV370" s="32"/>
      <c r="BW370" s="32"/>
      <c r="BX370" s="32"/>
    </row>
    <row r="371" spans="74:76" x14ac:dyDescent="0.2">
      <c r="BV371" s="32"/>
      <c r="BW371" s="32"/>
      <c r="BX371" s="32"/>
    </row>
    <row r="372" spans="74:76" x14ac:dyDescent="0.2">
      <c r="BV372" s="32"/>
      <c r="BW372" s="32"/>
      <c r="BX372" s="32"/>
    </row>
    <row r="373" spans="74:76" x14ac:dyDescent="0.2">
      <c r="BV373" s="32"/>
      <c r="BW373" s="32"/>
      <c r="BX373" s="32"/>
    </row>
    <row r="374" spans="74:76" x14ac:dyDescent="0.2">
      <c r="BV374" s="32"/>
      <c r="BW374" s="32"/>
      <c r="BX374" s="32"/>
    </row>
    <row r="375" spans="74:76" x14ac:dyDescent="0.2">
      <c r="BV375" s="32"/>
      <c r="BW375" s="32"/>
      <c r="BX375" s="32"/>
    </row>
    <row r="376" spans="74:76" x14ac:dyDescent="0.2">
      <c r="BV376" s="32"/>
      <c r="BW376" s="32"/>
      <c r="BX376" s="32"/>
    </row>
    <row r="377" spans="74:76" x14ac:dyDescent="0.2">
      <c r="BV377" s="32"/>
      <c r="BW377" s="32"/>
      <c r="BX377" s="32"/>
    </row>
    <row r="378" spans="74:76" x14ac:dyDescent="0.2">
      <c r="BV378" s="32"/>
      <c r="BW378" s="32"/>
      <c r="BX378" s="32"/>
    </row>
    <row r="379" spans="74:76" x14ac:dyDescent="0.2">
      <c r="BV379" s="32"/>
      <c r="BW379" s="32"/>
      <c r="BX379" s="32"/>
    </row>
    <row r="380" spans="74:76" x14ac:dyDescent="0.2">
      <c r="BV380" s="32"/>
      <c r="BW380" s="32"/>
      <c r="BX380" s="32"/>
    </row>
    <row r="381" spans="74:76" x14ac:dyDescent="0.2">
      <c r="BV381" s="32"/>
      <c r="BW381" s="32"/>
      <c r="BX381" s="32"/>
    </row>
    <row r="382" spans="74:76" x14ac:dyDescent="0.2">
      <c r="BV382" s="32"/>
      <c r="BW382" s="32"/>
      <c r="BX382" s="32"/>
    </row>
    <row r="383" spans="74:76" x14ac:dyDescent="0.2">
      <c r="BV383" s="32"/>
      <c r="BW383" s="32"/>
      <c r="BX383" s="32"/>
    </row>
    <row r="384" spans="74:76" x14ac:dyDescent="0.2">
      <c r="BV384" s="32"/>
      <c r="BW384" s="32"/>
      <c r="BX384" s="32"/>
    </row>
    <row r="385" spans="74:76" x14ac:dyDescent="0.2">
      <c r="BV385" s="32"/>
      <c r="BW385" s="32"/>
      <c r="BX385" s="32"/>
    </row>
    <row r="386" spans="74:76" x14ac:dyDescent="0.2">
      <c r="BV386" s="32"/>
      <c r="BW386" s="32"/>
      <c r="BX386" s="32"/>
    </row>
    <row r="387" spans="74:76" x14ac:dyDescent="0.2">
      <c r="BV387" s="32"/>
      <c r="BW387" s="32"/>
      <c r="BX387" s="32"/>
    </row>
    <row r="388" spans="74:76" x14ac:dyDescent="0.2">
      <c r="BV388" s="32"/>
      <c r="BW388" s="32"/>
      <c r="BX388" s="32"/>
    </row>
    <row r="389" spans="74:76" x14ac:dyDescent="0.2">
      <c r="BV389" s="32"/>
      <c r="BW389" s="32"/>
      <c r="BX389" s="32"/>
    </row>
    <row r="390" spans="74:76" x14ac:dyDescent="0.2">
      <c r="BV390" s="32"/>
      <c r="BW390" s="32"/>
      <c r="BX390" s="32"/>
    </row>
    <row r="391" spans="74:76" x14ac:dyDescent="0.2">
      <c r="BV391" s="32"/>
      <c r="BW391" s="32"/>
      <c r="BX391" s="32"/>
    </row>
    <row r="392" spans="74:76" x14ac:dyDescent="0.2">
      <c r="BV392" s="32"/>
      <c r="BW392" s="32"/>
      <c r="BX392" s="32"/>
    </row>
    <row r="393" spans="74:76" x14ac:dyDescent="0.2">
      <c r="BV393" s="32"/>
      <c r="BW393" s="32"/>
      <c r="BX393" s="32"/>
    </row>
    <row r="394" spans="74:76" x14ac:dyDescent="0.2">
      <c r="BV394" s="32"/>
      <c r="BW394" s="32"/>
      <c r="BX394" s="32"/>
    </row>
    <row r="395" spans="74:76" x14ac:dyDescent="0.2">
      <c r="BV395" s="32"/>
      <c r="BW395" s="32"/>
      <c r="BX395" s="32"/>
    </row>
    <row r="396" spans="74:76" x14ac:dyDescent="0.2">
      <c r="BV396" s="32"/>
      <c r="BW396" s="32"/>
      <c r="BX396" s="32"/>
    </row>
    <row r="397" spans="74:76" x14ac:dyDescent="0.2">
      <c r="BV397" s="32"/>
      <c r="BW397" s="32"/>
      <c r="BX397" s="32"/>
    </row>
    <row r="398" spans="74:76" x14ac:dyDescent="0.2">
      <c r="BV398" s="32"/>
      <c r="BW398" s="32"/>
      <c r="BX398" s="32"/>
    </row>
    <row r="399" spans="74:76" x14ac:dyDescent="0.2">
      <c r="BV399" s="32"/>
      <c r="BW399" s="32"/>
      <c r="BX399" s="32"/>
    </row>
    <row r="400" spans="74:76" x14ac:dyDescent="0.2">
      <c r="BV400" s="32"/>
      <c r="BW400" s="32"/>
      <c r="BX400" s="32"/>
    </row>
  </sheetData>
  <mergeCells count="12">
    <mergeCell ref="B4:C4"/>
    <mergeCell ref="B8:C8"/>
    <mergeCell ref="B12:C12"/>
    <mergeCell ref="B23:C23"/>
    <mergeCell ref="B2:C3"/>
    <mergeCell ref="I2:L3"/>
    <mergeCell ref="Z2:AD3"/>
    <mergeCell ref="R2:T3"/>
    <mergeCell ref="BK2:BP3"/>
    <mergeCell ref="BC2:BE3"/>
    <mergeCell ref="AT2:AW3"/>
    <mergeCell ref="AJ2:AN3"/>
  </mergeCells>
  <phoneticPr fontId="3" type="noConversion"/>
  <conditionalFormatting pivot="1" sqref="J10:J28">
    <cfRule type="colorScale" priority="67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K10:K28">
    <cfRule type="colorScale" priority="66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L10:L28">
    <cfRule type="iconSet" priority="65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30:J33">
    <cfRule type="colorScale" priority="64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sqref="K30:K33">
    <cfRule type="colorScale" priority="6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L30:L33">
    <cfRule type="iconSet" priority="62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T51:AD51">
    <cfRule type="dataBar" priority="61">
      <dataBar>
        <cfvo type="min"/>
        <cfvo type="max"/>
        <color rgb="FF008AEF"/>
      </dataBar>
    </cfRule>
  </conditionalFormatting>
  <conditionalFormatting sqref="AU29:AU33">
    <cfRule type="iconSet" priority="6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S29:S33">
    <cfRule type="colorScale" priority="59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A29:AD33 U14:Z33 T29:T33">
    <cfRule type="colorScale" priority="58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K29:AK33">
    <cfRule type="colorScale" priority="57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L29:AL33">
    <cfRule type="colorScale" priority="56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M29:AM33">
    <cfRule type="colorScale" priority="55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N29:AN33">
    <cfRule type="colorScale" priority="54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V29:AV33">
    <cfRule type="colorScale" priority="5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W29:AW33">
    <cfRule type="colorScale" priority="52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BE29:BE33">
    <cfRule type="colorScale" priority="51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BD29:BD33">
    <cfRule type="iconSet" priority="50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BN18:BN19">
    <cfRule type="colorScale" priority="49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BO18:BO19">
    <cfRule type="colorScale" priority="48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BP18:BP19">
    <cfRule type="iconSet" priority="47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S10:S28">
    <cfRule type="colorScale" priority="28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T10:T28">
    <cfRule type="colorScale" priority="27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K10:AK28">
    <cfRule type="colorScale" priority="26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L10:AL28">
    <cfRule type="colorScale" priority="25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M10:AM28">
    <cfRule type="colorScale" priority="24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N10:AN28">
    <cfRule type="colorScale" priority="2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U10:AU28">
    <cfRule type="iconSet" priority="2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pivot="1" sqref="AV10:AV28">
    <cfRule type="colorScale" priority="21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W10:AW28">
    <cfRule type="colorScale" priority="20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BE10:BE28">
    <cfRule type="colorScale" priority="19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BD10:BD28">
    <cfRule type="iconSet" priority="18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BN10:BN16">
    <cfRule type="colorScale" priority="17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BO10:BO16">
    <cfRule type="colorScale" priority="16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BP10:BP16">
    <cfRule type="iconSet" priority="15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A29:AA33">
    <cfRule type="colorScale" priority="14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B29:AB33">
    <cfRule type="colorScale" priority="1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C29:AC33">
    <cfRule type="colorScale" priority="12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D29:AD33">
    <cfRule type="colorScale" priority="11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C10:AC28">
    <cfRule type="colorScale" priority="2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D10:AD28">
    <cfRule type="colorScale" priority="1">
      <colorScale>
        <cfvo type="min"/>
        <cfvo type="num" val="0"/>
        <cfvo type="max"/>
        <color rgb="FFFFA6A6"/>
        <color rgb="FFFBFEDE"/>
        <color rgb="FFD2FFA2"/>
      </colorScale>
    </cfRule>
  </conditionalFormatting>
  <pageMargins left="0.7" right="0.7" top="0.75" bottom="0.75" header="0.3" footer="0.3"/>
  <pageSetup paperSize="9" orientation="portrait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00B0F0"/>
  </sheetPr>
  <dimension ref="C123:Z1200"/>
  <sheetViews>
    <sheetView showGridLines="0" topLeftCell="A112" zoomScale="80" zoomScaleNormal="80" workbookViewId="0">
      <selection activeCell="Y19" sqref="Y19"/>
    </sheetView>
  </sheetViews>
  <sheetFormatPr defaultColWidth="9.109375" defaultRowHeight="14.4" x14ac:dyDescent="0.3"/>
  <cols>
    <col min="1" max="1" width="2" style="68" customWidth="1"/>
    <col min="2" max="2" width="4" style="68" customWidth="1"/>
    <col min="3" max="3" width="10.88671875" style="68" customWidth="1"/>
    <col min="4" max="10" width="9.109375" style="68"/>
    <col min="11" max="11" width="10.88671875" style="68" customWidth="1"/>
    <col min="12" max="12" width="9.109375" style="68"/>
    <col min="13" max="13" width="3.88671875" style="68" customWidth="1"/>
    <col min="14" max="15" width="9.109375" style="68"/>
    <col min="16" max="16" width="10.88671875" style="68" customWidth="1"/>
    <col min="17" max="16384" width="9.109375" style="68"/>
  </cols>
  <sheetData>
    <row r="123" spans="26:26" x14ac:dyDescent="0.3">
      <c r="Z123" s="14"/>
    </row>
    <row r="197" spans="3:18" x14ac:dyDescent="0.3">
      <c r="C197" s="68">
        <f>Сводный!$AJ10</f>
        <v>42187</v>
      </c>
      <c r="E197" s="68">
        <f>GETPIVOTDATA("Open",Сводный!$AJ$8,"Дата",DATE(YEAR(Сводный!$AJ10),MONTH(Сводный!$AJ10),DAY(Сводный!$AJ10)))</f>
        <v>0</v>
      </c>
      <c r="F197" s="68">
        <f>GETPIVOTDATA("Hi",Сводный!$AJ$8,"Дата",DATE(YEAR(Сводный!$AJ10),MONTH(Сводный!$AJ10),DAY(Сводный!$AJ10)))</f>
        <v>2.4500000000000002</v>
      </c>
      <c r="G197" s="68">
        <f>GETPIVOTDATA("Low",Сводный!$AJ$8,"Дата",DATE(YEAR(Сводный!$AJ10),MONTH(Сводный!$AJ10),DAY(Сводный!$AJ10)))</f>
        <v>2.4500000000000002</v>
      </c>
      <c r="H197" s="68">
        <f>GETPIVOTDATA("Close",Сводный!$AJ$8,"Дата",DATE(YEAR(Сводный!$AJ10),MONTH(Сводный!$AJ10),DAY(Сводный!$AJ10)))</f>
        <v>2.4500000000000002</v>
      </c>
      <c r="K197" s="68">
        <f>Сводный!AT10</f>
        <v>42187</v>
      </c>
      <c r="L197" s="68">
        <f>GETPIVOTDATA("Кол-во сделок",Сводный!$AT$8,"Дата",DATE(YEAR(Сводный!$AT10),MONTH(Сводный!$AT10),DAY(Сводный!$AT10)))</f>
        <v>1</v>
      </c>
      <c r="M197" s="68">
        <f>GETPIVOTDATA("Результат",Сводный!$AT$8,"Дата",DATE(YEAR(Сводный!$AT10),MONTH(Сводный!$AT10),DAY(Сводный!$AT10)))</f>
        <v>2.4500000000000002</v>
      </c>
      <c r="P197" s="68">
        <f>Сводный!BC10</f>
        <v>42187</v>
      </c>
      <c r="Q197" s="68">
        <f>GETPIVOTDATA("Объем",Сводный!$BC$8,"Дата",DATE(YEAR(Сводный!$BC10),MONTH(Сводный!$BC10),DAY(Сводный!$BC10)))</f>
        <v>0.01</v>
      </c>
      <c r="R197" s="68">
        <f>GETPIVOTDATA("Результат",Сводный!$BC$8,"Дата",DATE(YEAR(Сводный!$BC10),MONTH(Сводный!$BC10),DAY(Сводный!$BC10)))</f>
        <v>2.4500000000000002</v>
      </c>
    </row>
    <row r="198" spans="3:18" x14ac:dyDescent="0.3">
      <c r="C198" s="68">
        <f>Сводный!$AJ11</f>
        <v>42191</v>
      </c>
      <c r="E198" s="68">
        <f>GETPIVOTDATA("Open",Сводный!$AJ$8,"Дата",DATE(YEAR(Сводный!$AJ11),MONTH(Сводный!$AJ11),DAY(Сводный!$AJ11)))</f>
        <v>0.77000000000000024</v>
      </c>
      <c r="F198" s="68">
        <f>GETPIVOTDATA("Hi",Сводный!$AJ$8,"Дата",DATE(YEAR(Сводный!$AJ11),MONTH(Сводный!$AJ11),DAY(Сводный!$AJ11)))</f>
        <v>1.6600000000000001</v>
      </c>
      <c r="G198" s="68">
        <f>GETPIVOTDATA("Low",Сводный!$AJ$8,"Дата",DATE(YEAR(Сводный!$AJ11),MONTH(Сводный!$AJ11),DAY(Сводный!$AJ11)))</f>
        <v>1.6600000000000001</v>
      </c>
      <c r="H198" s="68">
        <f>GETPIVOTDATA("Close",Сводный!$AJ$8,"Дата",DATE(YEAR(Сводный!$AJ11),MONTH(Сводный!$AJ11),DAY(Сводный!$AJ11)))</f>
        <v>1.6600000000000001</v>
      </c>
      <c r="K198" s="68">
        <f>Сводный!AT11</f>
        <v>42192</v>
      </c>
      <c r="L198" s="68">
        <f>GETPIVOTDATA("Кол-во сделок",Сводный!$AT$8,"Дата",DATE(YEAR(Сводный!$AT11),MONTH(Сводный!$AT11),DAY(Сводный!$AT11)))</f>
        <v>1</v>
      </c>
      <c r="M198" s="68">
        <f>GETPIVOTDATA("Результат",Сводный!$AT$8,"Дата",DATE(YEAR(Сводный!$AT11),MONTH(Сводный!$AT11),DAY(Сводный!$AT11)))</f>
        <v>-1.68</v>
      </c>
      <c r="P198" s="68">
        <f>Сводный!BC11</f>
        <v>42192</v>
      </c>
      <c r="Q198" s="68">
        <f>GETPIVOTDATA("Объем",Сводный!$BC$8,"Дата",DATE(YEAR(Сводный!$BC11),MONTH(Сводный!$BC11),DAY(Сводный!$BC11)))</f>
        <v>0.01</v>
      </c>
      <c r="R198" s="68">
        <f>GETPIVOTDATA("Результат",Сводный!$BC$8,"Дата",DATE(YEAR(Сводный!$BC11),MONTH(Сводный!$BC11),DAY(Сводный!$BC11)))</f>
        <v>-1.68</v>
      </c>
    </row>
    <row r="199" spans="3:18" x14ac:dyDescent="0.3">
      <c r="C199" s="68">
        <f>Сводный!$AJ12</f>
        <v>42192</v>
      </c>
      <c r="E199" s="68">
        <f>GETPIVOTDATA("Open",Сводный!$AJ$8,"Дата",DATE(YEAR(Сводный!$AJ12),MONTH(Сводный!$AJ12),DAY(Сводный!$AJ12)))</f>
        <v>2.4500000000000002</v>
      </c>
      <c r="F199" s="68">
        <f>GETPIVOTDATA("Hi",Сводный!$AJ$8,"Дата",DATE(YEAR(Сводный!$AJ12),MONTH(Сводный!$AJ12),DAY(Сводный!$AJ12)))</f>
        <v>0.77000000000000024</v>
      </c>
      <c r="G199" s="68">
        <f>GETPIVOTDATA("Low",Сводный!$AJ$8,"Дата",DATE(YEAR(Сводный!$AJ12),MONTH(Сводный!$AJ12),DAY(Сводный!$AJ12)))</f>
        <v>0.77000000000000024</v>
      </c>
      <c r="H199" s="68">
        <f>GETPIVOTDATA("Close",Сводный!$AJ$8,"Дата",DATE(YEAR(Сводный!$AJ12),MONTH(Сводный!$AJ12),DAY(Сводный!$AJ12)))</f>
        <v>0.77000000000000024</v>
      </c>
      <c r="K199" s="68">
        <f>Сводный!AT12</f>
        <v>42191</v>
      </c>
      <c r="L199" s="68">
        <f>GETPIVOTDATA("Кол-во сделок",Сводный!$AT$8,"Дата",DATE(YEAR(Сводный!$AT12),MONTH(Сводный!$AT12),DAY(Сводный!$AT12)))</f>
        <v>1</v>
      </c>
      <c r="M199" s="68">
        <f>GETPIVOTDATA("Результат",Сводный!$AT$8,"Дата",DATE(YEAR(Сводный!$AT12),MONTH(Сводный!$AT12),DAY(Сводный!$AT12)))</f>
        <v>0.89</v>
      </c>
      <c r="P199" s="68">
        <f>Сводный!BC12</f>
        <v>42191</v>
      </c>
      <c r="Q199" s="68">
        <f>GETPIVOTDATA("Объем",Сводный!$BC$8,"Дата",DATE(YEAR(Сводный!$BC12),MONTH(Сводный!$BC12),DAY(Сводный!$BC12)))</f>
        <v>0.01</v>
      </c>
      <c r="R199" s="68">
        <f>GETPIVOTDATA("Результат",Сводный!$BC$8,"Дата",DATE(YEAR(Сводный!$BC12),MONTH(Сводный!$BC12),DAY(Сводный!$BC12)))</f>
        <v>0.89</v>
      </c>
    </row>
    <row r="200" spans="3:18" x14ac:dyDescent="0.3">
      <c r="C200" s="68">
        <f>Сводный!$AJ13</f>
        <v>42195</v>
      </c>
      <c r="E200" s="68">
        <f>GETPIVOTDATA("Open",Сводный!$AJ$8,"Дата",DATE(YEAR(Сводный!$AJ13),MONTH(Сводный!$AJ13),DAY(Сводный!$AJ13)))</f>
        <v>1.9800000000000002</v>
      </c>
      <c r="F200" s="68">
        <f>GETPIVOTDATA("Hi",Сводный!$AJ$8,"Дата",DATE(YEAR(Сводный!$AJ13),MONTH(Сводный!$AJ13),DAY(Сводный!$AJ13)))</f>
        <v>5.71</v>
      </c>
      <c r="G200" s="68">
        <f>GETPIVOTDATA("Low",Сводный!$AJ$8,"Дата",DATE(YEAR(Сводный!$AJ13),MONTH(Сводный!$AJ13),DAY(Сводный!$AJ13)))</f>
        <v>1.4400000000000002</v>
      </c>
      <c r="H200" s="68">
        <f>GETPIVOTDATA("Close",Сводный!$AJ$8,"Дата",DATE(YEAR(Сводный!$AJ13),MONTH(Сводный!$AJ13),DAY(Сводный!$AJ13)))</f>
        <v>7.15</v>
      </c>
      <c r="K200" s="68">
        <f>Сводный!AT13</f>
        <v>42195</v>
      </c>
      <c r="L200" s="68">
        <f>GETPIVOTDATA("Кол-во сделок",Сводный!$AT$8,"Дата",DATE(YEAR(Сводный!$AT13),MONTH(Сводный!$AT13),DAY(Сводный!$AT13)))</f>
        <v>3</v>
      </c>
      <c r="M200" s="68">
        <f>GETPIVOTDATA("Результат",Сводный!$AT$8,"Дата",DATE(YEAR(Сводный!$AT13),MONTH(Сводный!$AT13),DAY(Сводный!$AT13)))</f>
        <v>5.17</v>
      </c>
      <c r="P200" s="68">
        <f>Сводный!BC13</f>
        <v>42195</v>
      </c>
      <c r="Q200" s="68">
        <f>GETPIVOTDATA("Объем",Сводный!$BC$8,"Дата",DATE(YEAR(Сводный!$BC13),MONTH(Сводный!$BC13),DAY(Сводный!$BC13)))</f>
        <v>0.03</v>
      </c>
      <c r="R200" s="68">
        <f>GETPIVOTDATA("Результат",Сводный!$BC$8,"Дата",DATE(YEAR(Сводный!$BC13),MONTH(Сводный!$BC13),DAY(Сводный!$BC13)))</f>
        <v>5.17</v>
      </c>
    </row>
    <row r="201" spans="3:18" x14ac:dyDescent="0.3">
      <c r="C201" s="68">
        <f>Сводный!$AJ14</f>
        <v>42198</v>
      </c>
      <c r="E201" s="68">
        <f>GETPIVOTDATA("Open",Сводный!$AJ$8,"Дата",DATE(YEAR(Сводный!$AJ14),MONTH(Сводный!$AJ14),DAY(Сводный!$AJ14)))</f>
        <v>13.980000000000002</v>
      </c>
      <c r="F201" s="68">
        <f>GETPIVOTDATA("Hi",Сводный!$AJ$8,"Дата",DATE(YEAR(Сводный!$AJ14),MONTH(Сводный!$AJ14),DAY(Сводный!$AJ14)))</f>
        <v>8.870000000000001</v>
      </c>
      <c r="G201" s="68">
        <f>GETPIVOTDATA("Low",Сводный!$AJ$8,"Дата",DATE(YEAR(Сводный!$AJ14),MONTH(Сводный!$AJ14),DAY(Сводный!$AJ14)))</f>
        <v>0.24000000000000013</v>
      </c>
      <c r="H201" s="68">
        <f>GETPIVOTDATA("Close",Сводный!$AJ$8,"Дата",DATE(YEAR(Сводный!$AJ14),MONTH(Сводный!$AJ14),DAY(Сводный!$AJ14)))</f>
        <v>16.700000000000003</v>
      </c>
      <c r="K201" s="68">
        <f>Сводный!AT14</f>
        <v>42199</v>
      </c>
      <c r="L201" s="68">
        <f>GETPIVOTDATA("Кол-во сделок",Сводный!$AT$8,"Дата",DATE(YEAR(Сводный!$AT14),MONTH(Сводный!$AT14),DAY(Сводный!$AT14)))</f>
        <v>4</v>
      </c>
      <c r="M201" s="68">
        <f>GETPIVOTDATA("Результат",Сводный!$AT$8,"Дата",DATE(YEAR(Сводный!$AT14),MONTH(Сводный!$AT14),DAY(Сводный!$AT14)))</f>
        <v>0.13</v>
      </c>
      <c r="P201" s="68">
        <f>Сводный!BC14</f>
        <v>42199</v>
      </c>
      <c r="Q201" s="68">
        <f>GETPIVOTDATA("Объем",Сводный!$BC$8,"Дата",DATE(YEAR(Сводный!$BC14),MONTH(Сводный!$BC14),DAY(Сводный!$BC14)))</f>
        <v>0.04</v>
      </c>
      <c r="R201" s="68">
        <f>GETPIVOTDATA("Результат",Сводный!$BC$8,"Дата",DATE(YEAR(Сводный!$BC14),MONTH(Сводный!$BC14),DAY(Сводный!$BC14)))</f>
        <v>0.13</v>
      </c>
    </row>
    <row r="202" spans="3:18" x14ac:dyDescent="0.3">
      <c r="C202" s="68">
        <f>Сводный!$AJ15</f>
        <v>42199</v>
      </c>
      <c r="E202" s="68">
        <f>GETPIVOTDATA("Open",Сводный!$AJ$8,"Дата",DATE(YEAR(Сводный!$AJ15),MONTH(Сводный!$AJ15),DAY(Сводный!$AJ15)))</f>
        <v>16.260000000000002</v>
      </c>
      <c r="F202" s="68">
        <f>GETPIVOTDATA("Hi",Сводный!$AJ$8,"Дата",DATE(YEAR(Сводный!$AJ15),MONTH(Сводный!$AJ15),DAY(Сводный!$AJ15)))</f>
        <v>9.6000000000000014</v>
      </c>
      <c r="G202" s="68">
        <f>GETPIVOTDATA("Low",Сводный!$AJ$8,"Дата",DATE(YEAR(Сводный!$AJ15),MONTH(Сводный!$AJ15),DAY(Сводный!$AJ15)))</f>
        <v>0.15000000000000013</v>
      </c>
      <c r="H202" s="68">
        <f>GETPIVOTDATA("Close",Сводный!$AJ$8,"Дата",DATE(YEAR(Сводный!$AJ15),MONTH(Сводный!$AJ15),DAY(Сводный!$AJ15)))</f>
        <v>16.39</v>
      </c>
      <c r="K202" s="68">
        <f>Сводный!AT15</f>
        <v>42198</v>
      </c>
      <c r="L202" s="68">
        <f>GETPIVOTDATA("Кол-во сделок",Сводный!$AT$8,"Дата",DATE(YEAR(Сводный!$AT15),MONTH(Сводный!$AT15),DAY(Сводный!$AT15)))</f>
        <v>3</v>
      </c>
      <c r="M202" s="68">
        <f>GETPIVOTDATA("Результат",Сводный!$AT$8,"Дата",DATE(YEAR(Сводный!$AT15),MONTH(Сводный!$AT15),DAY(Сводный!$AT15)))</f>
        <v>2.7199999999999998</v>
      </c>
      <c r="P202" s="68">
        <f>Сводный!BC15</f>
        <v>42198</v>
      </c>
      <c r="Q202" s="68">
        <f>GETPIVOTDATA("Объем",Сводный!$BC$8,"Дата",DATE(YEAR(Сводный!$BC15),MONTH(Сводный!$BC15),DAY(Сводный!$BC15)))</f>
        <v>0.03</v>
      </c>
      <c r="R202" s="68">
        <f>GETPIVOTDATA("Результат",Сводный!$BC$8,"Дата",DATE(YEAR(Сводный!$BC15),MONTH(Сводный!$BC15),DAY(Сводный!$BC15)))</f>
        <v>2.7199999999999998</v>
      </c>
    </row>
    <row r="203" spans="3:18" x14ac:dyDescent="0.3">
      <c r="C203" s="68">
        <f>Сводный!$AJ16</f>
        <v>42201</v>
      </c>
      <c r="E203" s="68">
        <f>GETPIVOTDATA("Open",Сводный!$AJ$8,"Дата",DATE(YEAR(Сводный!$AJ16),MONTH(Сводный!$AJ16),DAY(Сводный!$AJ16)))</f>
        <v>9.6000000000000014</v>
      </c>
      <c r="F203" s="68">
        <f>GETPIVOTDATA("Hi",Сводный!$AJ$8,"Дата",DATE(YEAR(Сводный!$AJ16),MONTH(Сводный!$AJ16),DAY(Сводный!$AJ16)))</f>
        <v>8.3300000000000018</v>
      </c>
      <c r="G203" s="68">
        <f>GETPIVOTDATA("Low",Сводный!$AJ$8,"Дата",DATE(YEAR(Сводный!$AJ16),MONTH(Сводный!$AJ16),DAY(Сводный!$AJ16)))</f>
        <v>8.3300000000000018</v>
      </c>
      <c r="H203" s="68">
        <f>GETPIVOTDATA("Close",Сводный!$AJ$8,"Дата",DATE(YEAR(Сводный!$AJ16),MONTH(Сводный!$AJ16),DAY(Сводный!$AJ16)))</f>
        <v>8.3300000000000018</v>
      </c>
      <c r="K203" s="68">
        <f>Сводный!AT16</f>
        <v>42201</v>
      </c>
      <c r="L203" s="68">
        <f>GETPIVOTDATA("Кол-во сделок",Сводный!$AT$8,"Дата",DATE(YEAR(Сводный!$AT16),MONTH(Сводный!$AT16),DAY(Сводный!$AT16)))</f>
        <v>1</v>
      </c>
      <c r="M203" s="68">
        <f>GETPIVOTDATA("Результат",Сводный!$AT$8,"Дата",DATE(YEAR(Сводный!$AT16),MONTH(Сводный!$AT16),DAY(Сводный!$AT16)))</f>
        <v>-1.27</v>
      </c>
      <c r="P203" s="68">
        <f>Сводный!BC16</f>
        <v>42201</v>
      </c>
      <c r="Q203" s="68">
        <f>GETPIVOTDATA("Объем",Сводный!$BC$8,"Дата",DATE(YEAR(Сводный!$BC16),MONTH(Сводный!$BC16),DAY(Сводный!$BC16)))</f>
        <v>0.01</v>
      </c>
      <c r="R203" s="68">
        <f>GETPIVOTDATA("Результат",Сводный!$BC$8,"Дата",DATE(YEAR(Сводный!$BC16),MONTH(Сводный!$BC16),DAY(Сводный!$BC16)))</f>
        <v>-1.27</v>
      </c>
    </row>
    <row r="204" spans="3:18" x14ac:dyDescent="0.3">
      <c r="C204" s="68">
        <f>Сводный!$AJ17</f>
        <v>42207</v>
      </c>
      <c r="E204" s="68">
        <f>GETPIVOTDATA("Open",Сводный!$AJ$8,"Дата",DATE(YEAR(Сводный!$AJ17),MONTH(Сводный!$AJ17),DAY(Сводный!$AJ17)))</f>
        <v>7.5900000000000016</v>
      </c>
      <c r="F204" s="68">
        <f>GETPIVOTDATA("Hi",Сводный!$AJ$8,"Дата",DATE(YEAR(Сводный!$AJ17),MONTH(Сводный!$AJ17),DAY(Сводный!$AJ17)))</f>
        <v>7.6000000000000014</v>
      </c>
      <c r="G204" s="68">
        <f>GETPIVOTDATA("Low",Сводный!$AJ$8,"Дата",DATE(YEAR(Сводный!$AJ17),MONTH(Сводный!$AJ17),DAY(Сводный!$AJ17)))</f>
        <v>7.6000000000000014</v>
      </c>
      <c r="H204" s="68">
        <f>GETPIVOTDATA("Close",Сводный!$AJ$8,"Дата",DATE(YEAR(Сводный!$AJ17),MONTH(Сводный!$AJ17),DAY(Сводный!$AJ17)))</f>
        <v>7.6000000000000014</v>
      </c>
      <c r="K204" s="68">
        <f>Сводный!AT17</f>
        <v>42208</v>
      </c>
      <c r="L204" s="68">
        <f>GETPIVOTDATA("Кол-во сделок",Сводный!$AT$8,"Дата",DATE(YEAR(Сводный!$AT17),MONTH(Сводный!$AT17),DAY(Сводный!$AT17)))</f>
        <v>1</v>
      </c>
      <c r="M204" s="68">
        <f>GETPIVOTDATA("Результат",Сводный!$AT$8,"Дата",DATE(YEAR(Сводный!$AT17),MONTH(Сводный!$AT17),DAY(Сводный!$AT17)))</f>
        <v>-0.82</v>
      </c>
      <c r="P204" s="68">
        <f>Сводный!BC17</f>
        <v>42208</v>
      </c>
      <c r="Q204" s="68">
        <f>GETPIVOTDATA("Объем",Сводный!$BC$8,"Дата",DATE(YEAR(Сводный!$BC17),MONTH(Сводный!$BC17),DAY(Сводный!$BC17)))</f>
        <v>0.01</v>
      </c>
      <c r="R204" s="68">
        <f>GETPIVOTDATA("Результат",Сводный!$BC$8,"Дата",DATE(YEAR(Сводный!$BC17),MONTH(Сводный!$BC17),DAY(Сводный!$BC17)))</f>
        <v>-0.82</v>
      </c>
    </row>
    <row r="205" spans="3:18" x14ac:dyDescent="0.3">
      <c r="C205" s="68">
        <f>Сводный!$AJ18</f>
        <v>42208</v>
      </c>
      <c r="E205" s="68">
        <f>GETPIVOTDATA("Open",Сводный!$AJ$8,"Дата",DATE(YEAR(Сводный!$AJ18),MONTH(Сводный!$AJ18),DAY(Сводный!$AJ18)))</f>
        <v>8.3300000000000018</v>
      </c>
      <c r="F205" s="68">
        <f>GETPIVOTDATA("Hi",Сводный!$AJ$8,"Дата",DATE(YEAR(Сводный!$AJ18),MONTH(Сводный!$AJ18),DAY(Сводный!$AJ18)))</f>
        <v>7.5100000000000016</v>
      </c>
      <c r="G205" s="68">
        <f>GETPIVOTDATA("Low",Сводный!$AJ$8,"Дата",DATE(YEAR(Сводный!$AJ18),MONTH(Сводный!$AJ18),DAY(Сводный!$AJ18)))</f>
        <v>7.5100000000000016</v>
      </c>
      <c r="H205" s="68">
        <f>GETPIVOTDATA("Close",Сводный!$AJ$8,"Дата",DATE(YEAR(Сводный!$AJ18),MONTH(Сводный!$AJ18),DAY(Сводный!$AJ18)))</f>
        <v>7.5100000000000016</v>
      </c>
      <c r="K205" s="68">
        <f>Сводный!AT18</f>
        <v>42207</v>
      </c>
      <c r="L205" s="68">
        <f>GETPIVOTDATA("Кол-во сделок",Сводный!$AT$8,"Дата",DATE(YEAR(Сводный!$AT18),MONTH(Сводный!$AT18),DAY(Сводный!$AT18)))</f>
        <v>1</v>
      </c>
      <c r="M205" s="68">
        <f>GETPIVOTDATA("Результат",Сводный!$AT$8,"Дата",DATE(YEAR(Сводный!$AT18),MONTH(Сводный!$AT18),DAY(Сводный!$AT18)))</f>
        <v>0.01</v>
      </c>
      <c r="P205" s="68">
        <f>Сводный!BC18</f>
        <v>42207</v>
      </c>
      <c r="Q205" s="68">
        <f>GETPIVOTDATA("Объем",Сводный!$BC$8,"Дата",DATE(YEAR(Сводный!$BC18),MONTH(Сводный!$BC18),DAY(Сводный!$BC18)))</f>
        <v>0.01</v>
      </c>
      <c r="R205" s="68">
        <f>GETPIVOTDATA("Результат",Сводный!$BC$8,"Дата",DATE(YEAR(Сводный!$BC18),MONTH(Сводный!$BC18),DAY(Сводный!$BC18)))</f>
        <v>0.01</v>
      </c>
    </row>
    <row r="206" spans="3:18" x14ac:dyDescent="0.3">
      <c r="C206" s="68">
        <f>Сводный!$AJ19</f>
        <v>42209</v>
      </c>
      <c r="E206" s="68">
        <f>GETPIVOTDATA("Open",Сводный!$AJ$8,"Дата",DATE(YEAR(Сводный!$AJ19),MONTH(Сводный!$AJ19),DAY(Сводный!$AJ19)))</f>
        <v>7.6000000000000014</v>
      </c>
      <c r="F206" s="68">
        <f>GETPIVOTDATA("Hi",Сводный!$AJ$8,"Дата",DATE(YEAR(Сводный!$AJ19),MONTH(Сводный!$AJ19),DAY(Сводный!$AJ19)))</f>
        <v>6.0600000000000014</v>
      </c>
      <c r="G206" s="68">
        <f>GETPIVOTDATA("Low",Сводный!$AJ$8,"Дата",DATE(YEAR(Сводный!$AJ19),MONTH(Сводный!$AJ19),DAY(Сводный!$AJ19)))</f>
        <v>4.7000000000000011</v>
      </c>
      <c r="H206" s="68">
        <f>GETPIVOTDATA("Close",Сводный!$AJ$8,"Дата",DATE(YEAR(Сводный!$AJ19),MONTH(Сводный!$AJ19),DAY(Сводный!$AJ19)))</f>
        <v>4.7000000000000011</v>
      </c>
      <c r="K206" s="68">
        <f>Сводный!AT19</f>
        <v>42209</v>
      </c>
      <c r="L206" s="68">
        <f>GETPIVOTDATA("Кол-во сделок",Сводный!$AT$8,"Дата",DATE(YEAR(Сводный!$AT19),MONTH(Сводный!$AT19),DAY(Сводный!$AT19)))</f>
        <v>2</v>
      </c>
      <c r="M206" s="68">
        <f>GETPIVOTDATA("Результат",Сводный!$AT$8,"Дата",DATE(YEAR(Сводный!$AT19),MONTH(Сводный!$AT19),DAY(Сводный!$AT19)))</f>
        <v>-2.9000000000000004</v>
      </c>
      <c r="P206" s="68">
        <f>Сводный!BC19</f>
        <v>42209</v>
      </c>
      <c r="Q206" s="68">
        <f>GETPIVOTDATA("Объем",Сводный!$BC$8,"Дата",DATE(YEAR(Сводный!$BC19),MONTH(Сводный!$BC19),DAY(Сводный!$BC19)))</f>
        <v>0.02</v>
      </c>
      <c r="R206" s="68">
        <f>GETPIVOTDATA("Результат",Сводный!$BC$8,"Дата",DATE(YEAR(Сводный!$BC19),MONTH(Сводный!$BC19),DAY(Сводный!$BC19)))</f>
        <v>-2.9000000000000004</v>
      </c>
    </row>
    <row r="207" spans="3:18" x14ac:dyDescent="0.3">
      <c r="C207" s="68">
        <f>Сводный!$AJ20</f>
        <v>42212</v>
      </c>
      <c r="E207" s="68">
        <f>GETPIVOTDATA("Open",Сводный!$AJ$8,"Дата",DATE(YEAR(Сводный!$AJ20),MONTH(Сводный!$AJ20),DAY(Сводный!$AJ20)))</f>
        <v>6.3900000000000015</v>
      </c>
      <c r="F207" s="68">
        <f>GETPIVOTDATA("Hi",Сводный!$AJ$8,"Дата",DATE(YEAR(Сводный!$AJ20),MONTH(Сводный!$AJ20),DAY(Сводный!$AJ20)))</f>
        <v>6.6200000000000019</v>
      </c>
      <c r="G207" s="68">
        <f>GETPIVOTDATA("Low",Сводный!$AJ$8,"Дата",DATE(YEAR(Сводный!$AJ20),MONTH(Сводный!$AJ20),DAY(Сводный!$AJ20)))</f>
        <v>6.6200000000000019</v>
      </c>
      <c r="H207" s="68">
        <f>GETPIVOTDATA("Close",Сводный!$AJ$8,"Дата",DATE(YEAR(Сводный!$AJ20),MONTH(Сводный!$AJ20),DAY(Сводный!$AJ20)))</f>
        <v>6.6200000000000019</v>
      </c>
      <c r="K207" s="68">
        <f>Сводный!AT20</f>
        <v>42213</v>
      </c>
      <c r="L207" s="68">
        <f>GETPIVOTDATA("Кол-во сделок",Сводный!$AT$8,"Дата",DATE(YEAR(Сводный!$AT20),MONTH(Сводный!$AT20),DAY(Сводный!$AT20)))</f>
        <v>1</v>
      </c>
      <c r="M207" s="68">
        <f>GETPIVOTDATA("Результат",Сводный!$AT$8,"Дата",DATE(YEAR(Сводный!$AT20),MONTH(Сводный!$AT20),DAY(Сводный!$AT20)))</f>
        <v>0.81</v>
      </c>
      <c r="P207" s="68">
        <f>Сводный!BC20</f>
        <v>42213</v>
      </c>
      <c r="Q207" s="68">
        <f>GETPIVOTDATA("Объем",Сводный!$BC$8,"Дата",DATE(YEAR(Сводный!$BC20),MONTH(Сводный!$BC20),DAY(Сводный!$BC20)))</f>
        <v>0.01</v>
      </c>
      <c r="R207" s="68">
        <f>GETPIVOTDATA("Результат",Сводный!$BC$8,"Дата",DATE(YEAR(Сводный!$BC20),MONTH(Сводный!$BC20),DAY(Сводный!$BC20)))</f>
        <v>0.81</v>
      </c>
    </row>
    <row r="208" spans="3:18" x14ac:dyDescent="0.3">
      <c r="C208" s="68">
        <f>Сводный!$AJ21</f>
        <v>42213</v>
      </c>
      <c r="E208" s="68">
        <f>GETPIVOTDATA("Open",Сводный!$AJ$8,"Дата",DATE(YEAR(Сводный!$AJ21),MONTH(Сводный!$AJ21),DAY(Сводный!$AJ21)))</f>
        <v>4.7000000000000011</v>
      </c>
      <c r="F208" s="68">
        <f>GETPIVOTDATA("Hi",Сводный!$AJ$8,"Дата",DATE(YEAR(Сводный!$AJ21),MONTH(Сводный!$AJ21),DAY(Сводный!$AJ21)))</f>
        <v>5.5100000000000016</v>
      </c>
      <c r="G208" s="68">
        <f>GETPIVOTDATA("Low",Сводный!$AJ$8,"Дата",DATE(YEAR(Сводный!$AJ21),MONTH(Сводный!$AJ21),DAY(Сводный!$AJ21)))</f>
        <v>5.5100000000000016</v>
      </c>
      <c r="H208" s="68">
        <f>GETPIVOTDATA("Close",Сводный!$AJ$8,"Дата",DATE(YEAR(Сводный!$AJ21),MONTH(Сводный!$AJ21),DAY(Сводный!$AJ21)))</f>
        <v>5.5100000000000016</v>
      </c>
      <c r="K208" s="68">
        <f>Сводный!AT21</f>
        <v>42215</v>
      </c>
      <c r="L208" s="68">
        <f>GETPIVOTDATA("Кол-во сделок",Сводный!$AT$8,"Дата",DATE(YEAR(Сводный!$AT21),MONTH(Сводный!$AT21),DAY(Сводный!$AT21)))</f>
        <v>6</v>
      </c>
      <c r="M208" s="68">
        <f>GETPIVOTDATA("Результат",Сводный!$AT$8,"Дата",DATE(YEAR(Сводный!$AT21),MONTH(Сводный!$AT21),DAY(Сводный!$AT21)))</f>
        <v>2.4699999999999998</v>
      </c>
      <c r="P208" s="68">
        <f>Сводный!BC21</f>
        <v>42215</v>
      </c>
      <c r="Q208" s="68">
        <f>GETPIVOTDATA("Объем",Сводный!$BC$8,"Дата",DATE(YEAR(Сводный!$BC21),MONTH(Сводный!$BC21),DAY(Сводный!$BC21)))</f>
        <v>6.0000000000000005E-2</v>
      </c>
      <c r="R208" s="68">
        <f>GETPIVOTDATA("Результат",Сводный!$BC$8,"Дата",DATE(YEAR(Сводный!$BC21),MONTH(Сводный!$BC21),DAY(Сводный!$BC21)))</f>
        <v>2.4699999999999998</v>
      </c>
    </row>
    <row r="209" spans="3:18" x14ac:dyDescent="0.3">
      <c r="C209" s="68">
        <f>Сводный!$AJ22</f>
        <v>42215</v>
      </c>
      <c r="E209" s="68">
        <f>GETPIVOTDATA("Open",Сводный!$AJ$8,"Дата",DATE(YEAR(Сводный!$AJ22),MONTH(Сводный!$AJ22),DAY(Сводный!$AJ22)))</f>
        <v>19.63000000000001</v>
      </c>
      <c r="F209" s="68">
        <f>GETPIVOTDATA("Hi",Сводный!$AJ$8,"Дата",DATE(YEAR(Сводный!$AJ22),MONTH(Сводный!$AJ22),DAY(Сводный!$AJ22)))</f>
        <v>6.3900000000000015</v>
      </c>
      <c r="G209" s="68">
        <f>GETPIVOTDATA("Low",Сводный!$AJ$8,"Дата",DATE(YEAR(Сводный!$AJ22),MONTH(Сводный!$AJ22),DAY(Сводный!$AJ22)))</f>
        <v>4.6400000000000032</v>
      </c>
      <c r="H209" s="68">
        <f>GETPIVOTDATA("Close",Сводный!$AJ$8,"Дата",DATE(YEAR(Сводный!$AJ22),MONTH(Сводный!$AJ22),DAY(Сводный!$AJ22)))</f>
        <v>22.100000000000009</v>
      </c>
      <c r="K209" s="68">
        <f>Сводный!AT22</f>
        <v>42212</v>
      </c>
      <c r="L209" s="68">
        <f>GETPIVOTDATA("Кол-во сделок",Сводный!$AT$8,"Дата",DATE(YEAR(Сводный!$AT22),MONTH(Сводный!$AT22),DAY(Сводный!$AT22)))</f>
        <v>1</v>
      </c>
      <c r="M209" s="68">
        <f>GETPIVOTDATA("Результат",Сводный!$AT$8,"Дата",DATE(YEAR(Сводный!$AT22),MONTH(Сводный!$AT22),DAY(Сводный!$AT22)))</f>
        <v>0.23</v>
      </c>
      <c r="P209" s="68">
        <f>Сводный!BC22</f>
        <v>42212</v>
      </c>
      <c r="Q209" s="68">
        <f>GETPIVOTDATA("Объем",Сводный!$BC$8,"Дата",DATE(YEAR(Сводный!$BC22),MONTH(Сводный!$BC22),DAY(Сводный!$BC22)))</f>
        <v>0.01</v>
      </c>
      <c r="R209" s="68">
        <f>GETPIVOTDATA("Результат",Сводный!$BC$8,"Дата",DATE(YEAR(Сводный!$BC22),MONTH(Сводный!$BC22),DAY(Сводный!$BC22)))</f>
        <v>0.23</v>
      </c>
    </row>
    <row r="210" spans="3:18" x14ac:dyDescent="0.3">
      <c r="C210" s="68">
        <f>Сводный!$AJ23</f>
        <v>42221</v>
      </c>
      <c r="E210" s="68">
        <f>GETPIVOTDATA("Open",Сводный!$AJ$8,"Дата",DATE(YEAR(Сводный!$AJ23),MONTH(Сводный!$AJ23),DAY(Сводный!$AJ23)))</f>
        <v>6.4200000000000053</v>
      </c>
      <c r="F210" s="68">
        <f>GETPIVOTDATA("Hi",Сводный!$AJ$8,"Дата",DATE(YEAR(Сводный!$AJ23),MONTH(Сводный!$AJ23),DAY(Сводный!$AJ23)))</f>
        <v>5.5000000000000018</v>
      </c>
      <c r="G210" s="68">
        <f>GETPIVOTDATA("Low",Сводный!$AJ$8,"Дата",DATE(YEAR(Сводный!$AJ23),MONTH(Сводный!$AJ23),DAY(Сводный!$AJ23)))</f>
        <v>-1.1299999999999968</v>
      </c>
      <c r="H210" s="68">
        <f>GETPIVOTDATA("Close",Сводный!$AJ$8,"Дата",DATE(YEAR(Сводный!$AJ23),MONTH(Сводный!$AJ23),DAY(Сводный!$AJ23)))</f>
        <v>4.3700000000000045</v>
      </c>
      <c r="K210" s="68">
        <f>Сводный!AT23</f>
        <v>42221</v>
      </c>
      <c r="L210" s="68">
        <f>GETPIVOTDATA("Кол-во сделок",Сводный!$AT$8,"Дата",DATE(YEAR(Сводный!$AT23),MONTH(Сводный!$AT23),DAY(Сводный!$AT23)))</f>
        <v>2</v>
      </c>
      <c r="M210" s="68">
        <f>GETPIVOTDATA("Результат",Сводный!$AT$8,"Дата",DATE(YEAR(Сводный!$AT23),MONTH(Сводный!$AT23),DAY(Сводный!$AT23)))</f>
        <v>-2.0500000000000003</v>
      </c>
      <c r="P210" s="68">
        <f>Сводный!BC23</f>
        <v>42221</v>
      </c>
      <c r="Q210" s="68">
        <f>GETPIVOTDATA("Объем",Сводный!$BC$8,"Дата",DATE(YEAR(Сводный!$BC23),MONTH(Сводный!$BC23),DAY(Сводный!$BC23)))</f>
        <v>0.02</v>
      </c>
      <c r="R210" s="68">
        <f>GETPIVOTDATA("Результат",Сводный!$BC$8,"Дата",DATE(YEAR(Сводный!$BC23),MONTH(Сводный!$BC23),DAY(Сводный!$BC23)))</f>
        <v>-2.0500000000000003</v>
      </c>
    </row>
    <row r="211" spans="3:18" x14ac:dyDescent="0.3">
      <c r="C211" s="68">
        <f>Сводный!$AJ24</f>
        <v>42222</v>
      </c>
      <c r="E211" s="68">
        <f>GETPIVOTDATA("Open",Сводный!$AJ$8,"Дата",DATE(YEAR(Сводный!$AJ24),MONTH(Сводный!$AJ24),DAY(Сводный!$AJ24)))</f>
        <v>11.070000000000004</v>
      </c>
      <c r="F211" s="68">
        <f>GETPIVOTDATA("Hi",Сводный!$AJ$8,"Дата",DATE(YEAR(Сводный!$AJ24),MONTH(Сводный!$AJ24),DAY(Сводный!$AJ24)))</f>
        <v>4.1700000000000017</v>
      </c>
      <c r="G211" s="68">
        <f>GETPIVOTDATA("Low",Сводный!$AJ$8,"Дата",DATE(YEAR(Сводный!$AJ24),MONTH(Сводный!$AJ24),DAY(Сводный!$AJ24)))</f>
        <v>3.6400000000000023</v>
      </c>
      <c r="H211" s="68">
        <f>GETPIVOTDATA("Close",Сводный!$AJ$8,"Дата",DATE(YEAR(Сводный!$AJ24),MONTH(Сводный!$AJ24),DAY(Сводный!$AJ24)))</f>
        <v>7.8100000000000041</v>
      </c>
      <c r="K211" s="68">
        <f>Сводный!AT24</f>
        <v>42222</v>
      </c>
      <c r="L211" s="68">
        <f>GETPIVOTDATA("Кол-во сделок",Сводный!$AT$8,"Дата",DATE(YEAR(Сводный!$AT24),MONTH(Сводный!$AT24),DAY(Сводный!$AT24)))</f>
        <v>2</v>
      </c>
      <c r="M211" s="68">
        <f>GETPIVOTDATA("Результат",Сводный!$AT$8,"Дата",DATE(YEAR(Сводный!$AT24),MONTH(Сводный!$AT24),DAY(Сводный!$AT24)))</f>
        <v>-3.26</v>
      </c>
      <c r="P211" s="68">
        <f>Сводный!BC24</f>
        <v>42222</v>
      </c>
      <c r="Q211" s="68">
        <f>GETPIVOTDATA("Объем",Сводный!$BC$8,"Дата",DATE(YEAR(Сводный!$BC24),MONTH(Сводный!$BC24),DAY(Сводный!$BC24)))</f>
        <v>0.02</v>
      </c>
      <c r="R211" s="68">
        <f>GETPIVOTDATA("Результат",Сводный!$BC$8,"Дата",DATE(YEAR(Сводный!$BC24),MONTH(Сводный!$BC24),DAY(Сводный!$BC24)))</f>
        <v>-3.26</v>
      </c>
    </row>
    <row r="212" spans="3:18" x14ac:dyDescent="0.3">
      <c r="C212" s="68">
        <f>Сводный!$AJ25</f>
        <v>42226</v>
      </c>
      <c r="E212" s="68">
        <f>GETPIVOTDATA("Open",Сводный!$AJ$8,"Дата",DATE(YEAR(Сводный!$AJ25),MONTH(Сводный!$AJ25),DAY(Сводный!$AJ25)))</f>
        <v>4.6400000000000032</v>
      </c>
      <c r="F212" s="68">
        <f>GETPIVOTDATA("Hi",Сводный!$AJ$8,"Дата",DATE(YEAR(Сводный!$AJ25),MONTH(Сводный!$AJ25),DAY(Сводный!$AJ25)))</f>
        <v>1.6600000000000033</v>
      </c>
      <c r="G212" s="68">
        <f>GETPIVOTDATA("Low",Сводный!$AJ$8,"Дата",DATE(YEAR(Сводный!$AJ25),MONTH(Сводный!$AJ25),DAY(Сводный!$AJ25)))</f>
        <v>1.6600000000000033</v>
      </c>
      <c r="H212" s="68">
        <f>GETPIVOTDATA("Close",Сводный!$AJ$8,"Дата",DATE(YEAR(Сводный!$AJ25),MONTH(Сводный!$AJ25),DAY(Сводный!$AJ25)))</f>
        <v>1.6600000000000033</v>
      </c>
      <c r="K212" s="68">
        <f>Сводный!AT25</f>
        <v>42227</v>
      </c>
      <c r="L212" s="68">
        <f>GETPIVOTDATA("Кол-во сделок",Сводный!$AT$8,"Дата",DATE(YEAR(Сводный!$AT25),MONTH(Сводный!$AT25),DAY(Сводный!$AT25)))</f>
        <v>2</v>
      </c>
      <c r="M212" s="68">
        <f>GETPIVOTDATA("Результат",Сводный!$AT$8,"Дата",DATE(YEAR(Сводный!$AT25),MONTH(Сводный!$AT25),DAY(Сводный!$AT25)))</f>
        <v>0.83000000000000007</v>
      </c>
      <c r="P212" s="68">
        <f>Сводный!BC25</f>
        <v>42227</v>
      </c>
      <c r="Q212" s="68">
        <f>GETPIVOTDATA("Объем",Сводный!$BC$8,"Дата",DATE(YEAR(Сводный!$BC25),MONTH(Сводный!$BC25),DAY(Сводный!$BC25)))</f>
        <v>0.03</v>
      </c>
      <c r="R212" s="68">
        <f>GETPIVOTDATA("Результат",Сводный!$BC$8,"Дата",DATE(YEAR(Сводный!$BC25),MONTH(Сводный!$BC25),DAY(Сводный!$BC25)))</f>
        <v>0.83000000000000007</v>
      </c>
    </row>
    <row r="213" spans="3:18" x14ac:dyDescent="0.3">
      <c r="C213" s="68">
        <f>Сводный!$AJ26</f>
        <v>42227</v>
      </c>
      <c r="E213" s="68">
        <f>GETPIVOTDATA("Open",Сводный!$AJ$8,"Дата",DATE(YEAR(Сводный!$AJ26),MONTH(Сводный!$AJ26),DAY(Сводный!$AJ26)))</f>
        <v>3.4200000000000057</v>
      </c>
      <c r="F213" s="68">
        <f>GETPIVOTDATA("Hi",Сводный!$AJ$8,"Дата",DATE(YEAR(Сводный!$AJ26),MONTH(Сводный!$AJ26),DAY(Сводный!$AJ26)))</f>
        <v>4.4500000000000028</v>
      </c>
      <c r="G213" s="68">
        <f>GETPIVOTDATA("Low",Сводный!$AJ$8,"Дата",DATE(YEAR(Сводный!$AJ26),MONTH(Сводный!$AJ26),DAY(Сводный!$AJ26)))</f>
        <v>-0.19999999999999665</v>
      </c>
      <c r="H213" s="68">
        <f>GETPIVOTDATA("Close",Сводный!$AJ$8,"Дата",DATE(YEAR(Сводный!$AJ26),MONTH(Сводный!$AJ26),DAY(Сводный!$AJ26)))</f>
        <v>4.2500000000000062</v>
      </c>
      <c r="K213" s="68">
        <f>Сводный!AT26</f>
        <v>42226</v>
      </c>
      <c r="L213" s="68">
        <f>GETPIVOTDATA("Кол-во сделок",Сводный!$AT$8,"Дата",DATE(YEAR(Сводный!$AT26),MONTH(Сводный!$AT26),DAY(Сводный!$AT26)))</f>
        <v>1</v>
      </c>
      <c r="M213" s="68">
        <f>GETPIVOTDATA("Результат",Сводный!$AT$8,"Дата",DATE(YEAR(Сводный!$AT26),MONTH(Сводный!$AT26),DAY(Сводный!$AT26)))</f>
        <v>-2.98</v>
      </c>
      <c r="P213" s="68">
        <f>Сводный!BC26</f>
        <v>42226</v>
      </c>
      <c r="Q213" s="68">
        <f>GETPIVOTDATA("Объем",Сводный!$BC$8,"Дата",DATE(YEAR(Сводный!$BC26),MONTH(Сводный!$BC26),DAY(Сводный!$BC26)))</f>
        <v>0.02</v>
      </c>
      <c r="R213" s="68">
        <f>GETPIVOTDATA("Результат",Сводный!$BC$8,"Дата",DATE(YEAR(Сводный!$BC26),MONTH(Сводный!$BC26),DAY(Сводный!$BC26)))</f>
        <v>-2.98</v>
      </c>
    </row>
    <row r="214" spans="3:18" x14ac:dyDescent="0.3">
      <c r="C214" s="68">
        <f>Сводный!$AJ27</f>
        <v>42228</v>
      </c>
      <c r="E214" s="68">
        <f>GETPIVOTDATA("Open",Сводный!$AJ$8,"Дата",DATE(YEAR(Сводный!$AJ27),MONTH(Сводный!$AJ27),DAY(Сводный!$AJ27)))</f>
        <v>0.53000000000000647</v>
      </c>
      <c r="F214" s="68">
        <f>GETPIVOTDATA("Hi",Сводный!$AJ$8,"Дата",DATE(YEAR(Сводный!$AJ27),MONTH(Сводный!$AJ27),DAY(Сводный!$AJ27)))</f>
        <v>-0.21999999999999664</v>
      </c>
      <c r="G214" s="68">
        <f>GETPIVOTDATA("Low",Сводный!$AJ$8,"Дата",DATE(YEAR(Сводный!$AJ27),MONTH(Сводный!$AJ27),DAY(Сводный!$AJ27)))</f>
        <v>-0.95999999999999674</v>
      </c>
      <c r="H214" s="68">
        <f>GETPIVOTDATA("Close",Сводный!$AJ$8,"Дата",DATE(YEAR(Сводный!$AJ27),MONTH(Сводный!$AJ27),DAY(Сводный!$AJ27)))</f>
        <v>-1.1799999999999935</v>
      </c>
      <c r="K214" s="68">
        <f>Сводный!AT27</f>
        <v>42228</v>
      </c>
      <c r="L214" s="68">
        <f>GETPIVOTDATA("Кол-во сделок",Сводный!$AT$8,"Дата",DATE(YEAR(Сводный!$AT27),MONTH(Сводный!$AT27),DAY(Сводный!$AT27)))</f>
        <v>2</v>
      </c>
      <c r="M214" s="68">
        <f>GETPIVOTDATA("Результат",Сводный!$AT$8,"Дата",DATE(YEAR(Сводный!$AT27),MONTH(Сводный!$AT27),DAY(Сводный!$AT27)))</f>
        <v>-1.71</v>
      </c>
      <c r="P214" s="68">
        <f>Сводный!BC27</f>
        <v>42228</v>
      </c>
      <c r="Q214" s="68">
        <f>GETPIVOTDATA("Объем",Сводный!$BC$8,"Дата",DATE(YEAR(Сводный!$BC27),MONTH(Сводный!$BC27),DAY(Сводный!$BC27)))</f>
        <v>0.04</v>
      </c>
      <c r="R214" s="68">
        <f>GETPIVOTDATA("Результат",Сводный!$BC$8,"Дата",DATE(YEAR(Сводный!$BC27),MONTH(Сводный!$BC27),DAY(Сводный!$BC27)))</f>
        <v>-1.71</v>
      </c>
    </row>
    <row r="215" spans="3:18" x14ac:dyDescent="0.3">
      <c r="C215" s="68">
        <f>Сводный!$AJ28</f>
        <v>42229</v>
      </c>
      <c r="E215" s="68">
        <f>GETPIVOTDATA("Open",Сводный!$AJ$8,"Дата",DATE(YEAR(Сводный!$AJ28),MONTH(Сводный!$AJ28),DAY(Сводный!$AJ28)))</f>
        <v>-0.95999999999999674</v>
      </c>
      <c r="F215" s="68">
        <f>GETPIVOTDATA("Hi",Сводный!$AJ$8,"Дата",DATE(YEAR(Сводный!$AJ28),MONTH(Сводный!$AJ28),DAY(Сводный!$AJ28)))</f>
        <v>-0.38999999999999679</v>
      </c>
      <c r="G215" s="68">
        <f>GETPIVOTDATA("Low",Сводный!$AJ$8,"Дата",DATE(YEAR(Сводный!$AJ28),MONTH(Сводный!$AJ28),DAY(Сводный!$AJ28)))</f>
        <v>-1.5899999999999967</v>
      </c>
      <c r="H215" s="68">
        <f>GETPIVOTDATA("Close",Сводный!$AJ$8,"Дата",DATE(YEAR(Сводный!$AJ28),MONTH(Сводный!$AJ28),DAY(Сводный!$AJ28)))</f>
        <v>-1.5899999999999967</v>
      </c>
      <c r="K215" s="68">
        <f>Сводный!AT28</f>
        <v>42229</v>
      </c>
      <c r="L215" s="68">
        <f>GETPIVOTDATA("Кол-во сделок",Сводный!$AT$8,"Дата",DATE(YEAR(Сводный!$AT28),MONTH(Сводный!$AT28),DAY(Сводный!$AT28)))</f>
        <v>2</v>
      </c>
      <c r="M215" s="68">
        <f>GETPIVOTDATA("Результат",Сводный!$AT$8,"Дата",DATE(YEAR(Сводный!$AT28),MONTH(Сводный!$AT28),DAY(Сводный!$AT28)))</f>
        <v>-0.63</v>
      </c>
      <c r="P215" s="68">
        <f>Сводный!BC28</f>
        <v>42229</v>
      </c>
      <c r="Q215" s="68">
        <f>GETPIVOTDATA("Объем",Сводный!$BC$8,"Дата",DATE(YEAR(Сводный!$BC28),MONTH(Сводный!$BC28),DAY(Сводный!$BC28)))</f>
        <v>0.04</v>
      </c>
      <c r="R215" s="68">
        <f>GETPIVOTDATA("Результат",Сводный!$BC$8,"Дата",DATE(YEAR(Сводный!$BC28),MONTH(Сводный!$BC28),DAY(Сводный!$BC28)))</f>
        <v>-0.63</v>
      </c>
    </row>
    <row r="216" spans="3:18" x14ac:dyDescent="0.3">
      <c r="C216" s="68">
        <f>Сводный!$AJ29</f>
        <v>0</v>
      </c>
      <c r="E216" s="68" t="e">
        <f>GETPIVOTDATA("Open",Сводный!$AJ$8,"Дата",DATE(YEAR(Сводный!$AJ29),MONTH(Сводный!$AJ29),DAY(Сводный!$AJ29)))</f>
        <v>#REF!</v>
      </c>
      <c r="F216" s="68" t="e">
        <f>GETPIVOTDATA("Hi",Сводный!$AJ$8,"Дата",DATE(YEAR(Сводный!$AJ29),MONTH(Сводный!$AJ29),DAY(Сводный!$AJ29)))</f>
        <v>#REF!</v>
      </c>
      <c r="G216" s="68" t="e">
        <f>GETPIVOTDATA("Low",Сводный!$AJ$8,"Дата",DATE(YEAR(Сводный!$AJ29),MONTH(Сводный!$AJ29),DAY(Сводный!$AJ29)))</f>
        <v>#REF!</v>
      </c>
      <c r="H216" s="68" t="e">
        <f>GETPIVOTDATA("Close",Сводный!$AJ$8,"Дата",DATE(YEAR(Сводный!$AJ29),MONTH(Сводный!$AJ29),DAY(Сводный!$AJ29)))</f>
        <v>#REF!</v>
      </c>
      <c r="K216" s="68">
        <f>Сводный!AT29</f>
        <v>0</v>
      </c>
      <c r="L216" s="68" t="e">
        <f>GETPIVOTDATA("Кол-во сделок",Сводный!$AT$8,"Дата",DATE(YEAR(Сводный!$AT29),MONTH(Сводный!$AT29),DAY(Сводный!$AT29)))</f>
        <v>#REF!</v>
      </c>
      <c r="M216" s="68" t="e">
        <f>GETPIVOTDATA("Результат",Сводный!$AT$8,"Дата",DATE(YEAR(Сводный!$AT29),MONTH(Сводный!$AT29),DAY(Сводный!$AT29)))</f>
        <v>#REF!</v>
      </c>
      <c r="P216" s="68">
        <f>Сводный!BC29</f>
        <v>0</v>
      </c>
      <c r="Q216" s="68" t="e">
        <f>GETPIVOTDATA("Объем",Сводный!$BC$8,"Дата",DATE(YEAR(Сводный!$BC29),MONTH(Сводный!$BC29),DAY(Сводный!$BC29)))</f>
        <v>#REF!</v>
      </c>
      <c r="R216" s="68" t="e">
        <f>GETPIVOTDATA("Результат",Сводный!$BC$8,"Дата",DATE(YEAR(Сводный!$BC29),MONTH(Сводный!$BC29),DAY(Сводный!$BC29)))</f>
        <v>#REF!</v>
      </c>
    </row>
    <row r="217" spans="3:18" x14ac:dyDescent="0.3">
      <c r="C217" s="68">
        <f>Сводный!$AJ30</f>
        <v>0</v>
      </c>
      <c r="E217" s="68" t="e">
        <f>GETPIVOTDATA("Open",Сводный!$AJ$8,"Дата",DATE(YEAR(Сводный!$AJ30),MONTH(Сводный!$AJ30),DAY(Сводный!$AJ30)))</f>
        <v>#REF!</v>
      </c>
      <c r="F217" s="68" t="e">
        <f>GETPIVOTDATA("Hi",Сводный!$AJ$8,"Дата",DATE(YEAR(Сводный!$AJ30),MONTH(Сводный!$AJ30),DAY(Сводный!$AJ30)))</f>
        <v>#REF!</v>
      </c>
      <c r="G217" s="68" t="e">
        <f>GETPIVOTDATA("Low",Сводный!$AJ$8,"Дата",DATE(YEAR(Сводный!$AJ30),MONTH(Сводный!$AJ30),DAY(Сводный!$AJ30)))</f>
        <v>#REF!</v>
      </c>
      <c r="H217" s="68" t="e">
        <f>GETPIVOTDATA("Close",Сводный!$AJ$8,"Дата",DATE(YEAR(Сводный!$AJ30),MONTH(Сводный!$AJ30),DAY(Сводный!$AJ30)))</f>
        <v>#REF!</v>
      </c>
      <c r="K217" s="68">
        <f>Сводный!AT30</f>
        <v>0</v>
      </c>
      <c r="L217" s="68" t="e">
        <f>GETPIVOTDATA("Кол-во сделок",Сводный!$AT$8,"Дата",DATE(YEAR(Сводный!$AT30),MONTH(Сводный!$AT30),DAY(Сводный!$AT30)))</f>
        <v>#REF!</v>
      </c>
      <c r="M217" s="68" t="e">
        <f>GETPIVOTDATA("Результат",Сводный!$AT$8,"Дата",DATE(YEAR(Сводный!$AT30),MONTH(Сводный!$AT30),DAY(Сводный!$AT30)))</f>
        <v>#REF!</v>
      </c>
      <c r="P217" s="68">
        <f>Сводный!BC30</f>
        <v>0</v>
      </c>
      <c r="Q217" s="68" t="e">
        <f>GETPIVOTDATA("Объем",Сводный!$BC$8,"Дата",DATE(YEAR(Сводный!$BC30),MONTH(Сводный!$BC30),DAY(Сводный!$BC30)))</f>
        <v>#REF!</v>
      </c>
      <c r="R217" s="68" t="e">
        <f>GETPIVOTDATA("Результат",Сводный!$BC$8,"Дата",DATE(YEAR(Сводный!$BC30),MONTH(Сводный!$BC30),DAY(Сводный!$BC30)))</f>
        <v>#REF!</v>
      </c>
    </row>
    <row r="218" spans="3:18" x14ac:dyDescent="0.3">
      <c r="C218" s="68">
        <f>Сводный!$AJ31</f>
        <v>0</v>
      </c>
      <c r="E218" s="68" t="e">
        <f>GETPIVOTDATA("Open",Сводный!$AJ$8,"Дата",DATE(YEAR(Сводный!$AJ31),MONTH(Сводный!$AJ31),DAY(Сводный!$AJ31)))</f>
        <v>#REF!</v>
      </c>
      <c r="F218" s="68" t="e">
        <f>GETPIVOTDATA("Hi",Сводный!$AJ$8,"Дата",DATE(YEAR(Сводный!$AJ31),MONTH(Сводный!$AJ31),DAY(Сводный!$AJ31)))</f>
        <v>#REF!</v>
      </c>
      <c r="G218" s="68" t="e">
        <f>GETPIVOTDATA("Low",Сводный!$AJ$8,"Дата",DATE(YEAR(Сводный!$AJ31),MONTH(Сводный!$AJ31),DAY(Сводный!$AJ31)))</f>
        <v>#REF!</v>
      </c>
      <c r="H218" s="68" t="e">
        <f>GETPIVOTDATA("Close",Сводный!$AJ$8,"Дата",DATE(YEAR(Сводный!$AJ31),MONTH(Сводный!$AJ31),DAY(Сводный!$AJ31)))</f>
        <v>#REF!</v>
      </c>
      <c r="K218" s="68">
        <f>Сводный!AT31</f>
        <v>0</v>
      </c>
      <c r="L218" s="68" t="e">
        <f>GETPIVOTDATA("Кол-во сделок",Сводный!$AT$8,"Дата",DATE(YEAR(Сводный!$AT31),MONTH(Сводный!$AT31),DAY(Сводный!$AT31)))</f>
        <v>#REF!</v>
      </c>
      <c r="M218" s="68" t="e">
        <f>GETPIVOTDATA("Результат",Сводный!$AT$8,"Дата",DATE(YEAR(Сводный!$AT31),MONTH(Сводный!$AT31),DAY(Сводный!$AT31)))</f>
        <v>#REF!</v>
      </c>
      <c r="P218" s="68">
        <f>Сводный!BC31</f>
        <v>0</v>
      </c>
      <c r="Q218" s="68" t="e">
        <f>GETPIVOTDATA("Объем",Сводный!$BC$8,"Дата",DATE(YEAR(Сводный!$BC31),MONTH(Сводный!$BC31),DAY(Сводный!$BC31)))</f>
        <v>#REF!</v>
      </c>
      <c r="R218" s="68" t="e">
        <f>GETPIVOTDATA("Результат",Сводный!$BC$8,"Дата",DATE(YEAR(Сводный!$BC31),MONTH(Сводный!$BC31),DAY(Сводный!$BC31)))</f>
        <v>#REF!</v>
      </c>
    </row>
    <row r="219" spans="3:18" x14ac:dyDescent="0.3">
      <c r="C219" s="68">
        <f>Сводный!$AJ32</f>
        <v>0</v>
      </c>
      <c r="E219" s="68" t="e">
        <f>GETPIVOTDATA("Open",Сводный!$AJ$8,"Дата",DATE(YEAR(Сводный!$AJ32),MONTH(Сводный!$AJ32),DAY(Сводный!$AJ32)))</f>
        <v>#REF!</v>
      </c>
      <c r="F219" s="68" t="e">
        <f>GETPIVOTDATA("Hi",Сводный!$AJ$8,"Дата",DATE(YEAR(Сводный!$AJ32),MONTH(Сводный!$AJ32),DAY(Сводный!$AJ32)))</f>
        <v>#REF!</v>
      </c>
      <c r="G219" s="68" t="e">
        <f>GETPIVOTDATA("Low",Сводный!$AJ$8,"Дата",DATE(YEAR(Сводный!$AJ32),MONTH(Сводный!$AJ32),DAY(Сводный!$AJ32)))</f>
        <v>#REF!</v>
      </c>
      <c r="H219" s="68" t="e">
        <f>GETPIVOTDATA("Close",Сводный!$AJ$8,"Дата",DATE(YEAR(Сводный!$AJ32),MONTH(Сводный!$AJ32),DAY(Сводный!$AJ32)))</f>
        <v>#REF!</v>
      </c>
      <c r="K219" s="68">
        <f>Сводный!AT32</f>
        <v>0</v>
      </c>
      <c r="L219" s="68" t="e">
        <f>GETPIVOTDATA("Кол-во сделок",Сводный!$AT$8,"Дата",DATE(YEAR(Сводный!$AT32),MONTH(Сводный!$AT32),DAY(Сводный!$AT32)))</f>
        <v>#REF!</v>
      </c>
      <c r="M219" s="68" t="e">
        <f>GETPIVOTDATA("Результат",Сводный!$AT$8,"Дата",DATE(YEAR(Сводный!$AT32),MONTH(Сводный!$AT32),DAY(Сводный!$AT32)))</f>
        <v>#REF!</v>
      </c>
      <c r="P219" s="68">
        <f>Сводный!BC32</f>
        <v>0</v>
      </c>
      <c r="Q219" s="68" t="e">
        <f>GETPIVOTDATA("Объем",Сводный!$BC$8,"Дата",DATE(YEAR(Сводный!$BC32),MONTH(Сводный!$BC32),DAY(Сводный!$BC32)))</f>
        <v>#REF!</v>
      </c>
      <c r="R219" s="68" t="e">
        <f>GETPIVOTDATA("Результат",Сводный!$BC$8,"Дата",DATE(YEAR(Сводный!$BC32),MONTH(Сводный!$BC32),DAY(Сводный!$BC32)))</f>
        <v>#REF!</v>
      </c>
    </row>
    <row r="220" spans="3:18" x14ac:dyDescent="0.3">
      <c r="C220" s="68">
        <f>Сводный!$AJ33</f>
        <v>0</v>
      </c>
      <c r="E220" s="68" t="e">
        <f>GETPIVOTDATA("Open",Сводный!$AJ$8,"Дата",DATE(YEAR(Сводный!$AJ33),MONTH(Сводный!$AJ33),DAY(Сводный!$AJ33)))</f>
        <v>#REF!</v>
      </c>
      <c r="F220" s="68" t="e">
        <f>GETPIVOTDATA("Hi",Сводный!$AJ$8,"Дата",DATE(YEAR(Сводный!$AJ33),MONTH(Сводный!$AJ33),DAY(Сводный!$AJ33)))</f>
        <v>#REF!</v>
      </c>
      <c r="G220" s="68" t="e">
        <f>GETPIVOTDATA("Low",Сводный!$AJ$8,"Дата",DATE(YEAR(Сводный!$AJ33),MONTH(Сводный!$AJ33),DAY(Сводный!$AJ33)))</f>
        <v>#REF!</v>
      </c>
      <c r="H220" s="68" t="e">
        <f>GETPIVOTDATA("Close",Сводный!$AJ$8,"Дата",DATE(YEAR(Сводный!$AJ33),MONTH(Сводный!$AJ33),DAY(Сводный!$AJ33)))</f>
        <v>#REF!</v>
      </c>
      <c r="K220" s="68">
        <f>Сводный!AT33</f>
        <v>0</v>
      </c>
      <c r="L220" s="68" t="e">
        <f>GETPIVOTDATA("Кол-во сделок",Сводный!$AT$8,"Дата",DATE(YEAR(Сводный!$AT33),MONTH(Сводный!$AT33),DAY(Сводный!$AT33)))</f>
        <v>#REF!</v>
      </c>
      <c r="M220" s="68" t="e">
        <f>GETPIVOTDATA("Результат",Сводный!$AT$8,"Дата",DATE(YEAR(Сводный!$AT33),MONTH(Сводный!$AT33),DAY(Сводный!$AT33)))</f>
        <v>#REF!</v>
      </c>
      <c r="P220" s="68">
        <f>Сводный!BC33</f>
        <v>0</v>
      </c>
      <c r="Q220" s="68" t="e">
        <f>GETPIVOTDATA("Объем",Сводный!$BC$8,"Дата",DATE(YEAR(Сводный!$BC33),MONTH(Сводный!$BC33),DAY(Сводный!$BC33)))</f>
        <v>#REF!</v>
      </c>
      <c r="R220" s="68" t="e">
        <f>GETPIVOTDATA("Результат",Сводный!$BC$8,"Дата",DATE(YEAR(Сводный!$BC33),MONTH(Сводный!$BC33),DAY(Сводный!$BC33)))</f>
        <v>#REF!</v>
      </c>
    </row>
    <row r="221" spans="3:18" x14ac:dyDescent="0.3">
      <c r="C221" s="68">
        <f>Сводный!$AJ34</f>
        <v>0</v>
      </c>
      <c r="E221" s="68" t="e">
        <f>GETPIVOTDATA("Open",Сводный!$AJ$8,"Дата",DATE(YEAR(Сводный!$AJ34),MONTH(Сводный!$AJ34),DAY(Сводный!$AJ34)))</f>
        <v>#REF!</v>
      </c>
      <c r="F221" s="68" t="e">
        <f>GETPIVOTDATA("Hi",Сводный!$AJ$8,"Дата",DATE(YEAR(Сводный!$AJ34),MONTH(Сводный!$AJ34),DAY(Сводный!$AJ34)))</f>
        <v>#REF!</v>
      </c>
      <c r="G221" s="68" t="e">
        <f>GETPIVOTDATA("Low",Сводный!$AJ$8,"Дата",DATE(YEAR(Сводный!$AJ34),MONTH(Сводный!$AJ34),DAY(Сводный!$AJ34)))</f>
        <v>#REF!</v>
      </c>
      <c r="H221" s="68" t="e">
        <f>GETPIVOTDATA("Close",Сводный!$AJ$8,"Дата",DATE(YEAR(Сводный!$AJ34),MONTH(Сводный!$AJ34),DAY(Сводный!$AJ34)))</f>
        <v>#REF!</v>
      </c>
      <c r="K221" s="68">
        <f>Сводный!AT34</f>
        <v>0</v>
      </c>
      <c r="L221" s="68" t="e">
        <f>GETPIVOTDATA("Кол-во сделок",Сводный!$AT$8,"Дата",DATE(YEAR(Сводный!$AT34),MONTH(Сводный!$AT34),DAY(Сводный!$AT34)))</f>
        <v>#REF!</v>
      </c>
      <c r="M221" s="68" t="e">
        <f>GETPIVOTDATA("Результат",Сводный!$AT$8,"Дата",DATE(YEAR(Сводный!$AT34),MONTH(Сводный!$AT34),DAY(Сводный!$AT34)))</f>
        <v>#REF!</v>
      </c>
      <c r="P221" s="68">
        <f>Сводный!BC34</f>
        <v>0</v>
      </c>
      <c r="Q221" s="68" t="e">
        <f>GETPIVOTDATA("Объем",Сводный!$BC$8,"Дата",DATE(YEAR(Сводный!$BC34),MONTH(Сводный!$BC34),DAY(Сводный!$BC34)))</f>
        <v>#REF!</v>
      </c>
      <c r="R221" s="68" t="e">
        <f>GETPIVOTDATA("Результат",Сводный!$BC$8,"Дата",DATE(YEAR(Сводный!$BC34),MONTH(Сводный!$BC34),DAY(Сводный!$BC34)))</f>
        <v>#REF!</v>
      </c>
    </row>
    <row r="222" spans="3:18" x14ac:dyDescent="0.3">
      <c r="C222" s="68">
        <f>Сводный!$AJ35</f>
        <v>0</v>
      </c>
      <c r="E222" s="68" t="e">
        <f>GETPIVOTDATA("Open",Сводный!$AJ$8,"Дата",DATE(YEAR(Сводный!$AJ35),MONTH(Сводный!$AJ35),DAY(Сводный!$AJ35)))</f>
        <v>#REF!</v>
      </c>
      <c r="F222" s="68" t="e">
        <f>GETPIVOTDATA("Hi",Сводный!$AJ$8,"Дата",DATE(YEAR(Сводный!$AJ35),MONTH(Сводный!$AJ35),DAY(Сводный!$AJ35)))</f>
        <v>#REF!</v>
      </c>
      <c r="G222" s="68" t="e">
        <f>GETPIVOTDATA("Low",Сводный!$AJ$8,"Дата",DATE(YEAR(Сводный!$AJ35),MONTH(Сводный!$AJ35),DAY(Сводный!$AJ35)))</f>
        <v>#REF!</v>
      </c>
      <c r="H222" s="68" t="e">
        <f>GETPIVOTDATA("Close",Сводный!$AJ$8,"Дата",DATE(YEAR(Сводный!$AJ35),MONTH(Сводный!$AJ35),DAY(Сводный!$AJ35)))</f>
        <v>#REF!</v>
      </c>
      <c r="K222" s="68">
        <f>Сводный!AT35</f>
        <v>0</v>
      </c>
      <c r="L222" s="68" t="e">
        <f>GETPIVOTDATA("Кол-во сделок",Сводный!$AT$8,"Дата",DATE(YEAR(Сводный!$AT35),MONTH(Сводный!$AT35),DAY(Сводный!$AT35)))</f>
        <v>#REF!</v>
      </c>
      <c r="M222" s="68" t="e">
        <f>GETPIVOTDATA("Результат",Сводный!$AT$8,"Дата",DATE(YEAR(Сводный!$AT35),MONTH(Сводный!$AT35),DAY(Сводный!$AT35)))</f>
        <v>#REF!</v>
      </c>
      <c r="P222" s="68">
        <f>Сводный!BC35</f>
        <v>0</v>
      </c>
      <c r="Q222" s="68" t="e">
        <f>GETPIVOTDATA("Объем",Сводный!$BC$8,"Дата",DATE(YEAR(Сводный!$BC35),MONTH(Сводный!$BC35),DAY(Сводный!$BC35)))</f>
        <v>#REF!</v>
      </c>
      <c r="R222" s="68" t="e">
        <f>GETPIVOTDATA("Результат",Сводный!$BC$8,"Дата",DATE(YEAR(Сводный!$BC35),MONTH(Сводный!$BC35),DAY(Сводный!$BC35)))</f>
        <v>#REF!</v>
      </c>
    </row>
    <row r="223" spans="3:18" x14ac:dyDescent="0.3">
      <c r="C223" s="68">
        <f>Сводный!$AJ36</f>
        <v>0</v>
      </c>
      <c r="E223" s="68" t="e">
        <f>GETPIVOTDATA("Open",Сводный!$AJ$8,"Дата",DATE(YEAR(Сводный!$AJ36),MONTH(Сводный!$AJ36),DAY(Сводный!$AJ36)))</f>
        <v>#REF!</v>
      </c>
      <c r="F223" s="68" t="e">
        <f>GETPIVOTDATA("Hi",Сводный!$AJ$8,"Дата",DATE(YEAR(Сводный!$AJ36),MONTH(Сводный!$AJ36),DAY(Сводный!$AJ36)))</f>
        <v>#REF!</v>
      </c>
      <c r="G223" s="68" t="e">
        <f>GETPIVOTDATA("Low",Сводный!$AJ$8,"Дата",DATE(YEAR(Сводный!$AJ36),MONTH(Сводный!$AJ36),DAY(Сводный!$AJ36)))</f>
        <v>#REF!</v>
      </c>
      <c r="H223" s="68" t="e">
        <f>GETPIVOTDATA("Close",Сводный!$AJ$8,"Дата",DATE(YEAR(Сводный!$AJ36),MONTH(Сводный!$AJ36),DAY(Сводный!$AJ36)))</f>
        <v>#REF!</v>
      </c>
      <c r="K223" s="68">
        <f>Сводный!AT36</f>
        <v>0</v>
      </c>
      <c r="L223" s="68" t="e">
        <f>GETPIVOTDATA("Кол-во сделок",Сводный!$AT$8,"Дата",DATE(YEAR(Сводный!$AT36),MONTH(Сводный!$AT36),DAY(Сводный!$AT36)))</f>
        <v>#REF!</v>
      </c>
      <c r="M223" s="68" t="e">
        <f>GETPIVOTDATA("Результат",Сводный!$AT$8,"Дата",DATE(YEAR(Сводный!$AT36),MONTH(Сводный!$AT36),DAY(Сводный!$AT36)))</f>
        <v>#REF!</v>
      </c>
      <c r="P223" s="68">
        <f>Сводный!BC36</f>
        <v>0</v>
      </c>
      <c r="Q223" s="68" t="e">
        <f>GETPIVOTDATA("Объем",Сводный!$BC$8,"Дата",DATE(YEAR(Сводный!$BC36),MONTH(Сводный!$BC36),DAY(Сводный!$BC36)))</f>
        <v>#REF!</v>
      </c>
      <c r="R223" s="68" t="e">
        <f>GETPIVOTDATA("Результат",Сводный!$BC$8,"Дата",DATE(YEAR(Сводный!$BC36),MONTH(Сводный!$BC36),DAY(Сводный!$BC36)))</f>
        <v>#REF!</v>
      </c>
    </row>
    <row r="224" spans="3:18" x14ac:dyDescent="0.3">
      <c r="C224" s="68">
        <f>Сводный!$AJ37</f>
        <v>0</v>
      </c>
      <c r="E224" s="68" t="e">
        <f>GETPIVOTDATA("Open",Сводный!$AJ$8,"Дата",DATE(YEAR(Сводный!$AJ37),MONTH(Сводный!$AJ37),DAY(Сводный!$AJ37)))</f>
        <v>#REF!</v>
      </c>
      <c r="F224" s="68" t="e">
        <f>GETPIVOTDATA("Hi",Сводный!$AJ$8,"Дата",DATE(YEAR(Сводный!$AJ37),MONTH(Сводный!$AJ37),DAY(Сводный!$AJ37)))</f>
        <v>#REF!</v>
      </c>
      <c r="G224" s="68" t="e">
        <f>GETPIVOTDATA("Low",Сводный!$AJ$8,"Дата",DATE(YEAR(Сводный!$AJ37),MONTH(Сводный!$AJ37),DAY(Сводный!$AJ37)))</f>
        <v>#REF!</v>
      </c>
      <c r="H224" s="68" t="e">
        <f>GETPIVOTDATA("Close",Сводный!$AJ$8,"Дата",DATE(YEAR(Сводный!$AJ37),MONTH(Сводный!$AJ37),DAY(Сводный!$AJ37)))</f>
        <v>#REF!</v>
      </c>
      <c r="K224" s="68">
        <f>Сводный!AT37</f>
        <v>0</v>
      </c>
      <c r="L224" s="68" t="e">
        <f>GETPIVOTDATA("Кол-во сделок",Сводный!$AT$8,"Дата",DATE(YEAR(Сводный!$AT37),MONTH(Сводный!$AT37),DAY(Сводный!$AT37)))</f>
        <v>#REF!</v>
      </c>
      <c r="M224" s="68" t="e">
        <f>GETPIVOTDATA("Результат",Сводный!$AT$8,"Дата",DATE(YEAR(Сводный!$AT37),MONTH(Сводный!$AT37),DAY(Сводный!$AT37)))</f>
        <v>#REF!</v>
      </c>
      <c r="P224" s="68">
        <f>Сводный!BC37</f>
        <v>0</v>
      </c>
      <c r="Q224" s="68" t="e">
        <f>GETPIVOTDATA("Объем",Сводный!$BC$8,"Дата",DATE(YEAR(Сводный!$BC37),MONTH(Сводный!$BC37),DAY(Сводный!$BC37)))</f>
        <v>#REF!</v>
      </c>
      <c r="R224" s="68" t="e">
        <f>GETPIVOTDATA("Результат",Сводный!$BC$8,"Дата",DATE(YEAR(Сводный!$BC37),MONTH(Сводный!$BC37),DAY(Сводный!$BC37)))</f>
        <v>#REF!</v>
      </c>
    </row>
    <row r="225" spans="3:18" x14ac:dyDescent="0.3">
      <c r="C225" s="68">
        <f>Сводный!$AJ38</f>
        <v>0</v>
      </c>
      <c r="E225" s="68" t="e">
        <f>GETPIVOTDATA("Open",Сводный!$AJ$8,"Дата",DATE(YEAR(Сводный!$AJ38),MONTH(Сводный!$AJ38),DAY(Сводный!$AJ38)))</f>
        <v>#REF!</v>
      </c>
      <c r="F225" s="68" t="e">
        <f>GETPIVOTDATA("Hi",Сводный!$AJ$8,"Дата",DATE(YEAR(Сводный!$AJ38),MONTH(Сводный!$AJ38),DAY(Сводный!$AJ38)))</f>
        <v>#REF!</v>
      </c>
      <c r="G225" s="68" t="e">
        <f>GETPIVOTDATA("Low",Сводный!$AJ$8,"Дата",DATE(YEAR(Сводный!$AJ38),MONTH(Сводный!$AJ38),DAY(Сводный!$AJ38)))</f>
        <v>#REF!</v>
      </c>
      <c r="H225" s="68" t="e">
        <f>GETPIVOTDATA("Close",Сводный!$AJ$8,"Дата",DATE(YEAR(Сводный!$AJ38),MONTH(Сводный!$AJ38),DAY(Сводный!$AJ38)))</f>
        <v>#REF!</v>
      </c>
      <c r="K225" s="68">
        <f>Сводный!AT38</f>
        <v>0</v>
      </c>
      <c r="L225" s="68" t="e">
        <f>GETPIVOTDATA("Кол-во сделок",Сводный!$AT$8,"Дата",DATE(YEAR(Сводный!$AT38),MONTH(Сводный!$AT38),DAY(Сводный!$AT38)))</f>
        <v>#REF!</v>
      </c>
      <c r="M225" s="68" t="e">
        <f>GETPIVOTDATA("Результат",Сводный!$AT$8,"Дата",DATE(YEAR(Сводный!$AT38),MONTH(Сводный!$AT38),DAY(Сводный!$AT38)))</f>
        <v>#REF!</v>
      </c>
      <c r="P225" s="68">
        <f>Сводный!BC38</f>
        <v>0</v>
      </c>
      <c r="Q225" s="68" t="e">
        <f>GETPIVOTDATA("Объем",Сводный!$BC$8,"Дата",DATE(YEAR(Сводный!$BC38),MONTH(Сводный!$BC38),DAY(Сводный!$BC38)))</f>
        <v>#REF!</v>
      </c>
      <c r="R225" s="68" t="e">
        <f>GETPIVOTDATA("Результат",Сводный!$BC$8,"Дата",DATE(YEAR(Сводный!$BC38),MONTH(Сводный!$BC38),DAY(Сводный!$BC38)))</f>
        <v>#REF!</v>
      </c>
    </row>
    <row r="226" spans="3:18" x14ac:dyDescent="0.3">
      <c r="C226" s="68">
        <f>Сводный!$AJ39</f>
        <v>0</v>
      </c>
      <c r="E226" s="68" t="e">
        <f>GETPIVOTDATA("Open",Сводный!$AJ$8,"Дата",DATE(YEAR(Сводный!$AJ39),MONTH(Сводный!$AJ39),DAY(Сводный!$AJ39)))</f>
        <v>#REF!</v>
      </c>
      <c r="F226" s="68" t="e">
        <f>GETPIVOTDATA("Hi",Сводный!$AJ$8,"Дата",DATE(YEAR(Сводный!$AJ39),MONTH(Сводный!$AJ39),DAY(Сводный!$AJ39)))</f>
        <v>#REF!</v>
      </c>
      <c r="G226" s="68" t="e">
        <f>GETPIVOTDATA("Low",Сводный!$AJ$8,"Дата",DATE(YEAR(Сводный!$AJ39),MONTH(Сводный!$AJ39),DAY(Сводный!$AJ39)))</f>
        <v>#REF!</v>
      </c>
      <c r="H226" s="68" t="e">
        <f>GETPIVOTDATA("Close",Сводный!$AJ$8,"Дата",DATE(YEAR(Сводный!$AJ39),MONTH(Сводный!$AJ39),DAY(Сводный!$AJ39)))</f>
        <v>#REF!</v>
      </c>
      <c r="K226" s="68">
        <f>Сводный!AT39</f>
        <v>0</v>
      </c>
      <c r="L226" s="68" t="e">
        <f>GETPIVOTDATA("Кол-во сделок",Сводный!$AT$8,"Дата",DATE(YEAR(Сводный!$AT39),MONTH(Сводный!$AT39),DAY(Сводный!$AT39)))</f>
        <v>#REF!</v>
      </c>
      <c r="M226" s="68" t="e">
        <f>GETPIVOTDATA("Результат",Сводный!$AT$8,"Дата",DATE(YEAR(Сводный!$AT39),MONTH(Сводный!$AT39),DAY(Сводный!$AT39)))</f>
        <v>#REF!</v>
      </c>
      <c r="P226" s="68">
        <f>Сводный!BC39</f>
        <v>0</v>
      </c>
      <c r="Q226" s="68" t="e">
        <f>GETPIVOTDATA("Объем",Сводный!$BC$8,"Дата",DATE(YEAR(Сводный!$BC39),MONTH(Сводный!$BC39),DAY(Сводный!$BC39)))</f>
        <v>#REF!</v>
      </c>
      <c r="R226" s="68" t="e">
        <f>GETPIVOTDATA("Результат",Сводный!$BC$8,"Дата",DATE(YEAR(Сводный!$BC39),MONTH(Сводный!$BC39),DAY(Сводный!$BC39)))</f>
        <v>#REF!</v>
      </c>
    </row>
    <row r="227" spans="3:18" x14ac:dyDescent="0.3">
      <c r="C227" s="68">
        <f>Сводный!$AJ40</f>
        <v>0</v>
      </c>
      <c r="E227" s="68" t="e">
        <f>GETPIVOTDATA("Open",Сводный!$AJ$8,"Дата",DATE(YEAR(Сводный!$AJ40),MONTH(Сводный!$AJ40),DAY(Сводный!$AJ40)))</f>
        <v>#REF!</v>
      </c>
      <c r="F227" s="68" t="e">
        <f>GETPIVOTDATA("Hi",Сводный!$AJ$8,"Дата",DATE(YEAR(Сводный!$AJ40),MONTH(Сводный!$AJ40),DAY(Сводный!$AJ40)))</f>
        <v>#REF!</v>
      </c>
      <c r="G227" s="68" t="e">
        <f>GETPIVOTDATA("Low",Сводный!$AJ$8,"Дата",DATE(YEAR(Сводный!$AJ40),MONTH(Сводный!$AJ40),DAY(Сводный!$AJ40)))</f>
        <v>#REF!</v>
      </c>
      <c r="H227" s="68" t="e">
        <f>GETPIVOTDATA("Close",Сводный!$AJ$8,"Дата",DATE(YEAR(Сводный!$AJ40),MONTH(Сводный!$AJ40),DAY(Сводный!$AJ40)))</f>
        <v>#REF!</v>
      </c>
      <c r="K227" s="68">
        <f>Сводный!AT40</f>
        <v>0</v>
      </c>
      <c r="L227" s="68" t="e">
        <f>GETPIVOTDATA("Кол-во сделок",Сводный!$AT$8,"Дата",DATE(YEAR(Сводный!$AT40),MONTH(Сводный!$AT40),DAY(Сводный!$AT40)))</f>
        <v>#REF!</v>
      </c>
      <c r="M227" s="68" t="e">
        <f>GETPIVOTDATA("Результат",Сводный!$AT$8,"Дата",DATE(YEAR(Сводный!$AT40),MONTH(Сводный!$AT40),DAY(Сводный!$AT40)))</f>
        <v>#REF!</v>
      </c>
      <c r="P227" s="68">
        <f>Сводный!BC40</f>
        <v>0</v>
      </c>
      <c r="Q227" s="68" t="e">
        <f>GETPIVOTDATA("Объем",Сводный!$BC$8,"Дата",DATE(YEAR(Сводный!$BC40),MONTH(Сводный!$BC40),DAY(Сводный!$BC40)))</f>
        <v>#REF!</v>
      </c>
      <c r="R227" s="68" t="e">
        <f>GETPIVOTDATA("Результат",Сводный!$BC$8,"Дата",DATE(YEAR(Сводный!$BC40),MONTH(Сводный!$BC40),DAY(Сводный!$BC40)))</f>
        <v>#REF!</v>
      </c>
    </row>
    <row r="228" spans="3:18" x14ac:dyDescent="0.3">
      <c r="C228" s="68">
        <f>Сводный!$AJ41</f>
        <v>0</v>
      </c>
      <c r="E228" s="68" t="e">
        <f>GETPIVOTDATA("Open",Сводный!$AJ$8,"Дата",DATE(YEAR(Сводный!$AJ41),MONTH(Сводный!$AJ41),DAY(Сводный!$AJ41)))</f>
        <v>#REF!</v>
      </c>
      <c r="F228" s="68" t="e">
        <f>GETPIVOTDATA("Hi",Сводный!$AJ$8,"Дата",DATE(YEAR(Сводный!$AJ41),MONTH(Сводный!$AJ41),DAY(Сводный!$AJ41)))</f>
        <v>#REF!</v>
      </c>
      <c r="G228" s="68" t="e">
        <f>GETPIVOTDATA("Low",Сводный!$AJ$8,"Дата",DATE(YEAR(Сводный!$AJ41),MONTH(Сводный!$AJ41),DAY(Сводный!$AJ41)))</f>
        <v>#REF!</v>
      </c>
      <c r="H228" s="68" t="e">
        <f>GETPIVOTDATA("Close",Сводный!$AJ$8,"Дата",DATE(YEAR(Сводный!$AJ41),MONTH(Сводный!$AJ41),DAY(Сводный!$AJ41)))</f>
        <v>#REF!</v>
      </c>
      <c r="K228" s="68">
        <f>Сводный!AT41</f>
        <v>0</v>
      </c>
      <c r="L228" s="68" t="e">
        <f>GETPIVOTDATA("Кол-во сделок",Сводный!$AT$8,"Дата",DATE(YEAR(Сводный!$AT41),MONTH(Сводный!$AT41),DAY(Сводный!$AT41)))</f>
        <v>#REF!</v>
      </c>
      <c r="M228" s="68" t="e">
        <f>GETPIVOTDATA("Результат",Сводный!$AT$8,"Дата",DATE(YEAR(Сводный!$AT41),MONTH(Сводный!$AT41),DAY(Сводный!$AT41)))</f>
        <v>#REF!</v>
      </c>
      <c r="P228" s="68">
        <f>Сводный!BC41</f>
        <v>0</v>
      </c>
      <c r="Q228" s="68" t="e">
        <f>GETPIVOTDATA("Объем",Сводный!$BC$8,"Дата",DATE(YEAR(Сводный!$BC41),MONTH(Сводный!$BC41),DAY(Сводный!$BC41)))</f>
        <v>#REF!</v>
      </c>
      <c r="R228" s="68" t="e">
        <f>GETPIVOTDATA("Результат",Сводный!$BC$8,"Дата",DATE(YEAR(Сводный!$BC41),MONTH(Сводный!$BC41),DAY(Сводный!$BC41)))</f>
        <v>#REF!</v>
      </c>
    </row>
    <row r="229" spans="3:18" x14ac:dyDescent="0.3">
      <c r="C229" s="68">
        <f>Сводный!$AJ42</f>
        <v>0</v>
      </c>
      <c r="E229" s="68" t="e">
        <f>GETPIVOTDATA("Open",Сводный!$AJ$8,"Дата",DATE(YEAR(Сводный!$AJ42),MONTH(Сводный!$AJ42),DAY(Сводный!$AJ42)))</f>
        <v>#REF!</v>
      </c>
      <c r="F229" s="68" t="e">
        <f>GETPIVOTDATA("Hi",Сводный!$AJ$8,"Дата",DATE(YEAR(Сводный!$AJ42),MONTH(Сводный!$AJ42),DAY(Сводный!$AJ42)))</f>
        <v>#REF!</v>
      </c>
      <c r="G229" s="68" t="e">
        <f>GETPIVOTDATA("Low",Сводный!$AJ$8,"Дата",DATE(YEAR(Сводный!$AJ42),MONTH(Сводный!$AJ42),DAY(Сводный!$AJ42)))</f>
        <v>#REF!</v>
      </c>
      <c r="H229" s="68" t="e">
        <f>GETPIVOTDATA("Close",Сводный!$AJ$8,"Дата",DATE(YEAR(Сводный!$AJ42),MONTH(Сводный!$AJ42),DAY(Сводный!$AJ42)))</f>
        <v>#REF!</v>
      </c>
      <c r="K229" s="68">
        <f>Сводный!AT42</f>
        <v>0</v>
      </c>
      <c r="L229" s="68" t="e">
        <f>GETPIVOTDATA("Кол-во сделок",Сводный!$AT$8,"Дата",DATE(YEAR(Сводный!$AT42),MONTH(Сводный!$AT42),DAY(Сводный!$AT42)))</f>
        <v>#REF!</v>
      </c>
      <c r="M229" s="68" t="e">
        <f>GETPIVOTDATA("Результат",Сводный!$AT$8,"Дата",DATE(YEAR(Сводный!$AT42),MONTH(Сводный!$AT42),DAY(Сводный!$AT42)))</f>
        <v>#REF!</v>
      </c>
      <c r="P229" s="68">
        <f>Сводный!BC42</f>
        <v>0</v>
      </c>
      <c r="Q229" s="68" t="e">
        <f>GETPIVOTDATA("Объем",Сводный!$BC$8,"Дата",DATE(YEAR(Сводный!$BC42),MONTH(Сводный!$BC42),DAY(Сводный!$BC42)))</f>
        <v>#REF!</v>
      </c>
      <c r="R229" s="68" t="e">
        <f>GETPIVOTDATA("Результат",Сводный!$BC$8,"Дата",DATE(YEAR(Сводный!$BC42),MONTH(Сводный!$BC42),DAY(Сводный!$BC42)))</f>
        <v>#REF!</v>
      </c>
    </row>
    <row r="230" spans="3:18" x14ac:dyDescent="0.3">
      <c r="C230" s="68">
        <f>Сводный!$AJ43</f>
        <v>0</v>
      </c>
      <c r="E230" s="68" t="e">
        <f>GETPIVOTDATA("Open",Сводный!$AJ$8,"Дата",DATE(YEAR(Сводный!$AJ43),MONTH(Сводный!$AJ43),DAY(Сводный!$AJ43)))</f>
        <v>#REF!</v>
      </c>
      <c r="F230" s="68" t="e">
        <f>GETPIVOTDATA("Hi",Сводный!$AJ$8,"Дата",DATE(YEAR(Сводный!$AJ43),MONTH(Сводный!$AJ43),DAY(Сводный!$AJ43)))</f>
        <v>#REF!</v>
      </c>
      <c r="G230" s="68" t="e">
        <f>GETPIVOTDATA("Low",Сводный!$AJ$8,"Дата",DATE(YEAR(Сводный!$AJ43),MONTH(Сводный!$AJ43),DAY(Сводный!$AJ43)))</f>
        <v>#REF!</v>
      </c>
      <c r="H230" s="68" t="e">
        <f>GETPIVOTDATA("Close",Сводный!$AJ$8,"Дата",DATE(YEAR(Сводный!$AJ43),MONTH(Сводный!$AJ43),DAY(Сводный!$AJ43)))</f>
        <v>#REF!</v>
      </c>
      <c r="K230" s="68">
        <f>Сводный!AT43</f>
        <v>0</v>
      </c>
      <c r="L230" s="68" t="e">
        <f>GETPIVOTDATA("Кол-во сделок",Сводный!$AT$8,"Дата",DATE(YEAR(Сводный!$AT43),MONTH(Сводный!$AT43),DAY(Сводный!$AT43)))</f>
        <v>#REF!</v>
      </c>
      <c r="M230" s="68" t="e">
        <f>GETPIVOTDATA("Результат",Сводный!$AT$8,"Дата",DATE(YEAR(Сводный!$AT43),MONTH(Сводный!$AT43),DAY(Сводный!$AT43)))</f>
        <v>#REF!</v>
      </c>
      <c r="P230" s="68">
        <f>Сводный!BC43</f>
        <v>0</v>
      </c>
      <c r="Q230" s="68" t="e">
        <f>GETPIVOTDATA("Объем",Сводный!$BC$8,"Дата",DATE(YEAR(Сводный!$BC43),MONTH(Сводный!$BC43),DAY(Сводный!$BC43)))</f>
        <v>#REF!</v>
      </c>
      <c r="R230" s="68" t="e">
        <f>GETPIVOTDATA("Результат",Сводный!$BC$8,"Дата",DATE(YEAR(Сводный!$BC43),MONTH(Сводный!$BC43),DAY(Сводный!$BC43)))</f>
        <v>#REF!</v>
      </c>
    </row>
    <row r="231" spans="3:18" x14ac:dyDescent="0.3">
      <c r="C231" s="68">
        <f>Сводный!$AJ44</f>
        <v>0</v>
      </c>
      <c r="E231" s="68" t="e">
        <f>GETPIVOTDATA("Open",Сводный!$AJ$8,"Дата",DATE(YEAR(Сводный!$AJ44),MONTH(Сводный!$AJ44),DAY(Сводный!$AJ44)))</f>
        <v>#REF!</v>
      </c>
      <c r="F231" s="68" t="e">
        <f>GETPIVOTDATA("Hi",Сводный!$AJ$8,"Дата",DATE(YEAR(Сводный!$AJ44),MONTH(Сводный!$AJ44),DAY(Сводный!$AJ44)))</f>
        <v>#REF!</v>
      </c>
      <c r="G231" s="68" t="e">
        <f>GETPIVOTDATA("Low",Сводный!$AJ$8,"Дата",DATE(YEAR(Сводный!$AJ44),MONTH(Сводный!$AJ44),DAY(Сводный!$AJ44)))</f>
        <v>#REF!</v>
      </c>
      <c r="H231" s="68" t="e">
        <f>GETPIVOTDATA("Close",Сводный!$AJ$8,"Дата",DATE(YEAR(Сводный!$AJ44),MONTH(Сводный!$AJ44),DAY(Сводный!$AJ44)))</f>
        <v>#REF!</v>
      </c>
      <c r="K231" s="68">
        <f>Сводный!AT44</f>
        <v>0</v>
      </c>
      <c r="L231" s="68" t="e">
        <f>GETPIVOTDATA("Кол-во сделок",Сводный!$AT$8,"Дата",DATE(YEAR(Сводный!$AT44),MONTH(Сводный!$AT44),DAY(Сводный!$AT44)))</f>
        <v>#REF!</v>
      </c>
      <c r="M231" s="68" t="e">
        <f>GETPIVOTDATA("Результат",Сводный!$AT$8,"Дата",DATE(YEAR(Сводный!$AT44),MONTH(Сводный!$AT44),DAY(Сводный!$AT44)))</f>
        <v>#REF!</v>
      </c>
      <c r="P231" s="68">
        <f>Сводный!BC44</f>
        <v>0</v>
      </c>
      <c r="Q231" s="68" t="e">
        <f>GETPIVOTDATA("Объем",Сводный!$BC$8,"Дата",DATE(YEAR(Сводный!$BC44),MONTH(Сводный!$BC44),DAY(Сводный!$BC44)))</f>
        <v>#REF!</v>
      </c>
      <c r="R231" s="68" t="e">
        <f>GETPIVOTDATA("Результат",Сводный!$BC$8,"Дата",DATE(YEAR(Сводный!$BC44),MONTH(Сводный!$BC44),DAY(Сводный!$BC44)))</f>
        <v>#REF!</v>
      </c>
    </row>
    <row r="232" spans="3:18" x14ac:dyDescent="0.3">
      <c r="C232" s="68">
        <f>Сводный!$AJ45</f>
        <v>0</v>
      </c>
      <c r="E232" s="68" t="e">
        <f>GETPIVOTDATA("Open",Сводный!$AJ$8,"Дата",DATE(YEAR(Сводный!$AJ45),MONTH(Сводный!$AJ45),DAY(Сводный!$AJ45)))</f>
        <v>#REF!</v>
      </c>
      <c r="F232" s="68" t="e">
        <f>GETPIVOTDATA("Hi",Сводный!$AJ$8,"Дата",DATE(YEAR(Сводный!$AJ45),MONTH(Сводный!$AJ45),DAY(Сводный!$AJ45)))</f>
        <v>#REF!</v>
      </c>
      <c r="G232" s="68" t="e">
        <f>GETPIVOTDATA("Low",Сводный!$AJ$8,"Дата",DATE(YEAR(Сводный!$AJ45),MONTH(Сводный!$AJ45),DAY(Сводный!$AJ45)))</f>
        <v>#REF!</v>
      </c>
      <c r="H232" s="68" t="e">
        <f>GETPIVOTDATA("Close",Сводный!$AJ$8,"Дата",DATE(YEAR(Сводный!$AJ45),MONTH(Сводный!$AJ45),DAY(Сводный!$AJ45)))</f>
        <v>#REF!</v>
      </c>
      <c r="K232" s="68">
        <f>Сводный!AT45</f>
        <v>0</v>
      </c>
      <c r="L232" s="68" t="e">
        <f>GETPIVOTDATA("Кол-во сделок",Сводный!$AT$8,"Дата",DATE(YEAR(Сводный!$AT45),MONTH(Сводный!$AT45),DAY(Сводный!$AT45)))</f>
        <v>#REF!</v>
      </c>
      <c r="M232" s="68" t="e">
        <f>GETPIVOTDATA("Результат",Сводный!$AT$8,"Дата",DATE(YEAR(Сводный!$AT45),MONTH(Сводный!$AT45),DAY(Сводный!$AT45)))</f>
        <v>#REF!</v>
      </c>
      <c r="P232" s="68">
        <f>Сводный!BC45</f>
        <v>0</v>
      </c>
      <c r="Q232" s="68" t="e">
        <f>GETPIVOTDATA("Объем",Сводный!$BC$8,"Дата",DATE(YEAR(Сводный!$BC45),MONTH(Сводный!$BC45),DAY(Сводный!$BC45)))</f>
        <v>#REF!</v>
      </c>
      <c r="R232" s="68" t="e">
        <f>GETPIVOTDATA("Результат",Сводный!$BC$8,"Дата",DATE(YEAR(Сводный!$BC45),MONTH(Сводный!$BC45),DAY(Сводный!$BC45)))</f>
        <v>#REF!</v>
      </c>
    </row>
    <row r="233" spans="3:18" x14ac:dyDescent="0.3">
      <c r="C233" s="68">
        <f>Сводный!$AJ46</f>
        <v>0</v>
      </c>
      <c r="E233" s="68" t="e">
        <f>GETPIVOTDATA("Open",Сводный!$AJ$8,"Дата",DATE(YEAR(Сводный!$AJ46),MONTH(Сводный!$AJ46),DAY(Сводный!$AJ46)))</f>
        <v>#REF!</v>
      </c>
      <c r="F233" s="68" t="e">
        <f>GETPIVOTDATA("Hi",Сводный!$AJ$8,"Дата",DATE(YEAR(Сводный!$AJ46),MONTH(Сводный!$AJ46),DAY(Сводный!$AJ46)))</f>
        <v>#REF!</v>
      </c>
      <c r="G233" s="68" t="e">
        <f>GETPIVOTDATA("Low",Сводный!$AJ$8,"Дата",DATE(YEAR(Сводный!$AJ46),MONTH(Сводный!$AJ46),DAY(Сводный!$AJ46)))</f>
        <v>#REF!</v>
      </c>
      <c r="H233" s="68" t="e">
        <f>GETPIVOTDATA("Close",Сводный!$AJ$8,"Дата",DATE(YEAR(Сводный!$AJ46),MONTH(Сводный!$AJ46),DAY(Сводный!$AJ46)))</f>
        <v>#REF!</v>
      </c>
      <c r="K233" s="68">
        <f>Сводный!AT46</f>
        <v>0</v>
      </c>
      <c r="L233" s="68" t="e">
        <f>GETPIVOTDATA("Кол-во сделок",Сводный!$AT$8,"Дата",DATE(YEAR(Сводный!$AT46),MONTH(Сводный!$AT46),DAY(Сводный!$AT46)))</f>
        <v>#REF!</v>
      </c>
      <c r="M233" s="68" t="e">
        <f>GETPIVOTDATA("Результат",Сводный!$AT$8,"Дата",DATE(YEAR(Сводный!$AT46),MONTH(Сводный!$AT46),DAY(Сводный!$AT46)))</f>
        <v>#REF!</v>
      </c>
      <c r="P233" s="68">
        <f>Сводный!BC46</f>
        <v>0</v>
      </c>
      <c r="Q233" s="68" t="e">
        <f>GETPIVOTDATA("Объем",Сводный!$BC$8,"Дата",DATE(YEAR(Сводный!$BC46),MONTH(Сводный!$BC46),DAY(Сводный!$BC46)))</f>
        <v>#REF!</v>
      </c>
      <c r="R233" s="68" t="e">
        <f>GETPIVOTDATA("Результат",Сводный!$BC$8,"Дата",DATE(YEAR(Сводный!$BC46),MONTH(Сводный!$BC46),DAY(Сводный!$BC46)))</f>
        <v>#REF!</v>
      </c>
    </row>
    <row r="234" spans="3:18" x14ac:dyDescent="0.3">
      <c r="C234" s="68">
        <f>Сводный!$AJ47</f>
        <v>0</v>
      </c>
      <c r="E234" s="68" t="e">
        <f>GETPIVOTDATA("Open",Сводный!$AJ$8,"Дата",DATE(YEAR(Сводный!$AJ47),MONTH(Сводный!$AJ47),DAY(Сводный!$AJ47)))</f>
        <v>#REF!</v>
      </c>
      <c r="F234" s="68" t="e">
        <f>GETPIVOTDATA("Hi",Сводный!$AJ$8,"Дата",DATE(YEAR(Сводный!$AJ47),MONTH(Сводный!$AJ47),DAY(Сводный!$AJ47)))</f>
        <v>#REF!</v>
      </c>
      <c r="G234" s="68" t="e">
        <f>GETPIVOTDATA("Low",Сводный!$AJ$8,"Дата",DATE(YEAR(Сводный!$AJ47),MONTH(Сводный!$AJ47),DAY(Сводный!$AJ47)))</f>
        <v>#REF!</v>
      </c>
      <c r="H234" s="68" t="e">
        <f>GETPIVOTDATA("Close",Сводный!$AJ$8,"Дата",DATE(YEAR(Сводный!$AJ47),MONTH(Сводный!$AJ47),DAY(Сводный!$AJ47)))</f>
        <v>#REF!</v>
      </c>
      <c r="K234" s="68">
        <f>Сводный!AT47</f>
        <v>0</v>
      </c>
      <c r="L234" s="68" t="e">
        <f>GETPIVOTDATA("Кол-во сделок",Сводный!$AT$8,"Дата",DATE(YEAR(Сводный!$AT47),MONTH(Сводный!$AT47),DAY(Сводный!$AT47)))</f>
        <v>#REF!</v>
      </c>
      <c r="M234" s="68" t="e">
        <f>GETPIVOTDATA("Результат",Сводный!$AT$8,"Дата",DATE(YEAR(Сводный!$AT47),MONTH(Сводный!$AT47),DAY(Сводный!$AT47)))</f>
        <v>#REF!</v>
      </c>
      <c r="P234" s="68">
        <f>Сводный!BC47</f>
        <v>0</v>
      </c>
      <c r="Q234" s="68" t="e">
        <f>GETPIVOTDATA("Объем",Сводный!$BC$8,"Дата",DATE(YEAR(Сводный!$BC47),MONTH(Сводный!$BC47),DAY(Сводный!$BC47)))</f>
        <v>#REF!</v>
      </c>
      <c r="R234" s="68" t="e">
        <f>GETPIVOTDATA("Результат",Сводный!$BC$8,"Дата",DATE(YEAR(Сводный!$BC47),MONTH(Сводный!$BC47),DAY(Сводный!$BC47)))</f>
        <v>#REF!</v>
      </c>
    </row>
    <row r="235" spans="3:18" x14ac:dyDescent="0.3">
      <c r="C235" s="68">
        <f>Сводный!$AJ48</f>
        <v>0</v>
      </c>
      <c r="E235" s="68" t="e">
        <f>GETPIVOTDATA("Open",Сводный!$AJ$8,"Дата",DATE(YEAR(Сводный!$AJ48),MONTH(Сводный!$AJ48),DAY(Сводный!$AJ48)))</f>
        <v>#REF!</v>
      </c>
      <c r="F235" s="68" t="e">
        <f>GETPIVOTDATA("Hi",Сводный!$AJ$8,"Дата",DATE(YEAR(Сводный!$AJ48),MONTH(Сводный!$AJ48),DAY(Сводный!$AJ48)))</f>
        <v>#REF!</v>
      </c>
      <c r="G235" s="68" t="e">
        <f>GETPIVOTDATA("Low",Сводный!$AJ$8,"Дата",DATE(YEAR(Сводный!$AJ48),MONTH(Сводный!$AJ48),DAY(Сводный!$AJ48)))</f>
        <v>#REF!</v>
      </c>
      <c r="H235" s="68" t="e">
        <f>GETPIVOTDATA("Close",Сводный!$AJ$8,"Дата",DATE(YEAR(Сводный!$AJ48),MONTH(Сводный!$AJ48),DAY(Сводный!$AJ48)))</f>
        <v>#REF!</v>
      </c>
      <c r="K235" s="68">
        <f>Сводный!AT48</f>
        <v>0</v>
      </c>
      <c r="L235" s="68" t="e">
        <f>GETPIVOTDATA("Кол-во сделок",Сводный!$AT$8,"Дата",DATE(YEAR(Сводный!$AT48),MONTH(Сводный!$AT48),DAY(Сводный!$AT48)))</f>
        <v>#REF!</v>
      </c>
      <c r="M235" s="68" t="e">
        <f>GETPIVOTDATA("Результат",Сводный!$AT$8,"Дата",DATE(YEAR(Сводный!$AT48),MONTH(Сводный!$AT48),DAY(Сводный!$AT48)))</f>
        <v>#REF!</v>
      </c>
      <c r="P235" s="68">
        <f>Сводный!BC48</f>
        <v>0</v>
      </c>
      <c r="Q235" s="68" t="e">
        <f>GETPIVOTDATA("Объем",Сводный!$BC$8,"Дата",DATE(YEAR(Сводный!$BC48),MONTH(Сводный!$BC48),DAY(Сводный!$BC48)))</f>
        <v>#REF!</v>
      </c>
      <c r="R235" s="68" t="e">
        <f>GETPIVOTDATA("Результат",Сводный!$BC$8,"Дата",DATE(YEAR(Сводный!$BC48),MONTH(Сводный!$BC48),DAY(Сводный!$BC48)))</f>
        <v>#REF!</v>
      </c>
    </row>
    <row r="236" spans="3:18" x14ac:dyDescent="0.3">
      <c r="C236" s="68">
        <f>Сводный!$AJ49</f>
        <v>0</v>
      </c>
      <c r="E236" s="68" t="e">
        <f>GETPIVOTDATA("Open",Сводный!$AJ$8,"Дата",DATE(YEAR(Сводный!$AJ49),MONTH(Сводный!$AJ49),DAY(Сводный!$AJ49)))</f>
        <v>#REF!</v>
      </c>
      <c r="F236" s="68" t="e">
        <f>GETPIVOTDATA("Hi",Сводный!$AJ$8,"Дата",DATE(YEAR(Сводный!$AJ49),MONTH(Сводный!$AJ49),DAY(Сводный!$AJ49)))</f>
        <v>#REF!</v>
      </c>
      <c r="G236" s="68" t="e">
        <f>GETPIVOTDATA("Low",Сводный!$AJ$8,"Дата",DATE(YEAR(Сводный!$AJ49),MONTH(Сводный!$AJ49),DAY(Сводный!$AJ49)))</f>
        <v>#REF!</v>
      </c>
      <c r="H236" s="68" t="e">
        <f>GETPIVOTDATA("Close",Сводный!$AJ$8,"Дата",DATE(YEAR(Сводный!$AJ49),MONTH(Сводный!$AJ49),DAY(Сводный!$AJ49)))</f>
        <v>#REF!</v>
      </c>
      <c r="K236" s="68">
        <f>Сводный!AT49</f>
        <v>0</v>
      </c>
      <c r="L236" s="68" t="e">
        <f>GETPIVOTDATA("Кол-во сделок",Сводный!$AT$8,"Дата",DATE(YEAR(Сводный!$AT49),MONTH(Сводный!$AT49),DAY(Сводный!$AT49)))</f>
        <v>#REF!</v>
      </c>
      <c r="M236" s="68" t="e">
        <f>GETPIVOTDATA("Результат",Сводный!$AT$8,"Дата",DATE(YEAR(Сводный!$AT49),MONTH(Сводный!$AT49),DAY(Сводный!$AT49)))</f>
        <v>#REF!</v>
      </c>
      <c r="P236" s="68">
        <f>Сводный!BC49</f>
        <v>0</v>
      </c>
      <c r="Q236" s="68" t="e">
        <f>GETPIVOTDATA("Объем",Сводный!$BC$8,"Дата",DATE(YEAR(Сводный!$BC49),MONTH(Сводный!$BC49),DAY(Сводный!$BC49)))</f>
        <v>#REF!</v>
      </c>
      <c r="R236" s="68" t="e">
        <f>GETPIVOTDATA("Результат",Сводный!$BC$8,"Дата",DATE(YEAR(Сводный!$BC49),MONTH(Сводный!$BC49),DAY(Сводный!$BC49)))</f>
        <v>#REF!</v>
      </c>
    </row>
    <row r="237" spans="3:18" x14ac:dyDescent="0.3">
      <c r="C237" s="68">
        <f>Сводный!$AJ50</f>
        <v>0</v>
      </c>
      <c r="E237" s="68" t="e">
        <f>GETPIVOTDATA("Open",Сводный!$AJ$8,"Дата",DATE(YEAR(Сводный!$AJ50),MONTH(Сводный!$AJ50),DAY(Сводный!$AJ50)))</f>
        <v>#REF!</v>
      </c>
      <c r="F237" s="68" t="e">
        <f>GETPIVOTDATA("Hi",Сводный!$AJ$8,"Дата",DATE(YEAR(Сводный!$AJ50),MONTH(Сводный!$AJ50),DAY(Сводный!$AJ50)))</f>
        <v>#REF!</v>
      </c>
      <c r="G237" s="68" t="e">
        <f>GETPIVOTDATA("Low",Сводный!$AJ$8,"Дата",DATE(YEAR(Сводный!$AJ50),MONTH(Сводный!$AJ50),DAY(Сводный!$AJ50)))</f>
        <v>#REF!</v>
      </c>
      <c r="H237" s="68" t="e">
        <f>GETPIVOTDATA("Close",Сводный!$AJ$8,"Дата",DATE(YEAR(Сводный!$AJ50),MONTH(Сводный!$AJ50),DAY(Сводный!$AJ50)))</f>
        <v>#REF!</v>
      </c>
      <c r="K237" s="68">
        <f>Сводный!AT50</f>
        <v>0</v>
      </c>
      <c r="L237" s="68" t="e">
        <f>GETPIVOTDATA("Кол-во сделок",Сводный!$AT$8,"Дата",DATE(YEAR(Сводный!$AT50),MONTH(Сводный!$AT50),DAY(Сводный!$AT50)))</f>
        <v>#REF!</v>
      </c>
      <c r="M237" s="68" t="e">
        <f>GETPIVOTDATA("Результат",Сводный!$AT$8,"Дата",DATE(YEAR(Сводный!$AT50),MONTH(Сводный!$AT50),DAY(Сводный!$AT50)))</f>
        <v>#REF!</v>
      </c>
      <c r="P237" s="68">
        <f>Сводный!BC50</f>
        <v>0</v>
      </c>
      <c r="Q237" s="68" t="e">
        <f>GETPIVOTDATA("Объем",Сводный!$BC$8,"Дата",DATE(YEAR(Сводный!$BC50),MONTH(Сводный!$BC50),DAY(Сводный!$BC50)))</f>
        <v>#REF!</v>
      </c>
      <c r="R237" s="68" t="e">
        <f>GETPIVOTDATA("Результат",Сводный!$BC$8,"Дата",DATE(YEAR(Сводный!$BC50),MONTH(Сводный!$BC50),DAY(Сводный!$BC50)))</f>
        <v>#REF!</v>
      </c>
    </row>
    <row r="238" spans="3:18" x14ac:dyDescent="0.3">
      <c r="C238" s="68">
        <f>Сводный!$AJ51</f>
        <v>0</v>
      </c>
      <c r="E238" s="68" t="e">
        <f>GETPIVOTDATA("Open",Сводный!$AJ$8,"Дата",DATE(YEAR(Сводный!$AJ51),MONTH(Сводный!$AJ51),DAY(Сводный!$AJ51)))</f>
        <v>#REF!</v>
      </c>
      <c r="F238" s="68" t="e">
        <f>GETPIVOTDATA("Hi",Сводный!$AJ$8,"Дата",DATE(YEAR(Сводный!$AJ51),MONTH(Сводный!$AJ51),DAY(Сводный!$AJ51)))</f>
        <v>#REF!</v>
      </c>
      <c r="G238" s="68" t="e">
        <f>GETPIVOTDATA("Low",Сводный!$AJ$8,"Дата",DATE(YEAR(Сводный!$AJ51),MONTH(Сводный!$AJ51),DAY(Сводный!$AJ51)))</f>
        <v>#REF!</v>
      </c>
      <c r="H238" s="68" t="e">
        <f>GETPIVOTDATA("Close",Сводный!$AJ$8,"Дата",DATE(YEAR(Сводный!$AJ51),MONTH(Сводный!$AJ51),DAY(Сводный!$AJ51)))</f>
        <v>#REF!</v>
      </c>
      <c r="K238" s="68">
        <f>Сводный!AT51</f>
        <v>0</v>
      </c>
      <c r="L238" s="68" t="e">
        <f>GETPIVOTDATA("Кол-во сделок",Сводный!$AT$8,"Дата",DATE(YEAR(Сводный!$AT51),MONTH(Сводный!$AT51),DAY(Сводный!$AT51)))</f>
        <v>#REF!</v>
      </c>
      <c r="M238" s="68" t="e">
        <f>GETPIVOTDATA("Результат",Сводный!$AT$8,"Дата",DATE(YEAR(Сводный!$AT51),MONTH(Сводный!$AT51),DAY(Сводный!$AT51)))</f>
        <v>#REF!</v>
      </c>
      <c r="P238" s="68">
        <f>Сводный!BC51</f>
        <v>0</v>
      </c>
      <c r="Q238" s="68" t="e">
        <f>GETPIVOTDATA("Объем",Сводный!$BC$8,"Дата",DATE(YEAR(Сводный!$BC51),MONTH(Сводный!$BC51),DAY(Сводный!$BC51)))</f>
        <v>#REF!</v>
      </c>
      <c r="R238" s="68" t="e">
        <f>GETPIVOTDATA("Результат",Сводный!$BC$8,"Дата",DATE(YEAR(Сводный!$BC51),MONTH(Сводный!$BC51),DAY(Сводный!$BC51)))</f>
        <v>#REF!</v>
      </c>
    </row>
    <row r="239" spans="3:18" x14ac:dyDescent="0.3">
      <c r="C239" s="68">
        <f>Сводный!$AJ52</f>
        <v>0</v>
      </c>
      <c r="E239" s="68" t="e">
        <f>GETPIVOTDATA("Open",Сводный!$AJ$8,"Дата",DATE(YEAR(Сводный!$AJ52),MONTH(Сводный!$AJ52),DAY(Сводный!$AJ52)))</f>
        <v>#REF!</v>
      </c>
      <c r="F239" s="68" t="e">
        <f>GETPIVOTDATA("Hi",Сводный!$AJ$8,"Дата",DATE(YEAR(Сводный!$AJ52),MONTH(Сводный!$AJ52),DAY(Сводный!$AJ52)))</f>
        <v>#REF!</v>
      </c>
      <c r="G239" s="68" t="e">
        <f>GETPIVOTDATA("Low",Сводный!$AJ$8,"Дата",DATE(YEAR(Сводный!$AJ52),MONTH(Сводный!$AJ52),DAY(Сводный!$AJ52)))</f>
        <v>#REF!</v>
      </c>
      <c r="H239" s="68" t="e">
        <f>GETPIVOTDATA("Close",Сводный!$AJ$8,"Дата",DATE(YEAR(Сводный!$AJ52),MONTH(Сводный!$AJ52),DAY(Сводный!$AJ52)))</f>
        <v>#REF!</v>
      </c>
      <c r="K239" s="68">
        <f>Сводный!AT52</f>
        <v>0</v>
      </c>
      <c r="L239" s="68" t="e">
        <f>GETPIVOTDATA("Кол-во сделок",Сводный!$AT$8,"Дата",DATE(YEAR(Сводный!$AT52),MONTH(Сводный!$AT52),DAY(Сводный!$AT52)))</f>
        <v>#REF!</v>
      </c>
      <c r="M239" s="68" t="e">
        <f>GETPIVOTDATA("Результат",Сводный!$AT$8,"Дата",DATE(YEAR(Сводный!$AT52),MONTH(Сводный!$AT52),DAY(Сводный!$AT52)))</f>
        <v>#REF!</v>
      </c>
      <c r="P239" s="68">
        <f>Сводный!BC52</f>
        <v>0</v>
      </c>
      <c r="Q239" s="68" t="e">
        <f>GETPIVOTDATA("Объем",Сводный!$BC$8,"Дата",DATE(YEAR(Сводный!$BC52),MONTH(Сводный!$BC52),DAY(Сводный!$BC52)))</f>
        <v>#REF!</v>
      </c>
      <c r="R239" s="68" t="e">
        <f>GETPIVOTDATA("Результат",Сводный!$BC$8,"Дата",DATE(YEAR(Сводный!$BC52),MONTH(Сводный!$BC52),DAY(Сводный!$BC52)))</f>
        <v>#REF!</v>
      </c>
    </row>
    <row r="240" spans="3:18" x14ac:dyDescent="0.3">
      <c r="C240" s="68">
        <f>Сводный!$AJ53</f>
        <v>0</v>
      </c>
      <c r="E240" s="68" t="e">
        <f>GETPIVOTDATA("Open",Сводный!$AJ$8,"Дата",DATE(YEAR(Сводный!$AJ53),MONTH(Сводный!$AJ53),DAY(Сводный!$AJ53)))</f>
        <v>#REF!</v>
      </c>
      <c r="F240" s="68" t="e">
        <f>GETPIVOTDATA("Hi",Сводный!$AJ$8,"Дата",DATE(YEAR(Сводный!$AJ53),MONTH(Сводный!$AJ53),DAY(Сводный!$AJ53)))</f>
        <v>#REF!</v>
      </c>
      <c r="G240" s="68" t="e">
        <f>GETPIVOTDATA("Low",Сводный!$AJ$8,"Дата",DATE(YEAR(Сводный!$AJ53),MONTH(Сводный!$AJ53),DAY(Сводный!$AJ53)))</f>
        <v>#REF!</v>
      </c>
      <c r="H240" s="68" t="e">
        <f>GETPIVOTDATA("Close",Сводный!$AJ$8,"Дата",DATE(YEAR(Сводный!$AJ53),MONTH(Сводный!$AJ53),DAY(Сводный!$AJ53)))</f>
        <v>#REF!</v>
      </c>
      <c r="K240" s="68">
        <f>Сводный!AT53</f>
        <v>0</v>
      </c>
      <c r="L240" s="68" t="e">
        <f>GETPIVOTDATA("Кол-во сделок",Сводный!$AT$8,"Дата",DATE(YEAR(Сводный!$AT53),MONTH(Сводный!$AT53),DAY(Сводный!$AT53)))</f>
        <v>#REF!</v>
      </c>
      <c r="M240" s="68" t="e">
        <f>GETPIVOTDATA("Результат",Сводный!$AT$8,"Дата",DATE(YEAR(Сводный!$AT53),MONTH(Сводный!$AT53),DAY(Сводный!$AT53)))</f>
        <v>#REF!</v>
      </c>
      <c r="P240" s="68">
        <f>Сводный!BC53</f>
        <v>0</v>
      </c>
      <c r="Q240" s="68" t="e">
        <f>GETPIVOTDATA("Объем",Сводный!$BC$8,"Дата",DATE(YEAR(Сводный!$BC53),MONTH(Сводный!$BC53),DAY(Сводный!$BC53)))</f>
        <v>#REF!</v>
      </c>
      <c r="R240" s="68" t="e">
        <f>GETPIVOTDATA("Результат",Сводный!$BC$8,"Дата",DATE(YEAR(Сводный!$BC53),MONTH(Сводный!$BC53),DAY(Сводный!$BC53)))</f>
        <v>#REF!</v>
      </c>
    </row>
    <row r="241" spans="3:18" x14ac:dyDescent="0.3">
      <c r="C241" s="68">
        <f>Сводный!$AJ54</f>
        <v>0</v>
      </c>
      <c r="E241" s="68" t="e">
        <f>GETPIVOTDATA("Open",Сводный!$AJ$8,"Дата",DATE(YEAR(Сводный!$AJ54),MONTH(Сводный!$AJ54),DAY(Сводный!$AJ54)))</f>
        <v>#REF!</v>
      </c>
      <c r="F241" s="68" t="e">
        <f>GETPIVOTDATA("Hi",Сводный!$AJ$8,"Дата",DATE(YEAR(Сводный!$AJ54),MONTH(Сводный!$AJ54),DAY(Сводный!$AJ54)))</f>
        <v>#REF!</v>
      </c>
      <c r="G241" s="68" t="e">
        <f>GETPIVOTDATA("Low",Сводный!$AJ$8,"Дата",DATE(YEAR(Сводный!$AJ54),MONTH(Сводный!$AJ54),DAY(Сводный!$AJ54)))</f>
        <v>#REF!</v>
      </c>
      <c r="H241" s="68" t="e">
        <f>GETPIVOTDATA("Close",Сводный!$AJ$8,"Дата",DATE(YEAR(Сводный!$AJ54),MONTH(Сводный!$AJ54),DAY(Сводный!$AJ54)))</f>
        <v>#REF!</v>
      </c>
      <c r="K241" s="68">
        <f>Сводный!AT54</f>
        <v>0</v>
      </c>
      <c r="L241" s="68" t="e">
        <f>GETPIVOTDATA("Кол-во сделок",Сводный!$AT$8,"Дата",DATE(YEAR(Сводный!$AT54),MONTH(Сводный!$AT54),DAY(Сводный!$AT54)))</f>
        <v>#REF!</v>
      </c>
      <c r="M241" s="68" t="e">
        <f>GETPIVOTDATA("Результат",Сводный!$AT$8,"Дата",DATE(YEAR(Сводный!$AT54),MONTH(Сводный!$AT54),DAY(Сводный!$AT54)))</f>
        <v>#REF!</v>
      </c>
      <c r="P241" s="68">
        <f>Сводный!BC54</f>
        <v>0</v>
      </c>
      <c r="Q241" s="68" t="e">
        <f>GETPIVOTDATA("Объем",Сводный!$BC$8,"Дата",DATE(YEAR(Сводный!$BC54),MONTH(Сводный!$BC54),DAY(Сводный!$BC54)))</f>
        <v>#REF!</v>
      </c>
      <c r="R241" s="68" t="e">
        <f>GETPIVOTDATA("Результат",Сводный!$BC$8,"Дата",DATE(YEAR(Сводный!$BC54),MONTH(Сводный!$BC54),DAY(Сводный!$BC54)))</f>
        <v>#REF!</v>
      </c>
    </row>
    <row r="242" spans="3:18" x14ac:dyDescent="0.3">
      <c r="C242" s="68">
        <f>Сводный!$AJ55</f>
        <v>0</v>
      </c>
      <c r="E242" s="68" t="e">
        <f>GETPIVOTDATA("Open",Сводный!$AJ$8,"Дата",DATE(YEAR(Сводный!$AJ55),MONTH(Сводный!$AJ55),DAY(Сводный!$AJ55)))</f>
        <v>#REF!</v>
      </c>
      <c r="F242" s="68" t="e">
        <f>GETPIVOTDATA("Hi",Сводный!$AJ$8,"Дата",DATE(YEAR(Сводный!$AJ55),MONTH(Сводный!$AJ55),DAY(Сводный!$AJ55)))</f>
        <v>#REF!</v>
      </c>
      <c r="G242" s="68" t="e">
        <f>GETPIVOTDATA("Low",Сводный!$AJ$8,"Дата",DATE(YEAR(Сводный!$AJ55),MONTH(Сводный!$AJ55),DAY(Сводный!$AJ55)))</f>
        <v>#REF!</v>
      </c>
      <c r="H242" s="68" t="e">
        <f>GETPIVOTDATA("Close",Сводный!$AJ$8,"Дата",DATE(YEAR(Сводный!$AJ55),MONTH(Сводный!$AJ55),DAY(Сводный!$AJ55)))</f>
        <v>#REF!</v>
      </c>
      <c r="K242" s="68">
        <f>Сводный!AT55</f>
        <v>0</v>
      </c>
      <c r="L242" s="68" t="e">
        <f>GETPIVOTDATA("Кол-во сделок",Сводный!$AT$8,"Дата",DATE(YEAR(Сводный!$AT55),MONTH(Сводный!$AT55),DAY(Сводный!$AT55)))</f>
        <v>#REF!</v>
      </c>
      <c r="M242" s="68" t="e">
        <f>GETPIVOTDATA("Результат",Сводный!$AT$8,"Дата",DATE(YEAR(Сводный!$AT55),MONTH(Сводный!$AT55),DAY(Сводный!$AT55)))</f>
        <v>#REF!</v>
      </c>
      <c r="P242" s="68">
        <f>Сводный!BC55</f>
        <v>0</v>
      </c>
      <c r="Q242" s="68" t="e">
        <f>GETPIVOTDATA("Объем",Сводный!$BC$8,"Дата",DATE(YEAR(Сводный!$BC55),MONTH(Сводный!$BC55),DAY(Сводный!$BC55)))</f>
        <v>#REF!</v>
      </c>
      <c r="R242" s="68" t="e">
        <f>GETPIVOTDATA("Результат",Сводный!$BC$8,"Дата",DATE(YEAR(Сводный!$BC55),MONTH(Сводный!$BC55),DAY(Сводный!$BC55)))</f>
        <v>#REF!</v>
      </c>
    </row>
    <row r="243" spans="3:18" x14ac:dyDescent="0.3">
      <c r="C243" s="68">
        <f>Сводный!$AJ56</f>
        <v>0</v>
      </c>
      <c r="E243" s="68" t="e">
        <f>GETPIVOTDATA("Open",Сводный!$AJ$8,"Дата",DATE(YEAR(Сводный!$AJ56),MONTH(Сводный!$AJ56),DAY(Сводный!$AJ56)))</f>
        <v>#REF!</v>
      </c>
      <c r="F243" s="68" t="e">
        <f>GETPIVOTDATA("Hi",Сводный!$AJ$8,"Дата",DATE(YEAR(Сводный!$AJ56),MONTH(Сводный!$AJ56),DAY(Сводный!$AJ56)))</f>
        <v>#REF!</v>
      </c>
      <c r="G243" s="68" t="e">
        <f>GETPIVOTDATA("Low",Сводный!$AJ$8,"Дата",DATE(YEAR(Сводный!$AJ56),MONTH(Сводный!$AJ56),DAY(Сводный!$AJ56)))</f>
        <v>#REF!</v>
      </c>
      <c r="H243" s="68" t="e">
        <f>GETPIVOTDATA("Close",Сводный!$AJ$8,"Дата",DATE(YEAR(Сводный!$AJ56),MONTH(Сводный!$AJ56),DAY(Сводный!$AJ56)))</f>
        <v>#REF!</v>
      </c>
      <c r="K243" s="68">
        <f>Сводный!AT56</f>
        <v>0</v>
      </c>
      <c r="L243" s="68" t="e">
        <f>GETPIVOTDATA("Кол-во сделок",Сводный!$AT$8,"Дата",DATE(YEAR(Сводный!$AT56),MONTH(Сводный!$AT56),DAY(Сводный!$AT56)))</f>
        <v>#REF!</v>
      </c>
      <c r="M243" s="68" t="e">
        <f>GETPIVOTDATA("Результат",Сводный!$AT$8,"Дата",DATE(YEAR(Сводный!$AT56),MONTH(Сводный!$AT56),DAY(Сводный!$AT56)))</f>
        <v>#REF!</v>
      </c>
      <c r="P243" s="68">
        <f>Сводный!BC56</f>
        <v>0</v>
      </c>
      <c r="Q243" s="68" t="e">
        <f>GETPIVOTDATA("Объем",Сводный!$BC$8,"Дата",DATE(YEAR(Сводный!$BC56),MONTH(Сводный!$BC56),DAY(Сводный!$BC56)))</f>
        <v>#REF!</v>
      </c>
      <c r="R243" s="68" t="e">
        <f>GETPIVOTDATA("Результат",Сводный!$BC$8,"Дата",DATE(YEAR(Сводный!$BC56),MONTH(Сводный!$BC56),DAY(Сводный!$BC56)))</f>
        <v>#REF!</v>
      </c>
    </row>
    <row r="244" spans="3:18" x14ac:dyDescent="0.3">
      <c r="C244" s="68">
        <f>Сводный!$AJ57</f>
        <v>0</v>
      </c>
      <c r="E244" s="68" t="e">
        <f>GETPIVOTDATA("Open",Сводный!$AJ$8,"Дата",DATE(YEAR(Сводный!$AJ57),MONTH(Сводный!$AJ57),DAY(Сводный!$AJ57)))</f>
        <v>#REF!</v>
      </c>
      <c r="F244" s="68" t="e">
        <f>GETPIVOTDATA("Hi",Сводный!$AJ$8,"Дата",DATE(YEAR(Сводный!$AJ57),MONTH(Сводный!$AJ57),DAY(Сводный!$AJ57)))</f>
        <v>#REF!</v>
      </c>
      <c r="G244" s="68" t="e">
        <f>GETPIVOTDATA("Low",Сводный!$AJ$8,"Дата",DATE(YEAR(Сводный!$AJ57),MONTH(Сводный!$AJ57),DAY(Сводный!$AJ57)))</f>
        <v>#REF!</v>
      </c>
      <c r="H244" s="68" t="e">
        <f>GETPIVOTDATA("Close",Сводный!$AJ$8,"Дата",DATE(YEAR(Сводный!$AJ57),MONTH(Сводный!$AJ57),DAY(Сводный!$AJ57)))</f>
        <v>#REF!</v>
      </c>
      <c r="K244" s="68">
        <f>Сводный!AT57</f>
        <v>0</v>
      </c>
      <c r="L244" s="68" t="e">
        <f>GETPIVOTDATA("Кол-во сделок",Сводный!$AT$8,"Дата",DATE(YEAR(Сводный!$AT57),MONTH(Сводный!$AT57),DAY(Сводный!$AT57)))</f>
        <v>#REF!</v>
      </c>
      <c r="M244" s="68" t="e">
        <f>GETPIVOTDATA("Результат",Сводный!$AT$8,"Дата",DATE(YEAR(Сводный!$AT57),MONTH(Сводный!$AT57),DAY(Сводный!$AT57)))</f>
        <v>#REF!</v>
      </c>
      <c r="P244" s="68">
        <f>Сводный!BC57</f>
        <v>0</v>
      </c>
      <c r="Q244" s="68" t="e">
        <f>GETPIVOTDATA("Объем",Сводный!$BC$8,"Дата",DATE(YEAR(Сводный!$BC57),MONTH(Сводный!$BC57),DAY(Сводный!$BC57)))</f>
        <v>#REF!</v>
      </c>
      <c r="R244" s="68" t="e">
        <f>GETPIVOTDATA("Результат",Сводный!$BC$8,"Дата",DATE(YEAR(Сводный!$BC57),MONTH(Сводный!$BC57),DAY(Сводный!$BC57)))</f>
        <v>#REF!</v>
      </c>
    </row>
    <row r="245" spans="3:18" x14ac:dyDescent="0.3">
      <c r="C245" s="68">
        <f>Сводный!$AJ58</f>
        <v>0</v>
      </c>
      <c r="E245" s="68" t="e">
        <f>GETPIVOTDATA("Open",Сводный!$AJ$8,"Дата",DATE(YEAR(Сводный!$AJ58),MONTH(Сводный!$AJ58),DAY(Сводный!$AJ58)))</f>
        <v>#REF!</v>
      </c>
      <c r="F245" s="68" t="e">
        <f>GETPIVOTDATA("Hi",Сводный!$AJ$8,"Дата",DATE(YEAR(Сводный!$AJ58),MONTH(Сводный!$AJ58),DAY(Сводный!$AJ58)))</f>
        <v>#REF!</v>
      </c>
      <c r="G245" s="68" t="e">
        <f>GETPIVOTDATA("Low",Сводный!$AJ$8,"Дата",DATE(YEAR(Сводный!$AJ58),MONTH(Сводный!$AJ58),DAY(Сводный!$AJ58)))</f>
        <v>#REF!</v>
      </c>
      <c r="H245" s="68" t="e">
        <f>GETPIVOTDATA("Close",Сводный!$AJ$8,"Дата",DATE(YEAR(Сводный!$AJ58),MONTH(Сводный!$AJ58),DAY(Сводный!$AJ58)))</f>
        <v>#REF!</v>
      </c>
      <c r="K245" s="68">
        <f>Сводный!AT58</f>
        <v>0</v>
      </c>
      <c r="L245" s="68" t="e">
        <f>GETPIVOTDATA("Кол-во сделок",Сводный!$AT$8,"Дата",DATE(YEAR(Сводный!$AT58),MONTH(Сводный!$AT58),DAY(Сводный!$AT58)))</f>
        <v>#REF!</v>
      </c>
      <c r="M245" s="68" t="e">
        <f>GETPIVOTDATA("Результат",Сводный!$AT$8,"Дата",DATE(YEAR(Сводный!$AT58),MONTH(Сводный!$AT58),DAY(Сводный!$AT58)))</f>
        <v>#REF!</v>
      </c>
      <c r="P245" s="68">
        <f>Сводный!BC58</f>
        <v>0</v>
      </c>
      <c r="Q245" s="68" t="e">
        <f>GETPIVOTDATA("Объем",Сводный!$BC$8,"Дата",DATE(YEAR(Сводный!$BC58),MONTH(Сводный!$BC58),DAY(Сводный!$BC58)))</f>
        <v>#REF!</v>
      </c>
      <c r="R245" s="68" t="e">
        <f>GETPIVOTDATA("Результат",Сводный!$BC$8,"Дата",DATE(YEAR(Сводный!$BC58),MONTH(Сводный!$BC58),DAY(Сводный!$BC58)))</f>
        <v>#REF!</v>
      </c>
    </row>
    <row r="246" spans="3:18" x14ac:dyDescent="0.3">
      <c r="C246" s="68">
        <f>Сводный!$AJ59</f>
        <v>0</v>
      </c>
      <c r="E246" s="68" t="e">
        <f>GETPIVOTDATA("Open",Сводный!$AJ$8,"Дата",DATE(YEAR(Сводный!$AJ59),MONTH(Сводный!$AJ59),DAY(Сводный!$AJ59)))</f>
        <v>#REF!</v>
      </c>
      <c r="F246" s="68" t="e">
        <f>GETPIVOTDATA("Hi",Сводный!$AJ$8,"Дата",DATE(YEAR(Сводный!$AJ59),MONTH(Сводный!$AJ59),DAY(Сводный!$AJ59)))</f>
        <v>#REF!</v>
      </c>
      <c r="G246" s="68" t="e">
        <f>GETPIVOTDATA("Low",Сводный!$AJ$8,"Дата",DATE(YEAR(Сводный!$AJ59),MONTH(Сводный!$AJ59),DAY(Сводный!$AJ59)))</f>
        <v>#REF!</v>
      </c>
      <c r="H246" s="68" t="e">
        <f>GETPIVOTDATA("Close",Сводный!$AJ$8,"Дата",DATE(YEAR(Сводный!$AJ59),MONTH(Сводный!$AJ59),DAY(Сводный!$AJ59)))</f>
        <v>#REF!</v>
      </c>
      <c r="K246" s="68">
        <f>Сводный!AT59</f>
        <v>0</v>
      </c>
      <c r="L246" s="68" t="e">
        <f>GETPIVOTDATA("Кол-во сделок",Сводный!$AT$8,"Дата",DATE(YEAR(Сводный!$AT59),MONTH(Сводный!$AT59),DAY(Сводный!$AT59)))</f>
        <v>#REF!</v>
      </c>
      <c r="M246" s="68" t="e">
        <f>GETPIVOTDATA("Результат",Сводный!$AT$8,"Дата",DATE(YEAR(Сводный!$AT59),MONTH(Сводный!$AT59),DAY(Сводный!$AT59)))</f>
        <v>#REF!</v>
      </c>
      <c r="P246" s="68">
        <f>Сводный!BC59</f>
        <v>0</v>
      </c>
      <c r="Q246" s="68" t="e">
        <f>GETPIVOTDATA("Объем",Сводный!$BC$8,"Дата",DATE(YEAR(Сводный!$BC59),MONTH(Сводный!$BC59),DAY(Сводный!$BC59)))</f>
        <v>#REF!</v>
      </c>
      <c r="R246" s="68" t="e">
        <f>GETPIVOTDATA("Результат",Сводный!$BC$8,"Дата",DATE(YEAR(Сводный!$BC59),MONTH(Сводный!$BC59),DAY(Сводный!$BC59)))</f>
        <v>#REF!</v>
      </c>
    </row>
    <row r="247" spans="3:18" x14ac:dyDescent="0.3">
      <c r="C247" s="68">
        <f>Сводный!$AJ60</f>
        <v>0</v>
      </c>
      <c r="E247" s="68" t="e">
        <f>GETPIVOTDATA("Open",Сводный!$AJ$8,"Дата",DATE(YEAR(Сводный!$AJ60),MONTH(Сводный!$AJ60),DAY(Сводный!$AJ60)))</f>
        <v>#REF!</v>
      </c>
      <c r="F247" s="68" t="e">
        <f>GETPIVOTDATA("Hi",Сводный!$AJ$8,"Дата",DATE(YEAR(Сводный!$AJ60),MONTH(Сводный!$AJ60),DAY(Сводный!$AJ60)))</f>
        <v>#REF!</v>
      </c>
      <c r="G247" s="68" t="e">
        <f>GETPIVOTDATA("Low",Сводный!$AJ$8,"Дата",DATE(YEAR(Сводный!$AJ60),MONTH(Сводный!$AJ60),DAY(Сводный!$AJ60)))</f>
        <v>#REF!</v>
      </c>
      <c r="H247" s="68" t="e">
        <f>GETPIVOTDATA("Close",Сводный!$AJ$8,"Дата",DATE(YEAR(Сводный!$AJ60),MONTH(Сводный!$AJ60),DAY(Сводный!$AJ60)))</f>
        <v>#REF!</v>
      </c>
      <c r="K247" s="68">
        <f>Сводный!AT60</f>
        <v>0</v>
      </c>
      <c r="L247" s="68" t="e">
        <f>GETPIVOTDATA("Кол-во сделок",Сводный!$AT$8,"Дата",DATE(YEAR(Сводный!$AT60),MONTH(Сводный!$AT60),DAY(Сводный!$AT60)))</f>
        <v>#REF!</v>
      </c>
      <c r="M247" s="68" t="e">
        <f>GETPIVOTDATA("Результат",Сводный!$AT$8,"Дата",DATE(YEAR(Сводный!$AT60),MONTH(Сводный!$AT60),DAY(Сводный!$AT60)))</f>
        <v>#REF!</v>
      </c>
      <c r="P247" s="68">
        <f>Сводный!BC60</f>
        <v>0</v>
      </c>
      <c r="Q247" s="68" t="e">
        <f>GETPIVOTDATA("Объем",Сводный!$BC$8,"Дата",DATE(YEAR(Сводный!$BC60),MONTH(Сводный!$BC60),DAY(Сводный!$BC60)))</f>
        <v>#REF!</v>
      </c>
      <c r="R247" s="68" t="e">
        <f>GETPIVOTDATA("Результат",Сводный!$BC$8,"Дата",DATE(YEAR(Сводный!$BC60),MONTH(Сводный!$BC60),DAY(Сводный!$BC60)))</f>
        <v>#REF!</v>
      </c>
    </row>
    <row r="248" spans="3:18" x14ac:dyDescent="0.3">
      <c r="C248" s="68">
        <f>Сводный!$AJ61</f>
        <v>0</v>
      </c>
      <c r="E248" s="68" t="e">
        <f>GETPIVOTDATA("Open",Сводный!$AJ$8,"Дата",DATE(YEAR(Сводный!$AJ61),MONTH(Сводный!$AJ61),DAY(Сводный!$AJ61)))</f>
        <v>#REF!</v>
      </c>
      <c r="F248" s="68" t="e">
        <f>GETPIVOTDATA("Hi",Сводный!$AJ$8,"Дата",DATE(YEAR(Сводный!$AJ61),MONTH(Сводный!$AJ61),DAY(Сводный!$AJ61)))</f>
        <v>#REF!</v>
      </c>
      <c r="G248" s="68" t="e">
        <f>GETPIVOTDATA("Low",Сводный!$AJ$8,"Дата",DATE(YEAR(Сводный!$AJ61),MONTH(Сводный!$AJ61),DAY(Сводный!$AJ61)))</f>
        <v>#REF!</v>
      </c>
      <c r="H248" s="68" t="e">
        <f>GETPIVOTDATA("Close",Сводный!$AJ$8,"Дата",DATE(YEAR(Сводный!$AJ61),MONTH(Сводный!$AJ61),DAY(Сводный!$AJ61)))</f>
        <v>#REF!</v>
      </c>
      <c r="K248" s="68">
        <f>Сводный!AT61</f>
        <v>0</v>
      </c>
      <c r="L248" s="68" t="e">
        <f>GETPIVOTDATA("Кол-во сделок",Сводный!$AT$8,"Дата",DATE(YEAR(Сводный!$AT61),MONTH(Сводный!$AT61),DAY(Сводный!$AT61)))</f>
        <v>#REF!</v>
      </c>
      <c r="M248" s="68" t="e">
        <f>GETPIVOTDATA("Результат",Сводный!$AT$8,"Дата",DATE(YEAR(Сводный!$AT61),MONTH(Сводный!$AT61),DAY(Сводный!$AT61)))</f>
        <v>#REF!</v>
      </c>
      <c r="P248" s="68">
        <f>Сводный!BC61</f>
        <v>0</v>
      </c>
      <c r="Q248" s="68" t="e">
        <f>GETPIVOTDATA("Объем",Сводный!$BC$8,"Дата",DATE(YEAR(Сводный!$BC61),MONTH(Сводный!$BC61),DAY(Сводный!$BC61)))</f>
        <v>#REF!</v>
      </c>
      <c r="R248" s="68" t="e">
        <f>GETPIVOTDATA("Результат",Сводный!$BC$8,"Дата",DATE(YEAR(Сводный!$BC61),MONTH(Сводный!$BC61),DAY(Сводный!$BC61)))</f>
        <v>#REF!</v>
      </c>
    </row>
    <row r="249" spans="3:18" x14ac:dyDescent="0.3">
      <c r="C249" s="68">
        <f>Сводный!$AJ62</f>
        <v>0</v>
      </c>
      <c r="E249" s="68" t="e">
        <f>GETPIVOTDATA("Open",Сводный!$AJ$8,"Дата",DATE(YEAR(Сводный!$AJ62),MONTH(Сводный!$AJ62),DAY(Сводный!$AJ62)))</f>
        <v>#REF!</v>
      </c>
      <c r="F249" s="68" t="e">
        <f>GETPIVOTDATA("Hi",Сводный!$AJ$8,"Дата",DATE(YEAR(Сводный!$AJ62),MONTH(Сводный!$AJ62),DAY(Сводный!$AJ62)))</f>
        <v>#REF!</v>
      </c>
      <c r="G249" s="68" t="e">
        <f>GETPIVOTDATA("Low",Сводный!$AJ$8,"Дата",DATE(YEAR(Сводный!$AJ62),MONTH(Сводный!$AJ62),DAY(Сводный!$AJ62)))</f>
        <v>#REF!</v>
      </c>
      <c r="H249" s="68" t="e">
        <f>GETPIVOTDATA("Close",Сводный!$AJ$8,"Дата",DATE(YEAR(Сводный!$AJ62),MONTH(Сводный!$AJ62),DAY(Сводный!$AJ62)))</f>
        <v>#REF!</v>
      </c>
      <c r="K249" s="68">
        <f>Сводный!AT62</f>
        <v>0</v>
      </c>
      <c r="L249" s="68" t="e">
        <f>GETPIVOTDATA("Кол-во сделок",Сводный!$AT$8,"Дата",DATE(YEAR(Сводный!$AT62),MONTH(Сводный!$AT62),DAY(Сводный!$AT62)))</f>
        <v>#REF!</v>
      </c>
      <c r="M249" s="68" t="e">
        <f>GETPIVOTDATA("Результат",Сводный!$AT$8,"Дата",DATE(YEAR(Сводный!$AT62),MONTH(Сводный!$AT62),DAY(Сводный!$AT62)))</f>
        <v>#REF!</v>
      </c>
      <c r="P249" s="68">
        <f>Сводный!BC62</f>
        <v>0</v>
      </c>
      <c r="Q249" s="68" t="e">
        <f>GETPIVOTDATA("Объем",Сводный!$BC$8,"Дата",DATE(YEAR(Сводный!$BC62),MONTH(Сводный!$BC62),DAY(Сводный!$BC62)))</f>
        <v>#REF!</v>
      </c>
      <c r="R249" s="68" t="e">
        <f>GETPIVOTDATA("Результат",Сводный!$BC$8,"Дата",DATE(YEAR(Сводный!$BC62),MONTH(Сводный!$BC62),DAY(Сводный!$BC62)))</f>
        <v>#REF!</v>
      </c>
    </row>
    <row r="250" spans="3:18" x14ac:dyDescent="0.3">
      <c r="C250" s="68">
        <f>Сводный!$AJ63</f>
        <v>0</v>
      </c>
      <c r="E250" s="68" t="e">
        <f>GETPIVOTDATA("Open",Сводный!$AJ$8,"Дата",DATE(YEAR(Сводный!$AJ63),MONTH(Сводный!$AJ63),DAY(Сводный!$AJ63)))</f>
        <v>#REF!</v>
      </c>
      <c r="F250" s="68" t="e">
        <f>GETPIVOTDATA("Hi",Сводный!$AJ$8,"Дата",DATE(YEAR(Сводный!$AJ63),MONTH(Сводный!$AJ63),DAY(Сводный!$AJ63)))</f>
        <v>#REF!</v>
      </c>
      <c r="G250" s="68" t="e">
        <f>GETPIVOTDATA("Low",Сводный!$AJ$8,"Дата",DATE(YEAR(Сводный!$AJ63),MONTH(Сводный!$AJ63),DAY(Сводный!$AJ63)))</f>
        <v>#REF!</v>
      </c>
      <c r="H250" s="68" t="e">
        <f>GETPIVOTDATA("Close",Сводный!$AJ$8,"Дата",DATE(YEAR(Сводный!$AJ63),MONTH(Сводный!$AJ63),DAY(Сводный!$AJ63)))</f>
        <v>#REF!</v>
      </c>
      <c r="K250" s="68">
        <f>Сводный!AT63</f>
        <v>0</v>
      </c>
      <c r="L250" s="68" t="e">
        <f>GETPIVOTDATA("Кол-во сделок",Сводный!$AT$8,"Дата",DATE(YEAR(Сводный!$AT63),MONTH(Сводный!$AT63),DAY(Сводный!$AT63)))</f>
        <v>#REF!</v>
      </c>
      <c r="M250" s="68" t="e">
        <f>GETPIVOTDATA("Результат",Сводный!$AT$8,"Дата",DATE(YEAR(Сводный!$AT63),MONTH(Сводный!$AT63),DAY(Сводный!$AT63)))</f>
        <v>#REF!</v>
      </c>
      <c r="P250" s="68">
        <f>Сводный!BC63</f>
        <v>0</v>
      </c>
      <c r="Q250" s="68" t="e">
        <f>GETPIVOTDATA("Объем",Сводный!$BC$8,"Дата",DATE(YEAR(Сводный!$BC63),MONTH(Сводный!$BC63),DAY(Сводный!$BC63)))</f>
        <v>#REF!</v>
      </c>
      <c r="R250" s="68" t="e">
        <f>GETPIVOTDATA("Результат",Сводный!$BC$8,"Дата",DATE(YEAR(Сводный!$BC63),MONTH(Сводный!$BC63),DAY(Сводный!$BC63)))</f>
        <v>#REF!</v>
      </c>
    </row>
    <row r="251" spans="3:18" x14ac:dyDescent="0.3">
      <c r="C251" s="68">
        <f>Сводный!$AJ64</f>
        <v>0</v>
      </c>
      <c r="E251" s="68" t="e">
        <f>GETPIVOTDATA("Open",Сводный!$AJ$8,"Дата",DATE(YEAR(Сводный!$AJ64),MONTH(Сводный!$AJ64),DAY(Сводный!$AJ64)))</f>
        <v>#REF!</v>
      </c>
      <c r="F251" s="68" t="e">
        <f>GETPIVOTDATA("Hi",Сводный!$AJ$8,"Дата",DATE(YEAR(Сводный!$AJ64),MONTH(Сводный!$AJ64),DAY(Сводный!$AJ64)))</f>
        <v>#REF!</v>
      </c>
      <c r="G251" s="68" t="e">
        <f>GETPIVOTDATA("Low",Сводный!$AJ$8,"Дата",DATE(YEAR(Сводный!$AJ64),MONTH(Сводный!$AJ64),DAY(Сводный!$AJ64)))</f>
        <v>#REF!</v>
      </c>
      <c r="H251" s="68" t="e">
        <f>GETPIVOTDATA("Close",Сводный!$AJ$8,"Дата",DATE(YEAR(Сводный!$AJ64),MONTH(Сводный!$AJ64),DAY(Сводный!$AJ64)))</f>
        <v>#REF!</v>
      </c>
      <c r="K251" s="68">
        <f>Сводный!AT64</f>
        <v>0</v>
      </c>
      <c r="L251" s="68" t="e">
        <f>GETPIVOTDATA("Кол-во сделок",Сводный!$AT$8,"Дата",DATE(YEAR(Сводный!$AT64),MONTH(Сводный!$AT64),DAY(Сводный!$AT64)))</f>
        <v>#REF!</v>
      </c>
      <c r="M251" s="68" t="e">
        <f>GETPIVOTDATA("Результат",Сводный!$AT$8,"Дата",DATE(YEAR(Сводный!$AT64),MONTH(Сводный!$AT64),DAY(Сводный!$AT64)))</f>
        <v>#REF!</v>
      </c>
      <c r="P251" s="68">
        <f>Сводный!BC64</f>
        <v>0</v>
      </c>
      <c r="Q251" s="68" t="e">
        <f>GETPIVOTDATA("Объем",Сводный!$BC$8,"Дата",DATE(YEAR(Сводный!$BC64),MONTH(Сводный!$BC64),DAY(Сводный!$BC64)))</f>
        <v>#REF!</v>
      </c>
      <c r="R251" s="68" t="e">
        <f>GETPIVOTDATA("Результат",Сводный!$BC$8,"Дата",DATE(YEAR(Сводный!$BC64),MONTH(Сводный!$BC64),DAY(Сводный!$BC64)))</f>
        <v>#REF!</v>
      </c>
    </row>
    <row r="252" spans="3:18" x14ac:dyDescent="0.3">
      <c r="C252" s="68">
        <f>Сводный!$AJ65</f>
        <v>0</v>
      </c>
      <c r="E252" s="68" t="e">
        <f>GETPIVOTDATA("Open",Сводный!$AJ$8,"Дата",DATE(YEAR(Сводный!$AJ65),MONTH(Сводный!$AJ65),DAY(Сводный!$AJ65)))</f>
        <v>#REF!</v>
      </c>
      <c r="F252" s="68" t="e">
        <f>GETPIVOTDATA("Hi",Сводный!$AJ$8,"Дата",DATE(YEAR(Сводный!$AJ65),MONTH(Сводный!$AJ65),DAY(Сводный!$AJ65)))</f>
        <v>#REF!</v>
      </c>
      <c r="G252" s="68" t="e">
        <f>GETPIVOTDATA("Low",Сводный!$AJ$8,"Дата",DATE(YEAR(Сводный!$AJ65),MONTH(Сводный!$AJ65),DAY(Сводный!$AJ65)))</f>
        <v>#REF!</v>
      </c>
      <c r="H252" s="68" t="e">
        <f>GETPIVOTDATA("Close",Сводный!$AJ$8,"Дата",DATE(YEAR(Сводный!$AJ65),MONTH(Сводный!$AJ65),DAY(Сводный!$AJ65)))</f>
        <v>#REF!</v>
      </c>
      <c r="K252" s="68">
        <f>Сводный!AT65</f>
        <v>0</v>
      </c>
      <c r="L252" s="68" t="e">
        <f>GETPIVOTDATA("Кол-во сделок",Сводный!$AT$8,"Дата",DATE(YEAR(Сводный!$AT65),MONTH(Сводный!$AT65),DAY(Сводный!$AT65)))</f>
        <v>#REF!</v>
      </c>
      <c r="M252" s="68" t="e">
        <f>GETPIVOTDATA("Результат",Сводный!$AT$8,"Дата",DATE(YEAR(Сводный!$AT65),MONTH(Сводный!$AT65),DAY(Сводный!$AT65)))</f>
        <v>#REF!</v>
      </c>
      <c r="P252" s="68">
        <f>Сводный!BC65</f>
        <v>0</v>
      </c>
      <c r="Q252" s="68" t="e">
        <f>GETPIVOTDATA("Объем",Сводный!$BC$8,"Дата",DATE(YEAR(Сводный!$BC65),MONTH(Сводный!$BC65),DAY(Сводный!$BC65)))</f>
        <v>#REF!</v>
      </c>
      <c r="R252" s="68" t="e">
        <f>GETPIVOTDATA("Результат",Сводный!$BC$8,"Дата",DATE(YEAR(Сводный!$BC65),MONTH(Сводный!$BC65),DAY(Сводный!$BC65)))</f>
        <v>#REF!</v>
      </c>
    </row>
    <row r="253" spans="3:18" x14ac:dyDescent="0.3">
      <c r="C253" s="68">
        <f>Сводный!$AJ66</f>
        <v>0</v>
      </c>
      <c r="E253" s="68" t="e">
        <f>GETPIVOTDATA("Open",Сводный!$AJ$8,"Дата",DATE(YEAR(Сводный!$AJ66),MONTH(Сводный!$AJ66),DAY(Сводный!$AJ66)))</f>
        <v>#REF!</v>
      </c>
      <c r="F253" s="68" t="e">
        <f>GETPIVOTDATA("Hi",Сводный!$AJ$8,"Дата",DATE(YEAR(Сводный!$AJ66),MONTH(Сводный!$AJ66),DAY(Сводный!$AJ66)))</f>
        <v>#REF!</v>
      </c>
      <c r="G253" s="68" t="e">
        <f>GETPIVOTDATA("Low",Сводный!$AJ$8,"Дата",DATE(YEAR(Сводный!$AJ66),MONTH(Сводный!$AJ66),DAY(Сводный!$AJ66)))</f>
        <v>#REF!</v>
      </c>
      <c r="H253" s="68" t="e">
        <f>GETPIVOTDATA("Close",Сводный!$AJ$8,"Дата",DATE(YEAR(Сводный!$AJ66),MONTH(Сводный!$AJ66),DAY(Сводный!$AJ66)))</f>
        <v>#REF!</v>
      </c>
      <c r="K253" s="68">
        <f>Сводный!AT66</f>
        <v>0</v>
      </c>
      <c r="L253" s="68" t="e">
        <f>GETPIVOTDATA("Кол-во сделок",Сводный!$AT$8,"Дата",DATE(YEAR(Сводный!$AT66),MONTH(Сводный!$AT66),DAY(Сводный!$AT66)))</f>
        <v>#REF!</v>
      </c>
      <c r="M253" s="68" t="e">
        <f>GETPIVOTDATA("Результат",Сводный!$AT$8,"Дата",DATE(YEAR(Сводный!$AT66),MONTH(Сводный!$AT66),DAY(Сводный!$AT66)))</f>
        <v>#REF!</v>
      </c>
      <c r="P253" s="68">
        <f>Сводный!BC66</f>
        <v>0</v>
      </c>
      <c r="Q253" s="68" t="e">
        <f>GETPIVOTDATA("Объем",Сводный!$BC$8,"Дата",DATE(YEAR(Сводный!$BC66),MONTH(Сводный!$BC66),DAY(Сводный!$BC66)))</f>
        <v>#REF!</v>
      </c>
      <c r="R253" s="68" t="e">
        <f>GETPIVOTDATA("Результат",Сводный!$BC$8,"Дата",DATE(YEAR(Сводный!$BC66),MONTH(Сводный!$BC66),DAY(Сводный!$BC66)))</f>
        <v>#REF!</v>
      </c>
    </row>
    <row r="254" spans="3:18" x14ac:dyDescent="0.3">
      <c r="C254" s="68">
        <f>Сводный!$AJ67</f>
        <v>0</v>
      </c>
      <c r="E254" s="68" t="e">
        <f>GETPIVOTDATA("Open",Сводный!$AJ$8,"Дата",DATE(YEAR(Сводный!$AJ67),MONTH(Сводный!$AJ67),DAY(Сводный!$AJ67)))</f>
        <v>#REF!</v>
      </c>
      <c r="F254" s="68" t="e">
        <f>GETPIVOTDATA("Hi",Сводный!$AJ$8,"Дата",DATE(YEAR(Сводный!$AJ67),MONTH(Сводный!$AJ67),DAY(Сводный!$AJ67)))</f>
        <v>#REF!</v>
      </c>
      <c r="G254" s="68" t="e">
        <f>GETPIVOTDATA("Low",Сводный!$AJ$8,"Дата",DATE(YEAR(Сводный!$AJ67),MONTH(Сводный!$AJ67),DAY(Сводный!$AJ67)))</f>
        <v>#REF!</v>
      </c>
      <c r="H254" s="68" t="e">
        <f>GETPIVOTDATA("Close",Сводный!$AJ$8,"Дата",DATE(YEAR(Сводный!$AJ67),MONTH(Сводный!$AJ67),DAY(Сводный!$AJ67)))</f>
        <v>#REF!</v>
      </c>
      <c r="K254" s="68">
        <f>Сводный!AT67</f>
        <v>0</v>
      </c>
      <c r="L254" s="68" t="e">
        <f>GETPIVOTDATA("Кол-во сделок",Сводный!$AT$8,"Дата",DATE(YEAR(Сводный!$AT67),MONTH(Сводный!$AT67),DAY(Сводный!$AT67)))</f>
        <v>#REF!</v>
      </c>
      <c r="M254" s="68" t="e">
        <f>GETPIVOTDATA("Результат",Сводный!$AT$8,"Дата",DATE(YEAR(Сводный!$AT67),MONTH(Сводный!$AT67),DAY(Сводный!$AT67)))</f>
        <v>#REF!</v>
      </c>
      <c r="P254" s="68">
        <f>Сводный!BC67</f>
        <v>0</v>
      </c>
      <c r="Q254" s="68" t="e">
        <f>GETPIVOTDATA("Объем",Сводный!$BC$8,"Дата",DATE(YEAR(Сводный!$BC67),MONTH(Сводный!$BC67),DAY(Сводный!$BC67)))</f>
        <v>#REF!</v>
      </c>
      <c r="R254" s="68" t="e">
        <f>GETPIVOTDATA("Результат",Сводный!$BC$8,"Дата",DATE(YEAR(Сводный!$BC67),MONTH(Сводный!$BC67),DAY(Сводный!$BC67)))</f>
        <v>#REF!</v>
      </c>
    </row>
    <row r="255" spans="3:18" x14ac:dyDescent="0.3">
      <c r="C255" s="68">
        <f>Сводный!$AJ68</f>
        <v>0</v>
      </c>
      <c r="E255" s="68" t="e">
        <f>GETPIVOTDATA("Open",Сводный!$AJ$8,"Дата",DATE(YEAR(Сводный!$AJ68),MONTH(Сводный!$AJ68),DAY(Сводный!$AJ68)))</f>
        <v>#REF!</v>
      </c>
      <c r="F255" s="68" t="e">
        <f>GETPIVOTDATA("Hi",Сводный!$AJ$8,"Дата",DATE(YEAR(Сводный!$AJ68),MONTH(Сводный!$AJ68),DAY(Сводный!$AJ68)))</f>
        <v>#REF!</v>
      </c>
      <c r="G255" s="68" t="e">
        <f>GETPIVOTDATA("Low",Сводный!$AJ$8,"Дата",DATE(YEAR(Сводный!$AJ68),MONTH(Сводный!$AJ68),DAY(Сводный!$AJ68)))</f>
        <v>#REF!</v>
      </c>
      <c r="H255" s="68" t="e">
        <f>GETPIVOTDATA("Close",Сводный!$AJ$8,"Дата",DATE(YEAR(Сводный!$AJ68),MONTH(Сводный!$AJ68),DAY(Сводный!$AJ68)))</f>
        <v>#REF!</v>
      </c>
      <c r="K255" s="68">
        <f>Сводный!AT68</f>
        <v>0</v>
      </c>
      <c r="L255" s="68" t="e">
        <f>GETPIVOTDATA("Кол-во сделок",Сводный!$AT$8,"Дата",DATE(YEAR(Сводный!$AT68),MONTH(Сводный!$AT68),DAY(Сводный!$AT68)))</f>
        <v>#REF!</v>
      </c>
      <c r="M255" s="68" t="e">
        <f>GETPIVOTDATA("Результат",Сводный!$AT$8,"Дата",DATE(YEAR(Сводный!$AT68),MONTH(Сводный!$AT68),DAY(Сводный!$AT68)))</f>
        <v>#REF!</v>
      </c>
      <c r="P255" s="68">
        <f>Сводный!BC68</f>
        <v>0</v>
      </c>
      <c r="Q255" s="68" t="e">
        <f>GETPIVOTDATA("Объем",Сводный!$BC$8,"Дата",DATE(YEAR(Сводный!$BC68),MONTH(Сводный!$BC68),DAY(Сводный!$BC68)))</f>
        <v>#REF!</v>
      </c>
      <c r="R255" s="68" t="e">
        <f>GETPIVOTDATA("Результат",Сводный!$BC$8,"Дата",DATE(YEAR(Сводный!$BC68),MONTH(Сводный!$BC68),DAY(Сводный!$BC68)))</f>
        <v>#REF!</v>
      </c>
    </row>
    <row r="256" spans="3:18" x14ac:dyDescent="0.3">
      <c r="C256" s="68">
        <f>Сводный!$AJ69</f>
        <v>0</v>
      </c>
      <c r="E256" s="68" t="e">
        <f>GETPIVOTDATA("Open",Сводный!$AJ$8,"Дата",DATE(YEAR(Сводный!$AJ69),MONTH(Сводный!$AJ69),DAY(Сводный!$AJ69)))</f>
        <v>#REF!</v>
      </c>
      <c r="F256" s="68" t="e">
        <f>GETPIVOTDATA("Hi",Сводный!$AJ$8,"Дата",DATE(YEAR(Сводный!$AJ69),MONTH(Сводный!$AJ69),DAY(Сводный!$AJ69)))</f>
        <v>#REF!</v>
      </c>
      <c r="G256" s="68" t="e">
        <f>GETPIVOTDATA("Low",Сводный!$AJ$8,"Дата",DATE(YEAR(Сводный!$AJ69),MONTH(Сводный!$AJ69),DAY(Сводный!$AJ69)))</f>
        <v>#REF!</v>
      </c>
      <c r="H256" s="68" t="e">
        <f>GETPIVOTDATA("Close",Сводный!$AJ$8,"Дата",DATE(YEAR(Сводный!$AJ69),MONTH(Сводный!$AJ69),DAY(Сводный!$AJ69)))</f>
        <v>#REF!</v>
      </c>
      <c r="K256" s="68">
        <f>Сводный!AT69</f>
        <v>0</v>
      </c>
      <c r="L256" s="68" t="e">
        <f>GETPIVOTDATA("Кол-во сделок",Сводный!$AT$8,"Дата",DATE(YEAR(Сводный!$AT69),MONTH(Сводный!$AT69),DAY(Сводный!$AT69)))</f>
        <v>#REF!</v>
      </c>
      <c r="M256" s="68" t="e">
        <f>GETPIVOTDATA("Результат",Сводный!$AT$8,"Дата",DATE(YEAR(Сводный!$AT69),MONTH(Сводный!$AT69),DAY(Сводный!$AT69)))</f>
        <v>#REF!</v>
      </c>
      <c r="P256" s="68">
        <f>Сводный!BC69</f>
        <v>0</v>
      </c>
      <c r="Q256" s="68" t="e">
        <f>GETPIVOTDATA("Объем",Сводный!$BC$8,"Дата",DATE(YEAR(Сводный!$BC69),MONTH(Сводный!$BC69),DAY(Сводный!$BC69)))</f>
        <v>#REF!</v>
      </c>
      <c r="R256" s="68" t="e">
        <f>GETPIVOTDATA("Результат",Сводный!$BC$8,"Дата",DATE(YEAR(Сводный!$BC69),MONTH(Сводный!$BC69),DAY(Сводный!$BC69)))</f>
        <v>#REF!</v>
      </c>
    </row>
    <row r="257" spans="3:18" x14ac:dyDescent="0.3">
      <c r="C257" s="68">
        <f>Сводный!$AJ70</f>
        <v>0</v>
      </c>
      <c r="E257" s="68" t="e">
        <f>GETPIVOTDATA("Open",Сводный!$AJ$8,"Дата",DATE(YEAR(Сводный!$AJ70),MONTH(Сводный!$AJ70),DAY(Сводный!$AJ70)))</f>
        <v>#REF!</v>
      </c>
      <c r="F257" s="68" t="e">
        <f>GETPIVOTDATA("Hi",Сводный!$AJ$8,"Дата",DATE(YEAR(Сводный!$AJ70),MONTH(Сводный!$AJ70),DAY(Сводный!$AJ70)))</f>
        <v>#REF!</v>
      </c>
      <c r="G257" s="68" t="e">
        <f>GETPIVOTDATA("Low",Сводный!$AJ$8,"Дата",DATE(YEAR(Сводный!$AJ70),MONTH(Сводный!$AJ70),DAY(Сводный!$AJ70)))</f>
        <v>#REF!</v>
      </c>
      <c r="H257" s="68" t="e">
        <f>GETPIVOTDATA("Close",Сводный!$AJ$8,"Дата",DATE(YEAR(Сводный!$AJ70),MONTH(Сводный!$AJ70),DAY(Сводный!$AJ70)))</f>
        <v>#REF!</v>
      </c>
      <c r="K257" s="68">
        <f>Сводный!AT70</f>
        <v>0</v>
      </c>
      <c r="L257" s="68" t="e">
        <f>GETPIVOTDATA("Кол-во сделок",Сводный!$AT$8,"Дата",DATE(YEAR(Сводный!$AT70),MONTH(Сводный!$AT70),DAY(Сводный!$AT70)))</f>
        <v>#REF!</v>
      </c>
      <c r="M257" s="68" t="e">
        <f>GETPIVOTDATA("Результат",Сводный!$AT$8,"Дата",DATE(YEAR(Сводный!$AT70),MONTH(Сводный!$AT70),DAY(Сводный!$AT70)))</f>
        <v>#REF!</v>
      </c>
      <c r="P257" s="68">
        <f>Сводный!BC70</f>
        <v>0</v>
      </c>
      <c r="Q257" s="68" t="e">
        <f>GETPIVOTDATA("Объем",Сводный!$BC$8,"Дата",DATE(YEAR(Сводный!$BC70),MONTH(Сводный!$BC70),DAY(Сводный!$BC70)))</f>
        <v>#REF!</v>
      </c>
      <c r="R257" s="68" t="e">
        <f>GETPIVOTDATA("Результат",Сводный!$BC$8,"Дата",DATE(YEAR(Сводный!$BC70),MONTH(Сводный!$BC70),DAY(Сводный!$BC70)))</f>
        <v>#REF!</v>
      </c>
    </row>
    <row r="258" spans="3:18" x14ac:dyDescent="0.3">
      <c r="C258" s="68">
        <f>Сводный!$AJ71</f>
        <v>0</v>
      </c>
      <c r="E258" s="68" t="e">
        <f>GETPIVOTDATA("Open",Сводный!$AJ$8,"Дата",DATE(YEAR(Сводный!$AJ71),MONTH(Сводный!$AJ71),DAY(Сводный!$AJ71)))</f>
        <v>#REF!</v>
      </c>
      <c r="F258" s="68" t="e">
        <f>GETPIVOTDATA("Hi",Сводный!$AJ$8,"Дата",DATE(YEAR(Сводный!$AJ71),MONTH(Сводный!$AJ71),DAY(Сводный!$AJ71)))</f>
        <v>#REF!</v>
      </c>
      <c r="G258" s="68" t="e">
        <f>GETPIVOTDATA("Low",Сводный!$AJ$8,"Дата",DATE(YEAR(Сводный!$AJ71),MONTH(Сводный!$AJ71),DAY(Сводный!$AJ71)))</f>
        <v>#REF!</v>
      </c>
      <c r="H258" s="68" t="e">
        <f>GETPIVOTDATA("Close",Сводный!$AJ$8,"Дата",DATE(YEAR(Сводный!$AJ71),MONTH(Сводный!$AJ71),DAY(Сводный!$AJ71)))</f>
        <v>#REF!</v>
      </c>
      <c r="K258" s="68">
        <f>Сводный!AT71</f>
        <v>0</v>
      </c>
      <c r="L258" s="68" t="e">
        <f>GETPIVOTDATA("Кол-во сделок",Сводный!$AT$8,"Дата",DATE(YEAR(Сводный!$AT71),MONTH(Сводный!$AT71),DAY(Сводный!$AT71)))</f>
        <v>#REF!</v>
      </c>
      <c r="M258" s="68" t="e">
        <f>GETPIVOTDATA("Результат",Сводный!$AT$8,"Дата",DATE(YEAR(Сводный!$AT71),MONTH(Сводный!$AT71),DAY(Сводный!$AT71)))</f>
        <v>#REF!</v>
      </c>
      <c r="P258" s="68">
        <f>Сводный!BC71</f>
        <v>0</v>
      </c>
      <c r="Q258" s="68" t="e">
        <f>GETPIVOTDATA("Объем",Сводный!$BC$8,"Дата",DATE(YEAR(Сводный!$BC71),MONTH(Сводный!$BC71),DAY(Сводный!$BC71)))</f>
        <v>#REF!</v>
      </c>
      <c r="R258" s="68" t="e">
        <f>GETPIVOTDATA("Результат",Сводный!$BC$8,"Дата",DATE(YEAR(Сводный!$BC71),MONTH(Сводный!$BC71),DAY(Сводный!$BC71)))</f>
        <v>#REF!</v>
      </c>
    </row>
    <row r="259" spans="3:18" x14ac:dyDescent="0.3">
      <c r="C259" s="68">
        <f>Сводный!$AJ72</f>
        <v>0</v>
      </c>
      <c r="E259" s="68" t="e">
        <f>GETPIVOTDATA("Open",Сводный!$AJ$8,"Дата",DATE(YEAR(Сводный!$AJ72),MONTH(Сводный!$AJ72),DAY(Сводный!$AJ72)))</f>
        <v>#REF!</v>
      </c>
      <c r="F259" s="68" t="e">
        <f>GETPIVOTDATA("Hi",Сводный!$AJ$8,"Дата",DATE(YEAR(Сводный!$AJ72),MONTH(Сводный!$AJ72),DAY(Сводный!$AJ72)))</f>
        <v>#REF!</v>
      </c>
      <c r="G259" s="68" t="e">
        <f>GETPIVOTDATA("Low",Сводный!$AJ$8,"Дата",DATE(YEAR(Сводный!$AJ72),MONTH(Сводный!$AJ72),DAY(Сводный!$AJ72)))</f>
        <v>#REF!</v>
      </c>
      <c r="H259" s="68" t="e">
        <f>GETPIVOTDATA("Close",Сводный!$AJ$8,"Дата",DATE(YEAR(Сводный!$AJ72),MONTH(Сводный!$AJ72),DAY(Сводный!$AJ72)))</f>
        <v>#REF!</v>
      </c>
      <c r="K259" s="68">
        <f>Сводный!AT72</f>
        <v>0</v>
      </c>
      <c r="L259" s="68" t="e">
        <f>GETPIVOTDATA("Кол-во сделок",Сводный!$AT$8,"Дата",DATE(YEAR(Сводный!$AT72),MONTH(Сводный!$AT72),DAY(Сводный!$AT72)))</f>
        <v>#REF!</v>
      </c>
      <c r="M259" s="68" t="e">
        <f>GETPIVOTDATA("Результат",Сводный!$AT$8,"Дата",DATE(YEAR(Сводный!$AT72),MONTH(Сводный!$AT72),DAY(Сводный!$AT72)))</f>
        <v>#REF!</v>
      </c>
      <c r="P259" s="68">
        <f>Сводный!BC72</f>
        <v>0</v>
      </c>
      <c r="Q259" s="68" t="e">
        <f>GETPIVOTDATA("Объем",Сводный!$BC$8,"Дата",DATE(YEAR(Сводный!$BC72),MONTH(Сводный!$BC72),DAY(Сводный!$BC72)))</f>
        <v>#REF!</v>
      </c>
      <c r="R259" s="68" t="e">
        <f>GETPIVOTDATA("Результат",Сводный!$BC$8,"Дата",DATE(YEAR(Сводный!$BC72),MONTH(Сводный!$BC72),DAY(Сводный!$BC72)))</f>
        <v>#REF!</v>
      </c>
    </row>
    <row r="260" spans="3:18" x14ac:dyDescent="0.3">
      <c r="C260" s="68">
        <f>Сводный!$AJ73</f>
        <v>0</v>
      </c>
      <c r="E260" s="68" t="e">
        <f>GETPIVOTDATA("Open",Сводный!$AJ$8,"Дата",DATE(YEAR(Сводный!$AJ73),MONTH(Сводный!$AJ73),DAY(Сводный!$AJ73)))</f>
        <v>#REF!</v>
      </c>
      <c r="F260" s="68" t="e">
        <f>GETPIVOTDATA("Hi",Сводный!$AJ$8,"Дата",DATE(YEAR(Сводный!$AJ73),MONTH(Сводный!$AJ73),DAY(Сводный!$AJ73)))</f>
        <v>#REF!</v>
      </c>
      <c r="G260" s="68" t="e">
        <f>GETPIVOTDATA("Low",Сводный!$AJ$8,"Дата",DATE(YEAR(Сводный!$AJ73),MONTH(Сводный!$AJ73),DAY(Сводный!$AJ73)))</f>
        <v>#REF!</v>
      </c>
      <c r="H260" s="68" t="e">
        <f>GETPIVOTDATA("Close",Сводный!$AJ$8,"Дата",DATE(YEAR(Сводный!$AJ73),MONTH(Сводный!$AJ73),DAY(Сводный!$AJ73)))</f>
        <v>#REF!</v>
      </c>
      <c r="K260" s="68">
        <f>Сводный!AT73</f>
        <v>0</v>
      </c>
      <c r="L260" s="68" t="e">
        <f>GETPIVOTDATA("Кол-во сделок",Сводный!$AT$8,"Дата",DATE(YEAR(Сводный!$AT73),MONTH(Сводный!$AT73),DAY(Сводный!$AT73)))</f>
        <v>#REF!</v>
      </c>
      <c r="M260" s="68" t="e">
        <f>GETPIVOTDATA("Результат",Сводный!$AT$8,"Дата",DATE(YEAR(Сводный!$AT73),MONTH(Сводный!$AT73),DAY(Сводный!$AT73)))</f>
        <v>#REF!</v>
      </c>
      <c r="P260" s="68">
        <f>Сводный!BC73</f>
        <v>0</v>
      </c>
      <c r="Q260" s="68" t="e">
        <f>GETPIVOTDATA("Объем",Сводный!$BC$8,"Дата",DATE(YEAR(Сводный!$BC73),MONTH(Сводный!$BC73),DAY(Сводный!$BC73)))</f>
        <v>#REF!</v>
      </c>
      <c r="R260" s="68" t="e">
        <f>GETPIVOTDATA("Результат",Сводный!$BC$8,"Дата",DATE(YEAR(Сводный!$BC73),MONTH(Сводный!$BC73),DAY(Сводный!$BC73)))</f>
        <v>#REF!</v>
      </c>
    </row>
    <row r="261" spans="3:18" x14ac:dyDescent="0.3">
      <c r="C261" s="68">
        <f>Сводный!$AJ74</f>
        <v>0</v>
      </c>
      <c r="E261" s="68" t="e">
        <f>GETPIVOTDATA("Open",Сводный!$AJ$8,"Дата",DATE(YEAR(Сводный!$AJ74),MONTH(Сводный!$AJ74),DAY(Сводный!$AJ74)))</f>
        <v>#REF!</v>
      </c>
      <c r="F261" s="68" t="e">
        <f>GETPIVOTDATA("Hi",Сводный!$AJ$8,"Дата",DATE(YEAR(Сводный!$AJ74),MONTH(Сводный!$AJ74),DAY(Сводный!$AJ74)))</f>
        <v>#REF!</v>
      </c>
      <c r="G261" s="68" t="e">
        <f>GETPIVOTDATA("Low",Сводный!$AJ$8,"Дата",DATE(YEAR(Сводный!$AJ74),MONTH(Сводный!$AJ74),DAY(Сводный!$AJ74)))</f>
        <v>#REF!</v>
      </c>
      <c r="H261" s="68" t="e">
        <f>GETPIVOTDATA("Close",Сводный!$AJ$8,"Дата",DATE(YEAR(Сводный!$AJ74),MONTH(Сводный!$AJ74),DAY(Сводный!$AJ74)))</f>
        <v>#REF!</v>
      </c>
      <c r="K261" s="68">
        <f>Сводный!AT74</f>
        <v>0</v>
      </c>
      <c r="L261" s="68" t="e">
        <f>GETPIVOTDATA("Кол-во сделок",Сводный!$AT$8,"Дата",DATE(YEAR(Сводный!$AT74),MONTH(Сводный!$AT74),DAY(Сводный!$AT74)))</f>
        <v>#REF!</v>
      </c>
      <c r="M261" s="68" t="e">
        <f>GETPIVOTDATA("Результат",Сводный!$AT$8,"Дата",DATE(YEAR(Сводный!$AT74),MONTH(Сводный!$AT74),DAY(Сводный!$AT74)))</f>
        <v>#REF!</v>
      </c>
      <c r="P261" s="68">
        <f>Сводный!BC74</f>
        <v>0</v>
      </c>
      <c r="Q261" s="68" t="e">
        <f>GETPIVOTDATA("Объем",Сводный!$BC$8,"Дата",DATE(YEAR(Сводный!$BC74),MONTH(Сводный!$BC74),DAY(Сводный!$BC74)))</f>
        <v>#REF!</v>
      </c>
      <c r="R261" s="68" t="e">
        <f>GETPIVOTDATA("Результат",Сводный!$BC$8,"Дата",DATE(YEAR(Сводный!$BC74),MONTH(Сводный!$BC74),DAY(Сводный!$BC74)))</f>
        <v>#REF!</v>
      </c>
    </row>
    <row r="262" spans="3:18" x14ac:dyDescent="0.3">
      <c r="C262" s="68">
        <f>Сводный!$AJ75</f>
        <v>0</v>
      </c>
      <c r="E262" s="68" t="e">
        <f>GETPIVOTDATA("Open",Сводный!$AJ$8,"Дата",DATE(YEAR(Сводный!$AJ75),MONTH(Сводный!$AJ75),DAY(Сводный!$AJ75)))</f>
        <v>#REF!</v>
      </c>
      <c r="F262" s="68" t="e">
        <f>GETPIVOTDATA("Hi",Сводный!$AJ$8,"Дата",DATE(YEAR(Сводный!$AJ75),MONTH(Сводный!$AJ75),DAY(Сводный!$AJ75)))</f>
        <v>#REF!</v>
      </c>
      <c r="G262" s="68" t="e">
        <f>GETPIVOTDATA("Low",Сводный!$AJ$8,"Дата",DATE(YEAR(Сводный!$AJ75),MONTH(Сводный!$AJ75),DAY(Сводный!$AJ75)))</f>
        <v>#REF!</v>
      </c>
      <c r="H262" s="68" t="e">
        <f>GETPIVOTDATA("Close",Сводный!$AJ$8,"Дата",DATE(YEAR(Сводный!$AJ75),MONTH(Сводный!$AJ75),DAY(Сводный!$AJ75)))</f>
        <v>#REF!</v>
      </c>
      <c r="K262" s="68">
        <f>Сводный!AT75</f>
        <v>0</v>
      </c>
      <c r="L262" s="68" t="e">
        <f>GETPIVOTDATA("Кол-во сделок",Сводный!$AT$8,"Дата",DATE(YEAR(Сводный!$AT75),MONTH(Сводный!$AT75),DAY(Сводный!$AT75)))</f>
        <v>#REF!</v>
      </c>
      <c r="M262" s="68" t="e">
        <f>GETPIVOTDATA("Результат",Сводный!$AT$8,"Дата",DATE(YEAR(Сводный!$AT75),MONTH(Сводный!$AT75),DAY(Сводный!$AT75)))</f>
        <v>#REF!</v>
      </c>
      <c r="P262" s="68">
        <f>Сводный!BC75</f>
        <v>0</v>
      </c>
      <c r="Q262" s="68" t="e">
        <f>GETPIVOTDATA("Объем",Сводный!$BC$8,"Дата",DATE(YEAR(Сводный!$BC75),MONTH(Сводный!$BC75),DAY(Сводный!$BC75)))</f>
        <v>#REF!</v>
      </c>
      <c r="R262" s="68" t="e">
        <f>GETPIVOTDATA("Результат",Сводный!$BC$8,"Дата",DATE(YEAR(Сводный!$BC75),MONTH(Сводный!$BC75),DAY(Сводный!$BC75)))</f>
        <v>#REF!</v>
      </c>
    </row>
    <row r="263" spans="3:18" x14ac:dyDescent="0.3">
      <c r="C263" s="68">
        <f>Сводный!$AJ76</f>
        <v>0</v>
      </c>
      <c r="E263" s="68" t="e">
        <f>GETPIVOTDATA("Open",Сводный!$AJ$8,"Дата",DATE(YEAR(Сводный!$AJ76),MONTH(Сводный!$AJ76),DAY(Сводный!$AJ76)))</f>
        <v>#REF!</v>
      </c>
      <c r="F263" s="68" t="e">
        <f>GETPIVOTDATA("Hi",Сводный!$AJ$8,"Дата",DATE(YEAR(Сводный!$AJ76),MONTH(Сводный!$AJ76),DAY(Сводный!$AJ76)))</f>
        <v>#REF!</v>
      </c>
      <c r="G263" s="68" t="e">
        <f>GETPIVOTDATA("Low",Сводный!$AJ$8,"Дата",DATE(YEAR(Сводный!$AJ76),MONTH(Сводный!$AJ76),DAY(Сводный!$AJ76)))</f>
        <v>#REF!</v>
      </c>
      <c r="H263" s="68" t="e">
        <f>GETPIVOTDATA("Close",Сводный!$AJ$8,"Дата",DATE(YEAR(Сводный!$AJ76),MONTH(Сводный!$AJ76),DAY(Сводный!$AJ76)))</f>
        <v>#REF!</v>
      </c>
      <c r="K263" s="68">
        <f>Сводный!AT76</f>
        <v>0</v>
      </c>
      <c r="L263" s="68" t="e">
        <f>GETPIVOTDATA("Кол-во сделок",Сводный!$AT$8,"Дата",DATE(YEAR(Сводный!$AT76),MONTH(Сводный!$AT76),DAY(Сводный!$AT76)))</f>
        <v>#REF!</v>
      </c>
      <c r="M263" s="68" t="e">
        <f>GETPIVOTDATA("Результат",Сводный!$AT$8,"Дата",DATE(YEAR(Сводный!$AT76),MONTH(Сводный!$AT76),DAY(Сводный!$AT76)))</f>
        <v>#REF!</v>
      </c>
      <c r="P263" s="68">
        <f>Сводный!BC76</f>
        <v>0</v>
      </c>
      <c r="Q263" s="68" t="e">
        <f>GETPIVOTDATA("Объем",Сводный!$BC$8,"Дата",DATE(YEAR(Сводный!$BC76),MONTH(Сводный!$BC76),DAY(Сводный!$BC76)))</f>
        <v>#REF!</v>
      </c>
      <c r="R263" s="68" t="e">
        <f>GETPIVOTDATA("Результат",Сводный!$BC$8,"Дата",DATE(YEAR(Сводный!$BC76),MONTH(Сводный!$BC76),DAY(Сводный!$BC76)))</f>
        <v>#REF!</v>
      </c>
    </row>
    <row r="264" spans="3:18" x14ac:dyDescent="0.3">
      <c r="C264" s="68">
        <f>Сводный!$AJ77</f>
        <v>0</v>
      </c>
      <c r="E264" s="68" t="e">
        <f>GETPIVOTDATA("Open",Сводный!$AJ$8,"Дата",DATE(YEAR(Сводный!$AJ77),MONTH(Сводный!$AJ77),DAY(Сводный!$AJ77)))</f>
        <v>#REF!</v>
      </c>
      <c r="F264" s="68" t="e">
        <f>GETPIVOTDATA("Hi",Сводный!$AJ$8,"Дата",DATE(YEAR(Сводный!$AJ77),MONTH(Сводный!$AJ77),DAY(Сводный!$AJ77)))</f>
        <v>#REF!</v>
      </c>
      <c r="G264" s="68" t="e">
        <f>GETPIVOTDATA("Low",Сводный!$AJ$8,"Дата",DATE(YEAR(Сводный!$AJ77),MONTH(Сводный!$AJ77),DAY(Сводный!$AJ77)))</f>
        <v>#REF!</v>
      </c>
      <c r="H264" s="68" t="e">
        <f>GETPIVOTDATA("Close",Сводный!$AJ$8,"Дата",DATE(YEAR(Сводный!$AJ77),MONTH(Сводный!$AJ77),DAY(Сводный!$AJ77)))</f>
        <v>#REF!</v>
      </c>
      <c r="K264" s="68">
        <f>Сводный!AT77</f>
        <v>0</v>
      </c>
      <c r="L264" s="68" t="e">
        <f>GETPIVOTDATA("Кол-во сделок",Сводный!$AT$8,"Дата",DATE(YEAR(Сводный!$AT77),MONTH(Сводный!$AT77),DAY(Сводный!$AT77)))</f>
        <v>#REF!</v>
      </c>
      <c r="M264" s="68" t="e">
        <f>GETPIVOTDATA("Результат",Сводный!$AT$8,"Дата",DATE(YEAR(Сводный!$AT77),MONTH(Сводный!$AT77),DAY(Сводный!$AT77)))</f>
        <v>#REF!</v>
      </c>
      <c r="P264" s="68">
        <f>Сводный!BC77</f>
        <v>0</v>
      </c>
      <c r="Q264" s="68" t="e">
        <f>GETPIVOTDATA("Объем",Сводный!$BC$8,"Дата",DATE(YEAR(Сводный!$BC77),MONTH(Сводный!$BC77),DAY(Сводный!$BC77)))</f>
        <v>#REF!</v>
      </c>
      <c r="R264" s="68" t="e">
        <f>GETPIVOTDATA("Результат",Сводный!$BC$8,"Дата",DATE(YEAR(Сводный!$BC77),MONTH(Сводный!$BC77),DAY(Сводный!$BC77)))</f>
        <v>#REF!</v>
      </c>
    </row>
    <row r="265" spans="3:18" x14ac:dyDescent="0.3">
      <c r="C265" s="68">
        <f>Сводный!$AJ78</f>
        <v>0</v>
      </c>
      <c r="E265" s="68" t="e">
        <f>GETPIVOTDATA("Open",Сводный!$AJ$8,"Дата",DATE(YEAR(Сводный!$AJ78),MONTH(Сводный!$AJ78),DAY(Сводный!$AJ78)))</f>
        <v>#REF!</v>
      </c>
      <c r="F265" s="68" t="e">
        <f>GETPIVOTDATA("Hi",Сводный!$AJ$8,"Дата",DATE(YEAR(Сводный!$AJ78),MONTH(Сводный!$AJ78),DAY(Сводный!$AJ78)))</f>
        <v>#REF!</v>
      </c>
      <c r="G265" s="68" t="e">
        <f>GETPIVOTDATA("Low",Сводный!$AJ$8,"Дата",DATE(YEAR(Сводный!$AJ78),MONTH(Сводный!$AJ78),DAY(Сводный!$AJ78)))</f>
        <v>#REF!</v>
      </c>
      <c r="H265" s="68" t="e">
        <f>GETPIVOTDATA("Close",Сводный!$AJ$8,"Дата",DATE(YEAR(Сводный!$AJ78),MONTH(Сводный!$AJ78),DAY(Сводный!$AJ78)))</f>
        <v>#REF!</v>
      </c>
      <c r="K265" s="68">
        <f>Сводный!AT78</f>
        <v>0</v>
      </c>
      <c r="L265" s="68" t="e">
        <f>GETPIVOTDATA("Кол-во сделок",Сводный!$AT$8,"Дата",DATE(YEAR(Сводный!$AT78),MONTH(Сводный!$AT78),DAY(Сводный!$AT78)))</f>
        <v>#REF!</v>
      </c>
      <c r="M265" s="68" t="e">
        <f>GETPIVOTDATA("Результат",Сводный!$AT$8,"Дата",DATE(YEAR(Сводный!$AT78),MONTH(Сводный!$AT78),DAY(Сводный!$AT78)))</f>
        <v>#REF!</v>
      </c>
      <c r="P265" s="68">
        <f>Сводный!BC78</f>
        <v>0</v>
      </c>
      <c r="Q265" s="68" t="e">
        <f>GETPIVOTDATA("Объем",Сводный!$BC$8,"Дата",DATE(YEAR(Сводный!$BC78),MONTH(Сводный!$BC78),DAY(Сводный!$BC78)))</f>
        <v>#REF!</v>
      </c>
      <c r="R265" s="68" t="e">
        <f>GETPIVOTDATA("Результат",Сводный!$BC$8,"Дата",DATE(YEAR(Сводный!$BC78),MONTH(Сводный!$BC78),DAY(Сводный!$BC78)))</f>
        <v>#REF!</v>
      </c>
    </row>
    <row r="266" spans="3:18" x14ac:dyDescent="0.3">
      <c r="C266" s="68">
        <f>Сводный!$AJ79</f>
        <v>0</v>
      </c>
      <c r="E266" s="68" t="e">
        <f>GETPIVOTDATA("Open",Сводный!$AJ$8,"Дата",DATE(YEAR(Сводный!$AJ79),MONTH(Сводный!$AJ79),DAY(Сводный!$AJ79)))</f>
        <v>#REF!</v>
      </c>
      <c r="F266" s="68" t="e">
        <f>GETPIVOTDATA("Hi",Сводный!$AJ$8,"Дата",DATE(YEAR(Сводный!$AJ79),MONTH(Сводный!$AJ79),DAY(Сводный!$AJ79)))</f>
        <v>#REF!</v>
      </c>
      <c r="G266" s="68" t="e">
        <f>GETPIVOTDATA("Low",Сводный!$AJ$8,"Дата",DATE(YEAR(Сводный!$AJ79),MONTH(Сводный!$AJ79),DAY(Сводный!$AJ79)))</f>
        <v>#REF!</v>
      </c>
      <c r="H266" s="68" t="e">
        <f>GETPIVOTDATA("Close",Сводный!$AJ$8,"Дата",DATE(YEAR(Сводный!$AJ79),MONTH(Сводный!$AJ79),DAY(Сводный!$AJ79)))</f>
        <v>#REF!</v>
      </c>
      <c r="K266" s="68">
        <f>Сводный!AT79</f>
        <v>0</v>
      </c>
      <c r="L266" s="68" t="e">
        <f>GETPIVOTDATA("Кол-во сделок",Сводный!$AT$8,"Дата",DATE(YEAR(Сводный!$AT79),MONTH(Сводный!$AT79),DAY(Сводный!$AT79)))</f>
        <v>#REF!</v>
      </c>
      <c r="M266" s="68" t="e">
        <f>GETPIVOTDATA("Результат",Сводный!$AT$8,"Дата",DATE(YEAR(Сводный!$AT79),MONTH(Сводный!$AT79),DAY(Сводный!$AT79)))</f>
        <v>#REF!</v>
      </c>
      <c r="P266" s="68">
        <f>Сводный!BC79</f>
        <v>0</v>
      </c>
      <c r="Q266" s="68" t="e">
        <f>GETPIVOTDATA("Объем",Сводный!$BC$8,"Дата",DATE(YEAR(Сводный!$BC79),MONTH(Сводный!$BC79),DAY(Сводный!$BC79)))</f>
        <v>#REF!</v>
      </c>
      <c r="R266" s="68" t="e">
        <f>GETPIVOTDATA("Результат",Сводный!$BC$8,"Дата",DATE(YEAR(Сводный!$BC79),MONTH(Сводный!$BC79),DAY(Сводный!$BC79)))</f>
        <v>#REF!</v>
      </c>
    </row>
    <row r="267" spans="3:18" x14ac:dyDescent="0.3">
      <c r="C267" s="68">
        <f>Сводный!$AJ80</f>
        <v>0</v>
      </c>
      <c r="E267" s="68" t="e">
        <f>GETPIVOTDATA("Open",Сводный!$AJ$8,"Дата",DATE(YEAR(Сводный!$AJ80),MONTH(Сводный!$AJ80),DAY(Сводный!$AJ80)))</f>
        <v>#REF!</v>
      </c>
      <c r="F267" s="68" t="e">
        <f>GETPIVOTDATA("Hi",Сводный!$AJ$8,"Дата",DATE(YEAR(Сводный!$AJ80),MONTH(Сводный!$AJ80),DAY(Сводный!$AJ80)))</f>
        <v>#REF!</v>
      </c>
      <c r="G267" s="68" t="e">
        <f>GETPIVOTDATA("Low",Сводный!$AJ$8,"Дата",DATE(YEAR(Сводный!$AJ80),MONTH(Сводный!$AJ80),DAY(Сводный!$AJ80)))</f>
        <v>#REF!</v>
      </c>
      <c r="H267" s="68" t="e">
        <f>GETPIVOTDATA("Close",Сводный!$AJ$8,"Дата",DATE(YEAR(Сводный!$AJ80),MONTH(Сводный!$AJ80),DAY(Сводный!$AJ80)))</f>
        <v>#REF!</v>
      </c>
      <c r="K267" s="68">
        <f>Сводный!AT80</f>
        <v>0</v>
      </c>
      <c r="L267" s="68" t="e">
        <f>GETPIVOTDATA("Кол-во сделок",Сводный!$AT$8,"Дата",DATE(YEAR(Сводный!$AT80),MONTH(Сводный!$AT80),DAY(Сводный!$AT80)))</f>
        <v>#REF!</v>
      </c>
      <c r="M267" s="68" t="e">
        <f>GETPIVOTDATA("Результат",Сводный!$AT$8,"Дата",DATE(YEAR(Сводный!$AT80),MONTH(Сводный!$AT80),DAY(Сводный!$AT80)))</f>
        <v>#REF!</v>
      </c>
      <c r="P267" s="68">
        <f>Сводный!BC80</f>
        <v>0</v>
      </c>
      <c r="Q267" s="68" t="e">
        <f>GETPIVOTDATA("Объем",Сводный!$BC$8,"Дата",DATE(YEAR(Сводный!$BC80),MONTH(Сводный!$BC80),DAY(Сводный!$BC80)))</f>
        <v>#REF!</v>
      </c>
      <c r="R267" s="68" t="e">
        <f>GETPIVOTDATA("Результат",Сводный!$BC$8,"Дата",DATE(YEAR(Сводный!$BC80),MONTH(Сводный!$BC80),DAY(Сводный!$BC80)))</f>
        <v>#REF!</v>
      </c>
    </row>
    <row r="268" spans="3:18" x14ac:dyDescent="0.3">
      <c r="C268" s="68">
        <f>Сводный!$AJ81</f>
        <v>0</v>
      </c>
      <c r="E268" s="68" t="e">
        <f>GETPIVOTDATA("Open",Сводный!$AJ$8,"Дата",DATE(YEAR(Сводный!$AJ81),MONTH(Сводный!$AJ81),DAY(Сводный!$AJ81)))</f>
        <v>#REF!</v>
      </c>
      <c r="F268" s="68" t="e">
        <f>GETPIVOTDATA("Hi",Сводный!$AJ$8,"Дата",DATE(YEAR(Сводный!$AJ81),MONTH(Сводный!$AJ81),DAY(Сводный!$AJ81)))</f>
        <v>#REF!</v>
      </c>
      <c r="G268" s="68" t="e">
        <f>GETPIVOTDATA("Low",Сводный!$AJ$8,"Дата",DATE(YEAR(Сводный!$AJ81),MONTH(Сводный!$AJ81),DAY(Сводный!$AJ81)))</f>
        <v>#REF!</v>
      </c>
      <c r="H268" s="68" t="e">
        <f>GETPIVOTDATA("Close",Сводный!$AJ$8,"Дата",DATE(YEAR(Сводный!$AJ81),MONTH(Сводный!$AJ81),DAY(Сводный!$AJ81)))</f>
        <v>#REF!</v>
      </c>
      <c r="K268" s="68">
        <f>Сводный!AT81</f>
        <v>0</v>
      </c>
      <c r="L268" s="68" t="e">
        <f>GETPIVOTDATA("Кол-во сделок",Сводный!$AT$8,"Дата",DATE(YEAR(Сводный!$AT81),MONTH(Сводный!$AT81),DAY(Сводный!$AT81)))</f>
        <v>#REF!</v>
      </c>
      <c r="M268" s="68" t="e">
        <f>GETPIVOTDATA("Результат",Сводный!$AT$8,"Дата",DATE(YEAR(Сводный!$AT81),MONTH(Сводный!$AT81),DAY(Сводный!$AT81)))</f>
        <v>#REF!</v>
      </c>
      <c r="P268" s="68">
        <f>Сводный!BC81</f>
        <v>0</v>
      </c>
      <c r="Q268" s="68" t="e">
        <f>GETPIVOTDATA("Объем",Сводный!$BC$8,"Дата",DATE(YEAR(Сводный!$BC81),MONTH(Сводный!$BC81),DAY(Сводный!$BC81)))</f>
        <v>#REF!</v>
      </c>
      <c r="R268" s="68" t="e">
        <f>GETPIVOTDATA("Результат",Сводный!$BC$8,"Дата",DATE(YEAR(Сводный!$BC81),MONTH(Сводный!$BC81),DAY(Сводный!$BC81)))</f>
        <v>#REF!</v>
      </c>
    </row>
    <row r="269" spans="3:18" x14ac:dyDescent="0.3">
      <c r="C269" s="68">
        <f>Сводный!$AJ82</f>
        <v>0</v>
      </c>
      <c r="E269" s="68" t="e">
        <f>GETPIVOTDATA("Open",Сводный!$AJ$8,"Дата",DATE(YEAR(Сводный!$AJ82),MONTH(Сводный!$AJ82),DAY(Сводный!$AJ82)))</f>
        <v>#REF!</v>
      </c>
      <c r="F269" s="68" t="e">
        <f>GETPIVOTDATA("Hi",Сводный!$AJ$8,"Дата",DATE(YEAR(Сводный!$AJ82),MONTH(Сводный!$AJ82),DAY(Сводный!$AJ82)))</f>
        <v>#REF!</v>
      </c>
      <c r="G269" s="68" t="e">
        <f>GETPIVOTDATA("Low",Сводный!$AJ$8,"Дата",DATE(YEAR(Сводный!$AJ82),MONTH(Сводный!$AJ82),DAY(Сводный!$AJ82)))</f>
        <v>#REF!</v>
      </c>
      <c r="H269" s="68" t="e">
        <f>GETPIVOTDATA("Close",Сводный!$AJ$8,"Дата",DATE(YEAR(Сводный!$AJ82),MONTH(Сводный!$AJ82),DAY(Сводный!$AJ82)))</f>
        <v>#REF!</v>
      </c>
      <c r="K269" s="68">
        <f>Сводный!AT82</f>
        <v>0</v>
      </c>
      <c r="L269" s="68" t="e">
        <f>GETPIVOTDATA("Кол-во сделок",Сводный!$AT$8,"Дата",DATE(YEAR(Сводный!$AT82),MONTH(Сводный!$AT82),DAY(Сводный!$AT82)))</f>
        <v>#REF!</v>
      </c>
      <c r="M269" s="68" t="e">
        <f>GETPIVOTDATA("Результат",Сводный!$AT$8,"Дата",DATE(YEAR(Сводный!$AT82),MONTH(Сводный!$AT82),DAY(Сводный!$AT82)))</f>
        <v>#REF!</v>
      </c>
      <c r="P269" s="68">
        <f>Сводный!BC82</f>
        <v>0</v>
      </c>
      <c r="Q269" s="68" t="e">
        <f>GETPIVOTDATA("Объем",Сводный!$BC$8,"Дата",DATE(YEAR(Сводный!$BC82),MONTH(Сводный!$BC82),DAY(Сводный!$BC82)))</f>
        <v>#REF!</v>
      </c>
      <c r="R269" s="68" t="e">
        <f>GETPIVOTDATA("Результат",Сводный!$BC$8,"Дата",DATE(YEAR(Сводный!$BC82),MONTH(Сводный!$BC82),DAY(Сводный!$BC82)))</f>
        <v>#REF!</v>
      </c>
    </row>
    <row r="270" spans="3:18" x14ac:dyDescent="0.3">
      <c r="C270" s="68">
        <f>Сводный!$AJ83</f>
        <v>0</v>
      </c>
      <c r="E270" s="68" t="e">
        <f>GETPIVOTDATA("Open",Сводный!$AJ$8,"Дата",DATE(YEAR(Сводный!$AJ83),MONTH(Сводный!$AJ83),DAY(Сводный!$AJ83)))</f>
        <v>#REF!</v>
      </c>
      <c r="F270" s="68" t="e">
        <f>GETPIVOTDATA("Hi",Сводный!$AJ$8,"Дата",DATE(YEAR(Сводный!$AJ83),MONTH(Сводный!$AJ83),DAY(Сводный!$AJ83)))</f>
        <v>#REF!</v>
      </c>
      <c r="G270" s="68" t="e">
        <f>GETPIVOTDATA("Low",Сводный!$AJ$8,"Дата",DATE(YEAR(Сводный!$AJ83),MONTH(Сводный!$AJ83),DAY(Сводный!$AJ83)))</f>
        <v>#REF!</v>
      </c>
      <c r="H270" s="68" t="e">
        <f>GETPIVOTDATA("Close",Сводный!$AJ$8,"Дата",DATE(YEAR(Сводный!$AJ83),MONTH(Сводный!$AJ83),DAY(Сводный!$AJ83)))</f>
        <v>#REF!</v>
      </c>
      <c r="K270" s="68">
        <f>Сводный!AT83</f>
        <v>0</v>
      </c>
      <c r="L270" s="68" t="e">
        <f>GETPIVOTDATA("Кол-во сделок",Сводный!$AT$8,"Дата",DATE(YEAR(Сводный!$AT83),MONTH(Сводный!$AT83),DAY(Сводный!$AT83)))</f>
        <v>#REF!</v>
      </c>
      <c r="M270" s="68" t="e">
        <f>GETPIVOTDATA("Результат",Сводный!$AT$8,"Дата",DATE(YEAR(Сводный!$AT83),MONTH(Сводный!$AT83),DAY(Сводный!$AT83)))</f>
        <v>#REF!</v>
      </c>
      <c r="P270" s="68">
        <f>Сводный!BC83</f>
        <v>0</v>
      </c>
      <c r="Q270" s="68" t="e">
        <f>GETPIVOTDATA("Объем",Сводный!$BC$8,"Дата",DATE(YEAR(Сводный!$BC83),MONTH(Сводный!$BC83),DAY(Сводный!$BC83)))</f>
        <v>#REF!</v>
      </c>
      <c r="R270" s="68" t="e">
        <f>GETPIVOTDATA("Результат",Сводный!$BC$8,"Дата",DATE(YEAR(Сводный!$BC83),MONTH(Сводный!$BC83),DAY(Сводный!$BC83)))</f>
        <v>#REF!</v>
      </c>
    </row>
    <row r="271" spans="3:18" x14ac:dyDescent="0.3">
      <c r="C271" s="68">
        <f>Сводный!$AJ84</f>
        <v>0</v>
      </c>
      <c r="E271" s="68" t="e">
        <f>GETPIVOTDATA("Open",Сводный!$AJ$8,"Дата",DATE(YEAR(Сводный!$AJ84),MONTH(Сводный!$AJ84),DAY(Сводный!$AJ84)))</f>
        <v>#REF!</v>
      </c>
      <c r="F271" s="68" t="e">
        <f>GETPIVOTDATA("Hi",Сводный!$AJ$8,"Дата",DATE(YEAR(Сводный!$AJ84),MONTH(Сводный!$AJ84),DAY(Сводный!$AJ84)))</f>
        <v>#REF!</v>
      </c>
      <c r="G271" s="68" t="e">
        <f>GETPIVOTDATA("Low",Сводный!$AJ$8,"Дата",DATE(YEAR(Сводный!$AJ84),MONTH(Сводный!$AJ84),DAY(Сводный!$AJ84)))</f>
        <v>#REF!</v>
      </c>
      <c r="H271" s="68" t="e">
        <f>GETPIVOTDATA("Close",Сводный!$AJ$8,"Дата",DATE(YEAR(Сводный!$AJ84),MONTH(Сводный!$AJ84),DAY(Сводный!$AJ84)))</f>
        <v>#REF!</v>
      </c>
      <c r="K271" s="68">
        <f>Сводный!AT84</f>
        <v>0</v>
      </c>
      <c r="L271" s="68" t="e">
        <f>GETPIVOTDATA("Кол-во сделок",Сводный!$AT$8,"Дата",DATE(YEAR(Сводный!$AT84),MONTH(Сводный!$AT84),DAY(Сводный!$AT84)))</f>
        <v>#REF!</v>
      </c>
      <c r="M271" s="68" t="e">
        <f>GETPIVOTDATA("Результат",Сводный!$AT$8,"Дата",DATE(YEAR(Сводный!$AT84),MONTH(Сводный!$AT84),DAY(Сводный!$AT84)))</f>
        <v>#REF!</v>
      </c>
      <c r="P271" s="68">
        <f>Сводный!BC84</f>
        <v>0</v>
      </c>
      <c r="Q271" s="68" t="e">
        <f>GETPIVOTDATA("Объем",Сводный!$BC$8,"Дата",DATE(YEAR(Сводный!$BC84),MONTH(Сводный!$BC84),DAY(Сводный!$BC84)))</f>
        <v>#REF!</v>
      </c>
      <c r="R271" s="68" t="e">
        <f>GETPIVOTDATA("Результат",Сводный!$BC$8,"Дата",DATE(YEAR(Сводный!$BC84),MONTH(Сводный!$BC84),DAY(Сводный!$BC84)))</f>
        <v>#REF!</v>
      </c>
    </row>
    <row r="272" spans="3:18" x14ac:dyDescent="0.3">
      <c r="C272" s="68">
        <f>Сводный!$AJ85</f>
        <v>0</v>
      </c>
      <c r="E272" s="68" t="e">
        <f>GETPIVOTDATA("Open",Сводный!$AJ$8,"Дата",DATE(YEAR(Сводный!$AJ85),MONTH(Сводный!$AJ85),DAY(Сводный!$AJ85)))</f>
        <v>#REF!</v>
      </c>
      <c r="F272" s="68" t="e">
        <f>GETPIVOTDATA("Hi",Сводный!$AJ$8,"Дата",DATE(YEAR(Сводный!$AJ85),MONTH(Сводный!$AJ85),DAY(Сводный!$AJ85)))</f>
        <v>#REF!</v>
      </c>
      <c r="G272" s="68" t="e">
        <f>GETPIVOTDATA("Low",Сводный!$AJ$8,"Дата",DATE(YEAR(Сводный!$AJ85),MONTH(Сводный!$AJ85),DAY(Сводный!$AJ85)))</f>
        <v>#REF!</v>
      </c>
      <c r="H272" s="68" t="e">
        <f>GETPIVOTDATA("Close",Сводный!$AJ$8,"Дата",DATE(YEAR(Сводный!$AJ85),MONTH(Сводный!$AJ85),DAY(Сводный!$AJ85)))</f>
        <v>#REF!</v>
      </c>
      <c r="K272" s="68">
        <f>Сводный!AT85</f>
        <v>0</v>
      </c>
      <c r="L272" s="68" t="e">
        <f>GETPIVOTDATA("Кол-во сделок",Сводный!$AT$8,"Дата",DATE(YEAR(Сводный!$AT85),MONTH(Сводный!$AT85),DAY(Сводный!$AT85)))</f>
        <v>#REF!</v>
      </c>
      <c r="M272" s="68" t="e">
        <f>GETPIVOTDATA("Результат",Сводный!$AT$8,"Дата",DATE(YEAR(Сводный!$AT85),MONTH(Сводный!$AT85),DAY(Сводный!$AT85)))</f>
        <v>#REF!</v>
      </c>
      <c r="P272" s="68">
        <f>Сводный!BC85</f>
        <v>0</v>
      </c>
      <c r="Q272" s="68" t="e">
        <f>GETPIVOTDATA("Объем",Сводный!$BC$8,"Дата",DATE(YEAR(Сводный!$BC85),MONTH(Сводный!$BC85),DAY(Сводный!$BC85)))</f>
        <v>#REF!</v>
      </c>
      <c r="R272" s="68" t="e">
        <f>GETPIVOTDATA("Результат",Сводный!$BC$8,"Дата",DATE(YEAR(Сводный!$BC85),MONTH(Сводный!$BC85),DAY(Сводный!$BC85)))</f>
        <v>#REF!</v>
      </c>
    </row>
    <row r="273" spans="3:18" x14ac:dyDescent="0.3">
      <c r="C273" s="68">
        <f>Сводный!$AJ86</f>
        <v>0</v>
      </c>
      <c r="E273" s="68" t="e">
        <f>GETPIVOTDATA("Open",Сводный!$AJ$8,"Дата",DATE(YEAR(Сводный!$AJ86),MONTH(Сводный!$AJ86),DAY(Сводный!$AJ86)))</f>
        <v>#REF!</v>
      </c>
      <c r="F273" s="68" t="e">
        <f>GETPIVOTDATA("Hi",Сводный!$AJ$8,"Дата",DATE(YEAR(Сводный!$AJ86),MONTH(Сводный!$AJ86),DAY(Сводный!$AJ86)))</f>
        <v>#REF!</v>
      </c>
      <c r="G273" s="68" t="e">
        <f>GETPIVOTDATA("Low",Сводный!$AJ$8,"Дата",DATE(YEAR(Сводный!$AJ86),MONTH(Сводный!$AJ86),DAY(Сводный!$AJ86)))</f>
        <v>#REF!</v>
      </c>
      <c r="H273" s="68" t="e">
        <f>GETPIVOTDATA("Close",Сводный!$AJ$8,"Дата",DATE(YEAR(Сводный!$AJ86),MONTH(Сводный!$AJ86),DAY(Сводный!$AJ86)))</f>
        <v>#REF!</v>
      </c>
      <c r="K273" s="68">
        <f>Сводный!AT86</f>
        <v>0</v>
      </c>
      <c r="L273" s="68" t="e">
        <f>GETPIVOTDATA("Кол-во сделок",Сводный!$AT$8,"Дата",DATE(YEAR(Сводный!$AT86),MONTH(Сводный!$AT86),DAY(Сводный!$AT86)))</f>
        <v>#REF!</v>
      </c>
      <c r="M273" s="68" t="e">
        <f>GETPIVOTDATA("Результат",Сводный!$AT$8,"Дата",DATE(YEAR(Сводный!$AT86),MONTH(Сводный!$AT86),DAY(Сводный!$AT86)))</f>
        <v>#REF!</v>
      </c>
      <c r="P273" s="68">
        <f>Сводный!BC86</f>
        <v>0</v>
      </c>
      <c r="Q273" s="68" t="e">
        <f>GETPIVOTDATA("Объем",Сводный!$BC$8,"Дата",DATE(YEAR(Сводный!$BC86),MONTH(Сводный!$BC86),DAY(Сводный!$BC86)))</f>
        <v>#REF!</v>
      </c>
      <c r="R273" s="68" t="e">
        <f>GETPIVOTDATA("Результат",Сводный!$BC$8,"Дата",DATE(YEAR(Сводный!$BC86),MONTH(Сводный!$BC86),DAY(Сводный!$BC86)))</f>
        <v>#REF!</v>
      </c>
    </row>
    <row r="274" spans="3:18" x14ac:dyDescent="0.3">
      <c r="C274" s="68">
        <f>Сводный!$AJ87</f>
        <v>0</v>
      </c>
      <c r="E274" s="68" t="e">
        <f>GETPIVOTDATA("Open",Сводный!$AJ$8,"Дата",DATE(YEAR(Сводный!$AJ87),MONTH(Сводный!$AJ87),DAY(Сводный!$AJ87)))</f>
        <v>#REF!</v>
      </c>
      <c r="F274" s="68" t="e">
        <f>GETPIVOTDATA("Hi",Сводный!$AJ$8,"Дата",DATE(YEAR(Сводный!$AJ87),MONTH(Сводный!$AJ87),DAY(Сводный!$AJ87)))</f>
        <v>#REF!</v>
      </c>
      <c r="G274" s="68" t="e">
        <f>GETPIVOTDATA("Low",Сводный!$AJ$8,"Дата",DATE(YEAR(Сводный!$AJ87),MONTH(Сводный!$AJ87),DAY(Сводный!$AJ87)))</f>
        <v>#REF!</v>
      </c>
      <c r="H274" s="68" t="e">
        <f>GETPIVOTDATA("Close",Сводный!$AJ$8,"Дата",DATE(YEAR(Сводный!$AJ87),MONTH(Сводный!$AJ87),DAY(Сводный!$AJ87)))</f>
        <v>#REF!</v>
      </c>
      <c r="K274" s="68">
        <f>Сводный!AT87</f>
        <v>0</v>
      </c>
      <c r="L274" s="68" t="e">
        <f>GETPIVOTDATA("Кол-во сделок",Сводный!$AT$8,"Дата",DATE(YEAR(Сводный!$AT87),MONTH(Сводный!$AT87),DAY(Сводный!$AT87)))</f>
        <v>#REF!</v>
      </c>
      <c r="M274" s="68" t="e">
        <f>GETPIVOTDATA("Результат",Сводный!$AT$8,"Дата",DATE(YEAR(Сводный!$AT87),MONTH(Сводный!$AT87),DAY(Сводный!$AT87)))</f>
        <v>#REF!</v>
      </c>
      <c r="P274" s="68">
        <f>Сводный!BC87</f>
        <v>0</v>
      </c>
      <c r="Q274" s="68" t="e">
        <f>GETPIVOTDATA("Объем",Сводный!$BC$8,"Дата",DATE(YEAR(Сводный!$BC87),MONTH(Сводный!$BC87),DAY(Сводный!$BC87)))</f>
        <v>#REF!</v>
      </c>
      <c r="R274" s="68" t="e">
        <f>GETPIVOTDATA("Результат",Сводный!$BC$8,"Дата",DATE(YEAR(Сводный!$BC87),MONTH(Сводный!$BC87),DAY(Сводный!$BC87)))</f>
        <v>#REF!</v>
      </c>
    </row>
    <row r="275" spans="3:18" x14ac:dyDescent="0.3">
      <c r="C275" s="68">
        <f>Сводный!$AJ88</f>
        <v>0</v>
      </c>
      <c r="E275" s="68" t="e">
        <f>GETPIVOTDATA("Open",Сводный!$AJ$8,"Дата",DATE(YEAR(Сводный!$AJ88),MONTH(Сводный!$AJ88),DAY(Сводный!$AJ88)))</f>
        <v>#REF!</v>
      </c>
      <c r="F275" s="68" t="e">
        <f>GETPIVOTDATA("Hi",Сводный!$AJ$8,"Дата",DATE(YEAR(Сводный!$AJ88),MONTH(Сводный!$AJ88),DAY(Сводный!$AJ88)))</f>
        <v>#REF!</v>
      </c>
      <c r="G275" s="68" t="e">
        <f>GETPIVOTDATA("Low",Сводный!$AJ$8,"Дата",DATE(YEAR(Сводный!$AJ88),MONTH(Сводный!$AJ88),DAY(Сводный!$AJ88)))</f>
        <v>#REF!</v>
      </c>
      <c r="H275" s="68" t="e">
        <f>GETPIVOTDATA("Close",Сводный!$AJ$8,"Дата",DATE(YEAR(Сводный!$AJ88),MONTH(Сводный!$AJ88),DAY(Сводный!$AJ88)))</f>
        <v>#REF!</v>
      </c>
      <c r="K275" s="68">
        <f>Сводный!AT88</f>
        <v>0</v>
      </c>
      <c r="L275" s="68" t="e">
        <f>GETPIVOTDATA("Кол-во сделок",Сводный!$AT$8,"Дата",DATE(YEAR(Сводный!$AT88),MONTH(Сводный!$AT88),DAY(Сводный!$AT88)))</f>
        <v>#REF!</v>
      </c>
      <c r="M275" s="68" t="e">
        <f>GETPIVOTDATA("Результат",Сводный!$AT$8,"Дата",DATE(YEAR(Сводный!$AT88),MONTH(Сводный!$AT88),DAY(Сводный!$AT88)))</f>
        <v>#REF!</v>
      </c>
      <c r="P275" s="68">
        <f>Сводный!BC88</f>
        <v>0</v>
      </c>
      <c r="Q275" s="68" t="e">
        <f>GETPIVOTDATA("Объем",Сводный!$BC$8,"Дата",DATE(YEAR(Сводный!$BC88),MONTH(Сводный!$BC88),DAY(Сводный!$BC88)))</f>
        <v>#REF!</v>
      </c>
      <c r="R275" s="68" t="e">
        <f>GETPIVOTDATA("Результат",Сводный!$BC$8,"Дата",DATE(YEAR(Сводный!$BC88),MONTH(Сводный!$BC88),DAY(Сводный!$BC88)))</f>
        <v>#REF!</v>
      </c>
    </row>
    <row r="276" spans="3:18" x14ac:dyDescent="0.3">
      <c r="C276" s="68">
        <f>Сводный!$AJ89</f>
        <v>0</v>
      </c>
      <c r="E276" s="68" t="e">
        <f>GETPIVOTDATA("Open",Сводный!$AJ$8,"Дата",DATE(YEAR(Сводный!$AJ89),MONTH(Сводный!$AJ89),DAY(Сводный!$AJ89)))</f>
        <v>#REF!</v>
      </c>
      <c r="F276" s="68" t="e">
        <f>GETPIVOTDATA("Hi",Сводный!$AJ$8,"Дата",DATE(YEAR(Сводный!$AJ89),MONTH(Сводный!$AJ89),DAY(Сводный!$AJ89)))</f>
        <v>#REF!</v>
      </c>
      <c r="G276" s="68" t="e">
        <f>GETPIVOTDATA("Low",Сводный!$AJ$8,"Дата",DATE(YEAR(Сводный!$AJ89),MONTH(Сводный!$AJ89),DAY(Сводный!$AJ89)))</f>
        <v>#REF!</v>
      </c>
      <c r="H276" s="68" t="e">
        <f>GETPIVOTDATA("Close",Сводный!$AJ$8,"Дата",DATE(YEAR(Сводный!$AJ89),MONTH(Сводный!$AJ89),DAY(Сводный!$AJ89)))</f>
        <v>#REF!</v>
      </c>
      <c r="K276" s="68">
        <f>Сводный!AT89</f>
        <v>0</v>
      </c>
      <c r="L276" s="68" t="e">
        <f>GETPIVOTDATA("Кол-во сделок",Сводный!$AT$8,"Дата",DATE(YEAR(Сводный!$AT89),MONTH(Сводный!$AT89),DAY(Сводный!$AT89)))</f>
        <v>#REF!</v>
      </c>
      <c r="M276" s="68" t="e">
        <f>GETPIVOTDATA("Результат",Сводный!$AT$8,"Дата",DATE(YEAR(Сводный!$AT89),MONTH(Сводный!$AT89),DAY(Сводный!$AT89)))</f>
        <v>#REF!</v>
      </c>
      <c r="P276" s="68">
        <f>Сводный!BC89</f>
        <v>0</v>
      </c>
      <c r="Q276" s="68" t="e">
        <f>GETPIVOTDATA("Объем",Сводный!$BC$8,"Дата",DATE(YEAR(Сводный!$BC89),MONTH(Сводный!$BC89),DAY(Сводный!$BC89)))</f>
        <v>#REF!</v>
      </c>
      <c r="R276" s="68" t="e">
        <f>GETPIVOTDATA("Результат",Сводный!$BC$8,"Дата",DATE(YEAR(Сводный!$BC89),MONTH(Сводный!$BC89),DAY(Сводный!$BC89)))</f>
        <v>#REF!</v>
      </c>
    </row>
    <row r="277" spans="3:18" x14ac:dyDescent="0.3">
      <c r="C277" s="68">
        <f>Сводный!$AJ90</f>
        <v>0</v>
      </c>
      <c r="E277" s="68" t="e">
        <f>GETPIVOTDATA("Open",Сводный!$AJ$8,"Дата",DATE(YEAR(Сводный!$AJ90),MONTH(Сводный!$AJ90),DAY(Сводный!$AJ90)))</f>
        <v>#REF!</v>
      </c>
      <c r="F277" s="68" t="e">
        <f>GETPIVOTDATA("Hi",Сводный!$AJ$8,"Дата",DATE(YEAR(Сводный!$AJ90),MONTH(Сводный!$AJ90),DAY(Сводный!$AJ90)))</f>
        <v>#REF!</v>
      </c>
      <c r="G277" s="68" t="e">
        <f>GETPIVOTDATA("Low",Сводный!$AJ$8,"Дата",DATE(YEAR(Сводный!$AJ90),MONTH(Сводный!$AJ90),DAY(Сводный!$AJ90)))</f>
        <v>#REF!</v>
      </c>
      <c r="H277" s="68" t="e">
        <f>GETPIVOTDATA("Close",Сводный!$AJ$8,"Дата",DATE(YEAR(Сводный!$AJ90),MONTH(Сводный!$AJ90),DAY(Сводный!$AJ90)))</f>
        <v>#REF!</v>
      </c>
      <c r="K277" s="68">
        <f>Сводный!AT90</f>
        <v>0</v>
      </c>
      <c r="L277" s="68" t="e">
        <f>GETPIVOTDATA("Кол-во сделок",Сводный!$AT$8,"Дата",DATE(YEAR(Сводный!$AT90),MONTH(Сводный!$AT90),DAY(Сводный!$AT90)))</f>
        <v>#REF!</v>
      </c>
      <c r="M277" s="68" t="e">
        <f>GETPIVOTDATA("Результат",Сводный!$AT$8,"Дата",DATE(YEAR(Сводный!$AT90),MONTH(Сводный!$AT90),DAY(Сводный!$AT90)))</f>
        <v>#REF!</v>
      </c>
      <c r="P277" s="68">
        <f>Сводный!BC90</f>
        <v>0</v>
      </c>
      <c r="Q277" s="68" t="e">
        <f>GETPIVOTDATA("Объем",Сводный!$BC$8,"Дата",DATE(YEAR(Сводный!$BC90),MONTH(Сводный!$BC90),DAY(Сводный!$BC90)))</f>
        <v>#REF!</v>
      </c>
      <c r="R277" s="68" t="e">
        <f>GETPIVOTDATA("Результат",Сводный!$BC$8,"Дата",DATE(YEAR(Сводный!$BC90),MONTH(Сводный!$BC90),DAY(Сводный!$BC90)))</f>
        <v>#REF!</v>
      </c>
    </row>
    <row r="278" spans="3:18" x14ac:dyDescent="0.3">
      <c r="C278" s="68">
        <f>Сводный!$AJ91</f>
        <v>0</v>
      </c>
      <c r="E278" s="68" t="e">
        <f>GETPIVOTDATA("Open",Сводный!$AJ$8,"Дата",DATE(YEAR(Сводный!$AJ91),MONTH(Сводный!$AJ91),DAY(Сводный!$AJ91)))</f>
        <v>#REF!</v>
      </c>
      <c r="F278" s="68" t="e">
        <f>GETPIVOTDATA("Hi",Сводный!$AJ$8,"Дата",DATE(YEAR(Сводный!$AJ91),MONTH(Сводный!$AJ91),DAY(Сводный!$AJ91)))</f>
        <v>#REF!</v>
      </c>
      <c r="G278" s="68" t="e">
        <f>GETPIVOTDATA("Low",Сводный!$AJ$8,"Дата",DATE(YEAR(Сводный!$AJ91),MONTH(Сводный!$AJ91),DAY(Сводный!$AJ91)))</f>
        <v>#REF!</v>
      </c>
      <c r="H278" s="68" t="e">
        <f>GETPIVOTDATA("Close",Сводный!$AJ$8,"Дата",DATE(YEAR(Сводный!$AJ91),MONTH(Сводный!$AJ91),DAY(Сводный!$AJ91)))</f>
        <v>#REF!</v>
      </c>
      <c r="K278" s="68">
        <f>Сводный!AT91</f>
        <v>0</v>
      </c>
      <c r="L278" s="68" t="e">
        <f>GETPIVOTDATA("Кол-во сделок",Сводный!$AT$8,"Дата",DATE(YEAR(Сводный!$AT91),MONTH(Сводный!$AT91),DAY(Сводный!$AT91)))</f>
        <v>#REF!</v>
      </c>
      <c r="M278" s="68" t="e">
        <f>GETPIVOTDATA("Результат",Сводный!$AT$8,"Дата",DATE(YEAR(Сводный!$AT91),MONTH(Сводный!$AT91),DAY(Сводный!$AT91)))</f>
        <v>#REF!</v>
      </c>
      <c r="P278" s="68">
        <f>Сводный!BC91</f>
        <v>0</v>
      </c>
      <c r="Q278" s="68" t="e">
        <f>GETPIVOTDATA("Объем",Сводный!$BC$8,"Дата",DATE(YEAR(Сводный!$BC91),MONTH(Сводный!$BC91),DAY(Сводный!$BC91)))</f>
        <v>#REF!</v>
      </c>
      <c r="R278" s="68" t="e">
        <f>GETPIVOTDATA("Результат",Сводный!$BC$8,"Дата",DATE(YEAR(Сводный!$BC91),MONTH(Сводный!$BC91),DAY(Сводный!$BC91)))</f>
        <v>#REF!</v>
      </c>
    </row>
    <row r="279" spans="3:18" x14ac:dyDescent="0.3">
      <c r="C279" s="68">
        <f>Сводный!$AJ92</f>
        <v>0</v>
      </c>
      <c r="E279" s="68" t="e">
        <f>GETPIVOTDATA("Open",Сводный!$AJ$8,"Дата",DATE(YEAR(Сводный!$AJ92),MONTH(Сводный!$AJ92),DAY(Сводный!$AJ92)))</f>
        <v>#REF!</v>
      </c>
      <c r="F279" s="68" t="e">
        <f>GETPIVOTDATA("Hi",Сводный!$AJ$8,"Дата",DATE(YEAR(Сводный!$AJ92),MONTH(Сводный!$AJ92),DAY(Сводный!$AJ92)))</f>
        <v>#REF!</v>
      </c>
      <c r="G279" s="68" t="e">
        <f>GETPIVOTDATA("Low",Сводный!$AJ$8,"Дата",DATE(YEAR(Сводный!$AJ92),MONTH(Сводный!$AJ92),DAY(Сводный!$AJ92)))</f>
        <v>#REF!</v>
      </c>
      <c r="H279" s="68" t="e">
        <f>GETPIVOTDATA("Close",Сводный!$AJ$8,"Дата",DATE(YEAR(Сводный!$AJ92),MONTH(Сводный!$AJ92),DAY(Сводный!$AJ92)))</f>
        <v>#REF!</v>
      </c>
      <c r="K279" s="68">
        <f>Сводный!AT92</f>
        <v>0</v>
      </c>
      <c r="L279" s="68" t="e">
        <f>GETPIVOTDATA("Кол-во сделок",Сводный!$AT$8,"Дата",DATE(YEAR(Сводный!$AT92),MONTH(Сводный!$AT92),DAY(Сводный!$AT92)))</f>
        <v>#REF!</v>
      </c>
      <c r="M279" s="68" t="e">
        <f>GETPIVOTDATA("Результат",Сводный!$AT$8,"Дата",DATE(YEAR(Сводный!$AT92),MONTH(Сводный!$AT92),DAY(Сводный!$AT92)))</f>
        <v>#REF!</v>
      </c>
      <c r="P279" s="68">
        <f>Сводный!BC92</f>
        <v>0</v>
      </c>
      <c r="Q279" s="68" t="e">
        <f>GETPIVOTDATA("Объем",Сводный!$BC$8,"Дата",DATE(YEAR(Сводный!$BC92),MONTH(Сводный!$BC92),DAY(Сводный!$BC92)))</f>
        <v>#REF!</v>
      </c>
      <c r="R279" s="68" t="e">
        <f>GETPIVOTDATA("Результат",Сводный!$BC$8,"Дата",DATE(YEAR(Сводный!$BC92),MONTH(Сводный!$BC92),DAY(Сводный!$BC92)))</f>
        <v>#REF!</v>
      </c>
    </row>
    <row r="280" spans="3:18" x14ac:dyDescent="0.3">
      <c r="C280" s="68">
        <f>Сводный!$AJ93</f>
        <v>0</v>
      </c>
      <c r="E280" s="68" t="e">
        <f>GETPIVOTDATA("Open",Сводный!$AJ$8,"Дата",DATE(YEAR(Сводный!$AJ93),MONTH(Сводный!$AJ93),DAY(Сводный!$AJ93)))</f>
        <v>#REF!</v>
      </c>
      <c r="F280" s="68" t="e">
        <f>GETPIVOTDATA("Hi",Сводный!$AJ$8,"Дата",DATE(YEAR(Сводный!$AJ93),MONTH(Сводный!$AJ93),DAY(Сводный!$AJ93)))</f>
        <v>#REF!</v>
      </c>
      <c r="G280" s="68" t="e">
        <f>GETPIVOTDATA("Low",Сводный!$AJ$8,"Дата",DATE(YEAR(Сводный!$AJ93),MONTH(Сводный!$AJ93),DAY(Сводный!$AJ93)))</f>
        <v>#REF!</v>
      </c>
      <c r="H280" s="68" t="e">
        <f>GETPIVOTDATA("Close",Сводный!$AJ$8,"Дата",DATE(YEAR(Сводный!$AJ93),MONTH(Сводный!$AJ93),DAY(Сводный!$AJ93)))</f>
        <v>#REF!</v>
      </c>
      <c r="K280" s="68">
        <f>Сводный!AT93</f>
        <v>0</v>
      </c>
      <c r="L280" s="68" t="e">
        <f>GETPIVOTDATA("Кол-во сделок",Сводный!$AT$8,"Дата",DATE(YEAR(Сводный!$AT93),MONTH(Сводный!$AT93),DAY(Сводный!$AT93)))</f>
        <v>#REF!</v>
      </c>
      <c r="M280" s="68" t="e">
        <f>GETPIVOTDATA("Результат",Сводный!$AT$8,"Дата",DATE(YEAR(Сводный!$AT93),MONTH(Сводный!$AT93),DAY(Сводный!$AT93)))</f>
        <v>#REF!</v>
      </c>
      <c r="P280" s="68">
        <f>Сводный!BC93</f>
        <v>0</v>
      </c>
      <c r="Q280" s="68" t="e">
        <f>GETPIVOTDATA("Объем",Сводный!$BC$8,"Дата",DATE(YEAR(Сводный!$BC93),MONTH(Сводный!$BC93),DAY(Сводный!$BC93)))</f>
        <v>#REF!</v>
      </c>
      <c r="R280" s="68" t="e">
        <f>GETPIVOTDATA("Результат",Сводный!$BC$8,"Дата",DATE(YEAR(Сводный!$BC93),MONTH(Сводный!$BC93),DAY(Сводный!$BC93)))</f>
        <v>#REF!</v>
      </c>
    </row>
    <row r="281" spans="3:18" x14ac:dyDescent="0.3">
      <c r="C281" s="68">
        <f>Сводный!$AJ94</f>
        <v>0</v>
      </c>
      <c r="E281" s="68" t="e">
        <f>GETPIVOTDATA("Open",Сводный!$AJ$8,"Дата",DATE(YEAR(Сводный!$AJ94),MONTH(Сводный!$AJ94),DAY(Сводный!$AJ94)))</f>
        <v>#REF!</v>
      </c>
      <c r="F281" s="68" t="e">
        <f>GETPIVOTDATA("Hi",Сводный!$AJ$8,"Дата",DATE(YEAR(Сводный!$AJ94),MONTH(Сводный!$AJ94),DAY(Сводный!$AJ94)))</f>
        <v>#REF!</v>
      </c>
      <c r="G281" s="68" t="e">
        <f>GETPIVOTDATA("Low",Сводный!$AJ$8,"Дата",DATE(YEAR(Сводный!$AJ94),MONTH(Сводный!$AJ94),DAY(Сводный!$AJ94)))</f>
        <v>#REF!</v>
      </c>
      <c r="H281" s="68" t="e">
        <f>GETPIVOTDATA("Close",Сводный!$AJ$8,"Дата",DATE(YEAR(Сводный!$AJ94),MONTH(Сводный!$AJ94),DAY(Сводный!$AJ94)))</f>
        <v>#REF!</v>
      </c>
      <c r="K281" s="68">
        <f>Сводный!AT94</f>
        <v>0</v>
      </c>
      <c r="L281" s="68" t="e">
        <f>GETPIVOTDATA("Кол-во сделок",Сводный!$AT$8,"Дата",DATE(YEAR(Сводный!$AT94),MONTH(Сводный!$AT94),DAY(Сводный!$AT94)))</f>
        <v>#REF!</v>
      </c>
      <c r="M281" s="68" t="e">
        <f>GETPIVOTDATA("Результат",Сводный!$AT$8,"Дата",DATE(YEAR(Сводный!$AT94),MONTH(Сводный!$AT94),DAY(Сводный!$AT94)))</f>
        <v>#REF!</v>
      </c>
      <c r="P281" s="68">
        <f>Сводный!BC94</f>
        <v>0</v>
      </c>
      <c r="Q281" s="68" t="e">
        <f>GETPIVOTDATA("Объем",Сводный!$BC$8,"Дата",DATE(YEAR(Сводный!$BC94),MONTH(Сводный!$BC94),DAY(Сводный!$BC94)))</f>
        <v>#REF!</v>
      </c>
      <c r="R281" s="68" t="e">
        <f>GETPIVOTDATA("Результат",Сводный!$BC$8,"Дата",DATE(YEAR(Сводный!$BC94),MONTH(Сводный!$BC94),DAY(Сводный!$BC94)))</f>
        <v>#REF!</v>
      </c>
    </row>
    <row r="282" spans="3:18" x14ac:dyDescent="0.3">
      <c r="C282" s="68">
        <f>Сводный!$AJ95</f>
        <v>0</v>
      </c>
      <c r="E282" s="68" t="e">
        <f>GETPIVOTDATA("Open",Сводный!$AJ$8,"Дата",DATE(YEAR(Сводный!$AJ95),MONTH(Сводный!$AJ95),DAY(Сводный!$AJ95)))</f>
        <v>#REF!</v>
      </c>
      <c r="F282" s="68" t="e">
        <f>GETPIVOTDATA("Hi",Сводный!$AJ$8,"Дата",DATE(YEAR(Сводный!$AJ95),MONTH(Сводный!$AJ95),DAY(Сводный!$AJ95)))</f>
        <v>#REF!</v>
      </c>
      <c r="G282" s="68" t="e">
        <f>GETPIVOTDATA("Low",Сводный!$AJ$8,"Дата",DATE(YEAR(Сводный!$AJ95),MONTH(Сводный!$AJ95),DAY(Сводный!$AJ95)))</f>
        <v>#REF!</v>
      </c>
      <c r="H282" s="68" t="e">
        <f>GETPIVOTDATA("Close",Сводный!$AJ$8,"Дата",DATE(YEAR(Сводный!$AJ95),MONTH(Сводный!$AJ95),DAY(Сводный!$AJ95)))</f>
        <v>#REF!</v>
      </c>
      <c r="K282" s="68">
        <f>Сводный!AT95</f>
        <v>0</v>
      </c>
      <c r="L282" s="68" t="e">
        <f>GETPIVOTDATA("Кол-во сделок",Сводный!$AT$8,"Дата",DATE(YEAR(Сводный!$AT95),MONTH(Сводный!$AT95),DAY(Сводный!$AT95)))</f>
        <v>#REF!</v>
      </c>
      <c r="M282" s="68" t="e">
        <f>GETPIVOTDATA("Результат",Сводный!$AT$8,"Дата",DATE(YEAR(Сводный!$AT95),MONTH(Сводный!$AT95),DAY(Сводный!$AT95)))</f>
        <v>#REF!</v>
      </c>
      <c r="P282" s="68">
        <f>Сводный!BC95</f>
        <v>0</v>
      </c>
      <c r="Q282" s="68" t="e">
        <f>GETPIVOTDATA("Объем",Сводный!$BC$8,"Дата",DATE(YEAR(Сводный!$BC95),MONTH(Сводный!$BC95),DAY(Сводный!$BC95)))</f>
        <v>#REF!</v>
      </c>
      <c r="R282" s="68" t="e">
        <f>GETPIVOTDATA("Результат",Сводный!$BC$8,"Дата",DATE(YEAR(Сводный!$BC95),MONTH(Сводный!$BC95),DAY(Сводный!$BC95)))</f>
        <v>#REF!</v>
      </c>
    </row>
    <row r="283" spans="3:18" x14ac:dyDescent="0.3">
      <c r="C283" s="68">
        <f>Сводный!$AJ96</f>
        <v>0</v>
      </c>
      <c r="E283" s="68" t="e">
        <f>GETPIVOTDATA("Open",Сводный!$AJ$8,"Дата",DATE(YEAR(Сводный!$AJ96),MONTH(Сводный!$AJ96),DAY(Сводный!$AJ96)))</f>
        <v>#REF!</v>
      </c>
      <c r="F283" s="68" t="e">
        <f>GETPIVOTDATA("Hi",Сводный!$AJ$8,"Дата",DATE(YEAR(Сводный!$AJ96),MONTH(Сводный!$AJ96),DAY(Сводный!$AJ96)))</f>
        <v>#REF!</v>
      </c>
      <c r="G283" s="68" t="e">
        <f>GETPIVOTDATA("Low",Сводный!$AJ$8,"Дата",DATE(YEAR(Сводный!$AJ96),MONTH(Сводный!$AJ96),DAY(Сводный!$AJ96)))</f>
        <v>#REF!</v>
      </c>
      <c r="H283" s="68" t="e">
        <f>GETPIVOTDATA("Close",Сводный!$AJ$8,"Дата",DATE(YEAR(Сводный!$AJ96),MONTH(Сводный!$AJ96),DAY(Сводный!$AJ96)))</f>
        <v>#REF!</v>
      </c>
      <c r="K283" s="68">
        <f>Сводный!AT96</f>
        <v>0</v>
      </c>
      <c r="L283" s="68" t="e">
        <f>GETPIVOTDATA("Кол-во сделок",Сводный!$AT$8,"Дата",DATE(YEAR(Сводный!$AT96),MONTH(Сводный!$AT96),DAY(Сводный!$AT96)))</f>
        <v>#REF!</v>
      </c>
      <c r="M283" s="68" t="e">
        <f>GETPIVOTDATA("Результат",Сводный!$AT$8,"Дата",DATE(YEAR(Сводный!$AT96),MONTH(Сводный!$AT96),DAY(Сводный!$AT96)))</f>
        <v>#REF!</v>
      </c>
      <c r="P283" s="68">
        <f>Сводный!BC96</f>
        <v>0</v>
      </c>
      <c r="Q283" s="68" t="e">
        <f>GETPIVOTDATA("Объем",Сводный!$BC$8,"Дата",DATE(YEAR(Сводный!$BC96),MONTH(Сводный!$BC96),DAY(Сводный!$BC96)))</f>
        <v>#REF!</v>
      </c>
      <c r="R283" s="68" t="e">
        <f>GETPIVOTDATA("Результат",Сводный!$BC$8,"Дата",DATE(YEAR(Сводный!$BC96),MONTH(Сводный!$BC96),DAY(Сводный!$BC96)))</f>
        <v>#REF!</v>
      </c>
    </row>
    <row r="284" spans="3:18" x14ac:dyDescent="0.3">
      <c r="C284" s="68">
        <f>Сводный!$AJ97</f>
        <v>0</v>
      </c>
      <c r="E284" s="68" t="e">
        <f>GETPIVOTDATA("Open",Сводный!$AJ$8,"Дата",DATE(YEAR(Сводный!$AJ97),MONTH(Сводный!$AJ97),DAY(Сводный!$AJ97)))</f>
        <v>#REF!</v>
      </c>
      <c r="F284" s="68" t="e">
        <f>GETPIVOTDATA("Hi",Сводный!$AJ$8,"Дата",DATE(YEAR(Сводный!$AJ97),MONTH(Сводный!$AJ97),DAY(Сводный!$AJ97)))</f>
        <v>#REF!</v>
      </c>
      <c r="G284" s="68" t="e">
        <f>GETPIVOTDATA("Low",Сводный!$AJ$8,"Дата",DATE(YEAR(Сводный!$AJ97),MONTH(Сводный!$AJ97),DAY(Сводный!$AJ97)))</f>
        <v>#REF!</v>
      </c>
      <c r="H284" s="68" t="e">
        <f>GETPIVOTDATA("Close",Сводный!$AJ$8,"Дата",DATE(YEAR(Сводный!$AJ97),MONTH(Сводный!$AJ97),DAY(Сводный!$AJ97)))</f>
        <v>#REF!</v>
      </c>
      <c r="K284" s="68">
        <f>Сводный!AT97</f>
        <v>0</v>
      </c>
      <c r="L284" s="68" t="e">
        <f>GETPIVOTDATA("Кол-во сделок",Сводный!$AT$8,"Дата",DATE(YEAR(Сводный!$AT97),MONTH(Сводный!$AT97),DAY(Сводный!$AT97)))</f>
        <v>#REF!</v>
      </c>
      <c r="M284" s="68" t="e">
        <f>GETPIVOTDATA("Результат",Сводный!$AT$8,"Дата",DATE(YEAR(Сводный!$AT97),MONTH(Сводный!$AT97),DAY(Сводный!$AT97)))</f>
        <v>#REF!</v>
      </c>
      <c r="P284" s="68">
        <f>Сводный!BC97</f>
        <v>0</v>
      </c>
      <c r="Q284" s="68" t="e">
        <f>GETPIVOTDATA("Объем",Сводный!$BC$8,"Дата",DATE(YEAR(Сводный!$BC97),MONTH(Сводный!$BC97),DAY(Сводный!$BC97)))</f>
        <v>#REF!</v>
      </c>
      <c r="R284" s="68" t="e">
        <f>GETPIVOTDATA("Результат",Сводный!$BC$8,"Дата",DATE(YEAR(Сводный!$BC97),MONTH(Сводный!$BC97),DAY(Сводный!$BC97)))</f>
        <v>#REF!</v>
      </c>
    </row>
    <row r="285" spans="3:18" x14ac:dyDescent="0.3">
      <c r="C285" s="68">
        <f>Сводный!$AJ98</f>
        <v>0</v>
      </c>
      <c r="E285" s="68" t="e">
        <f>GETPIVOTDATA("Open",Сводный!$AJ$8,"Дата",DATE(YEAR(Сводный!$AJ98),MONTH(Сводный!$AJ98),DAY(Сводный!$AJ98)))</f>
        <v>#REF!</v>
      </c>
      <c r="F285" s="68" t="e">
        <f>GETPIVOTDATA("Hi",Сводный!$AJ$8,"Дата",DATE(YEAR(Сводный!$AJ98),MONTH(Сводный!$AJ98),DAY(Сводный!$AJ98)))</f>
        <v>#REF!</v>
      </c>
      <c r="G285" s="68" t="e">
        <f>GETPIVOTDATA("Low",Сводный!$AJ$8,"Дата",DATE(YEAR(Сводный!$AJ98),MONTH(Сводный!$AJ98),DAY(Сводный!$AJ98)))</f>
        <v>#REF!</v>
      </c>
      <c r="H285" s="68" t="e">
        <f>GETPIVOTDATA("Close",Сводный!$AJ$8,"Дата",DATE(YEAR(Сводный!$AJ98),MONTH(Сводный!$AJ98),DAY(Сводный!$AJ98)))</f>
        <v>#REF!</v>
      </c>
      <c r="K285" s="68">
        <f>Сводный!AT98</f>
        <v>0</v>
      </c>
      <c r="L285" s="68" t="e">
        <f>GETPIVOTDATA("Кол-во сделок",Сводный!$AT$8,"Дата",DATE(YEAR(Сводный!$AT98),MONTH(Сводный!$AT98),DAY(Сводный!$AT98)))</f>
        <v>#REF!</v>
      </c>
      <c r="M285" s="68" t="e">
        <f>GETPIVOTDATA("Результат",Сводный!$AT$8,"Дата",DATE(YEAR(Сводный!$AT98),MONTH(Сводный!$AT98),DAY(Сводный!$AT98)))</f>
        <v>#REF!</v>
      </c>
      <c r="P285" s="68">
        <f>Сводный!BC98</f>
        <v>0</v>
      </c>
      <c r="Q285" s="68" t="e">
        <f>GETPIVOTDATA("Объем",Сводный!$BC$8,"Дата",DATE(YEAR(Сводный!$BC98),MONTH(Сводный!$BC98),DAY(Сводный!$BC98)))</f>
        <v>#REF!</v>
      </c>
      <c r="R285" s="68" t="e">
        <f>GETPIVOTDATA("Результат",Сводный!$BC$8,"Дата",DATE(YEAR(Сводный!$BC98),MONTH(Сводный!$BC98),DAY(Сводный!$BC98)))</f>
        <v>#REF!</v>
      </c>
    </row>
    <row r="286" spans="3:18" x14ac:dyDescent="0.3">
      <c r="C286" s="68">
        <f>Сводный!$AJ99</f>
        <v>0</v>
      </c>
      <c r="E286" s="68" t="e">
        <f>GETPIVOTDATA("Open",Сводный!$AJ$8,"Дата",DATE(YEAR(Сводный!$AJ99),MONTH(Сводный!$AJ99),DAY(Сводный!$AJ99)))</f>
        <v>#REF!</v>
      </c>
      <c r="F286" s="68" t="e">
        <f>GETPIVOTDATA("Hi",Сводный!$AJ$8,"Дата",DATE(YEAR(Сводный!$AJ99),MONTH(Сводный!$AJ99),DAY(Сводный!$AJ99)))</f>
        <v>#REF!</v>
      </c>
      <c r="G286" s="68" t="e">
        <f>GETPIVOTDATA("Low",Сводный!$AJ$8,"Дата",DATE(YEAR(Сводный!$AJ99),MONTH(Сводный!$AJ99),DAY(Сводный!$AJ99)))</f>
        <v>#REF!</v>
      </c>
      <c r="H286" s="68" t="e">
        <f>GETPIVOTDATA("Close",Сводный!$AJ$8,"Дата",DATE(YEAR(Сводный!$AJ99),MONTH(Сводный!$AJ99),DAY(Сводный!$AJ99)))</f>
        <v>#REF!</v>
      </c>
      <c r="K286" s="68">
        <f>Сводный!AT99</f>
        <v>0</v>
      </c>
      <c r="L286" s="68" t="e">
        <f>GETPIVOTDATA("Кол-во сделок",Сводный!$AT$8,"Дата",DATE(YEAR(Сводный!$AT99),MONTH(Сводный!$AT99),DAY(Сводный!$AT99)))</f>
        <v>#REF!</v>
      </c>
      <c r="M286" s="68" t="e">
        <f>GETPIVOTDATA("Результат",Сводный!$AT$8,"Дата",DATE(YEAR(Сводный!$AT99),MONTH(Сводный!$AT99),DAY(Сводный!$AT99)))</f>
        <v>#REF!</v>
      </c>
      <c r="P286" s="68">
        <f>Сводный!BC99</f>
        <v>0</v>
      </c>
      <c r="Q286" s="68" t="e">
        <f>GETPIVOTDATA("Объем",Сводный!$BC$8,"Дата",DATE(YEAR(Сводный!$BC99),MONTH(Сводный!$BC99),DAY(Сводный!$BC99)))</f>
        <v>#REF!</v>
      </c>
      <c r="R286" s="68" t="e">
        <f>GETPIVOTDATA("Результат",Сводный!$BC$8,"Дата",DATE(YEAR(Сводный!$BC99),MONTH(Сводный!$BC99),DAY(Сводный!$BC99)))</f>
        <v>#REF!</v>
      </c>
    </row>
    <row r="287" spans="3:18" x14ac:dyDescent="0.3">
      <c r="C287" s="68">
        <f>Сводный!$AJ100</f>
        <v>0</v>
      </c>
      <c r="E287" s="68" t="e">
        <f>GETPIVOTDATA("Open",Сводный!$AJ$8,"Дата",DATE(YEAR(Сводный!$AJ100),MONTH(Сводный!$AJ100),DAY(Сводный!$AJ100)))</f>
        <v>#REF!</v>
      </c>
      <c r="F287" s="68" t="e">
        <f>GETPIVOTDATA("Hi",Сводный!$AJ$8,"Дата",DATE(YEAR(Сводный!$AJ100),MONTH(Сводный!$AJ100),DAY(Сводный!$AJ100)))</f>
        <v>#REF!</v>
      </c>
      <c r="G287" s="68" t="e">
        <f>GETPIVOTDATA("Low",Сводный!$AJ$8,"Дата",DATE(YEAR(Сводный!$AJ100),MONTH(Сводный!$AJ100),DAY(Сводный!$AJ100)))</f>
        <v>#REF!</v>
      </c>
      <c r="H287" s="68" t="e">
        <f>GETPIVOTDATA("Close",Сводный!$AJ$8,"Дата",DATE(YEAR(Сводный!$AJ100),MONTH(Сводный!$AJ100),DAY(Сводный!$AJ100)))</f>
        <v>#REF!</v>
      </c>
      <c r="K287" s="68">
        <f>Сводный!AT100</f>
        <v>0</v>
      </c>
      <c r="L287" s="68" t="e">
        <f>GETPIVOTDATA("Кол-во сделок",Сводный!$AT$8,"Дата",DATE(YEAR(Сводный!$AT100),MONTH(Сводный!$AT100),DAY(Сводный!$AT100)))</f>
        <v>#REF!</v>
      </c>
      <c r="M287" s="68" t="e">
        <f>GETPIVOTDATA("Результат",Сводный!$AT$8,"Дата",DATE(YEAR(Сводный!$AT100),MONTH(Сводный!$AT100),DAY(Сводный!$AT100)))</f>
        <v>#REF!</v>
      </c>
      <c r="P287" s="68">
        <f>Сводный!BC100</f>
        <v>0</v>
      </c>
      <c r="Q287" s="68" t="e">
        <f>GETPIVOTDATA("Объем",Сводный!$BC$8,"Дата",DATE(YEAR(Сводный!$BC100),MONTH(Сводный!$BC100),DAY(Сводный!$BC100)))</f>
        <v>#REF!</v>
      </c>
      <c r="R287" s="68" t="e">
        <f>GETPIVOTDATA("Результат",Сводный!$BC$8,"Дата",DATE(YEAR(Сводный!$BC100),MONTH(Сводный!$BC100),DAY(Сводный!$BC100)))</f>
        <v>#REF!</v>
      </c>
    </row>
    <row r="288" spans="3:18" x14ac:dyDescent="0.3">
      <c r="C288" s="68">
        <f>Сводный!$AJ101</f>
        <v>0</v>
      </c>
      <c r="E288" s="68" t="e">
        <f>GETPIVOTDATA("Open",Сводный!$AJ$8,"Дата",DATE(YEAR(Сводный!$AJ101),MONTH(Сводный!$AJ101),DAY(Сводный!$AJ101)))</f>
        <v>#REF!</v>
      </c>
      <c r="F288" s="68" t="e">
        <f>GETPIVOTDATA("Hi",Сводный!$AJ$8,"Дата",DATE(YEAR(Сводный!$AJ101),MONTH(Сводный!$AJ101),DAY(Сводный!$AJ101)))</f>
        <v>#REF!</v>
      </c>
      <c r="G288" s="68" t="e">
        <f>GETPIVOTDATA("Low",Сводный!$AJ$8,"Дата",DATE(YEAR(Сводный!$AJ101),MONTH(Сводный!$AJ101),DAY(Сводный!$AJ101)))</f>
        <v>#REF!</v>
      </c>
      <c r="H288" s="68" t="e">
        <f>GETPIVOTDATA("Close",Сводный!$AJ$8,"Дата",DATE(YEAR(Сводный!$AJ101),MONTH(Сводный!$AJ101),DAY(Сводный!$AJ101)))</f>
        <v>#REF!</v>
      </c>
      <c r="K288" s="68">
        <f>Сводный!AT101</f>
        <v>0</v>
      </c>
      <c r="L288" s="68" t="e">
        <f>GETPIVOTDATA("Кол-во сделок",Сводный!$AT$8,"Дата",DATE(YEAR(Сводный!$AT101),MONTH(Сводный!$AT101),DAY(Сводный!$AT101)))</f>
        <v>#REF!</v>
      </c>
      <c r="M288" s="68" t="e">
        <f>GETPIVOTDATA("Результат",Сводный!$AT$8,"Дата",DATE(YEAR(Сводный!$AT101),MONTH(Сводный!$AT101),DAY(Сводный!$AT101)))</f>
        <v>#REF!</v>
      </c>
      <c r="P288" s="68">
        <f>Сводный!BC101</f>
        <v>0</v>
      </c>
      <c r="Q288" s="68" t="e">
        <f>GETPIVOTDATA("Объем",Сводный!$BC$8,"Дата",DATE(YEAR(Сводный!$BC101),MONTH(Сводный!$BC101),DAY(Сводный!$BC101)))</f>
        <v>#REF!</v>
      </c>
      <c r="R288" s="68" t="e">
        <f>GETPIVOTDATA("Результат",Сводный!$BC$8,"Дата",DATE(YEAR(Сводный!$BC101),MONTH(Сводный!$BC101),DAY(Сводный!$BC101)))</f>
        <v>#REF!</v>
      </c>
    </row>
    <row r="289" spans="3:18" x14ac:dyDescent="0.3">
      <c r="C289" s="68">
        <f>Сводный!$AJ102</f>
        <v>0</v>
      </c>
      <c r="E289" s="68" t="e">
        <f>GETPIVOTDATA("Open",Сводный!$AJ$8,"Дата",DATE(YEAR(Сводный!$AJ102),MONTH(Сводный!$AJ102),DAY(Сводный!$AJ102)))</f>
        <v>#REF!</v>
      </c>
      <c r="F289" s="68" t="e">
        <f>GETPIVOTDATA("Hi",Сводный!$AJ$8,"Дата",DATE(YEAR(Сводный!$AJ102),MONTH(Сводный!$AJ102),DAY(Сводный!$AJ102)))</f>
        <v>#REF!</v>
      </c>
      <c r="G289" s="68" t="e">
        <f>GETPIVOTDATA("Low",Сводный!$AJ$8,"Дата",DATE(YEAR(Сводный!$AJ102),MONTH(Сводный!$AJ102),DAY(Сводный!$AJ102)))</f>
        <v>#REF!</v>
      </c>
      <c r="H289" s="68" t="e">
        <f>GETPIVOTDATA("Close",Сводный!$AJ$8,"Дата",DATE(YEAR(Сводный!$AJ102),MONTH(Сводный!$AJ102),DAY(Сводный!$AJ102)))</f>
        <v>#REF!</v>
      </c>
      <c r="K289" s="68">
        <f>Сводный!AT102</f>
        <v>0</v>
      </c>
      <c r="L289" s="68" t="e">
        <f>GETPIVOTDATA("Кол-во сделок",Сводный!$AT$8,"Дата",DATE(YEAR(Сводный!$AT102),MONTH(Сводный!$AT102),DAY(Сводный!$AT102)))</f>
        <v>#REF!</v>
      </c>
      <c r="M289" s="68" t="e">
        <f>GETPIVOTDATA("Результат",Сводный!$AT$8,"Дата",DATE(YEAR(Сводный!$AT102),MONTH(Сводный!$AT102),DAY(Сводный!$AT102)))</f>
        <v>#REF!</v>
      </c>
      <c r="P289" s="68">
        <f>Сводный!BC102</f>
        <v>0</v>
      </c>
      <c r="Q289" s="68" t="e">
        <f>GETPIVOTDATA("Объем",Сводный!$BC$8,"Дата",DATE(YEAR(Сводный!$BC102),MONTH(Сводный!$BC102),DAY(Сводный!$BC102)))</f>
        <v>#REF!</v>
      </c>
      <c r="R289" s="68" t="e">
        <f>GETPIVOTDATA("Результат",Сводный!$BC$8,"Дата",DATE(YEAR(Сводный!$BC102),MONTH(Сводный!$BC102),DAY(Сводный!$BC102)))</f>
        <v>#REF!</v>
      </c>
    </row>
    <row r="290" spans="3:18" x14ac:dyDescent="0.3">
      <c r="C290" s="68">
        <f>Сводный!$AJ103</f>
        <v>0</v>
      </c>
      <c r="E290" s="68" t="e">
        <f>GETPIVOTDATA("Open",Сводный!$AJ$8,"Дата",DATE(YEAR(Сводный!$AJ103),MONTH(Сводный!$AJ103),DAY(Сводный!$AJ103)))</f>
        <v>#REF!</v>
      </c>
      <c r="F290" s="68" t="e">
        <f>GETPIVOTDATA("Hi",Сводный!$AJ$8,"Дата",DATE(YEAR(Сводный!$AJ103),MONTH(Сводный!$AJ103),DAY(Сводный!$AJ103)))</f>
        <v>#REF!</v>
      </c>
      <c r="G290" s="68" t="e">
        <f>GETPIVOTDATA("Low",Сводный!$AJ$8,"Дата",DATE(YEAR(Сводный!$AJ103),MONTH(Сводный!$AJ103),DAY(Сводный!$AJ103)))</f>
        <v>#REF!</v>
      </c>
      <c r="H290" s="68" t="e">
        <f>GETPIVOTDATA("Close",Сводный!$AJ$8,"Дата",DATE(YEAR(Сводный!$AJ103),MONTH(Сводный!$AJ103),DAY(Сводный!$AJ103)))</f>
        <v>#REF!</v>
      </c>
      <c r="K290" s="68">
        <f>Сводный!AT103</f>
        <v>0</v>
      </c>
      <c r="L290" s="68" t="e">
        <f>GETPIVOTDATA("Кол-во сделок",Сводный!$AT$8,"Дата",DATE(YEAR(Сводный!$AT103),MONTH(Сводный!$AT103),DAY(Сводный!$AT103)))</f>
        <v>#REF!</v>
      </c>
      <c r="M290" s="68" t="e">
        <f>GETPIVOTDATA("Результат",Сводный!$AT$8,"Дата",DATE(YEAR(Сводный!$AT103),MONTH(Сводный!$AT103),DAY(Сводный!$AT103)))</f>
        <v>#REF!</v>
      </c>
      <c r="P290" s="68">
        <f>Сводный!BC103</f>
        <v>0</v>
      </c>
      <c r="Q290" s="68" t="e">
        <f>GETPIVOTDATA("Объем",Сводный!$BC$8,"Дата",DATE(YEAR(Сводный!$BC103),MONTH(Сводный!$BC103),DAY(Сводный!$BC103)))</f>
        <v>#REF!</v>
      </c>
      <c r="R290" s="68" t="e">
        <f>GETPIVOTDATA("Результат",Сводный!$BC$8,"Дата",DATE(YEAR(Сводный!$BC103),MONTH(Сводный!$BC103),DAY(Сводный!$BC103)))</f>
        <v>#REF!</v>
      </c>
    </row>
    <row r="291" spans="3:18" x14ac:dyDescent="0.3">
      <c r="C291" s="68">
        <f>Сводный!$AJ104</f>
        <v>0</v>
      </c>
      <c r="E291" s="68" t="e">
        <f>GETPIVOTDATA("Open",Сводный!$AJ$8,"Дата",DATE(YEAR(Сводный!$AJ104),MONTH(Сводный!$AJ104),DAY(Сводный!$AJ104)))</f>
        <v>#REF!</v>
      </c>
      <c r="F291" s="68" t="e">
        <f>GETPIVOTDATA("Hi",Сводный!$AJ$8,"Дата",DATE(YEAR(Сводный!$AJ104),MONTH(Сводный!$AJ104),DAY(Сводный!$AJ104)))</f>
        <v>#REF!</v>
      </c>
      <c r="G291" s="68" t="e">
        <f>GETPIVOTDATA("Low",Сводный!$AJ$8,"Дата",DATE(YEAR(Сводный!$AJ104),MONTH(Сводный!$AJ104),DAY(Сводный!$AJ104)))</f>
        <v>#REF!</v>
      </c>
      <c r="H291" s="68" t="e">
        <f>GETPIVOTDATA("Close",Сводный!$AJ$8,"Дата",DATE(YEAR(Сводный!$AJ104),MONTH(Сводный!$AJ104),DAY(Сводный!$AJ104)))</f>
        <v>#REF!</v>
      </c>
      <c r="K291" s="68">
        <f>Сводный!AT104</f>
        <v>0</v>
      </c>
      <c r="L291" s="68" t="e">
        <f>GETPIVOTDATA("Кол-во сделок",Сводный!$AT$8,"Дата",DATE(YEAR(Сводный!$AT104),MONTH(Сводный!$AT104),DAY(Сводный!$AT104)))</f>
        <v>#REF!</v>
      </c>
      <c r="M291" s="68" t="e">
        <f>GETPIVOTDATA("Результат",Сводный!$AT$8,"Дата",DATE(YEAR(Сводный!$AT104),MONTH(Сводный!$AT104),DAY(Сводный!$AT104)))</f>
        <v>#REF!</v>
      </c>
      <c r="P291" s="68">
        <f>Сводный!BC104</f>
        <v>0</v>
      </c>
      <c r="Q291" s="68" t="e">
        <f>GETPIVOTDATA("Объем",Сводный!$BC$8,"Дата",DATE(YEAR(Сводный!$BC104),MONTH(Сводный!$BC104),DAY(Сводный!$BC104)))</f>
        <v>#REF!</v>
      </c>
      <c r="R291" s="68" t="e">
        <f>GETPIVOTDATA("Результат",Сводный!$BC$8,"Дата",DATE(YEAR(Сводный!$BC104),MONTH(Сводный!$BC104),DAY(Сводный!$BC104)))</f>
        <v>#REF!</v>
      </c>
    </row>
    <row r="292" spans="3:18" x14ac:dyDescent="0.3">
      <c r="C292" s="68">
        <f>Сводный!$AJ105</f>
        <v>0</v>
      </c>
      <c r="E292" s="68" t="e">
        <f>GETPIVOTDATA("Open",Сводный!$AJ$8,"Дата",DATE(YEAR(Сводный!$AJ105),MONTH(Сводный!$AJ105),DAY(Сводный!$AJ105)))</f>
        <v>#REF!</v>
      </c>
      <c r="F292" s="68" t="e">
        <f>GETPIVOTDATA("Hi",Сводный!$AJ$8,"Дата",DATE(YEAR(Сводный!$AJ105),MONTH(Сводный!$AJ105),DAY(Сводный!$AJ105)))</f>
        <v>#REF!</v>
      </c>
      <c r="G292" s="68" t="e">
        <f>GETPIVOTDATA("Low",Сводный!$AJ$8,"Дата",DATE(YEAR(Сводный!$AJ105),MONTH(Сводный!$AJ105),DAY(Сводный!$AJ105)))</f>
        <v>#REF!</v>
      </c>
      <c r="H292" s="68" t="e">
        <f>GETPIVOTDATA("Close",Сводный!$AJ$8,"Дата",DATE(YEAR(Сводный!$AJ105),MONTH(Сводный!$AJ105),DAY(Сводный!$AJ105)))</f>
        <v>#REF!</v>
      </c>
      <c r="K292" s="68">
        <f>Сводный!AT105</f>
        <v>0</v>
      </c>
      <c r="L292" s="68" t="e">
        <f>GETPIVOTDATA("Кол-во сделок",Сводный!$AT$8,"Дата",DATE(YEAR(Сводный!$AT105),MONTH(Сводный!$AT105),DAY(Сводный!$AT105)))</f>
        <v>#REF!</v>
      </c>
      <c r="M292" s="68" t="e">
        <f>GETPIVOTDATA("Результат",Сводный!$AT$8,"Дата",DATE(YEAR(Сводный!$AT105),MONTH(Сводный!$AT105),DAY(Сводный!$AT105)))</f>
        <v>#REF!</v>
      </c>
      <c r="P292" s="68">
        <f>Сводный!BC105</f>
        <v>0</v>
      </c>
      <c r="Q292" s="68" t="e">
        <f>GETPIVOTDATA("Объем",Сводный!$BC$8,"Дата",DATE(YEAR(Сводный!$BC105),MONTH(Сводный!$BC105),DAY(Сводный!$BC105)))</f>
        <v>#REF!</v>
      </c>
      <c r="R292" s="68" t="e">
        <f>GETPIVOTDATA("Результат",Сводный!$BC$8,"Дата",DATE(YEAR(Сводный!$BC105),MONTH(Сводный!$BC105),DAY(Сводный!$BC105)))</f>
        <v>#REF!</v>
      </c>
    </row>
    <row r="293" spans="3:18" x14ac:dyDescent="0.3">
      <c r="C293" s="68">
        <f>Сводный!$AJ106</f>
        <v>0</v>
      </c>
      <c r="E293" s="68" t="e">
        <f>GETPIVOTDATA("Open",Сводный!$AJ$8,"Дата",DATE(YEAR(Сводный!$AJ106),MONTH(Сводный!$AJ106),DAY(Сводный!$AJ106)))</f>
        <v>#REF!</v>
      </c>
      <c r="F293" s="68" t="e">
        <f>GETPIVOTDATA("Hi",Сводный!$AJ$8,"Дата",DATE(YEAR(Сводный!$AJ106),MONTH(Сводный!$AJ106),DAY(Сводный!$AJ106)))</f>
        <v>#REF!</v>
      </c>
      <c r="G293" s="68" t="e">
        <f>GETPIVOTDATA("Low",Сводный!$AJ$8,"Дата",DATE(YEAR(Сводный!$AJ106),MONTH(Сводный!$AJ106),DAY(Сводный!$AJ106)))</f>
        <v>#REF!</v>
      </c>
      <c r="H293" s="68" t="e">
        <f>GETPIVOTDATA("Close",Сводный!$AJ$8,"Дата",DATE(YEAR(Сводный!$AJ106),MONTH(Сводный!$AJ106),DAY(Сводный!$AJ106)))</f>
        <v>#REF!</v>
      </c>
      <c r="K293" s="68">
        <f>Сводный!AT106</f>
        <v>0</v>
      </c>
      <c r="L293" s="68" t="e">
        <f>GETPIVOTDATA("Кол-во сделок",Сводный!$AT$8,"Дата",DATE(YEAR(Сводный!$AT106),MONTH(Сводный!$AT106),DAY(Сводный!$AT106)))</f>
        <v>#REF!</v>
      </c>
      <c r="M293" s="68" t="e">
        <f>GETPIVOTDATA("Результат",Сводный!$AT$8,"Дата",DATE(YEAR(Сводный!$AT106),MONTH(Сводный!$AT106),DAY(Сводный!$AT106)))</f>
        <v>#REF!</v>
      </c>
      <c r="P293" s="68">
        <f>Сводный!BC106</f>
        <v>0</v>
      </c>
      <c r="Q293" s="68" t="e">
        <f>GETPIVOTDATA("Объем",Сводный!$BC$8,"Дата",DATE(YEAR(Сводный!$BC106),MONTH(Сводный!$BC106),DAY(Сводный!$BC106)))</f>
        <v>#REF!</v>
      </c>
      <c r="R293" s="68" t="e">
        <f>GETPIVOTDATA("Результат",Сводный!$BC$8,"Дата",DATE(YEAR(Сводный!$BC106),MONTH(Сводный!$BC106),DAY(Сводный!$BC106)))</f>
        <v>#REF!</v>
      </c>
    </row>
    <row r="294" spans="3:18" x14ac:dyDescent="0.3">
      <c r="C294" s="68">
        <f>Сводный!$AJ107</f>
        <v>0</v>
      </c>
      <c r="E294" s="68" t="e">
        <f>GETPIVOTDATA("Open",Сводный!$AJ$8,"Дата",DATE(YEAR(Сводный!$AJ107),MONTH(Сводный!$AJ107),DAY(Сводный!$AJ107)))</f>
        <v>#REF!</v>
      </c>
      <c r="F294" s="68" t="e">
        <f>GETPIVOTDATA("Hi",Сводный!$AJ$8,"Дата",DATE(YEAR(Сводный!$AJ107),MONTH(Сводный!$AJ107),DAY(Сводный!$AJ107)))</f>
        <v>#REF!</v>
      </c>
      <c r="G294" s="68" t="e">
        <f>GETPIVOTDATA("Low",Сводный!$AJ$8,"Дата",DATE(YEAR(Сводный!$AJ107),MONTH(Сводный!$AJ107),DAY(Сводный!$AJ107)))</f>
        <v>#REF!</v>
      </c>
      <c r="H294" s="68" t="e">
        <f>GETPIVOTDATA("Close",Сводный!$AJ$8,"Дата",DATE(YEAR(Сводный!$AJ107),MONTH(Сводный!$AJ107),DAY(Сводный!$AJ107)))</f>
        <v>#REF!</v>
      </c>
      <c r="K294" s="68">
        <f>Сводный!AT107</f>
        <v>0</v>
      </c>
      <c r="L294" s="68" t="e">
        <f>GETPIVOTDATA("Кол-во сделок",Сводный!$AT$8,"Дата",DATE(YEAR(Сводный!$AT107),MONTH(Сводный!$AT107),DAY(Сводный!$AT107)))</f>
        <v>#REF!</v>
      </c>
      <c r="M294" s="68" t="e">
        <f>GETPIVOTDATA("Результат",Сводный!$AT$8,"Дата",DATE(YEAR(Сводный!$AT107),MONTH(Сводный!$AT107),DAY(Сводный!$AT107)))</f>
        <v>#REF!</v>
      </c>
      <c r="P294" s="68">
        <f>Сводный!BC107</f>
        <v>0</v>
      </c>
      <c r="Q294" s="68" t="e">
        <f>GETPIVOTDATA("Объем",Сводный!$BC$8,"Дата",DATE(YEAR(Сводный!$BC107),MONTH(Сводный!$BC107),DAY(Сводный!$BC107)))</f>
        <v>#REF!</v>
      </c>
      <c r="R294" s="68" t="e">
        <f>GETPIVOTDATA("Результат",Сводный!$BC$8,"Дата",DATE(YEAR(Сводный!$BC107),MONTH(Сводный!$BC107),DAY(Сводный!$BC107)))</f>
        <v>#REF!</v>
      </c>
    </row>
    <row r="295" spans="3:18" x14ac:dyDescent="0.3">
      <c r="C295" s="68">
        <f>Сводный!$AJ108</f>
        <v>0</v>
      </c>
      <c r="E295" s="68" t="e">
        <f>GETPIVOTDATA("Open",Сводный!$AJ$8,"Дата",DATE(YEAR(Сводный!$AJ108),MONTH(Сводный!$AJ108),DAY(Сводный!$AJ108)))</f>
        <v>#REF!</v>
      </c>
      <c r="F295" s="68" t="e">
        <f>GETPIVOTDATA("Hi",Сводный!$AJ$8,"Дата",DATE(YEAR(Сводный!$AJ108),MONTH(Сводный!$AJ108),DAY(Сводный!$AJ108)))</f>
        <v>#REF!</v>
      </c>
      <c r="G295" s="68" t="e">
        <f>GETPIVOTDATA("Low",Сводный!$AJ$8,"Дата",DATE(YEAR(Сводный!$AJ108),MONTH(Сводный!$AJ108),DAY(Сводный!$AJ108)))</f>
        <v>#REF!</v>
      </c>
      <c r="H295" s="68" t="e">
        <f>GETPIVOTDATA("Close",Сводный!$AJ$8,"Дата",DATE(YEAR(Сводный!$AJ108),MONTH(Сводный!$AJ108),DAY(Сводный!$AJ108)))</f>
        <v>#REF!</v>
      </c>
      <c r="K295" s="68">
        <f>Сводный!AT108</f>
        <v>0</v>
      </c>
      <c r="L295" s="68" t="e">
        <f>GETPIVOTDATA("Кол-во сделок",Сводный!$AT$8,"Дата",DATE(YEAR(Сводный!$AT108),MONTH(Сводный!$AT108),DAY(Сводный!$AT108)))</f>
        <v>#REF!</v>
      </c>
      <c r="M295" s="68" t="e">
        <f>GETPIVOTDATA("Результат",Сводный!$AT$8,"Дата",DATE(YEAR(Сводный!$AT108),MONTH(Сводный!$AT108),DAY(Сводный!$AT108)))</f>
        <v>#REF!</v>
      </c>
      <c r="P295" s="68">
        <f>Сводный!BC108</f>
        <v>0</v>
      </c>
      <c r="Q295" s="68" t="e">
        <f>GETPIVOTDATA("Объем",Сводный!$BC$8,"Дата",DATE(YEAR(Сводный!$BC108),MONTH(Сводный!$BC108),DAY(Сводный!$BC108)))</f>
        <v>#REF!</v>
      </c>
      <c r="R295" s="68" t="e">
        <f>GETPIVOTDATA("Результат",Сводный!$BC$8,"Дата",DATE(YEAR(Сводный!$BC108),MONTH(Сводный!$BC108),DAY(Сводный!$BC108)))</f>
        <v>#REF!</v>
      </c>
    </row>
    <row r="296" spans="3:18" x14ac:dyDescent="0.3">
      <c r="C296" s="68">
        <f>Сводный!$AJ109</f>
        <v>0</v>
      </c>
      <c r="E296" s="68" t="e">
        <f>GETPIVOTDATA("Open",Сводный!$AJ$8,"Дата",DATE(YEAR(Сводный!$AJ109),MONTH(Сводный!$AJ109),DAY(Сводный!$AJ109)))</f>
        <v>#REF!</v>
      </c>
      <c r="F296" s="68" t="e">
        <f>GETPIVOTDATA("Hi",Сводный!$AJ$8,"Дата",DATE(YEAR(Сводный!$AJ109),MONTH(Сводный!$AJ109),DAY(Сводный!$AJ109)))</f>
        <v>#REF!</v>
      </c>
      <c r="G296" s="68" t="e">
        <f>GETPIVOTDATA("Low",Сводный!$AJ$8,"Дата",DATE(YEAR(Сводный!$AJ109),MONTH(Сводный!$AJ109),DAY(Сводный!$AJ109)))</f>
        <v>#REF!</v>
      </c>
      <c r="H296" s="68" t="e">
        <f>GETPIVOTDATA("Close",Сводный!$AJ$8,"Дата",DATE(YEAR(Сводный!$AJ109),MONTH(Сводный!$AJ109),DAY(Сводный!$AJ109)))</f>
        <v>#REF!</v>
      </c>
      <c r="K296" s="68">
        <f>Сводный!AT109</f>
        <v>0</v>
      </c>
      <c r="L296" s="68" t="e">
        <f>GETPIVOTDATA("Кол-во сделок",Сводный!$AT$8,"Дата",DATE(YEAR(Сводный!$AT109),MONTH(Сводный!$AT109),DAY(Сводный!$AT109)))</f>
        <v>#REF!</v>
      </c>
      <c r="M296" s="68" t="e">
        <f>GETPIVOTDATA("Результат",Сводный!$AT$8,"Дата",DATE(YEAR(Сводный!$AT109),MONTH(Сводный!$AT109),DAY(Сводный!$AT109)))</f>
        <v>#REF!</v>
      </c>
      <c r="P296" s="68">
        <f>Сводный!BC109</f>
        <v>0</v>
      </c>
      <c r="Q296" s="68" t="e">
        <f>GETPIVOTDATA("Объем",Сводный!$BC$8,"Дата",DATE(YEAR(Сводный!$BC109),MONTH(Сводный!$BC109),DAY(Сводный!$BC109)))</f>
        <v>#REF!</v>
      </c>
      <c r="R296" s="68" t="e">
        <f>GETPIVOTDATA("Результат",Сводный!$BC$8,"Дата",DATE(YEAR(Сводный!$BC109),MONTH(Сводный!$BC109),DAY(Сводный!$BC109)))</f>
        <v>#REF!</v>
      </c>
    </row>
    <row r="297" spans="3:18" x14ac:dyDescent="0.3">
      <c r="C297" s="68">
        <f>Сводный!$AJ110</f>
        <v>0</v>
      </c>
      <c r="E297" s="68" t="e">
        <f>GETPIVOTDATA("Open",Сводный!$AJ$8,"Дата",DATE(YEAR(Сводный!$AJ110),MONTH(Сводный!$AJ110),DAY(Сводный!$AJ110)))</f>
        <v>#REF!</v>
      </c>
      <c r="F297" s="68" t="e">
        <f>GETPIVOTDATA("Hi",Сводный!$AJ$8,"Дата",DATE(YEAR(Сводный!$AJ110),MONTH(Сводный!$AJ110),DAY(Сводный!$AJ110)))</f>
        <v>#REF!</v>
      </c>
      <c r="G297" s="68" t="e">
        <f>GETPIVOTDATA("Low",Сводный!$AJ$8,"Дата",DATE(YEAR(Сводный!$AJ110),MONTH(Сводный!$AJ110),DAY(Сводный!$AJ110)))</f>
        <v>#REF!</v>
      </c>
      <c r="H297" s="68" t="e">
        <f>GETPIVOTDATA("Close",Сводный!$AJ$8,"Дата",DATE(YEAR(Сводный!$AJ110),MONTH(Сводный!$AJ110),DAY(Сводный!$AJ110)))</f>
        <v>#REF!</v>
      </c>
      <c r="K297" s="68">
        <f>Сводный!AT110</f>
        <v>0</v>
      </c>
      <c r="L297" s="68" t="e">
        <f>GETPIVOTDATA("Кол-во сделок",Сводный!$AT$8,"Дата",DATE(YEAR(Сводный!$AT110),MONTH(Сводный!$AT110),DAY(Сводный!$AT110)))</f>
        <v>#REF!</v>
      </c>
      <c r="M297" s="68" t="e">
        <f>GETPIVOTDATA("Результат",Сводный!$AT$8,"Дата",DATE(YEAR(Сводный!$AT110),MONTH(Сводный!$AT110),DAY(Сводный!$AT110)))</f>
        <v>#REF!</v>
      </c>
      <c r="P297" s="68">
        <f>Сводный!BC110</f>
        <v>0</v>
      </c>
      <c r="Q297" s="68" t="e">
        <f>GETPIVOTDATA("Объем",Сводный!$BC$8,"Дата",DATE(YEAR(Сводный!$BC110),MONTH(Сводный!$BC110),DAY(Сводный!$BC110)))</f>
        <v>#REF!</v>
      </c>
      <c r="R297" s="68" t="e">
        <f>GETPIVOTDATA("Результат",Сводный!$BC$8,"Дата",DATE(YEAR(Сводный!$BC110),MONTH(Сводный!$BC110),DAY(Сводный!$BC110)))</f>
        <v>#REF!</v>
      </c>
    </row>
    <row r="298" spans="3:18" x14ac:dyDescent="0.3">
      <c r="C298" s="69"/>
    </row>
    <row r="299" spans="3:18" x14ac:dyDescent="0.3">
      <c r="C299" s="69"/>
    </row>
    <row r="300" spans="3:18" x14ac:dyDescent="0.3">
      <c r="C300" s="69"/>
    </row>
    <row r="301" spans="3:18" x14ac:dyDescent="0.3">
      <c r="C301" s="69"/>
    </row>
    <row r="302" spans="3:18" x14ac:dyDescent="0.3">
      <c r="C302" s="69"/>
    </row>
    <row r="303" spans="3:18" x14ac:dyDescent="0.3">
      <c r="C303" s="69"/>
    </row>
    <row r="304" spans="3:18" x14ac:dyDescent="0.3">
      <c r="C304" s="69"/>
    </row>
    <row r="305" spans="3:3" x14ac:dyDescent="0.3">
      <c r="C305" s="69"/>
    </row>
    <row r="306" spans="3:3" x14ac:dyDescent="0.3">
      <c r="C306" s="69"/>
    </row>
    <row r="307" spans="3:3" x14ac:dyDescent="0.3">
      <c r="C307" s="69"/>
    </row>
    <row r="308" spans="3:3" x14ac:dyDescent="0.3">
      <c r="C308" s="69"/>
    </row>
    <row r="309" spans="3:3" x14ac:dyDescent="0.3">
      <c r="C309" s="69"/>
    </row>
    <row r="310" spans="3:3" x14ac:dyDescent="0.3">
      <c r="C310" s="69"/>
    </row>
    <row r="311" spans="3:3" x14ac:dyDescent="0.3">
      <c r="C311" s="69"/>
    </row>
    <row r="312" spans="3:3" x14ac:dyDescent="0.3">
      <c r="C312" s="69"/>
    </row>
    <row r="313" spans="3:3" x14ac:dyDescent="0.3">
      <c r="C313" s="69"/>
    </row>
    <row r="314" spans="3:3" x14ac:dyDescent="0.3">
      <c r="C314" s="69"/>
    </row>
    <row r="315" spans="3:3" x14ac:dyDescent="0.3">
      <c r="C315" s="69"/>
    </row>
    <row r="316" spans="3:3" x14ac:dyDescent="0.3">
      <c r="C316" s="69"/>
    </row>
    <row r="317" spans="3:3" x14ac:dyDescent="0.3">
      <c r="C317" s="69"/>
    </row>
    <row r="318" spans="3:3" x14ac:dyDescent="0.3">
      <c r="C318" s="69"/>
    </row>
    <row r="319" spans="3:3" x14ac:dyDescent="0.3">
      <c r="C319" s="69"/>
    </row>
    <row r="320" spans="3:3" x14ac:dyDescent="0.3">
      <c r="C320" s="69"/>
    </row>
    <row r="321" spans="3:3" x14ac:dyDescent="0.3">
      <c r="C321" s="69"/>
    </row>
    <row r="322" spans="3:3" x14ac:dyDescent="0.3">
      <c r="C322" s="69"/>
    </row>
    <row r="323" spans="3:3" x14ac:dyDescent="0.3">
      <c r="C323" s="69"/>
    </row>
    <row r="324" spans="3:3" x14ac:dyDescent="0.3">
      <c r="C324" s="69"/>
    </row>
    <row r="325" spans="3:3" x14ac:dyDescent="0.3">
      <c r="C325" s="69"/>
    </row>
    <row r="326" spans="3:3" x14ac:dyDescent="0.3">
      <c r="C326" s="69"/>
    </row>
    <row r="327" spans="3:3" x14ac:dyDescent="0.3">
      <c r="C327" s="69"/>
    </row>
    <row r="328" spans="3:3" x14ac:dyDescent="0.3">
      <c r="C328" s="69"/>
    </row>
    <row r="329" spans="3:3" x14ac:dyDescent="0.3">
      <c r="C329" s="69"/>
    </row>
    <row r="330" spans="3:3" x14ac:dyDescent="0.3">
      <c r="C330" s="69"/>
    </row>
    <row r="331" spans="3:3" x14ac:dyDescent="0.3">
      <c r="C331" s="69"/>
    </row>
    <row r="332" spans="3:3" x14ac:dyDescent="0.3">
      <c r="C332" s="69"/>
    </row>
    <row r="333" spans="3:3" x14ac:dyDescent="0.3">
      <c r="C333" s="69"/>
    </row>
    <row r="334" spans="3:3" x14ac:dyDescent="0.3">
      <c r="C334" s="69"/>
    </row>
    <row r="335" spans="3:3" x14ac:dyDescent="0.3">
      <c r="C335" s="69"/>
    </row>
    <row r="336" spans="3:3" x14ac:dyDescent="0.3">
      <c r="C336" s="69"/>
    </row>
    <row r="337" spans="3:3" x14ac:dyDescent="0.3">
      <c r="C337" s="69"/>
    </row>
    <row r="338" spans="3:3" x14ac:dyDescent="0.3">
      <c r="C338" s="69"/>
    </row>
    <row r="339" spans="3:3" x14ac:dyDescent="0.3">
      <c r="C339" s="69"/>
    </row>
    <row r="340" spans="3:3" x14ac:dyDescent="0.3">
      <c r="C340" s="69"/>
    </row>
    <row r="341" spans="3:3" x14ac:dyDescent="0.3">
      <c r="C341" s="69"/>
    </row>
    <row r="342" spans="3:3" x14ac:dyDescent="0.3">
      <c r="C342" s="69"/>
    </row>
    <row r="343" spans="3:3" x14ac:dyDescent="0.3">
      <c r="C343" s="69"/>
    </row>
    <row r="344" spans="3:3" x14ac:dyDescent="0.3">
      <c r="C344" s="69"/>
    </row>
    <row r="345" spans="3:3" x14ac:dyDescent="0.3">
      <c r="C345" s="69"/>
    </row>
    <row r="346" spans="3:3" x14ac:dyDescent="0.3">
      <c r="C346" s="69"/>
    </row>
    <row r="347" spans="3:3" x14ac:dyDescent="0.3">
      <c r="C347" s="69"/>
    </row>
    <row r="348" spans="3:3" x14ac:dyDescent="0.3">
      <c r="C348" s="69"/>
    </row>
    <row r="349" spans="3:3" x14ac:dyDescent="0.3">
      <c r="C349" s="69"/>
    </row>
    <row r="350" spans="3:3" x14ac:dyDescent="0.3">
      <c r="C350" s="69"/>
    </row>
    <row r="351" spans="3:3" x14ac:dyDescent="0.3">
      <c r="C351" s="69"/>
    </row>
    <row r="352" spans="3:3" x14ac:dyDescent="0.3">
      <c r="C352" s="69"/>
    </row>
    <row r="353" spans="3:3" x14ac:dyDescent="0.3">
      <c r="C353" s="69"/>
    </row>
    <row r="354" spans="3:3" x14ac:dyDescent="0.3">
      <c r="C354" s="69"/>
    </row>
    <row r="355" spans="3:3" x14ac:dyDescent="0.3">
      <c r="C355" s="69"/>
    </row>
    <row r="356" spans="3:3" x14ac:dyDescent="0.3">
      <c r="C356" s="69"/>
    </row>
    <row r="357" spans="3:3" x14ac:dyDescent="0.3">
      <c r="C357" s="69"/>
    </row>
    <row r="358" spans="3:3" x14ac:dyDescent="0.3">
      <c r="C358" s="69"/>
    </row>
    <row r="359" spans="3:3" x14ac:dyDescent="0.3">
      <c r="C359" s="69"/>
    </row>
    <row r="360" spans="3:3" x14ac:dyDescent="0.3">
      <c r="C360" s="69"/>
    </row>
    <row r="361" spans="3:3" x14ac:dyDescent="0.3">
      <c r="C361" s="69"/>
    </row>
    <row r="362" spans="3:3" x14ac:dyDescent="0.3">
      <c r="C362" s="69"/>
    </row>
    <row r="363" spans="3:3" x14ac:dyDescent="0.3">
      <c r="C363" s="69"/>
    </row>
    <row r="364" spans="3:3" x14ac:dyDescent="0.3">
      <c r="C364" s="69"/>
    </row>
    <row r="365" spans="3:3" x14ac:dyDescent="0.3">
      <c r="C365" s="69"/>
    </row>
    <row r="366" spans="3:3" x14ac:dyDescent="0.3">
      <c r="C366" s="69"/>
    </row>
    <row r="367" spans="3:3" x14ac:dyDescent="0.3">
      <c r="C367" s="69"/>
    </row>
    <row r="368" spans="3:3" x14ac:dyDescent="0.3">
      <c r="C368" s="69"/>
    </row>
    <row r="369" spans="3:3" x14ac:dyDescent="0.3">
      <c r="C369" s="69"/>
    </row>
    <row r="370" spans="3:3" x14ac:dyDescent="0.3">
      <c r="C370" s="69"/>
    </row>
    <row r="371" spans="3:3" x14ac:dyDescent="0.3">
      <c r="C371" s="69"/>
    </row>
    <row r="372" spans="3:3" x14ac:dyDescent="0.3">
      <c r="C372" s="69"/>
    </row>
    <row r="373" spans="3:3" x14ac:dyDescent="0.3">
      <c r="C373" s="69"/>
    </row>
    <row r="374" spans="3:3" x14ac:dyDescent="0.3">
      <c r="C374" s="69"/>
    </row>
    <row r="375" spans="3:3" x14ac:dyDescent="0.3">
      <c r="C375" s="69"/>
    </row>
    <row r="376" spans="3:3" x14ac:dyDescent="0.3">
      <c r="C376" s="69"/>
    </row>
    <row r="377" spans="3:3" x14ac:dyDescent="0.3">
      <c r="C377" s="69"/>
    </row>
    <row r="378" spans="3:3" x14ac:dyDescent="0.3">
      <c r="C378" s="69"/>
    </row>
    <row r="379" spans="3:3" x14ac:dyDescent="0.3">
      <c r="C379" s="69"/>
    </row>
    <row r="380" spans="3:3" x14ac:dyDescent="0.3">
      <c r="C380" s="69"/>
    </row>
    <row r="381" spans="3:3" x14ac:dyDescent="0.3">
      <c r="C381" s="69"/>
    </row>
    <row r="382" spans="3:3" x14ac:dyDescent="0.3">
      <c r="C382" s="69"/>
    </row>
    <row r="383" spans="3:3" x14ac:dyDescent="0.3">
      <c r="C383" s="69"/>
    </row>
    <row r="384" spans="3:3" x14ac:dyDescent="0.3">
      <c r="C384" s="69"/>
    </row>
    <row r="385" spans="3:3" x14ac:dyDescent="0.3">
      <c r="C385" s="69"/>
    </row>
    <row r="386" spans="3:3" x14ac:dyDescent="0.3">
      <c r="C386" s="69"/>
    </row>
    <row r="387" spans="3:3" x14ac:dyDescent="0.3">
      <c r="C387" s="69"/>
    </row>
    <row r="388" spans="3:3" x14ac:dyDescent="0.3">
      <c r="C388" s="69"/>
    </row>
    <row r="389" spans="3:3" x14ac:dyDescent="0.3">
      <c r="C389" s="69"/>
    </row>
    <row r="390" spans="3:3" x14ac:dyDescent="0.3">
      <c r="C390" s="69"/>
    </row>
    <row r="391" spans="3:3" x14ac:dyDescent="0.3">
      <c r="C391" s="69"/>
    </row>
    <row r="392" spans="3:3" x14ac:dyDescent="0.3">
      <c r="C392" s="69"/>
    </row>
    <row r="393" spans="3:3" x14ac:dyDescent="0.3">
      <c r="C393" s="69"/>
    </row>
    <row r="394" spans="3:3" x14ac:dyDescent="0.3">
      <c r="C394" s="69"/>
    </row>
    <row r="395" spans="3:3" x14ac:dyDescent="0.3">
      <c r="C395" s="69"/>
    </row>
    <row r="396" spans="3:3" x14ac:dyDescent="0.3">
      <c r="C396" s="69"/>
    </row>
    <row r="397" spans="3:3" x14ac:dyDescent="0.3">
      <c r="C397" s="69"/>
    </row>
    <row r="398" spans="3:3" x14ac:dyDescent="0.3">
      <c r="C398" s="69"/>
    </row>
    <row r="399" spans="3:3" x14ac:dyDescent="0.3">
      <c r="C399" s="69"/>
    </row>
    <row r="400" spans="3:3" x14ac:dyDescent="0.3">
      <c r="C400" s="69"/>
    </row>
    <row r="401" spans="3:3" x14ac:dyDescent="0.3">
      <c r="C401" s="69"/>
    </row>
    <row r="402" spans="3:3" x14ac:dyDescent="0.3">
      <c r="C402" s="69"/>
    </row>
    <row r="403" spans="3:3" x14ac:dyDescent="0.3">
      <c r="C403" s="69"/>
    </row>
    <row r="404" spans="3:3" x14ac:dyDescent="0.3">
      <c r="C404" s="69"/>
    </row>
    <row r="405" spans="3:3" x14ac:dyDescent="0.3">
      <c r="C405" s="69"/>
    </row>
    <row r="406" spans="3:3" x14ac:dyDescent="0.3">
      <c r="C406" s="69"/>
    </row>
    <row r="407" spans="3:3" x14ac:dyDescent="0.3">
      <c r="C407" s="69"/>
    </row>
    <row r="408" spans="3:3" x14ac:dyDescent="0.3">
      <c r="C408" s="69"/>
    </row>
    <row r="409" spans="3:3" x14ac:dyDescent="0.3">
      <c r="C409" s="69"/>
    </row>
    <row r="410" spans="3:3" x14ac:dyDescent="0.3">
      <c r="C410" s="69"/>
    </row>
    <row r="411" spans="3:3" x14ac:dyDescent="0.3">
      <c r="C411" s="69"/>
    </row>
    <row r="412" spans="3:3" x14ac:dyDescent="0.3">
      <c r="C412" s="69"/>
    </row>
    <row r="413" spans="3:3" x14ac:dyDescent="0.3">
      <c r="C413" s="69"/>
    </row>
    <row r="414" spans="3:3" x14ac:dyDescent="0.3">
      <c r="C414" s="69"/>
    </row>
    <row r="415" spans="3:3" x14ac:dyDescent="0.3">
      <c r="C415" s="69"/>
    </row>
    <row r="416" spans="3:3" x14ac:dyDescent="0.3">
      <c r="C416" s="69"/>
    </row>
    <row r="417" spans="3:3" x14ac:dyDescent="0.3">
      <c r="C417" s="69"/>
    </row>
    <row r="418" spans="3:3" x14ac:dyDescent="0.3">
      <c r="C418" s="69"/>
    </row>
    <row r="419" spans="3:3" x14ac:dyDescent="0.3">
      <c r="C419" s="69"/>
    </row>
    <row r="420" spans="3:3" x14ac:dyDescent="0.3">
      <c r="C420" s="69"/>
    </row>
    <row r="421" spans="3:3" x14ac:dyDescent="0.3">
      <c r="C421" s="69"/>
    </row>
    <row r="422" spans="3:3" x14ac:dyDescent="0.3">
      <c r="C422" s="69"/>
    </row>
    <row r="423" spans="3:3" x14ac:dyDescent="0.3">
      <c r="C423" s="69"/>
    </row>
    <row r="424" spans="3:3" x14ac:dyDescent="0.3">
      <c r="C424" s="69"/>
    </row>
    <row r="425" spans="3:3" x14ac:dyDescent="0.3">
      <c r="C425" s="69"/>
    </row>
    <row r="426" spans="3:3" x14ac:dyDescent="0.3">
      <c r="C426" s="69"/>
    </row>
    <row r="427" spans="3:3" x14ac:dyDescent="0.3">
      <c r="C427" s="69"/>
    </row>
    <row r="428" spans="3:3" x14ac:dyDescent="0.3">
      <c r="C428" s="69"/>
    </row>
    <row r="429" spans="3:3" x14ac:dyDescent="0.3">
      <c r="C429" s="69"/>
    </row>
    <row r="430" spans="3:3" x14ac:dyDescent="0.3">
      <c r="C430" s="69"/>
    </row>
    <row r="431" spans="3:3" x14ac:dyDescent="0.3">
      <c r="C431" s="69"/>
    </row>
    <row r="432" spans="3:3" x14ac:dyDescent="0.3">
      <c r="C432" s="69"/>
    </row>
    <row r="433" spans="3:3" x14ac:dyDescent="0.3">
      <c r="C433" s="69"/>
    </row>
    <row r="434" spans="3:3" x14ac:dyDescent="0.3">
      <c r="C434" s="69"/>
    </row>
    <row r="435" spans="3:3" x14ac:dyDescent="0.3">
      <c r="C435" s="69"/>
    </row>
    <row r="436" spans="3:3" x14ac:dyDescent="0.3">
      <c r="C436" s="69"/>
    </row>
    <row r="437" spans="3:3" x14ac:dyDescent="0.3">
      <c r="C437" s="69"/>
    </row>
    <row r="438" spans="3:3" x14ac:dyDescent="0.3">
      <c r="C438" s="69"/>
    </row>
    <row r="439" spans="3:3" x14ac:dyDescent="0.3">
      <c r="C439" s="69"/>
    </row>
    <row r="440" spans="3:3" x14ac:dyDescent="0.3">
      <c r="C440" s="69"/>
    </row>
    <row r="441" spans="3:3" x14ac:dyDescent="0.3">
      <c r="C441" s="69"/>
    </row>
    <row r="442" spans="3:3" x14ac:dyDescent="0.3">
      <c r="C442" s="69"/>
    </row>
    <row r="443" spans="3:3" x14ac:dyDescent="0.3">
      <c r="C443" s="69"/>
    </row>
    <row r="444" spans="3:3" x14ac:dyDescent="0.3">
      <c r="C444" s="69"/>
    </row>
    <row r="445" spans="3:3" x14ac:dyDescent="0.3">
      <c r="C445" s="69"/>
    </row>
    <row r="446" spans="3:3" x14ac:dyDescent="0.3">
      <c r="C446" s="69"/>
    </row>
    <row r="447" spans="3:3" x14ac:dyDescent="0.3">
      <c r="C447" s="69"/>
    </row>
    <row r="448" spans="3:3" x14ac:dyDescent="0.3">
      <c r="C448" s="69"/>
    </row>
    <row r="449" spans="3:3" x14ac:dyDescent="0.3">
      <c r="C449" s="69"/>
    </row>
    <row r="450" spans="3:3" x14ac:dyDescent="0.3">
      <c r="C450" s="69"/>
    </row>
    <row r="451" spans="3:3" x14ac:dyDescent="0.3">
      <c r="C451" s="69"/>
    </row>
    <row r="452" spans="3:3" x14ac:dyDescent="0.3">
      <c r="C452" s="69"/>
    </row>
    <row r="453" spans="3:3" x14ac:dyDescent="0.3">
      <c r="C453" s="69"/>
    </row>
    <row r="454" spans="3:3" x14ac:dyDescent="0.3">
      <c r="C454" s="69"/>
    </row>
    <row r="455" spans="3:3" x14ac:dyDescent="0.3">
      <c r="C455" s="69"/>
    </row>
    <row r="456" spans="3:3" x14ac:dyDescent="0.3">
      <c r="C456" s="69"/>
    </row>
    <row r="457" spans="3:3" x14ac:dyDescent="0.3">
      <c r="C457" s="69"/>
    </row>
    <row r="458" spans="3:3" x14ac:dyDescent="0.3">
      <c r="C458" s="69"/>
    </row>
    <row r="459" spans="3:3" x14ac:dyDescent="0.3">
      <c r="C459" s="69"/>
    </row>
    <row r="460" spans="3:3" x14ac:dyDescent="0.3">
      <c r="C460" s="69"/>
    </row>
    <row r="461" spans="3:3" x14ac:dyDescent="0.3">
      <c r="C461" s="69"/>
    </row>
    <row r="462" spans="3:3" x14ac:dyDescent="0.3">
      <c r="C462" s="69"/>
    </row>
    <row r="463" spans="3:3" x14ac:dyDescent="0.3">
      <c r="C463" s="69"/>
    </row>
    <row r="464" spans="3:3" x14ac:dyDescent="0.3">
      <c r="C464" s="69"/>
    </row>
    <row r="465" spans="3:3" x14ac:dyDescent="0.3">
      <c r="C465" s="69"/>
    </row>
    <row r="466" spans="3:3" x14ac:dyDescent="0.3">
      <c r="C466" s="69"/>
    </row>
    <row r="467" spans="3:3" x14ac:dyDescent="0.3">
      <c r="C467" s="69"/>
    </row>
    <row r="468" spans="3:3" x14ac:dyDescent="0.3">
      <c r="C468" s="69"/>
    </row>
    <row r="469" spans="3:3" x14ac:dyDescent="0.3">
      <c r="C469" s="69"/>
    </row>
    <row r="470" spans="3:3" x14ac:dyDescent="0.3">
      <c r="C470" s="69"/>
    </row>
    <row r="471" spans="3:3" x14ac:dyDescent="0.3">
      <c r="C471" s="69"/>
    </row>
    <row r="472" spans="3:3" x14ac:dyDescent="0.3">
      <c r="C472" s="69"/>
    </row>
    <row r="473" spans="3:3" x14ac:dyDescent="0.3">
      <c r="C473" s="69"/>
    </row>
    <row r="474" spans="3:3" x14ac:dyDescent="0.3">
      <c r="C474" s="69"/>
    </row>
    <row r="475" spans="3:3" x14ac:dyDescent="0.3">
      <c r="C475" s="69"/>
    </row>
    <row r="476" spans="3:3" x14ac:dyDescent="0.3">
      <c r="C476" s="69"/>
    </row>
    <row r="477" spans="3:3" x14ac:dyDescent="0.3">
      <c r="C477" s="69"/>
    </row>
    <row r="478" spans="3:3" x14ac:dyDescent="0.3">
      <c r="C478" s="69"/>
    </row>
    <row r="479" spans="3:3" x14ac:dyDescent="0.3">
      <c r="C479" s="69"/>
    </row>
    <row r="480" spans="3:3" x14ac:dyDescent="0.3">
      <c r="C480" s="69"/>
    </row>
    <row r="481" spans="3:3" x14ac:dyDescent="0.3">
      <c r="C481" s="69"/>
    </row>
    <row r="482" spans="3:3" x14ac:dyDescent="0.3">
      <c r="C482" s="69"/>
    </row>
    <row r="483" spans="3:3" x14ac:dyDescent="0.3">
      <c r="C483" s="69"/>
    </row>
    <row r="484" spans="3:3" x14ac:dyDescent="0.3">
      <c r="C484" s="69"/>
    </row>
    <row r="485" spans="3:3" x14ac:dyDescent="0.3">
      <c r="C485" s="69"/>
    </row>
    <row r="486" spans="3:3" x14ac:dyDescent="0.3">
      <c r="C486" s="69"/>
    </row>
    <row r="487" spans="3:3" x14ac:dyDescent="0.3">
      <c r="C487" s="69"/>
    </row>
    <row r="488" spans="3:3" x14ac:dyDescent="0.3">
      <c r="C488" s="69"/>
    </row>
    <row r="489" spans="3:3" x14ac:dyDescent="0.3">
      <c r="C489" s="69"/>
    </row>
    <row r="490" spans="3:3" x14ac:dyDescent="0.3">
      <c r="C490" s="69"/>
    </row>
    <row r="491" spans="3:3" x14ac:dyDescent="0.3">
      <c r="C491" s="69"/>
    </row>
    <row r="492" spans="3:3" x14ac:dyDescent="0.3">
      <c r="C492" s="69"/>
    </row>
    <row r="493" spans="3:3" x14ac:dyDescent="0.3">
      <c r="C493" s="69"/>
    </row>
    <row r="494" spans="3:3" x14ac:dyDescent="0.3">
      <c r="C494" s="69"/>
    </row>
    <row r="495" spans="3:3" x14ac:dyDescent="0.3">
      <c r="C495" s="69"/>
    </row>
    <row r="496" spans="3:3" x14ac:dyDescent="0.3">
      <c r="C496" s="69"/>
    </row>
    <row r="497" spans="3:3" x14ac:dyDescent="0.3">
      <c r="C497" s="69"/>
    </row>
    <row r="498" spans="3:3" x14ac:dyDescent="0.3">
      <c r="C498" s="69"/>
    </row>
    <row r="499" spans="3:3" x14ac:dyDescent="0.3">
      <c r="C499" s="69"/>
    </row>
    <row r="500" spans="3:3" x14ac:dyDescent="0.3">
      <c r="C500" s="69"/>
    </row>
    <row r="501" spans="3:3" x14ac:dyDescent="0.3">
      <c r="C501" s="69"/>
    </row>
    <row r="502" spans="3:3" x14ac:dyDescent="0.3">
      <c r="C502" s="69"/>
    </row>
    <row r="503" spans="3:3" x14ac:dyDescent="0.3">
      <c r="C503" s="69"/>
    </row>
    <row r="504" spans="3:3" x14ac:dyDescent="0.3">
      <c r="C504" s="69"/>
    </row>
    <row r="505" spans="3:3" x14ac:dyDescent="0.3">
      <c r="C505" s="69"/>
    </row>
    <row r="506" spans="3:3" x14ac:dyDescent="0.3">
      <c r="C506" s="69"/>
    </row>
    <row r="507" spans="3:3" x14ac:dyDescent="0.3">
      <c r="C507" s="69"/>
    </row>
    <row r="508" spans="3:3" x14ac:dyDescent="0.3">
      <c r="C508" s="69"/>
    </row>
    <row r="509" spans="3:3" x14ac:dyDescent="0.3">
      <c r="C509" s="69"/>
    </row>
    <row r="510" spans="3:3" x14ac:dyDescent="0.3">
      <c r="C510" s="69"/>
    </row>
    <row r="511" spans="3:3" x14ac:dyDescent="0.3">
      <c r="C511" s="69"/>
    </row>
    <row r="512" spans="3:3" x14ac:dyDescent="0.3">
      <c r="C512" s="69"/>
    </row>
    <row r="513" spans="3:3" x14ac:dyDescent="0.3">
      <c r="C513" s="69"/>
    </row>
    <row r="514" spans="3:3" x14ac:dyDescent="0.3">
      <c r="C514" s="69"/>
    </row>
    <row r="515" spans="3:3" x14ac:dyDescent="0.3">
      <c r="C515" s="69"/>
    </row>
    <row r="516" spans="3:3" x14ac:dyDescent="0.3">
      <c r="C516" s="69"/>
    </row>
    <row r="517" spans="3:3" x14ac:dyDescent="0.3">
      <c r="C517" s="69"/>
    </row>
    <row r="518" spans="3:3" x14ac:dyDescent="0.3">
      <c r="C518" s="69"/>
    </row>
    <row r="519" spans="3:3" x14ac:dyDescent="0.3">
      <c r="C519" s="69"/>
    </row>
    <row r="520" spans="3:3" x14ac:dyDescent="0.3">
      <c r="C520" s="69"/>
    </row>
    <row r="521" spans="3:3" x14ac:dyDescent="0.3">
      <c r="C521" s="69"/>
    </row>
    <row r="522" spans="3:3" x14ac:dyDescent="0.3">
      <c r="C522" s="69"/>
    </row>
    <row r="523" spans="3:3" x14ac:dyDescent="0.3">
      <c r="C523" s="69"/>
    </row>
    <row r="524" spans="3:3" x14ac:dyDescent="0.3">
      <c r="C524" s="69"/>
    </row>
    <row r="525" spans="3:3" x14ac:dyDescent="0.3">
      <c r="C525" s="69"/>
    </row>
    <row r="526" spans="3:3" x14ac:dyDescent="0.3">
      <c r="C526" s="69"/>
    </row>
    <row r="527" spans="3:3" x14ac:dyDescent="0.3">
      <c r="C527" s="69"/>
    </row>
    <row r="528" spans="3:3" x14ac:dyDescent="0.3">
      <c r="C528" s="69"/>
    </row>
    <row r="529" spans="3:3" x14ac:dyDescent="0.3">
      <c r="C529" s="69"/>
    </row>
    <row r="530" spans="3:3" x14ac:dyDescent="0.3">
      <c r="C530" s="69"/>
    </row>
    <row r="531" spans="3:3" x14ac:dyDescent="0.3">
      <c r="C531" s="69"/>
    </row>
    <row r="532" spans="3:3" x14ac:dyDescent="0.3">
      <c r="C532" s="69"/>
    </row>
    <row r="533" spans="3:3" x14ac:dyDescent="0.3">
      <c r="C533" s="69"/>
    </row>
    <row r="534" spans="3:3" x14ac:dyDescent="0.3">
      <c r="C534" s="69"/>
    </row>
    <row r="535" spans="3:3" x14ac:dyDescent="0.3">
      <c r="C535" s="69"/>
    </row>
    <row r="536" spans="3:3" x14ac:dyDescent="0.3">
      <c r="C536" s="69"/>
    </row>
    <row r="537" spans="3:3" x14ac:dyDescent="0.3">
      <c r="C537" s="69"/>
    </row>
    <row r="538" spans="3:3" x14ac:dyDescent="0.3">
      <c r="C538" s="69"/>
    </row>
    <row r="539" spans="3:3" x14ac:dyDescent="0.3">
      <c r="C539" s="69"/>
    </row>
    <row r="540" spans="3:3" x14ac:dyDescent="0.3">
      <c r="C540" s="69"/>
    </row>
    <row r="541" spans="3:3" x14ac:dyDescent="0.3">
      <c r="C541" s="69"/>
    </row>
    <row r="542" spans="3:3" x14ac:dyDescent="0.3">
      <c r="C542" s="69"/>
    </row>
    <row r="543" spans="3:3" x14ac:dyDescent="0.3">
      <c r="C543" s="69"/>
    </row>
    <row r="544" spans="3:3" x14ac:dyDescent="0.3">
      <c r="C544" s="69"/>
    </row>
    <row r="545" spans="3:3" x14ac:dyDescent="0.3">
      <c r="C545" s="69"/>
    </row>
    <row r="546" spans="3:3" x14ac:dyDescent="0.3">
      <c r="C546" s="69"/>
    </row>
    <row r="547" spans="3:3" x14ac:dyDescent="0.3">
      <c r="C547" s="69"/>
    </row>
    <row r="548" spans="3:3" x14ac:dyDescent="0.3">
      <c r="C548" s="69"/>
    </row>
    <row r="549" spans="3:3" x14ac:dyDescent="0.3">
      <c r="C549" s="69"/>
    </row>
    <row r="550" spans="3:3" x14ac:dyDescent="0.3">
      <c r="C550" s="69"/>
    </row>
    <row r="551" spans="3:3" x14ac:dyDescent="0.3">
      <c r="C551" s="69"/>
    </row>
    <row r="552" spans="3:3" x14ac:dyDescent="0.3">
      <c r="C552" s="69"/>
    </row>
    <row r="553" spans="3:3" x14ac:dyDescent="0.3">
      <c r="C553" s="69"/>
    </row>
    <row r="554" spans="3:3" x14ac:dyDescent="0.3">
      <c r="C554" s="69"/>
    </row>
    <row r="555" spans="3:3" x14ac:dyDescent="0.3">
      <c r="C555" s="69"/>
    </row>
    <row r="556" spans="3:3" x14ac:dyDescent="0.3">
      <c r="C556" s="69"/>
    </row>
    <row r="557" spans="3:3" x14ac:dyDescent="0.3">
      <c r="C557" s="69"/>
    </row>
    <row r="558" spans="3:3" x14ac:dyDescent="0.3">
      <c r="C558" s="69"/>
    </row>
    <row r="559" spans="3:3" x14ac:dyDescent="0.3">
      <c r="C559" s="69"/>
    </row>
    <row r="560" spans="3:3" x14ac:dyDescent="0.3">
      <c r="C560" s="69"/>
    </row>
    <row r="561" spans="3:3" x14ac:dyDescent="0.3">
      <c r="C561" s="69"/>
    </row>
    <row r="562" spans="3:3" x14ac:dyDescent="0.3">
      <c r="C562" s="69"/>
    </row>
    <row r="563" spans="3:3" x14ac:dyDescent="0.3">
      <c r="C563" s="69"/>
    </row>
    <row r="564" spans="3:3" x14ac:dyDescent="0.3">
      <c r="C564" s="69"/>
    </row>
    <row r="565" spans="3:3" x14ac:dyDescent="0.3">
      <c r="C565" s="69"/>
    </row>
    <row r="566" spans="3:3" x14ac:dyDescent="0.3">
      <c r="C566" s="69"/>
    </row>
    <row r="567" spans="3:3" x14ac:dyDescent="0.3">
      <c r="C567" s="69"/>
    </row>
    <row r="568" spans="3:3" x14ac:dyDescent="0.3">
      <c r="C568" s="69"/>
    </row>
    <row r="569" spans="3:3" x14ac:dyDescent="0.3">
      <c r="C569" s="69"/>
    </row>
    <row r="570" spans="3:3" x14ac:dyDescent="0.3">
      <c r="C570" s="69"/>
    </row>
    <row r="571" spans="3:3" x14ac:dyDescent="0.3">
      <c r="C571" s="69"/>
    </row>
    <row r="572" spans="3:3" x14ac:dyDescent="0.3">
      <c r="C572" s="69"/>
    </row>
    <row r="573" spans="3:3" x14ac:dyDescent="0.3">
      <c r="C573" s="69"/>
    </row>
    <row r="574" spans="3:3" x14ac:dyDescent="0.3">
      <c r="C574" s="69"/>
    </row>
    <row r="575" spans="3:3" x14ac:dyDescent="0.3">
      <c r="C575" s="69"/>
    </row>
    <row r="576" spans="3:3" x14ac:dyDescent="0.3">
      <c r="C576" s="69"/>
    </row>
    <row r="577" spans="3:3" x14ac:dyDescent="0.3">
      <c r="C577" s="69"/>
    </row>
    <row r="578" spans="3:3" x14ac:dyDescent="0.3">
      <c r="C578" s="69"/>
    </row>
    <row r="579" spans="3:3" x14ac:dyDescent="0.3">
      <c r="C579" s="69"/>
    </row>
    <row r="580" spans="3:3" x14ac:dyDescent="0.3">
      <c r="C580" s="69"/>
    </row>
    <row r="581" spans="3:3" x14ac:dyDescent="0.3">
      <c r="C581" s="69"/>
    </row>
    <row r="582" spans="3:3" x14ac:dyDescent="0.3">
      <c r="C582" s="69"/>
    </row>
    <row r="583" spans="3:3" x14ac:dyDescent="0.3">
      <c r="C583" s="69"/>
    </row>
    <row r="584" spans="3:3" x14ac:dyDescent="0.3">
      <c r="C584" s="69"/>
    </row>
    <row r="585" spans="3:3" x14ac:dyDescent="0.3">
      <c r="C585" s="69"/>
    </row>
    <row r="586" spans="3:3" x14ac:dyDescent="0.3">
      <c r="C586" s="69"/>
    </row>
    <row r="587" spans="3:3" x14ac:dyDescent="0.3">
      <c r="C587" s="69"/>
    </row>
    <row r="588" spans="3:3" x14ac:dyDescent="0.3">
      <c r="C588" s="69"/>
    </row>
    <row r="589" spans="3:3" x14ac:dyDescent="0.3">
      <c r="C589" s="69"/>
    </row>
    <row r="590" spans="3:3" x14ac:dyDescent="0.3">
      <c r="C590" s="69"/>
    </row>
    <row r="591" spans="3:3" x14ac:dyDescent="0.3">
      <c r="C591" s="69"/>
    </row>
    <row r="592" spans="3:3" x14ac:dyDescent="0.3">
      <c r="C592" s="69"/>
    </row>
    <row r="593" spans="3:3" x14ac:dyDescent="0.3">
      <c r="C593" s="69"/>
    </row>
    <row r="594" spans="3:3" x14ac:dyDescent="0.3">
      <c r="C594" s="69"/>
    </row>
    <row r="595" spans="3:3" x14ac:dyDescent="0.3">
      <c r="C595" s="69"/>
    </row>
    <row r="596" spans="3:3" x14ac:dyDescent="0.3">
      <c r="C596" s="69"/>
    </row>
    <row r="597" spans="3:3" x14ac:dyDescent="0.3">
      <c r="C597" s="69"/>
    </row>
    <row r="598" spans="3:3" x14ac:dyDescent="0.3">
      <c r="C598" s="69"/>
    </row>
    <row r="599" spans="3:3" x14ac:dyDescent="0.3">
      <c r="C599" s="69"/>
    </row>
    <row r="600" spans="3:3" x14ac:dyDescent="0.3">
      <c r="C600" s="69"/>
    </row>
    <row r="601" spans="3:3" x14ac:dyDescent="0.3">
      <c r="C601" s="69"/>
    </row>
    <row r="602" spans="3:3" x14ac:dyDescent="0.3">
      <c r="C602" s="69"/>
    </row>
    <row r="603" spans="3:3" x14ac:dyDescent="0.3">
      <c r="C603" s="69"/>
    </row>
    <row r="604" spans="3:3" x14ac:dyDescent="0.3">
      <c r="C604" s="69"/>
    </row>
    <row r="605" spans="3:3" x14ac:dyDescent="0.3">
      <c r="C605" s="69"/>
    </row>
    <row r="606" spans="3:3" x14ac:dyDescent="0.3">
      <c r="C606" s="69"/>
    </row>
    <row r="607" spans="3:3" x14ac:dyDescent="0.3">
      <c r="C607" s="69"/>
    </row>
    <row r="608" spans="3:3" x14ac:dyDescent="0.3">
      <c r="C608" s="69"/>
    </row>
    <row r="609" spans="3:3" x14ac:dyDescent="0.3">
      <c r="C609" s="69"/>
    </row>
    <row r="610" spans="3:3" x14ac:dyDescent="0.3">
      <c r="C610" s="69"/>
    </row>
    <row r="611" spans="3:3" x14ac:dyDescent="0.3">
      <c r="C611" s="69"/>
    </row>
    <row r="612" spans="3:3" x14ac:dyDescent="0.3">
      <c r="C612" s="69"/>
    </row>
    <row r="613" spans="3:3" x14ac:dyDescent="0.3">
      <c r="C613" s="69"/>
    </row>
    <row r="614" spans="3:3" x14ac:dyDescent="0.3">
      <c r="C614" s="69"/>
    </row>
    <row r="615" spans="3:3" x14ac:dyDescent="0.3">
      <c r="C615" s="69"/>
    </row>
    <row r="616" spans="3:3" x14ac:dyDescent="0.3">
      <c r="C616" s="69"/>
    </row>
    <row r="617" spans="3:3" x14ac:dyDescent="0.3">
      <c r="C617" s="69"/>
    </row>
    <row r="618" spans="3:3" x14ac:dyDescent="0.3">
      <c r="C618" s="69"/>
    </row>
    <row r="619" spans="3:3" x14ac:dyDescent="0.3">
      <c r="C619" s="69"/>
    </row>
    <row r="620" spans="3:3" x14ac:dyDescent="0.3">
      <c r="C620" s="69"/>
    </row>
    <row r="621" spans="3:3" x14ac:dyDescent="0.3">
      <c r="C621" s="69"/>
    </row>
    <row r="622" spans="3:3" x14ac:dyDescent="0.3">
      <c r="C622" s="69"/>
    </row>
    <row r="623" spans="3:3" x14ac:dyDescent="0.3">
      <c r="C623" s="69"/>
    </row>
    <row r="624" spans="3:3" x14ac:dyDescent="0.3">
      <c r="C624" s="69"/>
    </row>
    <row r="625" spans="3:3" x14ac:dyDescent="0.3">
      <c r="C625" s="69"/>
    </row>
    <row r="626" spans="3:3" x14ac:dyDescent="0.3">
      <c r="C626" s="69"/>
    </row>
    <row r="627" spans="3:3" x14ac:dyDescent="0.3">
      <c r="C627" s="69"/>
    </row>
    <row r="628" spans="3:3" x14ac:dyDescent="0.3">
      <c r="C628" s="69"/>
    </row>
    <row r="629" spans="3:3" x14ac:dyDescent="0.3">
      <c r="C629" s="69"/>
    </row>
    <row r="630" spans="3:3" x14ac:dyDescent="0.3">
      <c r="C630" s="69"/>
    </row>
    <row r="631" spans="3:3" x14ac:dyDescent="0.3">
      <c r="C631" s="69"/>
    </row>
    <row r="632" spans="3:3" x14ac:dyDescent="0.3">
      <c r="C632" s="69"/>
    </row>
    <row r="633" spans="3:3" x14ac:dyDescent="0.3">
      <c r="C633" s="69"/>
    </row>
    <row r="634" spans="3:3" x14ac:dyDescent="0.3">
      <c r="C634" s="69"/>
    </row>
    <row r="635" spans="3:3" x14ac:dyDescent="0.3">
      <c r="C635" s="69"/>
    </row>
    <row r="636" spans="3:3" x14ac:dyDescent="0.3">
      <c r="C636" s="69"/>
    </row>
    <row r="637" spans="3:3" x14ac:dyDescent="0.3">
      <c r="C637" s="69"/>
    </row>
    <row r="638" spans="3:3" x14ac:dyDescent="0.3">
      <c r="C638" s="69"/>
    </row>
    <row r="639" spans="3:3" x14ac:dyDescent="0.3">
      <c r="C639" s="69"/>
    </row>
    <row r="640" spans="3:3" x14ac:dyDescent="0.3">
      <c r="C640" s="69"/>
    </row>
    <row r="641" spans="3:3" x14ac:dyDescent="0.3">
      <c r="C641" s="69"/>
    </row>
    <row r="642" spans="3:3" x14ac:dyDescent="0.3">
      <c r="C642" s="69"/>
    </row>
    <row r="643" spans="3:3" x14ac:dyDescent="0.3">
      <c r="C643" s="69"/>
    </row>
    <row r="644" spans="3:3" x14ac:dyDescent="0.3">
      <c r="C644" s="69"/>
    </row>
    <row r="645" spans="3:3" x14ac:dyDescent="0.3">
      <c r="C645" s="69"/>
    </row>
    <row r="646" spans="3:3" x14ac:dyDescent="0.3">
      <c r="C646" s="69"/>
    </row>
    <row r="647" spans="3:3" x14ac:dyDescent="0.3">
      <c r="C647" s="69"/>
    </row>
    <row r="648" spans="3:3" x14ac:dyDescent="0.3">
      <c r="C648" s="69"/>
    </row>
    <row r="649" spans="3:3" x14ac:dyDescent="0.3">
      <c r="C649" s="69"/>
    </row>
    <row r="650" spans="3:3" x14ac:dyDescent="0.3">
      <c r="C650" s="69"/>
    </row>
    <row r="651" spans="3:3" x14ac:dyDescent="0.3">
      <c r="C651" s="69"/>
    </row>
    <row r="652" spans="3:3" x14ac:dyDescent="0.3">
      <c r="C652" s="69"/>
    </row>
    <row r="653" spans="3:3" x14ac:dyDescent="0.3">
      <c r="C653" s="69"/>
    </row>
    <row r="654" spans="3:3" x14ac:dyDescent="0.3">
      <c r="C654" s="69"/>
    </row>
    <row r="655" spans="3:3" x14ac:dyDescent="0.3">
      <c r="C655" s="69"/>
    </row>
    <row r="656" spans="3:3" x14ac:dyDescent="0.3">
      <c r="C656" s="69"/>
    </row>
    <row r="657" spans="3:3" x14ac:dyDescent="0.3">
      <c r="C657" s="69"/>
    </row>
    <row r="658" spans="3:3" x14ac:dyDescent="0.3">
      <c r="C658" s="69"/>
    </row>
    <row r="659" spans="3:3" x14ac:dyDescent="0.3">
      <c r="C659" s="69"/>
    </row>
    <row r="660" spans="3:3" x14ac:dyDescent="0.3">
      <c r="C660" s="69"/>
    </row>
    <row r="661" spans="3:3" x14ac:dyDescent="0.3">
      <c r="C661" s="69"/>
    </row>
    <row r="662" spans="3:3" x14ac:dyDescent="0.3">
      <c r="C662" s="69"/>
    </row>
    <row r="663" spans="3:3" x14ac:dyDescent="0.3">
      <c r="C663" s="69"/>
    </row>
    <row r="664" spans="3:3" x14ac:dyDescent="0.3">
      <c r="C664" s="69"/>
    </row>
    <row r="665" spans="3:3" x14ac:dyDescent="0.3">
      <c r="C665" s="69"/>
    </row>
    <row r="666" spans="3:3" x14ac:dyDescent="0.3">
      <c r="C666" s="69"/>
    </row>
    <row r="667" spans="3:3" x14ac:dyDescent="0.3">
      <c r="C667" s="69"/>
    </row>
    <row r="668" spans="3:3" x14ac:dyDescent="0.3">
      <c r="C668" s="69"/>
    </row>
    <row r="669" spans="3:3" x14ac:dyDescent="0.3">
      <c r="C669" s="69"/>
    </row>
    <row r="670" spans="3:3" x14ac:dyDescent="0.3">
      <c r="C670" s="69"/>
    </row>
    <row r="671" spans="3:3" x14ac:dyDescent="0.3">
      <c r="C671" s="69"/>
    </row>
    <row r="672" spans="3:3" x14ac:dyDescent="0.3">
      <c r="C672" s="69"/>
    </row>
    <row r="673" spans="3:3" x14ac:dyDescent="0.3">
      <c r="C673" s="69"/>
    </row>
    <row r="674" spans="3:3" x14ac:dyDescent="0.3">
      <c r="C674" s="69"/>
    </row>
    <row r="675" spans="3:3" x14ac:dyDescent="0.3">
      <c r="C675" s="69"/>
    </row>
    <row r="676" spans="3:3" x14ac:dyDescent="0.3">
      <c r="C676" s="69"/>
    </row>
    <row r="677" spans="3:3" x14ac:dyDescent="0.3">
      <c r="C677" s="69"/>
    </row>
    <row r="678" spans="3:3" x14ac:dyDescent="0.3">
      <c r="C678" s="69"/>
    </row>
    <row r="679" spans="3:3" x14ac:dyDescent="0.3">
      <c r="C679" s="69"/>
    </row>
    <row r="680" spans="3:3" x14ac:dyDescent="0.3">
      <c r="C680" s="69"/>
    </row>
    <row r="681" spans="3:3" x14ac:dyDescent="0.3">
      <c r="C681" s="69"/>
    </row>
    <row r="682" spans="3:3" x14ac:dyDescent="0.3">
      <c r="C682" s="69"/>
    </row>
    <row r="683" spans="3:3" x14ac:dyDescent="0.3">
      <c r="C683" s="69"/>
    </row>
    <row r="684" spans="3:3" x14ac:dyDescent="0.3">
      <c r="C684" s="69"/>
    </row>
    <row r="685" spans="3:3" x14ac:dyDescent="0.3">
      <c r="C685" s="69"/>
    </row>
    <row r="686" spans="3:3" x14ac:dyDescent="0.3">
      <c r="C686" s="69"/>
    </row>
    <row r="687" spans="3:3" x14ac:dyDescent="0.3">
      <c r="C687" s="69"/>
    </row>
    <row r="688" spans="3:3" x14ac:dyDescent="0.3">
      <c r="C688" s="69"/>
    </row>
    <row r="689" spans="3:3" x14ac:dyDescent="0.3">
      <c r="C689" s="69"/>
    </row>
    <row r="690" spans="3:3" x14ac:dyDescent="0.3">
      <c r="C690" s="69"/>
    </row>
    <row r="691" spans="3:3" x14ac:dyDescent="0.3">
      <c r="C691" s="69"/>
    </row>
    <row r="692" spans="3:3" x14ac:dyDescent="0.3">
      <c r="C692" s="69"/>
    </row>
    <row r="693" spans="3:3" x14ac:dyDescent="0.3">
      <c r="C693" s="69"/>
    </row>
    <row r="694" spans="3:3" x14ac:dyDescent="0.3">
      <c r="C694" s="69"/>
    </row>
    <row r="695" spans="3:3" x14ac:dyDescent="0.3">
      <c r="C695" s="69"/>
    </row>
    <row r="696" spans="3:3" x14ac:dyDescent="0.3">
      <c r="C696" s="69"/>
    </row>
    <row r="697" spans="3:3" x14ac:dyDescent="0.3">
      <c r="C697" s="69"/>
    </row>
    <row r="698" spans="3:3" x14ac:dyDescent="0.3">
      <c r="C698" s="69"/>
    </row>
    <row r="699" spans="3:3" x14ac:dyDescent="0.3">
      <c r="C699" s="69"/>
    </row>
    <row r="700" spans="3:3" x14ac:dyDescent="0.3">
      <c r="C700" s="69"/>
    </row>
    <row r="701" spans="3:3" x14ac:dyDescent="0.3">
      <c r="C701" s="69"/>
    </row>
    <row r="702" spans="3:3" x14ac:dyDescent="0.3">
      <c r="C702" s="69"/>
    </row>
    <row r="703" spans="3:3" x14ac:dyDescent="0.3">
      <c r="C703" s="69"/>
    </row>
    <row r="704" spans="3:3" x14ac:dyDescent="0.3">
      <c r="C704" s="69"/>
    </row>
    <row r="705" spans="3:3" x14ac:dyDescent="0.3">
      <c r="C705" s="69"/>
    </row>
    <row r="706" spans="3:3" x14ac:dyDescent="0.3">
      <c r="C706" s="69"/>
    </row>
    <row r="707" spans="3:3" x14ac:dyDescent="0.3">
      <c r="C707" s="69"/>
    </row>
    <row r="708" spans="3:3" x14ac:dyDescent="0.3">
      <c r="C708" s="69"/>
    </row>
    <row r="709" spans="3:3" x14ac:dyDescent="0.3">
      <c r="C709" s="69"/>
    </row>
    <row r="710" spans="3:3" x14ac:dyDescent="0.3">
      <c r="C710" s="69"/>
    </row>
    <row r="711" spans="3:3" x14ac:dyDescent="0.3">
      <c r="C711" s="69"/>
    </row>
    <row r="712" spans="3:3" x14ac:dyDescent="0.3">
      <c r="C712" s="69"/>
    </row>
    <row r="713" spans="3:3" x14ac:dyDescent="0.3">
      <c r="C713" s="69"/>
    </row>
    <row r="714" spans="3:3" x14ac:dyDescent="0.3">
      <c r="C714" s="69"/>
    </row>
    <row r="715" spans="3:3" x14ac:dyDescent="0.3">
      <c r="C715" s="69"/>
    </row>
    <row r="716" spans="3:3" x14ac:dyDescent="0.3">
      <c r="C716" s="69"/>
    </row>
    <row r="717" spans="3:3" x14ac:dyDescent="0.3">
      <c r="C717" s="69"/>
    </row>
    <row r="718" spans="3:3" x14ac:dyDescent="0.3">
      <c r="C718" s="69"/>
    </row>
    <row r="719" spans="3:3" x14ac:dyDescent="0.3">
      <c r="C719" s="69"/>
    </row>
    <row r="720" spans="3:3" x14ac:dyDescent="0.3">
      <c r="C720" s="69"/>
    </row>
    <row r="721" spans="3:3" x14ac:dyDescent="0.3">
      <c r="C721" s="69"/>
    </row>
    <row r="722" spans="3:3" x14ac:dyDescent="0.3">
      <c r="C722" s="69"/>
    </row>
    <row r="723" spans="3:3" x14ac:dyDescent="0.3">
      <c r="C723" s="69"/>
    </row>
    <row r="724" spans="3:3" x14ac:dyDescent="0.3">
      <c r="C724" s="69"/>
    </row>
    <row r="725" spans="3:3" x14ac:dyDescent="0.3">
      <c r="C725" s="69"/>
    </row>
    <row r="726" spans="3:3" x14ac:dyDescent="0.3">
      <c r="C726" s="69"/>
    </row>
    <row r="727" spans="3:3" x14ac:dyDescent="0.3">
      <c r="C727" s="69"/>
    </row>
    <row r="728" spans="3:3" x14ac:dyDescent="0.3">
      <c r="C728" s="69"/>
    </row>
    <row r="729" spans="3:3" x14ac:dyDescent="0.3">
      <c r="C729" s="69"/>
    </row>
    <row r="730" spans="3:3" x14ac:dyDescent="0.3">
      <c r="C730" s="69"/>
    </row>
    <row r="731" spans="3:3" x14ac:dyDescent="0.3">
      <c r="C731" s="69"/>
    </row>
    <row r="732" spans="3:3" x14ac:dyDescent="0.3">
      <c r="C732" s="69"/>
    </row>
    <row r="733" spans="3:3" x14ac:dyDescent="0.3">
      <c r="C733" s="69"/>
    </row>
    <row r="734" spans="3:3" x14ac:dyDescent="0.3">
      <c r="C734" s="69"/>
    </row>
    <row r="735" spans="3:3" x14ac:dyDescent="0.3">
      <c r="C735" s="69"/>
    </row>
    <row r="736" spans="3:3" x14ac:dyDescent="0.3">
      <c r="C736" s="69"/>
    </row>
    <row r="737" spans="3:3" x14ac:dyDescent="0.3">
      <c r="C737" s="69"/>
    </row>
    <row r="738" spans="3:3" x14ac:dyDescent="0.3">
      <c r="C738" s="69"/>
    </row>
    <row r="739" spans="3:3" x14ac:dyDescent="0.3">
      <c r="C739" s="69"/>
    </row>
    <row r="740" spans="3:3" x14ac:dyDescent="0.3">
      <c r="C740" s="69"/>
    </row>
    <row r="741" spans="3:3" x14ac:dyDescent="0.3">
      <c r="C741" s="69"/>
    </row>
    <row r="742" spans="3:3" x14ac:dyDescent="0.3">
      <c r="C742" s="69"/>
    </row>
    <row r="743" spans="3:3" x14ac:dyDescent="0.3">
      <c r="C743" s="69"/>
    </row>
    <row r="744" spans="3:3" x14ac:dyDescent="0.3">
      <c r="C744" s="69"/>
    </row>
    <row r="745" spans="3:3" x14ac:dyDescent="0.3">
      <c r="C745" s="69"/>
    </row>
    <row r="746" spans="3:3" x14ac:dyDescent="0.3">
      <c r="C746" s="69"/>
    </row>
    <row r="747" spans="3:3" x14ac:dyDescent="0.3">
      <c r="C747" s="69"/>
    </row>
    <row r="748" spans="3:3" x14ac:dyDescent="0.3">
      <c r="C748" s="69"/>
    </row>
    <row r="749" spans="3:3" x14ac:dyDescent="0.3">
      <c r="C749" s="69"/>
    </row>
    <row r="750" spans="3:3" x14ac:dyDescent="0.3">
      <c r="C750" s="69"/>
    </row>
    <row r="751" spans="3:3" x14ac:dyDescent="0.3">
      <c r="C751" s="69"/>
    </row>
    <row r="752" spans="3:3" x14ac:dyDescent="0.3">
      <c r="C752" s="69"/>
    </row>
    <row r="753" spans="3:3" x14ac:dyDescent="0.3">
      <c r="C753" s="69"/>
    </row>
    <row r="754" spans="3:3" x14ac:dyDescent="0.3">
      <c r="C754" s="69"/>
    </row>
    <row r="755" spans="3:3" x14ac:dyDescent="0.3">
      <c r="C755" s="69"/>
    </row>
    <row r="756" spans="3:3" x14ac:dyDescent="0.3">
      <c r="C756" s="69"/>
    </row>
    <row r="757" spans="3:3" x14ac:dyDescent="0.3">
      <c r="C757" s="69"/>
    </row>
    <row r="758" spans="3:3" x14ac:dyDescent="0.3">
      <c r="C758" s="69"/>
    </row>
    <row r="759" spans="3:3" x14ac:dyDescent="0.3">
      <c r="C759" s="69"/>
    </row>
    <row r="760" spans="3:3" x14ac:dyDescent="0.3">
      <c r="C760" s="69"/>
    </row>
    <row r="761" spans="3:3" x14ac:dyDescent="0.3">
      <c r="C761" s="69"/>
    </row>
    <row r="762" spans="3:3" x14ac:dyDescent="0.3">
      <c r="C762" s="69"/>
    </row>
    <row r="763" spans="3:3" x14ac:dyDescent="0.3">
      <c r="C763" s="69"/>
    </row>
    <row r="764" spans="3:3" x14ac:dyDescent="0.3">
      <c r="C764" s="69"/>
    </row>
    <row r="765" spans="3:3" x14ac:dyDescent="0.3">
      <c r="C765" s="69"/>
    </row>
    <row r="766" spans="3:3" x14ac:dyDescent="0.3">
      <c r="C766" s="69"/>
    </row>
    <row r="767" spans="3:3" x14ac:dyDescent="0.3">
      <c r="C767" s="69"/>
    </row>
    <row r="768" spans="3:3" x14ac:dyDescent="0.3">
      <c r="C768" s="69"/>
    </row>
    <row r="769" spans="3:3" x14ac:dyDescent="0.3">
      <c r="C769" s="69"/>
    </row>
    <row r="770" spans="3:3" x14ac:dyDescent="0.3">
      <c r="C770" s="69"/>
    </row>
    <row r="771" spans="3:3" x14ac:dyDescent="0.3">
      <c r="C771" s="69"/>
    </row>
    <row r="772" spans="3:3" x14ac:dyDescent="0.3">
      <c r="C772" s="69"/>
    </row>
    <row r="773" spans="3:3" x14ac:dyDescent="0.3">
      <c r="C773" s="69"/>
    </row>
    <row r="774" spans="3:3" x14ac:dyDescent="0.3">
      <c r="C774" s="69"/>
    </row>
    <row r="775" spans="3:3" x14ac:dyDescent="0.3">
      <c r="C775" s="69"/>
    </row>
    <row r="776" spans="3:3" x14ac:dyDescent="0.3">
      <c r="C776" s="69"/>
    </row>
    <row r="777" spans="3:3" x14ac:dyDescent="0.3">
      <c r="C777" s="69"/>
    </row>
    <row r="778" spans="3:3" x14ac:dyDescent="0.3">
      <c r="C778" s="69"/>
    </row>
    <row r="779" spans="3:3" x14ac:dyDescent="0.3">
      <c r="C779" s="69"/>
    </row>
    <row r="780" spans="3:3" x14ac:dyDescent="0.3">
      <c r="C780" s="69"/>
    </row>
    <row r="781" spans="3:3" x14ac:dyDescent="0.3">
      <c r="C781" s="69"/>
    </row>
    <row r="782" spans="3:3" x14ac:dyDescent="0.3">
      <c r="C782" s="69"/>
    </row>
    <row r="783" spans="3:3" x14ac:dyDescent="0.3">
      <c r="C783" s="69"/>
    </row>
    <row r="784" spans="3:3" x14ac:dyDescent="0.3">
      <c r="C784" s="69"/>
    </row>
    <row r="785" spans="3:3" x14ac:dyDescent="0.3">
      <c r="C785" s="69"/>
    </row>
    <row r="786" spans="3:3" x14ac:dyDescent="0.3">
      <c r="C786" s="69"/>
    </row>
    <row r="787" spans="3:3" x14ac:dyDescent="0.3">
      <c r="C787" s="69"/>
    </row>
    <row r="788" spans="3:3" x14ac:dyDescent="0.3">
      <c r="C788" s="69"/>
    </row>
    <row r="789" spans="3:3" x14ac:dyDescent="0.3">
      <c r="C789" s="69"/>
    </row>
    <row r="790" spans="3:3" x14ac:dyDescent="0.3">
      <c r="C790" s="69"/>
    </row>
    <row r="791" spans="3:3" x14ac:dyDescent="0.3">
      <c r="C791" s="69"/>
    </row>
    <row r="792" spans="3:3" x14ac:dyDescent="0.3">
      <c r="C792" s="69"/>
    </row>
    <row r="793" spans="3:3" x14ac:dyDescent="0.3">
      <c r="C793" s="69"/>
    </row>
    <row r="794" spans="3:3" x14ac:dyDescent="0.3">
      <c r="C794" s="69"/>
    </row>
    <row r="795" spans="3:3" x14ac:dyDescent="0.3">
      <c r="C795" s="69"/>
    </row>
    <row r="796" spans="3:3" x14ac:dyDescent="0.3">
      <c r="C796" s="69"/>
    </row>
    <row r="797" spans="3:3" x14ac:dyDescent="0.3">
      <c r="C797" s="69"/>
    </row>
    <row r="798" spans="3:3" x14ac:dyDescent="0.3">
      <c r="C798" s="69"/>
    </row>
    <row r="799" spans="3:3" x14ac:dyDescent="0.3">
      <c r="C799" s="69"/>
    </row>
    <row r="800" spans="3:3" x14ac:dyDescent="0.3">
      <c r="C800" s="69"/>
    </row>
    <row r="801" spans="3:3" x14ac:dyDescent="0.3">
      <c r="C801" s="69"/>
    </row>
    <row r="802" spans="3:3" x14ac:dyDescent="0.3">
      <c r="C802" s="69"/>
    </row>
    <row r="803" spans="3:3" x14ac:dyDescent="0.3">
      <c r="C803" s="69"/>
    </row>
    <row r="804" spans="3:3" x14ac:dyDescent="0.3">
      <c r="C804" s="69"/>
    </row>
    <row r="805" spans="3:3" x14ac:dyDescent="0.3">
      <c r="C805" s="69"/>
    </row>
    <row r="806" spans="3:3" x14ac:dyDescent="0.3">
      <c r="C806" s="69"/>
    </row>
    <row r="807" spans="3:3" x14ac:dyDescent="0.3">
      <c r="C807" s="69"/>
    </row>
    <row r="808" spans="3:3" x14ac:dyDescent="0.3">
      <c r="C808" s="69"/>
    </row>
    <row r="809" spans="3:3" x14ac:dyDescent="0.3">
      <c r="C809" s="69"/>
    </row>
    <row r="810" spans="3:3" x14ac:dyDescent="0.3">
      <c r="C810" s="69"/>
    </row>
    <row r="811" spans="3:3" x14ac:dyDescent="0.3">
      <c r="C811" s="69"/>
    </row>
    <row r="812" spans="3:3" x14ac:dyDescent="0.3">
      <c r="C812" s="69"/>
    </row>
    <row r="813" spans="3:3" x14ac:dyDescent="0.3">
      <c r="C813" s="69"/>
    </row>
    <row r="814" spans="3:3" x14ac:dyDescent="0.3">
      <c r="C814" s="69"/>
    </row>
    <row r="815" spans="3:3" x14ac:dyDescent="0.3">
      <c r="C815" s="69"/>
    </row>
    <row r="816" spans="3:3" x14ac:dyDescent="0.3">
      <c r="C816" s="69"/>
    </row>
    <row r="817" spans="3:3" x14ac:dyDescent="0.3">
      <c r="C817" s="69"/>
    </row>
    <row r="818" spans="3:3" x14ac:dyDescent="0.3">
      <c r="C818" s="69"/>
    </row>
    <row r="819" spans="3:3" x14ac:dyDescent="0.3">
      <c r="C819" s="69"/>
    </row>
    <row r="820" spans="3:3" x14ac:dyDescent="0.3">
      <c r="C820" s="69"/>
    </row>
    <row r="821" spans="3:3" x14ac:dyDescent="0.3">
      <c r="C821" s="69"/>
    </row>
    <row r="822" spans="3:3" x14ac:dyDescent="0.3">
      <c r="C822" s="69"/>
    </row>
    <row r="823" spans="3:3" x14ac:dyDescent="0.3">
      <c r="C823" s="69"/>
    </row>
    <row r="824" spans="3:3" x14ac:dyDescent="0.3">
      <c r="C824" s="69"/>
    </row>
    <row r="825" spans="3:3" x14ac:dyDescent="0.3">
      <c r="C825" s="69"/>
    </row>
    <row r="826" spans="3:3" x14ac:dyDescent="0.3">
      <c r="C826" s="69"/>
    </row>
    <row r="827" spans="3:3" x14ac:dyDescent="0.3">
      <c r="C827" s="69"/>
    </row>
    <row r="828" spans="3:3" x14ac:dyDescent="0.3">
      <c r="C828" s="69"/>
    </row>
    <row r="829" spans="3:3" x14ac:dyDescent="0.3">
      <c r="C829" s="69"/>
    </row>
    <row r="830" spans="3:3" x14ac:dyDescent="0.3">
      <c r="C830" s="69"/>
    </row>
    <row r="831" spans="3:3" x14ac:dyDescent="0.3">
      <c r="C831" s="69"/>
    </row>
    <row r="832" spans="3:3" x14ac:dyDescent="0.3">
      <c r="C832" s="69"/>
    </row>
    <row r="833" spans="3:3" x14ac:dyDescent="0.3">
      <c r="C833" s="69"/>
    </row>
    <row r="834" spans="3:3" x14ac:dyDescent="0.3">
      <c r="C834" s="69"/>
    </row>
    <row r="835" spans="3:3" x14ac:dyDescent="0.3">
      <c r="C835" s="69"/>
    </row>
    <row r="836" spans="3:3" x14ac:dyDescent="0.3">
      <c r="C836" s="69"/>
    </row>
    <row r="837" spans="3:3" x14ac:dyDescent="0.3">
      <c r="C837" s="69"/>
    </row>
    <row r="838" spans="3:3" x14ac:dyDescent="0.3">
      <c r="C838" s="69"/>
    </row>
    <row r="839" spans="3:3" x14ac:dyDescent="0.3">
      <c r="C839" s="69"/>
    </row>
    <row r="840" spans="3:3" x14ac:dyDescent="0.3">
      <c r="C840" s="69"/>
    </row>
    <row r="841" spans="3:3" x14ac:dyDescent="0.3">
      <c r="C841" s="69"/>
    </row>
    <row r="842" spans="3:3" x14ac:dyDescent="0.3">
      <c r="C842" s="69"/>
    </row>
    <row r="843" spans="3:3" x14ac:dyDescent="0.3">
      <c r="C843" s="69"/>
    </row>
    <row r="844" spans="3:3" x14ac:dyDescent="0.3">
      <c r="C844" s="69"/>
    </row>
    <row r="845" spans="3:3" x14ac:dyDescent="0.3">
      <c r="C845" s="69"/>
    </row>
    <row r="846" spans="3:3" x14ac:dyDescent="0.3">
      <c r="C846" s="69"/>
    </row>
    <row r="847" spans="3:3" x14ac:dyDescent="0.3">
      <c r="C847" s="69"/>
    </row>
    <row r="848" spans="3:3" x14ac:dyDescent="0.3">
      <c r="C848" s="69"/>
    </row>
    <row r="849" spans="3:3" x14ac:dyDescent="0.3">
      <c r="C849" s="69"/>
    </row>
    <row r="850" spans="3:3" x14ac:dyDescent="0.3">
      <c r="C850" s="69"/>
    </row>
    <row r="851" spans="3:3" x14ac:dyDescent="0.3">
      <c r="C851" s="69"/>
    </row>
    <row r="852" spans="3:3" x14ac:dyDescent="0.3">
      <c r="C852" s="69"/>
    </row>
    <row r="853" spans="3:3" x14ac:dyDescent="0.3">
      <c r="C853" s="69"/>
    </row>
    <row r="854" spans="3:3" x14ac:dyDescent="0.3">
      <c r="C854" s="69"/>
    </row>
    <row r="855" spans="3:3" x14ac:dyDescent="0.3">
      <c r="C855" s="69"/>
    </row>
    <row r="856" spans="3:3" x14ac:dyDescent="0.3">
      <c r="C856" s="69"/>
    </row>
    <row r="857" spans="3:3" x14ac:dyDescent="0.3">
      <c r="C857" s="69"/>
    </row>
    <row r="858" spans="3:3" x14ac:dyDescent="0.3">
      <c r="C858" s="69"/>
    </row>
    <row r="859" spans="3:3" x14ac:dyDescent="0.3">
      <c r="C859" s="69"/>
    </row>
    <row r="860" spans="3:3" x14ac:dyDescent="0.3">
      <c r="C860" s="69"/>
    </row>
    <row r="861" spans="3:3" x14ac:dyDescent="0.3">
      <c r="C861" s="69"/>
    </row>
    <row r="862" spans="3:3" x14ac:dyDescent="0.3">
      <c r="C862" s="69"/>
    </row>
    <row r="863" spans="3:3" x14ac:dyDescent="0.3">
      <c r="C863" s="69"/>
    </row>
    <row r="864" spans="3:3" x14ac:dyDescent="0.3">
      <c r="C864" s="69"/>
    </row>
    <row r="865" spans="3:3" x14ac:dyDescent="0.3">
      <c r="C865" s="69"/>
    </row>
    <row r="866" spans="3:3" x14ac:dyDescent="0.3">
      <c r="C866" s="69"/>
    </row>
    <row r="867" spans="3:3" x14ac:dyDescent="0.3">
      <c r="C867" s="69"/>
    </row>
    <row r="868" spans="3:3" x14ac:dyDescent="0.3">
      <c r="C868" s="69"/>
    </row>
    <row r="869" spans="3:3" x14ac:dyDescent="0.3">
      <c r="C869" s="69"/>
    </row>
    <row r="870" spans="3:3" x14ac:dyDescent="0.3">
      <c r="C870" s="69"/>
    </row>
    <row r="871" spans="3:3" x14ac:dyDescent="0.3">
      <c r="C871" s="69"/>
    </row>
    <row r="872" spans="3:3" x14ac:dyDescent="0.3">
      <c r="C872" s="69"/>
    </row>
    <row r="873" spans="3:3" x14ac:dyDescent="0.3">
      <c r="C873" s="69"/>
    </row>
    <row r="874" spans="3:3" x14ac:dyDescent="0.3">
      <c r="C874" s="69"/>
    </row>
    <row r="875" spans="3:3" x14ac:dyDescent="0.3">
      <c r="C875" s="69"/>
    </row>
    <row r="876" spans="3:3" x14ac:dyDescent="0.3">
      <c r="C876" s="69"/>
    </row>
    <row r="877" spans="3:3" x14ac:dyDescent="0.3">
      <c r="C877" s="69"/>
    </row>
    <row r="878" spans="3:3" x14ac:dyDescent="0.3">
      <c r="C878" s="69"/>
    </row>
    <row r="879" spans="3:3" x14ac:dyDescent="0.3">
      <c r="C879" s="69"/>
    </row>
    <row r="880" spans="3:3" x14ac:dyDescent="0.3">
      <c r="C880" s="69"/>
    </row>
    <row r="881" spans="3:3" x14ac:dyDescent="0.3">
      <c r="C881" s="69"/>
    </row>
    <row r="882" spans="3:3" x14ac:dyDescent="0.3">
      <c r="C882" s="69"/>
    </row>
    <row r="883" spans="3:3" x14ac:dyDescent="0.3">
      <c r="C883" s="69"/>
    </row>
    <row r="884" spans="3:3" x14ac:dyDescent="0.3">
      <c r="C884" s="69"/>
    </row>
    <row r="885" spans="3:3" x14ac:dyDescent="0.3">
      <c r="C885" s="69"/>
    </row>
    <row r="886" spans="3:3" x14ac:dyDescent="0.3">
      <c r="C886" s="69"/>
    </row>
    <row r="887" spans="3:3" x14ac:dyDescent="0.3">
      <c r="C887" s="69"/>
    </row>
    <row r="888" spans="3:3" x14ac:dyDescent="0.3">
      <c r="C888" s="69"/>
    </row>
    <row r="889" spans="3:3" x14ac:dyDescent="0.3">
      <c r="C889" s="69"/>
    </row>
    <row r="890" spans="3:3" x14ac:dyDescent="0.3">
      <c r="C890" s="69"/>
    </row>
    <row r="891" spans="3:3" x14ac:dyDescent="0.3">
      <c r="C891" s="69"/>
    </row>
    <row r="892" spans="3:3" x14ac:dyDescent="0.3">
      <c r="C892" s="69"/>
    </row>
    <row r="893" spans="3:3" x14ac:dyDescent="0.3">
      <c r="C893" s="69"/>
    </row>
    <row r="894" spans="3:3" x14ac:dyDescent="0.3">
      <c r="C894" s="69"/>
    </row>
    <row r="895" spans="3:3" x14ac:dyDescent="0.3">
      <c r="C895" s="69"/>
    </row>
    <row r="896" spans="3:3" x14ac:dyDescent="0.3">
      <c r="C896" s="69"/>
    </row>
    <row r="897" spans="3:3" x14ac:dyDescent="0.3">
      <c r="C897" s="69"/>
    </row>
    <row r="898" spans="3:3" x14ac:dyDescent="0.3">
      <c r="C898" s="69"/>
    </row>
    <row r="899" spans="3:3" x14ac:dyDescent="0.3">
      <c r="C899" s="69"/>
    </row>
    <row r="900" spans="3:3" x14ac:dyDescent="0.3">
      <c r="C900" s="69"/>
    </row>
    <row r="901" spans="3:3" x14ac:dyDescent="0.3">
      <c r="C901" s="69"/>
    </row>
    <row r="902" spans="3:3" x14ac:dyDescent="0.3">
      <c r="C902" s="69"/>
    </row>
    <row r="903" spans="3:3" x14ac:dyDescent="0.3">
      <c r="C903" s="69"/>
    </row>
    <row r="904" spans="3:3" x14ac:dyDescent="0.3">
      <c r="C904" s="69"/>
    </row>
    <row r="905" spans="3:3" x14ac:dyDescent="0.3">
      <c r="C905" s="69"/>
    </row>
    <row r="906" spans="3:3" x14ac:dyDescent="0.3">
      <c r="C906" s="69"/>
    </row>
    <row r="907" spans="3:3" x14ac:dyDescent="0.3">
      <c r="C907" s="69"/>
    </row>
    <row r="908" spans="3:3" x14ac:dyDescent="0.3">
      <c r="C908" s="69"/>
    </row>
    <row r="909" spans="3:3" x14ac:dyDescent="0.3">
      <c r="C909" s="69"/>
    </row>
    <row r="910" spans="3:3" x14ac:dyDescent="0.3">
      <c r="C910" s="69"/>
    </row>
    <row r="911" spans="3:3" x14ac:dyDescent="0.3">
      <c r="C911" s="69"/>
    </row>
    <row r="912" spans="3:3" x14ac:dyDescent="0.3">
      <c r="C912" s="69"/>
    </row>
    <row r="913" spans="3:3" x14ac:dyDescent="0.3">
      <c r="C913" s="69"/>
    </row>
    <row r="914" spans="3:3" x14ac:dyDescent="0.3">
      <c r="C914" s="69"/>
    </row>
    <row r="915" spans="3:3" x14ac:dyDescent="0.3">
      <c r="C915" s="69"/>
    </row>
    <row r="916" spans="3:3" x14ac:dyDescent="0.3">
      <c r="C916" s="69"/>
    </row>
    <row r="917" spans="3:3" x14ac:dyDescent="0.3">
      <c r="C917" s="69"/>
    </row>
    <row r="918" spans="3:3" x14ac:dyDescent="0.3">
      <c r="C918" s="69"/>
    </row>
    <row r="919" spans="3:3" x14ac:dyDescent="0.3">
      <c r="C919" s="69"/>
    </row>
    <row r="920" spans="3:3" x14ac:dyDescent="0.3">
      <c r="C920" s="69"/>
    </row>
    <row r="921" spans="3:3" x14ac:dyDescent="0.3">
      <c r="C921" s="69"/>
    </row>
    <row r="922" spans="3:3" x14ac:dyDescent="0.3">
      <c r="C922" s="69"/>
    </row>
    <row r="923" spans="3:3" x14ac:dyDescent="0.3">
      <c r="C923" s="69"/>
    </row>
    <row r="924" spans="3:3" x14ac:dyDescent="0.3">
      <c r="C924" s="69"/>
    </row>
    <row r="925" spans="3:3" x14ac:dyDescent="0.3">
      <c r="C925" s="69"/>
    </row>
    <row r="926" spans="3:3" x14ac:dyDescent="0.3">
      <c r="C926" s="69"/>
    </row>
    <row r="927" spans="3:3" x14ac:dyDescent="0.3">
      <c r="C927" s="69"/>
    </row>
    <row r="928" spans="3:3" x14ac:dyDescent="0.3">
      <c r="C928" s="69"/>
    </row>
    <row r="929" spans="3:3" x14ac:dyDescent="0.3">
      <c r="C929" s="69"/>
    </row>
    <row r="930" spans="3:3" x14ac:dyDescent="0.3">
      <c r="C930" s="69"/>
    </row>
    <row r="931" spans="3:3" x14ac:dyDescent="0.3">
      <c r="C931" s="69"/>
    </row>
    <row r="932" spans="3:3" x14ac:dyDescent="0.3">
      <c r="C932" s="69"/>
    </row>
    <row r="933" spans="3:3" x14ac:dyDescent="0.3">
      <c r="C933" s="69"/>
    </row>
    <row r="934" spans="3:3" x14ac:dyDescent="0.3">
      <c r="C934" s="69"/>
    </row>
    <row r="935" spans="3:3" x14ac:dyDescent="0.3">
      <c r="C935" s="69"/>
    </row>
    <row r="936" spans="3:3" x14ac:dyDescent="0.3">
      <c r="C936" s="69"/>
    </row>
    <row r="937" spans="3:3" x14ac:dyDescent="0.3">
      <c r="C937" s="69"/>
    </row>
    <row r="938" spans="3:3" x14ac:dyDescent="0.3">
      <c r="C938" s="69"/>
    </row>
    <row r="939" spans="3:3" x14ac:dyDescent="0.3">
      <c r="C939" s="69"/>
    </row>
    <row r="940" spans="3:3" x14ac:dyDescent="0.3">
      <c r="C940" s="69"/>
    </row>
    <row r="941" spans="3:3" x14ac:dyDescent="0.3">
      <c r="C941" s="69"/>
    </row>
    <row r="942" spans="3:3" x14ac:dyDescent="0.3">
      <c r="C942" s="69"/>
    </row>
    <row r="943" spans="3:3" x14ac:dyDescent="0.3">
      <c r="C943" s="69"/>
    </row>
    <row r="944" spans="3:3" x14ac:dyDescent="0.3">
      <c r="C944" s="69"/>
    </row>
    <row r="945" spans="3:3" x14ac:dyDescent="0.3">
      <c r="C945" s="69"/>
    </row>
    <row r="946" spans="3:3" x14ac:dyDescent="0.3">
      <c r="C946" s="69"/>
    </row>
    <row r="947" spans="3:3" x14ac:dyDescent="0.3">
      <c r="C947" s="69"/>
    </row>
    <row r="948" spans="3:3" x14ac:dyDescent="0.3">
      <c r="C948" s="69"/>
    </row>
    <row r="949" spans="3:3" x14ac:dyDescent="0.3">
      <c r="C949" s="69"/>
    </row>
    <row r="950" spans="3:3" x14ac:dyDescent="0.3">
      <c r="C950" s="69"/>
    </row>
    <row r="951" spans="3:3" x14ac:dyDescent="0.3">
      <c r="C951" s="69"/>
    </row>
    <row r="952" spans="3:3" x14ac:dyDescent="0.3">
      <c r="C952" s="69"/>
    </row>
    <row r="953" spans="3:3" x14ac:dyDescent="0.3">
      <c r="C953" s="69"/>
    </row>
    <row r="954" spans="3:3" x14ac:dyDescent="0.3">
      <c r="C954" s="69"/>
    </row>
    <row r="955" spans="3:3" x14ac:dyDescent="0.3">
      <c r="C955" s="69"/>
    </row>
    <row r="956" spans="3:3" x14ac:dyDescent="0.3">
      <c r="C956" s="69"/>
    </row>
    <row r="957" spans="3:3" x14ac:dyDescent="0.3">
      <c r="C957" s="69"/>
    </row>
    <row r="958" spans="3:3" x14ac:dyDescent="0.3">
      <c r="C958" s="69"/>
    </row>
    <row r="959" spans="3:3" x14ac:dyDescent="0.3">
      <c r="C959" s="69"/>
    </row>
    <row r="960" spans="3:3" x14ac:dyDescent="0.3">
      <c r="C960" s="69"/>
    </row>
    <row r="961" spans="3:3" x14ac:dyDescent="0.3">
      <c r="C961" s="69"/>
    </row>
    <row r="962" spans="3:3" x14ac:dyDescent="0.3">
      <c r="C962" s="69"/>
    </row>
    <row r="963" spans="3:3" x14ac:dyDescent="0.3">
      <c r="C963" s="69"/>
    </row>
    <row r="964" spans="3:3" x14ac:dyDescent="0.3">
      <c r="C964" s="69"/>
    </row>
    <row r="965" spans="3:3" x14ac:dyDescent="0.3">
      <c r="C965" s="69"/>
    </row>
    <row r="966" spans="3:3" x14ac:dyDescent="0.3">
      <c r="C966" s="69"/>
    </row>
    <row r="967" spans="3:3" x14ac:dyDescent="0.3">
      <c r="C967" s="69"/>
    </row>
    <row r="968" spans="3:3" x14ac:dyDescent="0.3">
      <c r="C968" s="69"/>
    </row>
    <row r="969" spans="3:3" x14ac:dyDescent="0.3">
      <c r="C969" s="69"/>
    </row>
    <row r="970" spans="3:3" x14ac:dyDescent="0.3">
      <c r="C970" s="69"/>
    </row>
    <row r="971" spans="3:3" x14ac:dyDescent="0.3">
      <c r="C971" s="69"/>
    </row>
    <row r="972" spans="3:3" x14ac:dyDescent="0.3">
      <c r="C972" s="69"/>
    </row>
    <row r="973" spans="3:3" x14ac:dyDescent="0.3">
      <c r="C973" s="69"/>
    </row>
    <row r="974" spans="3:3" x14ac:dyDescent="0.3">
      <c r="C974" s="69"/>
    </row>
    <row r="975" spans="3:3" x14ac:dyDescent="0.3">
      <c r="C975" s="69"/>
    </row>
    <row r="976" spans="3:3" x14ac:dyDescent="0.3">
      <c r="C976" s="69"/>
    </row>
    <row r="977" spans="3:3" x14ac:dyDescent="0.3">
      <c r="C977" s="69"/>
    </row>
    <row r="978" spans="3:3" x14ac:dyDescent="0.3">
      <c r="C978" s="69"/>
    </row>
    <row r="979" spans="3:3" x14ac:dyDescent="0.3">
      <c r="C979" s="69"/>
    </row>
    <row r="980" spans="3:3" x14ac:dyDescent="0.3">
      <c r="C980" s="69"/>
    </row>
    <row r="981" spans="3:3" x14ac:dyDescent="0.3">
      <c r="C981" s="69"/>
    </row>
    <row r="982" spans="3:3" x14ac:dyDescent="0.3">
      <c r="C982" s="69"/>
    </row>
    <row r="983" spans="3:3" x14ac:dyDescent="0.3">
      <c r="C983" s="69"/>
    </row>
    <row r="984" spans="3:3" x14ac:dyDescent="0.3">
      <c r="C984" s="69"/>
    </row>
    <row r="985" spans="3:3" x14ac:dyDescent="0.3">
      <c r="C985" s="69"/>
    </row>
    <row r="986" spans="3:3" x14ac:dyDescent="0.3">
      <c r="C986" s="69"/>
    </row>
    <row r="987" spans="3:3" x14ac:dyDescent="0.3">
      <c r="C987" s="69"/>
    </row>
    <row r="988" spans="3:3" x14ac:dyDescent="0.3">
      <c r="C988" s="69"/>
    </row>
    <row r="989" spans="3:3" x14ac:dyDescent="0.3">
      <c r="C989" s="69"/>
    </row>
    <row r="990" spans="3:3" x14ac:dyDescent="0.3">
      <c r="C990" s="69"/>
    </row>
    <row r="991" spans="3:3" x14ac:dyDescent="0.3">
      <c r="C991" s="69"/>
    </row>
    <row r="992" spans="3:3" x14ac:dyDescent="0.3">
      <c r="C992" s="69"/>
    </row>
    <row r="993" spans="3:3" x14ac:dyDescent="0.3">
      <c r="C993" s="69"/>
    </row>
    <row r="994" spans="3:3" x14ac:dyDescent="0.3">
      <c r="C994" s="69"/>
    </row>
    <row r="995" spans="3:3" x14ac:dyDescent="0.3">
      <c r="C995" s="69"/>
    </row>
    <row r="996" spans="3:3" x14ac:dyDescent="0.3">
      <c r="C996" s="69"/>
    </row>
    <row r="997" spans="3:3" x14ac:dyDescent="0.3">
      <c r="C997" s="69"/>
    </row>
    <row r="998" spans="3:3" x14ac:dyDescent="0.3">
      <c r="C998" s="69"/>
    </row>
    <row r="999" spans="3:3" x14ac:dyDescent="0.3">
      <c r="C999" s="69"/>
    </row>
    <row r="1000" spans="3:3" x14ac:dyDescent="0.3">
      <c r="C1000" s="69"/>
    </row>
    <row r="1001" spans="3:3" x14ac:dyDescent="0.3">
      <c r="C1001" s="69"/>
    </row>
    <row r="1002" spans="3:3" x14ac:dyDescent="0.3">
      <c r="C1002" s="69"/>
    </row>
    <row r="1003" spans="3:3" x14ac:dyDescent="0.3">
      <c r="C1003" s="69"/>
    </row>
    <row r="1004" spans="3:3" x14ac:dyDescent="0.3">
      <c r="C1004" s="69"/>
    </row>
    <row r="1005" spans="3:3" x14ac:dyDescent="0.3">
      <c r="C1005" s="69"/>
    </row>
    <row r="1006" spans="3:3" x14ac:dyDescent="0.3">
      <c r="C1006" s="69"/>
    </row>
    <row r="1007" spans="3:3" x14ac:dyDescent="0.3">
      <c r="C1007" s="69"/>
    </row>
    <row r="1008" spans="3:3" x14ac:dyDescent="0.3">
      <c r="C1008" s="69"/>
    </row>
    <row r="1009" spans="3:3" x14ac:dyDescent="0.3">
      <c r="C1009" s="69"/>
    </row>
    <row r="1010" spans="3:3" x14ac:dyDescent="0.3">
      <c r="C1010" s="69"/>
    </row>
    <row r="1011" spans="3:3" x14ac:dyDescent="0.3">
      <c r="C1011" s="69"/>
    </row>
    <row r="1012" spans="3:3" x14ac:dyDescent="0.3">
      <c r="C1012" s="69"/>
    </row>
    <row r="1013" spans="3:3" x14ac:dyDescent="0.3">
      <c r="C1013" s="69"/>
    </row>
    <row r="1014" spans="3:3" x14ac:dyDescent="0.3">
      <c r="C1014" s="69"/>
    </row>
    <row r="1015" spans="3:3" x14ac:dyDescent="0.3">
      <c r="C1015" s="69"/>
    </row>
    <row r="1016" spans="3:3" x14ac:dyDescent="0.3">
      <c r="C1016" s="69"/>
    </row>
    <row r="1017" spans="3:3" x14ac:dyDescent="0.3">
      <c r="C1017" s="69"/>
    </row>
    <row r="1018" spans="3:3" x14ac:dyDescent="0.3">
      <c r="C1018" s="69"/>
    </row>
    <row r="1019" spans="3:3" x14ac:dyDescent="0.3">
      <c r="C1019" s="69"/>
    </row>
    <row r="1020" spans="3:3" x14ac:dyDescent="0.3">
      <c r="C1020" s="69"/>
    </row>
    <row r="1021" spans="3:3" x14ac:dyDescent="0.3">
      <c r="C1021" s="69"/>
    </row>
    <row r="1022" spans="3:3" x14ac:dyDescent="0.3">
      <c r="C1022" s="69"/>
    </row>
    <row r="1023" spans="3:3" x14ac:dyDescent="0.3">
      <c r="C1023" s="69"/>
    </row>
    <row r="1024" spans="3:3" x14ac:dyDescent="0.3">
      <c r="C1024" s="69"/>
    </row>
    <row r="1025" spans="3:3" x14ac:dyDescent="0.3">
      <c r="C1025" s="69"/>
    </row>
    <row r="1026" spans="3:3" x14ac:dyDescent="0.3">
      <c r="C1026" s="69"/>
    </row>
    <row r="1027" spans="3:3" x14ac:dyDescent="0.3">
      <c r="C1027" s="69"/>
    </row>
    <row r="1028" spans="3:3" x14ac:dyDescent="0.3">
      <c r="C1028" s="69"/>
    </row>
    <row r="1029" spans="3:3" x14ac:dyDescent="0.3">
      <c r="C1029" s="69"/>
    </row>
    <row r="1030" spans="3:3" x14ac:dyDescent="0.3">
      <c r="C1030" s="69"/>
    </row>
    <row r="1031" spans="3:3" x14ac:dyDescent="0.3">
      <c r="C1031" s="69"/>
    </row>
    <row r="1032" spans="3:3" x14ac:dyDescent="0.3">
      <c r="C1032" s="69"/>
    </row>
    <row r="1033" spans="3:3" x14ac:dyDescent="0.3">
      <c r="C1033" s="69"/>
    </row>
    <row r="1034" spans="3:3" x14ac:dyDescent="0.3">
      <c r="C1034" s="69"/>
    </row>
    <row r="1035" spans="3:3" x14ac:dyDescent="0.3">
      <c r="C1035" s="69"/>
    </row>
    <row r="1036" spans="3:3" x14ac:dyDescent="0.3">
      <c r="C1036" s="69"/>
    </row>
    <row r="1037" spans="3:3" x14ac:dyDescent="0.3">
      <c r="C1037" s="69"/>
    </row>
    <row r="1038" spans="3:3" x14ac:dyDescent="0.3">
      <c r="C1038" s="69"/>
    </row>
    <row r="1039" spans="3:3" x14ac:dyDescent="0.3">
      <c r="C1039" s="69"/>
    </row>
    <row r="1040" spans="3:3" x14ac:dyDescent="0.3">
      <c r="C1040" s="69"/>
    </row>
    <row r="1041" spans="3:3" x14ac:dyDescent="0.3">
      <c r="C1041" s="69"/>
    </row>
    <row r="1042" spans="3:3" x14ac:dyDescent="0.3">
      <c r="C1042" s="69"/>
    </row>
    <row r="1043" spans="3:3" x14ac:dyDescent="0.3">
      <c r="C1043" s="69"/>
    </row>
    <row r="1044" spans="3:3" x14ac:dyDescent="0.3">
      <c r="C1044" s="69"/>
    </row>
    <row r="1045" spans="3:3" x14ac:dyDescent="0.3">
      <c r="C1045" s="69"/>
    </row>
    <row r="1046" spans="3:3" x14ac:dyDescent="0.3">
      <c r="C1046" s="69"/>
    </row>
    <row r="1047" spans="3:3" x14ac:dyDescent="0.3">
      <c r="C1047" s="69"/>
    </row>
    <row r="1048" spans="3:3" x14ac:dyDescent="0.3">
      <c r="C1048" s="69"/>
    </row>
    <row r="1049" spans="3:3" x14ac:dyDescent="0.3">
      <c r="C1049" s="69"/>
    </row>
    <row r="1050" spans="3:3" x14ac:dyDescent="0.3">
      <c r="C1050" s="69"/>
    </row>
    <row r="1051" spans="3:3" x14ac:dyDescent="0.3">
      <c r="C1051" s="69"/>
    </row>
    <row r="1052" spans="3:3" x14ac:dyDescent="0.3">
      <c r="C1052" s="69"/>
    </row>
    <row r="1053" spans="3:3" x14ac:dyDescent="0.3">
      <c r="C1053" s="69"/>
    </row>
    <row r="1054" spans="3:3" x14ac:dyDescent="0.3">
      <c r="C1054" s="69"/>
    </row>
    <row r="1055" spans="3:3" x14ac:dyDescent="0.3">
      <c r="C1055" s="69"/>
    </row>
    <row r="1056" spans="3:3" x14ac:dyDescent="0.3">
      <c r="C1056" s="69"/>
    </row>
    <row r="1057" spans="3:3" x14ac:dyDescent="0.3">
      <c r="C1057" s="69"/>
    </row>
    <row r="1058" spans="3:3" x14ac:dyDescent="0.3">
      <c r="C1058" s="69"/>
    </row>
    <row r="1059" spans="3:3" x14ac:dyDescent="0.3">
      <c r="C1059" s="69"/>
    </row>
    <row r="1060" spans="3:3" x14ac:dyDescent="0.3">
      <c r="C1060" s="69"/>
    </row>
    <row r="1061" spans="3:3" x14ac:dyDescent="0.3">
      <c r="C1061" s="69"/>
    </row>
    <row r="1062" spans="3:3" x14ac:dyDescent="0.3">
      <c r="C1062" s="69"/>
    </row>
    <row r="1063" spans="3:3" x14ac:dyDescent="0.3">
      <c r="C1063" s="69"/>
    </row>
    <row r="1064" spans="3:3" x14ac:dyDescent="0.3">
      <c r="C1064" s="69"/>
    </row>
    <row r="1065" spans="3:3" x14ac:dyDescent="0.3">
      <c r="C1065" s="69"/>
    </row>
    <row r="1066" spans="3:3" x14ac:dyDescent="0.3">
      <c r="C1066" s="69"/>
    </row>
    <row r="1067" spans="3:3" x14ac:dyDescent="0.3">
      <c r="C1067" s="69"/>
    </row>
    <row r="1068" spans="3:3" x14ac:dyDescent="0.3">
      <c r="C1068" s="69"/>
    </row>
    <row r="1069" spans="3:3" x14ac:dyDescent="0.3">
      <c r="C1069" s="69"/>
    </row>
    <row r="1070" spans="3:3" x14ac:dyDescent="0.3">
      <c r="C1070" s="69"/>
    </row>
    <row r="1071" spans="3:3" x14ac:dyDescent="0.3">
      <c r="C1071" s="69"/>
    </row>
    <row r="1072" spans="3:3" x14ac:dyDescent="0.3">
      <c r="C1072" s="69"/>
    </row>
    <row r="1073" spans="3:3" x14ac:dyDescent="0.3">
      <c r="C1073" s="69"/>
    </row>
    <row r="1074" spans="3:3" x14ac:dyDescent="0.3">
      <c r="C1074" s="69"/>
    </row>
    <row r="1075" spans="3:3" x14ac:dyDescent="0.3">
      <c r="C1075" s="69"/>
    </row>
    <row r="1076" spans="3:3" x14ac:dyDescent="0.3">
      <c r="C1076" s="69"/>
    </row>
    <row r="1077" spans="3:3" x14ac:dyDescent="0.3">
      <c r="C1077" s="69"/>
    </row>
    <row r="1078" spans="3:3" x14ac:dyDescent="0.3">
      <c r="C1078" s="69"/>
    </row>
    <row r="1079" spans="3:3" x14ac:dyDescent="0.3">
      <c r="C1079" s="69"/>
    </row>
    <row r="1080" spans="3:3" x14ac:dyDescent="0.3">
      <c r="C1080" s="69"/>
    </row>
    <row r="1081" spans="3:3" x14ac:dyDescent="0.3">
      <c r="C1081" s="69"/>
    </row>
    <row r="1082" spans="3:3" x14ac:dyDescent="0.3">
      <c r="C1082" s="69"/>
    </row>
    <row r="1083" spans="3:3" x14ac:dyDescent="0.3">
      <c r="C1083" s="69"/>
    </row>
    <row r="1084" spans="3:3" x14ac:dyDescent="0.3">
      <c r="C1084" s="69"/>
    </row>
    <row r="1085" spans="3:3" x14ac:dyDescent="0.3">
      <c r="C1085" s="69"/>
    </row>
    <row r="1086" spans="3:3" x14ac:dyDescent="0.3">
      <c r="C1086" s="69"/>
    </row>
    <row r="1087" spans="3:3" x14ac:dyDescent="0.3">
      <c r="C1087" s="69"/>
    </row>
    <row r="1088" spans="3:3" x14ac:dyDescent="0.3">
      <c r="C1088" s="69"/>
    </row>
    <row r="1089" spans="3:3" x14ac:dyDescent="0.3">
      <c r="C1089" s="69"/>
    </row>
    <row r="1090" spans="3:3" x14ac:dyDescent="0.3">
      <c r="C1090" s="69"/>
    </row>
    <row r="1091" spans="3:3" x14ac:dyDescent="0.3">
      <c r="C1091" s="69"/>
    </row>
    <row r="1092" spans="3:3" x14ac:dyDescent="0.3">
      <c r="C1092" s="69"/>
    </row>
    <row r="1093" spans="3:3" x14ac:dyDescent="0.3">
      <c r="C1093" s="69"/>
    </row>
    <row r="1094" spans="3:3" x14ac:dyDescent="0.3">
      <c r="C1094" s="69"/>
    </row>
    <row r="1095" spans="3:3" x14ac:dyDescent="0.3">
      <c r="C1095" s="69"/>
    </row>
    <row r="1096" spans="3:3" x14ac:dyDescent="0.3">
      <c r="C1096" s="69"/>
    </row>
    <row r="1097" spans="3:3" x14ac:dyDescent="0.3">
      <c r="C1097" s="69"/>
    </row>
    <row r="1098" spans="3:3" x14ac:dyDescent="0.3">
      <c r="C1098" s="69"/>
    </row>
    <row r="1099" spans="3:3" x14ac:dyDescent="0.3">
      <c r="C1099" s="69"/>
    </row>
    <row r="1100" spans="3:3" x14ac:dyDescent="0.3">
      <c r="C1100" s="69"/>
    </row>
    <row r="1101" spans="3:3" x14ac:dyDescent="0.3">
      <c r="C1101" s="69"/>
    </row>
    <row r="1102" spans="3:3" x14ac:dyDescent="0.3">
      <c r="C1102" s="69"/>
    </row>
    <row r="1103" spans="3:3" x14ac:dyDescent="0.3">
      <c r="C1103" s="69"/>
    </row>
    <row r="1104" spans="3:3" x14ac:dyDescent="0.3">
      <c r="C1104" s="69"/>
    </row>
    <row r="1105" spans="3:3" x14ac:dyDescent="0.3">
      <c r="C1105" s="69"/>
    </row>
    <row r="1106" spans="3:3" x14ac:dyDescent="0.3">
      <c r="C1106" s="69"/>
    </row>
    <row r="1107" spans="3:3" x14ac:dyDescent="0.3">
      <c r="C1107" s="69"/>
    </row>
    <row r="1108" spans="3:3" x14ac:dyDescent="0.3">
      <c r="C1108" s="69"/>
    </row>
    <row r="1109" spans="3:3" x14ac:dyDescent="0.3">
      <c r="C1109" s="69"/>
    </row>
    <row r="1110" spans="3:3" x14ac:dyDescent="0.3">
      <c r="C1110" s="69"/>
    </row>
    <row r="1111" spans="3:3" x14ac:dyDescent="0.3">
      <c r="C1111" s="69"/>
    </row>
    <row r="1112" spans="3:3" x14ac:dyDescent="0.3">
      <c r="C1112" s="69"/>
    </row>
    <row r="1113" spans="3:3" x14ac:dyDescent="0.3">
      <c r="C1113" s="69"/>
    </row>
    <row r="1114" spans="3:3" x14ac:dyDescent="0.3">
      <c r="C1114" s="69"/>
    </row>
    <row r="1115" spans="3:3" x14ac:dyDescent="0.3">
      <c r="C1115" s="69"/>
    </row>
    <row r="1116" spans="3:3" x14ac:dyDescent="0.3">
      <c r="C1116" s="69"/>
    </row>
    <row r="1117" spans="3:3" x14ac:dyDescent="0.3">
      <c r="C1117" s="69"/>
    </row>
    <row r="1118" spans="3:3" x14ac:dyDescent="0.3">
      <c r="C1118" s="69"/>
    </row>
    <row r="1119" spans="3:3" x14ac:dyDescent="0.3">
      <c r="C1119" s="69"/>
    </row>
    <row r="1120" spans="3:3" x14ac:dyDescent="0.3">
      <c r="C1120" s="69"/>
    </row>
    <row r="1121" spans="3:3" x14ac:dyDescent="0.3">
      <c r="C1121" s="69"/>
    </row>
    <row r="1122" spans="3:3" x14ac:dyDescent="0.3">
      <c r="C1122" s="69"/>
    </row>
    <row r="1123" spans="3:3" x14ac:dyDescent="0.3">
      <c r="C1123" s="69"/>
    </row>
    <row r="1124" spans="3:3" x14ac:dyDescent="0.3">
      <c r="C1124" s="69"/>
    </row>
    <row r="1125" spans="3:3" x14ac:dyDescent="0.3">
      <c r="C1125" s="69"/>
    </row>
    <row r="1126" spans="3:3" x14ac:dyDescent="0.3">
      <c r="C1126" s="69"/>
    </row>
    <row r="1127" spans="3:3" x14ac:dyDescent="0.3">
      <c r="C1127" s="69"/>
    </row>
    <row r="1128" spans="3:3" x14ac:dyDescent="0.3">
      <c r="C1128" s="69"/>
    </row>
    <row r="1129" spans="3:3" x14ac:dyDescent="0.3">
      <c r="C1129" s="69"/>
    </row>
    <row r="1130" spans="3:3" x14ac:dyDescent="0.3">
      <c r="C1130" s="69"/>
    </row>
    <row r="1131" spans="3:3" x14ac:dyDescent="0.3">
      <c r="C1131" s="69"/>
    </row>
    <row r="1132" spans="3:3" x14ac:dyDescent="0.3">
      <c r="C1132" s="69"/>
    </row>
    <row r="1133" spans="3:3" x14ac:dyDescent="0.3">
      <c r="C1133" s="69"/>
    </row>
    <row r="1134" spans="3:3" x14ac:dyDescent="0.3">
      <c r="C1134" s="69"/>
    </row>
    <row r="1135" spans="3:3" x14ac:dyDescent="0.3">
      <c r="C1135" s="69"/>
    </row>
    <row r="1136" spans="3:3" x14ac:dyDescent="0.3">
      <c r="C1136" s="69"/>
    </row>
    <row r="1137" spans="3:3" x14ac:dyDescent="0.3">
      <c r="C1137" s="69"/>
    </row>
    <row r="1138" spans="3:3" x14ac:dyDescent="0.3">
      <c r="C1138" s="69"/>
    </row>
    <row r="1139" spans="3:3" x14ac:dyDescent="0.3">
      <c r="C1139" s="69"/>
    </row>
    <row r="1140" spans="3:3" x14ac:dyDescent="0.3">
      <c r="C1140" s="69"/>
    </row>
    <row r="1141" spans="3:3" x14ac:dyDescent="0.3">
      <c r="C1141" s="69"/>
    </row>
    <row r="1142" spans="3:3" x14ac:dyDescent="0.3">
      <c r="C1142" s="69"/>
    </row>
    <row r="1143" spans="3:3" x14ac:dyDescent="0.3">
      <c r="C1143" s="69"/>
    </row>
    <row r="1144" spans="3:3" x14ac:dyDescent="0.3">
      <c r="C1144" s="69"/>
    </row>
    <row r="1145" spans="3:3" x14ac:dyDescent="0.3">
      <c r="C1145" s="69"/>
    </row>
    <row r="1146" spans="3:3" x14ac:dyDescent="0.3">
      <c r="C1146" s="69"/>
    </row>
    <row r="1147" spans="3:3" x14ac:dyDescent="0.3">
      <c r="C1147" s="69"/>
    </row>
    <row r="1148" spans="3:3" x14ac:dyDescent="0.3">
      <c r="C1148" s="69"/>
    </row>
    <row r="1149" spans="3:3" x14ac:dyDescent="0.3">
      <c r="C1149" s="69"/>
    </row>
    <row r="1150" spans="3:3" x14ac:dyDescent="0.3">
      <c r="C1150" s="69"/>
    </row>
    <row r="1151" spans="3:3" x14ac:dyDescent="0.3">
      <c r="C1151" s="69"/>
    </row>
    <row r="1152" spans="3:3" x14ac:dyDescent="0.3">
      <c r="C1152" s="69"/>
    </row>
    <row r="1153" spans="3:3" x14ac:dyDescent="0.3">
      <c r="C1153" s="69"/>
    </row>
    <row r="1154" spans="3:3" x14ac:dyDescent="0.3">
      <c r="C1154" s="69"/>
    </row>
    <row r="1155" spans="3:3" x14ac:dyDescent="0.3">
      <c r="C1155" s="69"/>
    </row>
    <row r="1156" spans="3:3" x14ac:dyDescent="0.3">
      <c r="C1156" s="69"/>
    </row>
    <row r="1157" spans="3:3" x14ac:dyDescent="0.3">
      <c r="C1157" s="69"/>
    </row>
    <row r="1158" spans="3:3" x14ac:dyDescent="0.3">
      <c r="C1158" s="69"/>
    </row>
    <row r="1159" spans="3:3" x14ac:dyDescent="0.3">
      <c r="C1159" s="69"/>
    </row>
    <row r="1160" spans="3:3" x14ac:dyDescent="0.3">
      <c r="C1160" s="69"/>
    </row>
    <row r="1161" spans="3:3" x14ac:dyDescent="0.3">
      <c r="C1161" s="69"/>
    </row>
    <row r="1162" spans="3:3" x14ac:dyDescent="0.3">
      <c r="C1162" s="69"/>
    </row>
    <row r="1163" spans="3:3" x14ac:dyDescent="0.3">
      <c r="C1163" s="69"/>
    </row>
    <row r="1164" spans="3:3" x14ac:dyDescent="0.3">
      <c r="C1164" s="69"/>
    </row>
    <row r="1165" spans="3:3" x14ac:dyDescent="0.3">
      <c r="C1165" s="69"/>
    </row>
    <row r="1166" spans="3:3" x14ac:dyDescent="0.3">
      <c r="C1166" s="69"/>
    </row>
    <row r="1167" spans="3:3" x14ac:dyDescent="0.3">
      <c r="C1167" s="69"/>
    </row>
    <row r="1168" spans="3:3" x14ac:dyDescent="0.3">
      <c r="C1168" s="69"/>
    </row>
    <row r="1169" spans="3:3" x14ac:dyDescent="0.3">
      <c r="C1169" s="69"/>
    </row>
    <row r="1170" spans="3:3" x14ac:dyDescent="0.3">
      <c r="C1170" s="69"/>
    </row>
    <row r="1171" spans="3:3" x14ac:dyDescent="0.3">
      <c r="C1171" s="69"/>
    </row>
    <row r="1172" spans="3:3" x14ac:dyDescent="0.3">
      <c r="C1172" s="69"/>
    </row>
    <row r="1173" spans="3:3" x14ac:dyDescent="0.3">
      <c r="C1173" s="69"/>
    </row>
    <row r="1174" spans="3:3" x14ac:dyDescent="0.3">
      <c r="C1174" s="69"/>
    </row>
    <row r="1175" spans="3:3" x14ac:dyDescent="0.3">
      <c r="C1175" s="69"/>
    </row>
    <row r="1176" spans="3:3" x14ac:dyDescent="0.3">
      <c r="C1176" s="69"/>
    </row>
    <row r="1177" spans="3:3" x14ac:dyDescent="0.3">
      <c r="C1177" s="69"/>
    </row>
    <row r="1178" spans="3:3" x14ac:dyDescent="0.3">
      <c r="C1178" s="69"/>
    </row>
    <row r="1179" spans="3:3" x14ac:dyDescent="0.3">
      <c r="C1179" s="69"/>
    </row>
    <row r="1180" spans="3:3" x14ac:dyDescent="0.3">
      <c r="C1180" s="69"/>
    </row>
    <row r="1181" spans="3:3" x14ac:dyDescent="0.3">
      <c r="C1181" s="69"/>
    </row>
    <row r="1182" spans="3:3" x14ac:dyDescent="0.3">
      <c r="C1182" s="69"/>
    </row>
    <row r="1183" spans="3:3" x14ac:dyDescent="0.3">
      <c r="C1183" s="69"/>
    </row>
    <row r="1184" spans="3:3" x14ac:dyDescent="0.3">
      <c r="C1184" s="69"/>
    </row>
    <row r="1185" spans="3:3" x14ac:dyDescent="0.3">
      <c r="C1185" s="69"/>
    </row>
    <row r="1186" spans="3:3" x14ac:dyDescent="0.3">
      <c r="C1186" s="69"/>
    </row>
    <row r="1187" spans="3:3" x14ac:dyDescent="0.3">
      <c r="C1187" s="69"/>
    </row>
    <row r="1188" spans="3:3" x14ac:dyDescent="0.3">
      <c r="C1188" s="69"/>
    </row>
    <row r="1189" spans="3:3" x14ac:dyDescent="0.3">
      <c r="C1189" s="69"/>
    </row>
    <row r="1190" spans="3:3" x14ac:dyDescent="0.3">
      <c r="C1190" s="69"/>
    </row>
    <row r="1191" spans="3:3" x14ac:dyDescent="0.3">
      <c r="C1191" s="69"/>
    </row>
    <row r="1192" spans="3:3" x14ac:dyDescent="0.3">
      <c r="C1192" s="69"/>
    </row>
    <row r="1193" spans="3:3" x14ac:dyDescent="0.3">
      <c r="C1193" s="69"/>
    </row>
    <row r="1194" spans="3:3" x14ac:dyDescent="0.3">
      <c r="C1194" s="69"/>
    </row>
    <row r="1195" spans="3:3" x14ac:dyDescent="0.3">
      <c r="C1195" s="69"/>
    </row>
    <row r="1196" spans="3:3" x14ac:dyDescent="0.3">
      <c r="C1196" s="69"/>
    </row>
    <row r="1197" spans="3:3" x14ac:dyDescent="0.3">
      <c r="C1197" s="69"/>
    </row>
    <row r="1198" spans="3:3" x14ac:dyDescent="0.3">
      <c r="C1198" s="69"/>
    </row>
    <row r="1199" spans="3:3" x14ac:dyDescent="0.3">
      <c r="C1199" s="69"/>
    </row>
    <row r="1200" spans="3:3" x14ac:dyDescent="0.3">
      <c r="C1200" s="6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59999389629810485"/>
  </sheetPr>
  <dimension ref="B2:AQ142"/>
  <sheetViews>
    <sheetView showGridLines="0" workbookViewId="0">
      <selection activeCell="V16" sqref="V16"/>
    </sheetView>
  </sheetViews>
  <sheetFormatPr defaultColWidth="9.109375" defaultRowHeight="10.199999999999999" x14ac:dyDescent="0.3"/>
  <cols>
    <col min="1" max="1" width="2.109375" style="23" customWidth="1"/>
    <col min="2" max="2" width="13.5546875" style="23" customWidth="1"/>
    <col min="3" max="3" width="16.5546875" style="23" customWidth="1"/>
    <col min="4" max="5" width="12.6640625" style="23" customWidth="1"/>
    <col min="6" max="6" width="12.33203125" style="23" customWidth="1"/>
    <col min="7" max="7" width="16.33203125" style="23" customWidth="1"/>
    <col min="8" max="8" width="0.88671875" style="23" customWidth="1"/>
    <col min="9" max="11" width="1.33203125" style="23" customWidth="1"/>
    <col min="12" max="12" width="23.5546875" style="23" customWidth="1"/>
    <col min="13" max="13" width="12.33203125" style="23" customWidth="1"/>
    <col min="14" max="14" width="10" style="23" customWidth="1"/>
    <col min="15" max="15" width="12" style="23" customWidth="1"/>
    <col min="16" max="20" width="1.33203125" style="23" customWidth="1"/>
    <col min="21" max="21" width="12.33203125" style="23" customWidth="1"/>
    <col min="22" max="22" width="14.5546875" style="23" customWidth="1"/>
    <col min="23" max="23" width="11.33203125" style="23" customWidth="1"/>
    <col min="24" max="24" width="9.5546875" style="23" customWidth="1"/>
    <col min="25" max="25" width="2" style="23" customWidth="1"/>
    <col min="26" max="29" width="1.44140625" style="23" customWidth="1"/>
    <col min="30" max="30" width="1.33203125" style="23" customWidth="1"/>
    <col min="31" max="31" width="12" style="23" customWidth="1"/>
    <col min="32" max="32" width="10.88671875" style="23" customWidth="1"/>
    <col min="33" max="33" width="10" style="23" customWidth="1"/>
    <col min="34" max="34" width="10.44140625" style="23" customWidth="1"/>
    <col min="35" max="39" width="1.33203125" style="23" customWidth="1"/>
    <col min="40" max="40" width="12.33203125" style="23" customWidth="1"/>
    <col min="41" max="41" width="12.109375" style="23" customWidth="1"/>
    <col min="42" max="42" width="13.109375" style="23" customWidth="1"/>
    <col min="43" max="43" width="10.33203125" style="23" customWidth="1"/>
    <col min="44" max="16384" width="9.109375" style="23"/>
  </cols>
  <sheetData>
    <row r="2" spans="2:43" ht="11.25" customHeight="1" x14ac:dyDescent="0.3">
      <c r="B2" s="312" t="s">
        <v>119</v>
      </c>
      <c r="C2" s="313"/>
      <c r="D2" s="313"/>
      <c r="E2" s="313"/>
      <c r="F2" s="313"/>
      <c r="G2" s="314"/>
      <c r="L2" s="312" t="s">
        <v>109</v>
      </c>
      <c r="M2" s="313"/>
      <c r="N2" s="313"/>
      <c r="O2" s="314"/>
      <c r="U2" s="312" t="s">
        <v>110</v>
      </c>
      <c r="V2" s="313"/>
      <c r="W2" s="313"/>
      <c r="X2" s="314"/>
      <c r="AE2" s="312" t="s">
        <v>111</v>
      </c>
      <c r="AF2" s="313"/>
      <c r="AG2" s="313"/>
      <c r="AH2" s="314"/>
      <c r="AN2" s="312" t="s">
        <v>100</v>
      </c>
      <c r="AO2" s="313"/>
      <c r="AP2" s="313"/>
      <c r="AQ2" s="314"/>
    </row>
    <row r="3" spans="2:43" x14ac:dyDescent="0.3">
      <c r="B3" s="315"/>
      <c r="C3" s="316"/>
      <c r="D3" s="316"/>
      <c r="E3" s="316"/>
      <c r="F3" s="316"/>
      <c r="G3" s="317"/>
      <c r="L3" s="315"/>
      <c r="M3" s="316"/>
      <c r="N3" s="316"/>
      <c r="O3" s="317"/>
      <c r="U3" s="315"/>
      <c r="V3" s="316"/>
      <c r="W3" s="316"/>
      <c r="X3" s="317"/>
      <c r="AE3" s="315"/>
      <c r="AF3" s="316"/>
      <c r="AG3" s="316"/>
      <c r="AH3" s="317"/>
      <c r="AN3" s="315"/>
      <c r="AO3" s="316"/>
      <c r="AP3" s="316"/>
      <c r="AQ3" s="317"/>
    </row>
    <row r="4" spans="2:43" x14ac:dyDescent="0.3">
      <c r="B4" s="228" t="s">
        <v>104</v>
      </c>
      <c r="C4" s="228" t="s">
        <v>34</v>
      </c>
      <c r="G4" s="52"/>
      <c r="L4" s="228" t="s">
        <v>104</v>
      </c>
      <c r="M4" s="228" t="s">
        <v>34</v>
      </c>
      <c r="O4" s="53"/>
      <c r="U4" s="233" t="s">
        <v>104</v>
      </c>
      <c r="V4" s="233" t="s">
        <v>34</v>
      </c>
      <c r="X4" s="53"/>
      <c r="AE4" s="233" t="s">
        <v>104</v>
      </c>
      <c r="AF4" s="233" t="s">
        <v>34</v>
      </c>
      <c r="AH4" s="53"/>
      <c r="AN4" s="233" t="s">
        <v>104</v>
      </c>
      <c r="AO4" s="233" t="s">
        <v>34</v>
      </c>
      <c r="AQ4" s="53"/>
    </row>
    <row r="5" spans="2:43" x14ac:dyDescent="0.3">
      <c r="B5" s="228" t="s">
        <v>106</v>
      </c>
      <c r="C5" s="228" t="s">
        <v>34</v>
      </c>
      <c r="G5" s="53"/>
      <c r="L5" s="228" t="s">
        <v>106</v>
      </c>
      <c r="M5" s="228" t="s">
        <v>34</v>
      </c>
      <c r="O5" s="53"/>
      <c r="U5" s="233" t="s">
        <v>106</v>
      </c>
      <c r="V5" s="233" t="s">
        <v>34</v>
      </c>
      <c r="X5" s="53"/>
      <c r="AE5" s="233" t="s">
        <v>106</v>
      </c>
      <c r="AF5" s="233" t="s">
        <v>34</v>
      </c>
      <c r="AH5" s="53"/>
      <c r="AN5" s="233" t="s">
        <v>106</v>
      </c>
      <c r="AO5" s="233" t="s">
        <v>34</v>
      </c>
      <c r="AQ5" s="53"/>
    </row>
    <row r="6" spans="2:43" x14ac:dyDescent="0.3">
      <c r="B6" s="228" t="s">
        <v>105</v>
      </c>
      <c r="C6" s="228" t="s">
        <v>34</v>
      </c>
      <c r="D6" s="25"/>
      <c r="E6" s="25"/>
      <c r="F6" s="25"/>
      <c r="G6" s="52"/>
      <c r="L6" s="228" t="s">
        <v>105</v>
      </c>
      <c r="M6" s="228" t="s">
        <v>34</v>
      </c>
      <c r="O6" s="53"/>
      <c r="U6" s="233" t="s">
        <v>105</v>
      </c>
      <c r="V6" s="233" t="s">
        <v>34</v>
      </c>
      <c r="X6" s="53"/>
      <c r="AE6" s="233" t="s">
        <v>105</v>
      </c>
      <c r="AF6" s="233" t="s">
        <v>34</v>
      </c>
      <c r="AH6" s="53"/>
      <c r="AN6" s="233" t="s">
        <v>105</v>
      </c>
      <c r="AO6" s="233" t="s">
        <v>34</v>
      </c>
      <c r="AQ6" s="53"/>
    </row>
    <row r="7" spans="2:43" x14ac:dyDescent="0.3">
      <c r="B7" s="54"/>
      <c r="C7" s="55"/>
      <c r="D7" s="55"/>
      <c r="E7" s="55"/>
      <c r="F7" s="55"/>
      <c r="G7" s="56"/>
      <c r="L7" s="54"/>
      <c r="M7" s="55"/>
      <c r="N7" s="57"/>
      <c r="O7" s="56"/>
      <c r="U7" s="58"/>
      <c r="V7" s="57"/>
      <c r="W7" s="57"/>
      <c r="X7" s="56"/>
      <c r="AE7" s="58"/>
      <c r="AF7" s="57"/>
      <c r="AG7" s="57"/>
      <c r="AH7" s="56"/>
      <c r="AN7" s="58"/>
      <c r="AO7" s="57"/>
      <c r="AP7" s="57"/>
      <c r="AQ7" s="56"/>
    </row>
    <row r="8" spans="2:43" s="36" customFormat="1" ht="14.4" x14ac:dyDescent="0.3">
      <c r="B8" s="106" t="s">
        <v>43</v>
      </c>
      <c r="C8" s="106" t="s">
        <v>23</v>
      </c>
      <c r="D8" s="106"/>
      <c r="E8" s="106"/>
      <c r="F8" s="106"/>
      <c r="G8" s="106"/>
      <c r="H8" s="106"/>
      <c r="L8" s="106"/>
      <c r="M8" s="106" t="s">
        <v>35</v>
      </c>
      <c r="N8" s="106"/>
      <c r="O8" s="106"/>
      <c r="V8" s="36" t="s">
        <v>35</v>
      </c>
      <c r="Y8"/>
      <c r="AF8" s="36" t="s">
        <v>35</v>
      </c>
      <c r="AN8" s="229"/>
      <c r="AO8" s="36" t="s">
        <v>35</v>
      </c>
      <c r="AQ8" s="230"/>
    </row>
    <row r="9" spans="2:43" s="36" customFormat="1" ht="91.8" x14ac:dyDescent="0.3">
      <c r="B9" s="106" t="s">
        <v>51</v>
      </c>
      <c r="C9" s="106" t="s">
        <v>28</v>
      </c>
      <c r="D9" s="106" t="s">
        <v>26</v>
      </c>
      <c r="E9" s="106" t="s">
        <v>25</v>
      </c>
      <c r="F9" s="106" t="s">
        <v>29</v>
      </c>
      <c r="G9" s="106" t="s">
        <v>27</v>
      </c>
      <c r="H9" s="106" t="s">
        <v>22</v>
      </c>
      <c r="L9" s="106" t="s">
        <v>23</v>
      </c>
      <c r="M9" s="106" t="s">
        <v>94</v>
      </c>
      <c r="N9" s="106" t="s">
        <v>93</v>
      </c>
      <c r="O9" s="106" t="s">
        <v>95</v>
      </c>
      <c r="U9" s="36" t="s">
        <v>51</v>
      </c>
      <c r="V9" s="36" t="s">
        <v>94</v>
      </c>
      <c r="W9" s="36" t="s">
        <v>93</v>
      </c>
      <c r="X9" s="36" t="s">
        <v>95</v>
      </c>
      <c r="Y9"/>
      <c r="AE9" s="36" t="s">
        <v>79</v>
      </c>
      <c r="AF9" s="36" t="s">
        <v>94</v>
      </c>
      <c r="AG9" s="36" t="s">
        <v>93</v>
      </c>
      <c r="AH9" s="36" t="s">
        <v>95</v>
      </c>
      <c r="AN9" s="239" t="s">
        <v>44</v>
      </c>
      <c r="AO9" s="240" t="s">
        <v>220</v>
      </c>
      <c r="AP9" s="36" t="s">
        <v>53</v>
      </c>
      <c r="AQ9" s="230" t="s">
        <v>45</v>
      </c>
    </row>
    <row r="10" spans="2:43" ht="14.4" x14ac:dyDescent="0.3">
      <c r="B10" s="100" t="s">
        <v>270</v>
      </c>
      <c r="C10" s="100">
        <v>0.8</v>
      </c>
      <c r="D10" s="100">
        <v>-1.5799999999999998</v>
      </c>
      <c r="E10" s="100">
        <v>0.54999999999999982</v>
      </c>
      <c r="F10" s="100">
        <v>1</v>
      </c>
      <c r="G10" s="100"/>
      <c r="H10" s="100">
        <v>0.77</v>
      </c>
      <c r="L10" s="100" t="s">
        <v>246</v>
      </c>
      <c r="M10" s="100">
        <v>0</v>
      </c>
      <c r="N10" s="100">
        <v>0</v>
      </c>
      <c r="O10" s="100">
        <v>0</v>
      </c>
      <c r="U10" s="231"/>
      <c r="V10" s="100">
        <v>0</v>
      </c>
      <c r="W10" s="100">
        <v>0</v>
      </c>
      <c r="X10" s="100">
        <v>0</v>
      </c>
      <c r="Y10"/>
      <c r="AE10" s="104">
        <v>-180</v>
      </c>
      <c r="AF10" s="100">
        <v>0.56999999999999995</v>
      </c>
      <c r="AG10" s="100">
        <v>0</v>
      </c>
      <c r="AH10" s="100">
        <v>0.56999999999999995</v>
      </c>
      <c r="AN10" s="294">
        <v>0.01</v>
      </c>
      <c r="AO10" s="234">
        <v>31</v>
      </c>
      <c r="AP10" s="235">
        <v>0.1196774193548388</v>
      </c>
      <c r="AQ10" s="236">
        <v>3.7100000000000031</v>
      </c>
    </row>
    <row r="11" spans="2:43" ht="14.4" x14ac:dyDescent="0.3">
      <c r="B11" s="100" t="s">
        <v>320</v>
      </c>
      <c r="C11" s="100">
        <v>-0.82</v>
      </c>
      <c r="D11" s="100"/>
      <c r="E11" s="100"/>
      <c r="F11" s="100"/>
      <c r="G11" s="100">
        <v>-0.93</v>
      </c>
      <c r="H11" s="100">
        <v>-1.75</v>
      </c>
      <c r="L11" s="100" t="s">
        <v>28</v>
      </c>
      <c r="M11" s="100">
        <v>5.4900000000000011</v>
      </c>
      <c r="N11" s="100">
        <v>-6.55</v>
      </c>
      <c r="O11" s="100">
        <v>-1.0599999999999998</v>
      </c>
      <c r="U11" s="231" t="s">
        <v>270</v>
      </c>
      <c r="V11" s="100">
        <v>5.65</v>
      </c>
      <c r="W11" s="100">
        <v>-4.88</v>
      </c>
      <c r="X11" s="100">
        <v>0.76999999999999957</v>
      </c>
      <c r="Y11"/>
      <c r="AE11" s="104">
        <v>0</v>
      </c>
      <c r="AF11" s="100">
        <v>0</v>
      </c>
      <c r="AG11" s="100">
        <v>0</v>
      </c>
      <c r="AH11" s="100">
        <v>0</v>
      </c>
      <c r="AN11" s="295">
        <v>0.02</v>
      </c>
      <c r="AO11" s="296">
        <v>6</v>
      </c>
      <c r="AP11" s="100">
        <v>-0.8833333333333333</v>
      </c>
      <c r="AQ11" s="293">
        <v>-5.3</v>
      </c>
    </row>
    <row r="12" spans="2:43" ht="14.4" x14ac:dyDescent="0.3">
      <c r="B12" s="100" t="s">
        <v>338</v>
      </c>
      <c r="C12" s="100"/>
      <c r="D12" s="100">
        <v>0.81</v>
      </c>
      <c r="E12" s="100"/>
      <c r="F12" s="100"/>
      <c r="G12" s="100"/>
      <c r="H12" s="100">
        <v>0.81</v>
      </c>
      <c r="L12" s="100" t="s">
        <v>26</v>
      </c>
      <c r="M12" s="100">
        <v>3.06</v>
      </c>
      <c r="N12" s="100">
        <v>-2.9699999999999998</v>
      </c>
      <c r="O12" s="100">
        <v>9.0000000000000288E-2</v>
      </c>
      <c r="U12" s="231" t="s">
        <v>320</v>
      </c>
      <c r="V12" s="100">
        <v>0</v>
      </c>
      <c r="W12" s="100">
        <v>-1.75</v>
      </c>
      <c r="X12" s="100">
        <v>-1.75</v>
      </c>
      <c r="Y12"/>
      <c r="AE12" s="104">
        <v>15</v>
      </c>
      <c r="AF12" s="100">
        <v>0</v>
      </c>
      <c r="AG12" s="100">
        <v>-1.88</v>
      </c>
      <c r="AH12" s="100">
        <v>-1.88</v>
      </c>
      <c r="AN12" s="237" t="s">
        <v>22</v>
      </c>
      <c r="AO12" s="238">
        <v>37</v>
      </c>
      <c r="AP12" s="226">
        <v>-4.2972972972972888E-2</v>
      </c>
      <c r="AQ12" s="227">
        <v>-1.5899999999999967</v>
      </c>
    </row>
    <row r="13" spans="2:43" ht="14.4" x14ac:dyDescent="0.3">
      <c r="B13" s="100" t="s">
        <v>271</v>
      </c>
      <c r="C13" s="100">
        <v>1.1800000000000002</v>
      </c>
      <c r="D13" s="100"/>
      <c r="E13" s="100"/>
      <c r="F13" s="100"/>
      <c r="G13" s="100">
        <v>0.01</v>
      </c>
      <c r="H13" s="100">
        <v>1.1900000000000002</v>
      </c>
      <c r="L13" s="100" t="s">
        <v>25</v>
      </c>
      <c r="M13" s="100">
        <v>3.84</v>
      </c>
      <c r="N13" s="100">
        <v>-2.98</v>
      </c>
      <c r="O13" s="100">
        <v>0.85999999999999988</v>
      </c>
      <c r="U13" s="231" t="s">
        <v>338</v>
      </c>
      <c r="V13" s="100">
        <v>0.81</v>
      </c>
      <c r="W13" s="100">
        <v>0</v>
      </c>
      <c r="X13" s="100">
        <v>0.81</v>
      </c>
      <c r="Y13"/>
      <c r="AE13" s="104">
        <v>180</v>
      </c>
      <c r="AF13" s="100">
        <v>0.17</v>
      </c>
      <c r="AG13" s="100">
        <v>0</v>
      </c>
      <c r="AH13" s="100">
        <v>0.17</v>
      </c>
      <c r="AN13"/>
      <c r="AO13"/>
      <c r="AP13"/>
      <c r="AQ13"/>
    </row>
    <row r="14" spans="2:43" ht="14.4" x14ac:dyDescent="0.3">
      <c r="B14" s="100" t="s">
        <v>398</v>
      </c>
      <c r="C14" s="100">
        <v>0.56999999999999995</v>
      </c>
      <c r="D14" s="100"/>
      <c r="E14" s="100"/>
      <c r="F14" s="100"/>
      <c r="G14" s="100"/>
      <c r="H14" s="100">
        <v>0.56999999999999995</v>
      </c>
      <c r="L14" s="100" t="s">
        <v>29</v>
      </c>
      <c r="M14" s="100">
        <v>5.39</v>
      </c>
      <c r="N14" s="100">
        <v>-3.12</v>
      </c>
      <c r="O14" s="100">
        <v>2.2699999999999996</v>
      </c>
      <c r="U14" s="231" t="s">
        <v>271</v>
      </c>
      <c r="V14" s="100">
        <v>2.46</v>
      </c>
      <c r="W14" s="100">
        <v>-1.27</v>
      </c>
      <c r="X14" s="100">
        <v>1.1900000000000002</v>
      </c>
      <c r="Y14"/>
      <c r="AE14" s="104">
        <v>195</v>
      </c>
      <c r="AF14" s="100">
        <v>0.81</v>
      </c>
      <c r="AG14" s="100">
        <v>0</v>
      </c>
      <c r="AH14" s="100">
        <v>0.81</v>
      </c>
      <c r="AN14" s="32"/>
      <c r="AO14" s="32"/>
      <c r="AP14" s="32"/>
      <c r="AQ14" s="32"/>
    </row>
    <row r="15" spans="2:43" ht="14.4" x14ac:dyDescent="0.3">
      <c r="B15" s="100" t="s">
        <v>311</v>
      </c>
      <c r="C15" s="100"/>
      <c r="D15" s="100"/>
      <c r="E15" s="100"/>
      <c r="F15" s="100">
        <v>4.17</v>
      </c>
      <c r="G15" s="100"/>
      <c r="H15" s="100">
        <v>4.17</v>
      </c>
      <c r="L15" s="100" t="s">
        <v>27</v>
      </c>
      <c r="M15" s="100">
        <v>0.18000000000000002</v>
      </c>
      <c r="N15" s="100">
        <v>-3.93</v>
      </c>
      <c r="O15" s="100">
        <v>-3.7500000000000004</v>
      </c>
      <c r="U15" s="231" t="s">
        <v>398</v>
      </c>
      <c r="V15" s="100">
        <v>0.56999999999999995</v>
      </c>
      <c r="W15" s="100">
        <v>0</v>
      </c>
      <c r="X15" s="100">
        <v>0.56999999999999995</v>
      </c>
      <c r="Y15"/>
      <c r="AE15" s="104">
        <v>225</v>
      </c>
      <c r="AF15" s="100">
        <v>0</v>
      </c>
      <c r="AG15" s="100">
        <v>-1.29</v>
      </c>
      <c r="AH15" s="100">
        <v>-1.29</v>
      </c>
      <c r="AN15" s="32"/>
      <c r="AO15" s="32"/>
      <c r="AP15" s="32"/>
      <c r="AQ15" s="32"/>
    </row>
    <row r="16" spans="2:43" ht="14.4" x14ac:dyDescent="0.3">
      <c r="B16" s="100" t="s">
        <v>333</v>
      </c>
      <c r="C16" s="100"/>
      <c r="D16" s="100"/>
      <c r="E16" s="100"/>
      <c r="F16" s="100">
        <v>-1.54</v>
      </c>
      <c r="G16" s="100"/>
      <c r="H16" s="100">
        <v>-1.54</v>
      </c>
      <c r="L16" s="100" t="s">
        <v>22</v>
      </c>
      <c r="M16" s="100">
        <v>17.96</v>
      </c>
      <c r="N16" s="100">
        <v>-19.55</v>
      </c>
      <c r="O16" s="100">
        <v>-1.5900000000000003</v>
      </c>
      <c r="U16" s="231" t="s">
        <v>311</v>
      </c>
      <c r="V16" s="100">
        <v>4.17</v>
      </c>
      <c r="W16" s="100">
        <v>0</v>
      </c>
      <c r="X16" s="100">
        <v>4.17</v>
      </c>
      <c r="Y16"/>
      <c r="AE16" s="104">
        <v>270</v>
      </c>
      <c r="AF16" s="100">
        <v>0.89</v>
      </c>
      <c r="AG16" s="100">
        <v>-0.22</v>
      </c>
      <c r="AH16" s="100">
        <v>0.67</v>
      </c>
    </row>
    <row r="17" spans="2:34" ht="14.4" x14ac:dyDescent="0.3">
      <c r="B17" s="100" t="s">
        <v>392</v>
      </c>
      <c r="C17" s="100"/>
      <c r="D17" s="100"/>
      <c r="E17" s="100"/>
      <c r="F17" s="100"/>
      <c r="G17" s="100">
        <v>0.17</v>
      </c>
      <c r="H17" s="100">
        <v>0.17</v>
      </c>
      <c r="U17" s="231" t="s">
        <v>333</v>
      </c>
      <c r="V17" s="100">
        <v>0</v>
      </c>
      <c r="W17" s="100">
        <v>-1.54</v>
      </c>
      <c r="X17" s="100">
        <v>-1.54</v>
      </c>
      <c r="Y17"/>
      <c r="AE17" s="104" t="s">
        <v>78</v>
      </c>
      <c r="AF17" s="100">
        <v>15.519999999999998</v>
      </c>
      <c r="AG17" s="100">
        <v>-16.16</v>
      </c>
      <c r="AH17" s="100">
        <v>-0.63999999999999801</v>
      </c>
    </row>
    <row r="18" spans="2:34" ht="14.4" x14ac:dyDescent="0.3">
      <c r="B18" s="100" t="s">
        <v>312</v>
      </c>
      <c r="C18" s="100"/>
      <c r="D18" s="100">
        <v>0.61</v>
      </c>
      <c r="E18" s="100"/>
      <c r="F18" s="100"/>
      <c r="G18" s="100">
        <v>-1.1200000000000001</v>
      </c>
      <c r="H18" s="100">
        <v>-0.51000000000000012</v>
      </c>
      <c r="U18" s="231" t="s">
        <v>392</v>
      </c>
      <c r="V18" s="100">
        <v>0.17</v>
      </c>
      <c r="W18" s="100">
        <v>0</v>
      </c>
      <c r="X18" s="100">
        <v>0.17</v>
      </c>
      <c r="Y18"/>
      <c r="AE18" s="104" t="s">
        <v>22</v>
      </c>
      <c r="AF18" s="34">
        <v>17.959999999999997</v>
      </c>
      <c r="AG18" s="100">
        <v>-19.55</v>
      </c>
      <c r="AH18" s="100">
        <v>-1.5899999999999981</v>
      </c>
    </row>
    <row r="19" spans="2:34" ht="14.4" x14ac:dyDescent="0.3">
      <c r="B19" s="100" t="s">
        <v>348</v>
      </c>
      <c r="C19" s="100">
        <v>-2.12</v>
      </c>
      <c r="D19" s="100"/>
      <c r="E19" s="100">
        <v>0.23</v>
      </c>
      <c r="F19" s="100"/>
      <c r="G19" s="100">
        <v>-1.88</v>
      </c>
      <c r="H19" s="100">
        <v>-3.77</v>
      </c>
      <c r="U19" s="231" t="s">
        <v>312</v>
      </c>
      <c r="V19" s="100">
        <v>0.61</v>
      </c>
      <c r="W19" s="100">
        <v>-1.1200000000000001</v>
      </c>
      <c r="X19" s="100">
        <v>-0.51000000000000012</v>
      </c>
      <c r="Y19"/>
      <c r="AE19"/>
      <c r="AF19"/>
      <c r="AG19"/>
      <c r="AH19"/>
    </row>
    <row r="20" spans="2:34" ht="14.4" x14ac:dyDescent="0.3">
      <c r="B20" s="100" t="s">
        <v>374</v>
      </c>
      <c r="C20" s="100">
        <v>-2.34</v>
      </c>
      <c r="D20" s="100"/>
      <c r="E20" s="100"/>
      <c r="F20" s="100"/>
      <c r="G20" s="100"/>
      <c r="H20" s="100">
        <v>-2.34</v>
      </c>
      <c r="U20" s="231" t="s">
        <v>348</v>
      </c>
      <c r="V20" s="100">
        <v>0.23</v>
      </c>
      <c r="W20" s="100">
        <v>-4</v>
      </c>
      <c r="X20" s="100">
        <v>-3.77</v>
      </c>
      <c r="Y20"/>
      <c r="AE20"/>
      <c r="AF20"/>
      <c r="AG20"/>
      <c r="AH20"/>
    </row>
    <row r="21" spans="2:34" ht="14.4" x14ac:dyDescent="0.3">
      <c r="B21" s="100" t="s">
        <v>334</v>
      </c>
      <c r="C21" s="100"/>
      <c r="D21" s="100"/>
      <c r="E21" s="100"/>
      <c r="F21" s="100">
        <v>-1.36</v>
      </c>
      <c r="G21" s="100"/>
      <c r="H21" s="100">
        <v>-1.36</v>
      </c>
      <c r="U21" s="231" t="s">
        <v>374</v>
      </c>
      <c r="V21" s="100">
        <v>0</v>
      </c>
      <c r="W21" s="100">
        <v>-2.34</v>
      </c>
      <c r="X21" s="100">
        <v>-2.34</v>
      </c>
      <c r="Y21"/>
      <c r="AE21"/>
      <c r="AF21"/>
      <c r="AG21"/>
      <c r="AH21"/>
    </row>
    <row r="22" spans="2:34" ht="14.4" x14ac:dyDescent="0.3">
      <c r="B22" s="100" t="s">
        <v>375</v>
      </c>
      <c r="C22" s="100"/>
      <c r="D22" s="100">
        <v>0.81</v>
      </c>
      <c r="E22" s="100"/>
      <c r="F22" s="100"/>
      <c r="G22" s="100"/>
      <c r="H22" s="100">
        <v>0.81</v>
      </c>
      <c r="U22" s="231" t="s">
        <v>334</v>
      </c>
      <c r="V22" s="100">
        <v>0</v>
      </c>
      <c r="W22" s="100">
        <v>-1.36</v>
      </c>
      <c r="X22" s="100">
        <v>-1.36</v>
      </c>
      <c r="Y22"/>
      <c r="AE22"/>
      <c r="AF22"/>
      <c r="AG22"/>
      <c r="AH22"/>
    </row>
    <row r="23" spans="2:34" ht="14.4" x14ac:dyDescent="0.3">
      <c r="B23" s="100" t="s">
        <v>313</v>
      </c>
      <c r="C23" s="100"/>
      <c r="D23" s="100">
        <v>0.73</v>
      </c>
      <c r="E23" s="100"/>
      <c r="F23" s="100"/>
      <c r="G23" s="100"/>
      <c r="H23" s="100">
        <v>0.73</v>
      </c>
      <c r="U23" s="231" t="s">
        <v>375</v>
      </c>
      <c r="V23" s="100">
        <v>0.81</v>
      </c>
      <c r="W23" s="100">
        <v>0</v>
      </c>
      <c r="X23" s="100">
        <v>0.81</v>
      </c>
      <c r="Y23"/>
      <c r="AE23"/>
      <c r="AF23"/>
      <c r="AG23"/>
      <c r="AH23"/>
    </row>
    <row r="24" spans="2:34" ht="14.4" x14ac:dyDescent="0.3">
      <c r="B24" s="100" t="s">
        <v>289</v>
      </c>
      <c r="C24" s="100">
        <v>1.67</v>
      </c>
      <c r="D24" s="100">
        <v>-1.29</v>
      </c>
      <c r="E24" s="100">
        <v>0.08</v>
      </c>
      <c r="F24" s="100"/>
      <c r="G24" s="100"/>
      <c r="H24" s="100">
        <v>0.45999999999999991</v>
      </c>
      <c r="U24" s="231" t="s">
        <v>313</v>
      </c>
      <c r="V24" s="100">
        <v>0.73</v>
      </c>
      <c r="W24" s="100">
        <v>0</v>
      </c>
      <c r="X24" s="100">
        <v>0.73</v>
      </c>
      <c r="Y24" s="35"/>
      <c r="AE24"/>
      <c r="AF24"/>
      <c r="AG24"/>
      <c r="AH24"/>
    </row>
    <row r="25" spans="2:34" ht="14.4" x14ac:dyDescent="0.3">
      <c r="B25" s="100" t="s">
        <v>22</v>
      </c>
      <c r="C25" s="100">
        <v>-1.06</v>
      </c>
      <c r="D25" s="100">
        <v>9.0000000000000302E-2</v>
      </c>
      <c r="E25" s="100">
        <v>0.85999999999999976</v>
      </c>
      <c r="F25" s="100">
        <v>2.2699999999999996</v>
      </c>
      <c r="G25" s="100">
        <v>-3.75</v>
      </c>
      <c r="H25" s="100">
        <v>-1.5900000000000007</v>
      </c>
      <c r="U25" s="231" t="s">
        <v>289</v>
      </c>
      <c r="V25" s="100">
        <v>1.75</v>
      </c>
      <c r="W25" s="100">
        <v>-1.29</v>
      </c>
      <c r="X25" s="100">
        <v>0.46000000000000008</v>
      </c>
      <c r="Y25" s="35"/>
      <c r="AE25"/>
      <c r="AF25"/>
      <c r="AG25"/>
      <c r="AH25"/>
    </row>
    <row r="26" spans="2:34" ht="14.4" x14ac:dyDescent="0.3">
      <c r="U26" s="232" t="s">
        <v>22</v>
      </c>
      <c r="V26" s="100">
        <v>17.96</v>
      </c>
      <c r="W26" s="100">
        <v>-19.55</v>
      </c>
      <c r="X26" s="100">
        <v>-1.5900000000000007</v>
      </c>
      <c r="Y26" s="35"/>
      <c r="AE26"/>
      <c r="AF26"/>
      <c r="AG26"/>
      <c r="AH26"/>
    </row>
    <row r="27" spans="2:34" ht="14.4" x14ac:dyDescent="0.3">
      <c r="U27" s="32"/>
      <c r="V27" s="32"/>
      <c r="W27" s="32"/>
      <c r="X27" s="32"/>
      <c r="Y27" s="32"/>
      <c r="AE27"/>
      <c r="AF27"/>
      <c r="AG27"/>
      <c r="AH27"/>
    </row>
    <row r="28" spans="2:34" ht="14.4" x14ac:dyDescent="0.3">
      <c r="U28" s="32"/>
      <c r="V28" s="32"/>
      <c r="W28" s="32"/>
      <c r="X28" s="32"/>
      <c r="Y28" s="32"/>
      <c r="AE28"/>
      <c r="AF28"/>
      <c r="AG28"/>
      <c r="AH28"/>
    </row>
    <row r="29" spans="2:34" ht="14.4" x14ac:dyDescent="0.3">
      <c r="U29" s="32"/>
      <c r="V29" s="32"/>
      <c r="W29" s="32"/>
      <c r="X29" s="32"/>
      <c r="Y29" s="32"/>
      <c r="AE29"/>
      <c r="AF29"/>
      <c r="AG29"/>
      <c r="AH29"/>
    </row>
    <row r="30" spans="2:34" ht="14.4" x14ac:dyDescent="0.3">
      <c r="U30" s="32"/>
      <c r="V30" s="32"/>
      <c r="W30" s="32"/>
      <c r="X30" s="32"/>
      <c r="Y30" s="32"/>
      <c r="AE30"/>
      <c r="AF30"/>
      <c r="AG30"/>
      <c r="AH30"/>
    </row>
    <row r="31" spans="2:34" x14ac:dyDescent="0.2">
      <c r="U31" s="32"/>
      <c r="V31" s="32"/>
      <c r="W31" s="32"/>
      <c r="X31" s="32"/>
      <c r="Y31" s="32"/>
    </row>
    <row r="32" spans="2:34" x14ac:dyDescent="0.2">
      <c r="U32" s="32"/>
      <c r="V32" s="32"/>
      <c r="W32" s="32"/>
      <c r="X32" s="32"/>
      <c r="Y32" s="32"/>
    </row>
    <row r="33" spans="21:25" x14ac:dyDescent="0.2">
      <c r="U33" s="32"/>
      <c r="V33" s="32"/>
      <c r="W33" s="32"/>
      <c r="X33" s="32"/>
      <c r="Y33" s="32"/>
    </row>
    <row r="34" spans="21:25" x14ac:dyDescent="0.2">
      <c r="U34" s="32"/>
      <c r="V34" s="32"/>
      <c r="W34" s="32"/>
      <c r="X34" s="32"/>
      <c r="Y34" s="32"/>
    </row>
    <row r="35" spans="21:25" x14ac:dyDescent="0.2">
      <c r="U35" s="32"/>
      <c r="V35" s="32"/>
      <c r="W35" s="32"/>
      <c r="X35" s="32"/>
      <c r="Y35" s="32"/>
    </row>
    <row r="36" spans="21:25" x14ac:dyDescent="0.2">
      <c r="U36" s="32"/>
      <c r="V36" s="32"/>
      <c r="W36" s="32"/>
      <c r="X36" s="32"/>
      <c r="Y36" s="32"/>
    </row>
    <row r="37" spans="21:25" x14ac:dyDescent="0.2">
      <c r="U37" s="32"/>
      <c r="V37" s="32"/>
      <c r="W37" s="32"/>
      <c r="X37" s="32"/>
      <c r="Y37" s="32"/>
    </row>
    <row r="38" spans="21:25" x14ac:dyDescent="0.2">
      <c r="U38" s="32"/>
      <c r="V38" s="32"/>
      <c r="W38" s="32"/>
      <c r="X38" s="32"/>
      <c r="Y38" s="32"/>
    </row>
    <row r="39" spans="21:25" x14ac:dyDescent="0.2">
      <c r="U39" s="32"/>
      <c r="V39" s="32"/>
      <c r="W39" s="32"/>
      <c r="X39" s="32"/>
      <c r="Y39" s="32"/>
    </row>
    <row r="40" spans="21:25" x14ac:dyDescent="0.2">
      <c r="U40" s="32"/>
      <c r="V40" s="32"/>
      <c r="W40" s="32"/>
      <c r="X40" s="32"/>
      <c r="Y40" s="32"/>
    </row>
    <row r="41" spans="21:25" x14ac:dyDescent="0.2">
      <c r="U41" s="32"/>
      <c r="V41" s="32"/>
      <c r="W41" s="32"/>
      <c r="X41" s="32"/>
      <c r="Y41" s="32"/>
    </row>
    <row r="42" spans="21:25" x14ac:dyDescent="0.2">
      <c r="U42" s="32"/>
      <c r="V42" s="32"/>
      <c r="W42" s="32"/>
      <c r="X42" s="32"/>
      <c r="Y42" s="32"/>
    </row>
    <row r="43" spans="21:25" x14ac:dyDescent="0.2">
      <c r="U43" s="32"/>
      <c r="V43" s="32"/>
      <c r="W43" s="32"/>
      <c r="X43" s="32"/>
      <c r="Y43" s="32"/>
    </row>
    <row r="130" spans="12:13" x14ac:dyDescent="0.3">
      <c r="L130" s="289" t="s">
        <v>77</v>
      </c>
      <c r="M130" s="289"/>
    </row>
    <row r="131" spans="12:13" x14ac:dyDescent="0.3">
      <c r="L131" s="289" t="s">
        <v>78</v>
      </c>
      <c r="M131" s="288" t="s">
        <v>33</v>
      </c>
    </row>
    <row r="132" spans="12:13" x14ac:dyDescent="0.3">
      <c r="L132" s="289">
        <v>-1</v>
      </c>
      <c r="M132" s="291">
        <v>0.56999999999999995</v>
      </c>
    </row>
    <row r="133" spans="12:13" x14ac:dyDescent="0.3">
      <c r="L133" s="104">
        <v>2</v>
      </c>
      <c r="M133" s="100">
        <v>-0.46999999999999975</v>
      </c>
    </row>
    <row r="134" spans="12:13" x14ac:dyDescent="0.3">
      <c r="L134" s="104">
        <v>3</v>
      </c>
      <c r="M134" s="100">
        <v>-2.48</v>
      </c>
    </row>
    <row r="135" spans="12:13" x14ac:dyDescent="0.3">
      <c r="L135" s="104">
        <v>4</v>
      </c>
      <c r="M135" s="100">
        <v>-3.07</v>
      </c>
    </row>
    <row r="136" spans="12:13" x14ac:dyDescent="0.3">
      <c r="L136" s="104">
        <v>5</v>
      </c>
      <c r="M136" s="100">
        <v>0.01</v>
      </c>
    </row>
    <row r="137" spans="12:13" x14ac:dyDescent="0.3">
      <c r="L137" s="104">
        <v>6</v>
      </c>
      <c r="M137" s="100">
        <v>-1.59</v>
      </c>
    </row>
    <row r="138" spans="12:13" x14ac:dyDescent="0.3">
      <c r="L138" s="104">
        <v>7</v>
      </c>
      <c r="M138" s="100">
        <v>5.3999999999999995</v>
      </c>
    </row>
    <row r="139" spans="12:13" x14ac:dyDescent="0.3">
      <c r="L139" s="104">
        <v>8</v>
      </c>
      <c r="M139" s="100">
        <v>4.17</v>
      </c>
    </row>
    <row r="140" spans="12:13" x14ac:dyDescent="0.3">
      <c r="L140" s="104">
        <v>9</v>
      </c>
      <c r="M140" s="100">
        <v>0.19</v>
      </c>
    </row>
    <row r="141" spans="12:13" x14ac:dyDescent="0.3">
      <c r="L141" s="104">
        <v>11</v>
      </c>
      <c r="M141" s="100">
        <v>0.08</v>
      </c>
    </row>
    <row r="142" spans="12:13" x14ac:dyDescent="0.3">
      <c r="L142" s="290" t="s">
        <v>22</v>
      </c>
      <c r="M142" s="292">
        <v>2.81</v>
      </c>
    </row>
  </sheetData>
  <mergeCells count="5">
    <mergeCell ref="B2:G3"/>
    <mergeCell ref="AN2:AQ3"/>
    <mergeCell ref="L2:O3"/>
    <mergeCell ref="AE2:AH3"/>
    <mergeCell ref="U2:X3"/>
  </mergeCells>
  <phoneticPr fontId="3" type="noConversion"/>
  <conditionalFormatting pivot="1" sqref="C10:G24">
    <cfRule type="colorScale" priority="1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M10:M15">
    <cfRule type="colorScale" priority="12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N10:N15">
    <cfRule type="colorScale" priority="11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O10:O15">
    <cfRule type="colorScale" priority="10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V10:V25">
    <cfRule type="colorScale" priority="9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W10:W25">
    <cfRule type="colorScale" priority="8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X10:X25">
    <cfRule type="colorScale" priority="7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F10:AF17">
    <cfRule type="colorScale" priority="6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G10:AG17">
    <cfRule type="colorScale" priority="5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H10:AH17">
    <cfRule type="colorScale" priority="4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P10:AP11">
    <cfRule type="colorScale" priority="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Q10:AQ11">
    <cfRule type="colorScale" priority="2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O10:AO11">
    <cfRule type="iconSet" priority="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5" bottom="0.75" header="0.3" footer="0.3"/>
  <pageSetup paperSize="9" orientation="portrait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8" tint="0.39997558519241921"/>
  </sheetPr>
  <dimension ref="B1:BV306"/>
  <sheetViews>
    <sheetView showGridLines="0" workbookViewId="0">
      <selection activeCell="AQ8" sqref="AQ8"/>
    </sheetView>
  </sheetViews>
  <sheetFormatPr defaultColWidth="9.109375" defaultRowHeight="10.199999999999999" x14ac:dyDescent="0.3"/>
  <cols>
    <col min="1" max="1" width="1.5546875" style="104" customWidth="1"/>
    <col min="2" max="2" width="13.6640625" style="104" customWidth="1"/>
    <col min="3" max="3" width="15.33203125" style="104" customWidth="1"/>
    <col min="4" max="4" width="8.77734375" style="104" customWidth="1"/>
    <col min="5" max="5" width="5.88671875" style="101" customWidth="1"/>
    <col min="6" max="6" width="5.6640625" style="104" customWidth="1"/>
    <col min="7" max="7" width="10.77734375" style="104" customWidth="1"/>
    <col min="8" max="8" width="10.88671875" style="104" customWidth="1"/>
    <col min="9" max="14" width="1.33203125" style="104" customWidth="1"/>
    <col min="15" max="15" width="13.6640625" style="104" customWidth="1"/>
    <col min="16" max="17" width="20.77734375" style="100" customWidth="1"/>
    <col min="18" max="18" width="9.109375" style="100" customWidth="1"/>
    <col min="19" max="24" width="1" style="104" customWidth="1"/>
    <col min="25" max="25" width="8.6640625" style="104" customWidth="1"/>
    <col min="26" max="29" width="20.77734375" style="104" customWidth="1"/>
    <col min="30" max="30" width="13" style="104" customWidth="1"/>
    <col min="31" max="31" width="9" style="104" customWidth="1"/>
    <col min="32" max="32" width="1.88671875" style="104" customWidth="1"/>
    <col min="33" max="37" width="1.33203125" style="104" customWidth="1"/>
    <col min="38" max="40" width="1.44140625" style="104" customWidth="1"/>
    <col min="41" max="41" width="23.88671875" style="104" customWidth="1"/>
    <col min="42" max="42" width="8.6640625" style="101" customWidth="1"/>
    <col min="43" max="43" width="8.109375" style="101" customWidth="1"/>
    <col min="44" max="44" width="6.88671875" style="100" customWidth="1"/>
    <col min="45" max="45" width="1.88671875" style="104" customWidth="1"/>
    <col min="46" max="51" width="1.5546875" style="104" customWidth="1"/>
    <col min="52" max="52" width="25.6640625" style="104" customWidth="1"/>
    <col min="53" max="53" width="9.33203125" style="104" customWidth="1"/>
    <col min="54" max="54" width="6.5546875" style="104" customWidth="1"/>
    <col min="55" max="55" width="7.109375" style="104" customWidth="1"/>
    <col min="56" max="56" width="1.5546875" style="104" customWidth="1"/>
    <col min="57" max="62" width="1.44140625" style="104" customWidth="1"/>
    <col min="63" max="63" width="10.6640625" style="104" customWidth="1"/>
    <col min="64" max="64" width="8.6640625" style="104" customWidth="1"/>
    <col min="65" max="70" width="1.5546875" style="104" customWidth="1"/>
    <col min="71" max="71" width="14.5546875" style="115" customWidth="1"/>
    <col min="72" max="72" width="8.6640625" style="104" customWidth="1"/>
    <col min="73" max="73" width="5.21875" style="104" customWidth="1"/>
    <col min="74" max="74" width="5.44140625" style="104" customWidth="1"/>
    <col min="75" max="16384" width="9.109375" style="104"/>
  </cols>
  <sheetData>
    <row r="1" spans="2:74" ht="15" customHeight="1" x14ac:dyDescent="0.3">
      <c r="E1" s="104"/>
      <c r="P1" s="104"/>
      <c r="Q1" s="104"/>
      <c r="R1" s="104"/>
    </row>
    <row r="3" spans="2:74" ht="15" customHeight="1" x14ac:dyDescent="0.3">
      <c r="B3" s="312" t="s">
        <v>213</v>
      </c>
      <c r="C3" s="313"/>
      <c r="D3" s="313"/>
      <c r="E3" s="313"/>
      <c r="F3" s="313"/>
      <c r="G3" s="313"/>
      <c r="H3" s="314"/>
      <c r="O3" s="312" t="s">
        <v>214</v>
      </c>
      <c r="P3" s="313"/>
      <c r="Q3" s="313"/>
      <c r="R3" s="314"/>
      <c r="Y3" s="312" t="s">
        <v>101</v>
      </c>
      <c r="Z3" s="313"/>
      <c r="AA3" s="313"/>
      <c r="AB3" s="313"/>
      <c r="AC3" s="313"/>
      <c r="AD3" s="313"/>
      <c r="AE3" s="314"/>
      <c r="AO3" s="312" t="s">
        <v>102</v>
      </c>
      <c r="AP3" s="313"/>
      <c r="AQ3" s="313"/>
      <c r="AR3" s="314"/>
      <c r="AT3" s="103"/>
      <c r="AU3" s="103"/>
      <c r="AV3" s="103"/>
      <c r="AW3" s="103"/>
      <c r="AX3" s="103"/>
      <c r="AY3" s="103"/>
      <c r="AZ3" s="312" t="s">
        <v>118</v>
      </c>
      <c r="BA3" s="313"/>
      <c r="BB3" s="313"/>
      <c r="BC3" s="314"/>
      <c r="BK3" s="312" t="s">
        <v>103</v>
      </c>
      <c r="BL3" s="314"/>
      <c r="BS3" s="312" t="s">
        <v>245</v>
      </c>
      <c r="BT3" s="313"/>
      <c r="BU3" s="313"/>
      <c r="BV3" s="314"/>
    </row>
    <row r="4" spans="2:74" x14ac:dyDescent="0.3">
      <c r="B4" s="318"/>
      <c r="C4" s="319"/>
      <c r="D4" s="316"/>
      <c r="E4" s="316"/>
      <c r="F4" s="316"/>
      <c r="G4" s="316"/>
      <c r="H4" s="317"/>
      <c r="O4" s="318"/>
      <c r="P4" s="319"/>
      <c r="Q4" s="316"/>
      <c r="R4" s="317"/>
      <c r="Y4" s="315"/>
      <c r="Z4" s="316"/>
      <c r="AA4" s="316"/>
      <c r="AB4" s="316"/>
      <c r="AC4" s="316"/>
      <c r="AD4" s="316"/>
      <c r="AE4" s="317"/>
      <c r="AO4" s="318"/>
      <c r="AP4" s="319"/>
      <c r="AQ4" s="316"/>
      <c r="AR4" s="317"/>
      <c r="AT4" s="103"/>
      <c r="AU4" s="103"/>
      <c r="AV4" s="103"/>
      <c r="AW4" s="103"/>
      <c r="AX4" s="103"/>
      <c r="AY4" s="103"/>
      <c r="AZ4" s="318"/>
      <c r="BA4" s="319"/>
      <c r="BB4" s="316"/>
      <c r="BC4" s="317"/>
      <c r="BK4" s="315"/>
      <c r="BL4" s="317"/>
      <c r="BS4" s="318"/>
      <c r="BT4" s="319"/>
      <c r="BU4" s="316"/>
      <c r="BV4" s="317"/>
    </row>
    <row r="5" spans="2:74" x14ac:dyDescent="0.2">
      <c r="B5" s="258" t="s">
        <v>104</v>
      </c>
      <c r="C5" s="258" t="s">
        <v>34</v>
      </c>
      <c r="H5" s="53"/>
      <c r="O5" s="258" t="s">
        <v>104</v>
      </c>
      <c r="P5" s="258" t="s">
        <v>34</v>
      </c>
      <c r="R5" s="52"/>
      <c r="Y5" s="61"/>
      <c r="Z5" s="102"/>
      <c r="AE5" s="53"/>
      <c r="AO5" s="258" t="s">
        <v>104</v>
      </c>
      <c r="AP5" s="258" t="s">
        <v>34</v>
      </c>
      <c r="AR5" s="52"/>
      <c r="AZ5" s="282" t="s">
        <v>104</v>
      </c>
      <c r="BA5" s="282" t="s">
        <v>34</v>
      </c>
      <c r="BC5" s="53"/>
      <c r="BK5" s="61"/>
      <c r="BL5" s="62"/>
      <c r="BS5" s="246" t="s">
        <v>104</v>
      </c>
      <c r="BT5" s="114" t="s">
        <v>34</v>
      </c>
      <c r="BV5" s="53"/>
    </row>
    <row r="6" spans="2:74" x14ac:dyDescent="0.2">
      <c r="B6" s="258" t="s">
        <v>106</v>
      </c>
      <c r="C6" s="258" t="s">
        <v>34</v>
      </c>
      <c r="H6" s="53"/>
      <c r="O6" s="258" t="s">
        <v>106</v>
      </c>
      <c r="P6" s="258" t="s">
        <v>34</v>
      </c>
      <c r="R6" s="52"/>
      <c r="Y6" s="258" t="s">
        <v>104</v>
      </c>
      <c r="Z6" s="258" t="s">
        <v>34</v>
      </c>
      <c r="AE6" s="53"/>
      <c r="AO6" s="258" t="s">
        <v>106</v>
      </c>
      <c r="AP6" s="258" t="s">
        <v>34</v>
      </c>
      <c r="AR6" s="52"/>
      <c r="AZ6" s="282" t="s">
        <v>106</v>
      </c>
      <c r="BA6" s="282" t="s">
        <v>34</v>
      </c>
      <c r="BC6" s="53"/>
      <c r="BK6" s="271" t="s">
        <v>104</v>
      </c>
      <c r="BL6" s="271" t="s">
        <v>34</v>
      </c>
      <c r="BS6" s="246" t="s">
        <v>106</v>
      </c>
      <c r="BT6" s="114" t="s">
        <v>34</v>
      </c>
      <c r="BV6" s="53"/>
    </row>
    <row r="7" spans="2:74" x14ac:dyDescent="0.2">
      <c r="B7" s="258" t="s">
        <v>105</v>
      </c>
      <c r="C7" s="258" t="s">
        <v>34</v>
      </c>
      <c r="H7" s="53"/>
      <c r="O7" s="258" t="s">
        <v>105</v>
      </c>
      <c r="P7" s="258" t="s">
        <v>34</v>
      </c>
      <c r="R7" s="52"/>
      <c r="Y7" s="258" t="s">
        <v>106</v>
      </c>
      <c r="Z7" s="258" t="s">
        <v>34</v>
      </c>
      <c r="AE7" s="53"/>
      <c r="AO7" s="258" t="s">
        <v>105</v>
      </c>
      <c r="AP7" s="258" t="s">
        <v>34</v>
      </c>
      <c r="AR7" s="52"/>
      <c r="AZ7" s="282" t="s">
        <v>105</v>
      </c>
      <c r="BA7" s="282" t="s">
        <v>34</v>
      </c>
      <c r="BC7" s="53"/>
      <c r="BK7" s="271" t="s">
        <v>106</v>
      </c>
      <c r="BL7" s="271" t="s">
        <v>34</v>
      </c>
      <c r="BS7" s="246" t="s">
        <v>105</v>
      </c>
      <c r="BT7" s="114" t="s">
        <v>34</v>
      </c>
      <c r="BV7" s="53"/>
    </row>
    <row r="8" spans="2:74" x14ac:dyDescent="0.2">
      <c r="B8" s="258" t="s">
        <v>4</v>
      </c>
      <c r="C8" s="258" t="s">
        <v>34</v>
      </c>
      <c r="H8" s="53"/>
      <c r="O8" s="258" t="s">
        <v>4</v>
      </c>
      <c r="P8" s="262" t="s">
        <v>34</v>
      </c>
      <c r="R8" s="52"/>
      <c r="Y8" s="258" t="s">
        <v>105</v>
      </c>
      <c r="Z8" s="258" t="s">
        <v>34</v>
      </c>
      <c r="AE8" s="53"/>
      <c r="AO8" s="258" t="s">
        <v>4</v>
      </c>
      <c r="AP8" s="258" t="s">
        <v>34</v>
      </c>
      <c r="AR8" s="52"/>
      <c r="AZ8" s="282" t="s">
        <v>4</v>
      </c>
      <c r="BA8" s="282" t="s">
        <v>34</v>
      </c>
      <c r="BB8" s="103"/>
      <c r="BC8" s="63"/>
      <c r="BD8" s="102"/>
      <c r="BE8" s="102"/>
      <c r="BK8" s="271" t="s">
        <v>105</v>
      </c>
      <c r="BL8" s="271" t="s">
        <v>34</v>
      </c>
      <c r="BS8" s="246" t="s">
        <v>4</v>
      </c>
      <c r="BT8" s="114" t="s">
        <v>34</v>
      </c>
      <c r="BU8" s="107"/>
      <c r="BV8" s="63"/>
    </row>
    <row r="9" spans="2:74" x14ac:dyDescent="0.2">
      <c r="B9" s="58"/>
      <c r="C9" s="57"/>
      <c r="D9" s="57"/>
      <c r="E9" s="59"/>
      <c r="F9" s="57"/>
      <c r="G9" s="57"/>
      <c r="H9" s="56"/>
      <c r="O9" s="58"/>
      <c r="P9" s="55"/>
      <c r="Q9" s="55"/>
      <c r="R9" s="60"/>
      <c r="S9" s="100"/>
      <c r="T9" s="100"/>
      <c r="U9" s="100"/>
      <c r="V9" s="100"/>
      <c r="W9" s="100"/>
      <c r="X9" s="100"/>
      <c r="Y9" s="58"/>
      <c r="Z9" s="57"/>
      <c r="AA9" s="57"/>
      <c r="AB9" s="57"/>
      <c r="AC9" s="57"/>
      <c r="AD9" s="57"/>
      <c r="AE9" s="56"/>
      <c r="AO9" s="58"/>
      <c r="AP9" s="59"/>
      <c r="AQ9" s="59"/>
      <c r="AR9" s="60"/>
      <c r="AZ9" s="64"/>
      <c r="BA9" s="65"/>
      <c r="BB9" s="65"/>
      <c r="BC9" s="66"/>
      <c r="BD9" s="102"/>
      <c r="BE9" s="102"/>
      <c r="BK9" s="58"/>
      <c r="BL9" s="56"/>
      <c r="BS9" s="116"/>
      <c r="BT9" s="114"/>
      <c r="BU9" s="107"/>
      <c r="BV9" s="66"/>
    </row>
    <row r="10" spans="2:74" s="36" customFormat="1" x14ac:dyDescent="0.2">
      <c r="B10" s="247"/>
      <c r="C10" s="248" t="s">
        <v>35</v>
      </c>
      <c r="D10" s="248"/>
      <c r="E10" s="248"/>
      <c r="F10" s="248"/>
      <c r="G10" s="248"/>
      <c r="H10" s="249"/>
      <c r="O10" s="247" t="s">
        <v>43</v>
      </c>
      <c r="P10" s="259" t="s">
        <v>41</v>
      </c>
      <c r="Q10" s="259"/>
      <c r="R10" s="260"/>
      <c r="S10" s="106"/>
      <c r="T10" s="106"/>
      <c r="U10" s="106"/>
      <c r="V10" s="106"/>
      <c r="W10" s="106"/>
      <c r="X10" s="106"/>
      <c r="Y10" s="247"/>
      <c r="Z10" s="248" t="s">
        <v>41</v>
      </c>
      <c r="AA10" s="248" t="s">
        <v>35</v>
      </c>
      <c r="AB10" s="248"/>
      <c r="AC10" s="248"/>
      <c r="AD10" s="248"/>
      <c r="AE10" s="249"/>
      <c r="AF10" s="37"/>
      <c r="AO10" s="247"/>
      <c r="AP10" s="283" t="s">
        <v>35</v>
      </c>
      <c r="AQ10" s="259"/>
      <c r="AR10" s="260"/>
      <c r="AS10" s="102"/>
      <c r="AT10" s="106"/>
      <c r="AU10" s="106"/>
      <c r="AV10" s="106"/>
      <c r="AW10" s="106"/>
      <c r="AX10" s="106"/>
      <c r="AY10" s="106"/>
      <c r="AZ10" s="272"/>
      <c r="BA10" s="273" t="s">
        <v>35</v>
      </c>
      <c r="BB10" s="273"/>
      <c r="BC10" s="274"/>
      <c r="BD10" s="102"/>
      <c r="BE10" s="37"/>
      <c r="BK10" s="263" t="s">
        <v>70</v>
      </c>
      <c r="BL10" s="264"/>
      <c r="BS10" s="108"/>
      <c r="BT10" s="242" t="s">
        <v>242</v>
      </c>
      <c r="BU10" s="107"/>
      <c r="BV10" s="107"/>
    </row>
    <row r="11" spans="2:74" s="36" customFormat="1" ht="20.399999999999999" x14ac:dyDescent="0.2">
      <c r="B11" s="250" t="s">
        <v>136</v>
      </c>
      <c r="C11" s="36" t="s">
        <v>39</v>
      </c>
      <c r="D11" s="36" t="s">
        <v>134</v>
      </c>
      <c r="E11" s="36" t="s">
        <v>42</v>
      </c>
      <c r="F11" s="36" t="s">
        <v>40</v>
      </c>
      <c r="G11" s="36" t="s">
        <v>132</v>
      </c>
      <c r="H11" s="251" t="s">
        <v>133</v>
      </c>
      <c r="I11" s="106"/>
      <c r="J11" s="106"/>
      <c r="K11" s="106"/>
      <c r="L11" s="106"/>
      <c r="M11" s="106"/>
      <c r="O11" s="250" t="s">
        <v>136</v>
      </c>
      <c r="P11" s="106" t="s">
        <v>247</v>
      </c>
      <c r="Q11" s="106" t="s">
        <v>248</v>
      </c>
      <c r="R11" s="261" t="s">
        <v>22</v>
      </c>
      <c r="S11" s="106"/>
      <c r="T11" s="106"/>
      <c r="U11" s="106"/>
      <c r="V11" s="106"/>
      <c r="W11" s="106"/>
      <c r="X11" s="106"/>
      <c r="Y11" s="250"/>
      <c r="Z11" s="36" t="s">
        <v>247</v>
      </c>
      <c r="AB11" s="36" t="s">
        <v>248</v>
      </c>
      <c r="AD11" s="36" t="s">
        <v>61</v>
      </c>
      <c r="AE11" s="251" t="s">
        <v>62</v>
      </c>
      <c r="AG11" s="106"/>
      <c r="AH11" s="106"/>
      <c r="AI11" s="106"/>
      <c r="AJ11" s="106"/>
      <c r="AL11" s="106"/>
      <c r="AM11" s="106"/>
      <c r="AO11" s="284" t="s">
        <v>68</v>
      </c>
      <c r="AP11" s="285" t="s">
        <v>69</v>
      </c>
      <c r="AQ11" s="106" t="s">
        <v>52</v>
      </c>
      <c r="AR11" s="251" t="s">
        <v>74</v>
      </c>
      <c r="AS11" s="102"/>
      <c r="AZ11" s="250" t="s">
        <v>115</v>
      </c>
      <c r="BA11" s="36" t="s">
        <v>63</v>
      </c>
      <c r="BB11" s="36" t="s">
        <v>64</v>
      </c>
      <c r="BC11" s="251" t="s">
        <v>117</v>
      </c>
      <c r="BD11" s="102"/>
      <c r="BF11" s="106"/>
      <c r="BG11" s="106"/>
      <c r="BH11" s="106"/>
      <c r="BI11" s="106"/>
      <c r="BK11" s="265" t="s">
        <v>87</v>
      </c>
      <c r="BL11" s="266" t="s">
        <v>33</v>
      </c>
      <c r="BM11" s="106"/>
      <c r="BN11" s="106"/>
      <c r="BO11" s="106"/>
      <c r="BP11" s="106"/>
      <c r="BQ11" s="106"/>
      <c r="BS11" s="245" t="s">
        <v>234</v>
      </c>
      <c r="BT11" s="241" t="s">
        <v>243</v>
      </c>
      <c r="BU11" s="241" t="s">
        <v>244</v>
      </c>
      <c r="BV11" s="241" t="s">
        <v>64</v>
      </c>
    </row>
    <row r="12" spans="2:74" x14ac:dyDescent="0.2">
      <c r="B12" s="252" t="s">
        <v>146</v>
      </c>
      <c r="C12" s="100">
        <v>3.36</v>
      </c>
      <c r="D12" s="100">
        <v>1.68</v>
      </c>
      <c r="E12" s="101">
        <v>2</v>
      </c>
      <c r="F12" s="101">
        <v>0.02</v>
      </c>
      <c r="G12" s="100">
        <v>0.81</v>
      </c>
      <c r="H12" s="253">
        <v>2.5499999999999998</v>
      </c>
      <c r="I12" s="100"/>
      <c r="J12" s="100"/>
      <c r="K12" s="100"/>
      <c r="L12" s="100"/>
      <c r="M12" s="100"/>
      <c r="O12" s="252" t="s">
        <v>246</v>
      </c>
      <c r="P12" s="100">
        <v>0</v>
      </c>
      <c r="Q12" s="100">
        <v>0</v>
      </c>
      <c r="R12" s="253">
        <v>0</v>
      </c>
      <c r="S12" s="100"/>
      <c r="T12" s="100"/>
      <c r="U12" s="100"/>
      <c r="V12" s="100"/>
      <c r="W12" s="100"/>
      <c r="X12" s="100"/>
      <c r="Y12" s="252" t="s">
        <v>4</v>
      </c>
      <c r="Z12" s="104" t="s">
        <v>63</v>
      </c>
      <c r="AA12" s="104" t="s">
        <v>64</v>
      </c>
      <c r="AB12" s="104" t="s">
        <v>63</v>
      </c>
      <c r="AC12" s="104" t="s">
        <v>64</v>
      </c>
      <c r="AD12" s="36"/>
      <c r="AE12" s="251"/>
      <c r="AF12" s="102"/>
      <c r="AG12" s="100"/>
      <c r="AH12" s="100"/>
      <c r="AI12" s="100"/>
      <c r="AJ12" s="100"/>
      <c r="AL12" s="100"/>
      <c r="AM12" s="100"/>
      <c r="AO12" s="252" t="s">
        <v>263</v>
      </c>
      <c r="AP12" s="101">
        <v>24</v>
      </c>
      <c r="AQ12" s="100">
        <v>7.6099999999999985</v>
      </c>
      <c r="AR12" s="253">
        <v>0.31708333333333327</v>
      </c>
      <c r="AS12" s="102"/>
      <c r="AT12" s="100"/>
      <c r="AU12" s="100"/>
      <c r="AV12" s="100"/>
      <c r="AW12" s="100"/>
      <c r="AX12" s="100"/>
      <c r="AY12" s="100"/>
      <c r="AZ12" s="275" t="s">
        <v>246</v>
      </c>
      <c r="BA12" s="101">
        <v>963</v>
      </c>
      <c r="BB12" s="276">
        <v>0</v>
      </c>
      <c r="BC12" s="277">
        <v>0</v>
      </c>
      <c r="BD12" s="102"/>
      <c r="BE12" s="102"/>
      <c r="BF12" s="100"/>
      <c r="BG12" s="100"/>
      <c r="BH12" s="100"/>
      <c r="BI12" s="100"/>
      <c r="BK12" s="267" t="s">
        <v>246</v>
      </c>
      <c r="BL12" s="268">
        <v>0</v>
      </c>
      <c r="BM12" s="100"/>
      <c r="BN12" s="100"/>
      <c r="BO12" s="100"/>
      <c r="BP12" s="100"/>
      <c r="BQ12" s="100"/>
      <c r="BS12" s="108" t="s">
        <v>246</v>
      </c>
      <c r="BT12" s="243">
        <v>0</v>
      </c>
      <c r="BU12" s="244">
        <v>0</v>
      </c>
      <c r="BV12" s="244">
        <v>0</v>
      </c>
    </row>
    <row r="13" spans="2:74" x14ac:dyDescent="0.2">
      <c r="B13" s="252" t="s">
        <v>273</v>
      </c>
      <c r="C13" s="100">
        <v>3.0700000000000003</v>
      </c>
      <c r="D13" s="100">
        <v>1.0233333333333334</v>
      </c>
      <c r="E13" s="101">
        <v>3</v>
      </c>
      <c r="F13" s="101">
        <v>0.03</v>
      </c>
      <c r="G13" s="100">
        <v>-1.68</v>
      </c>
      <c r="H13" s="253">
        <v>4.17</v>
      </c>
      <c r="I13" s="100"/>
      <c r="J13" s="100"/>
      <c r="K13" s="100"/>
      <c r="L13" s="100"/>
      <c r="M13" s="100"/>
      <c r="O13" s="252" t="s">
        <v>180</v>
      </c>
      <c r="Q13" s="100">
        <v>0.33000000000000007</v>
      </c>
      <c r="R13" s="253">
        <v>0.33000000000000007</v>
      </c>
      <c r="S13" s="100"/>
      <c r="T13" s="100"/>
      <c r="U13" s="100"/>
      <c r="V13" s="100"/>
      <c r="W13" s="100"/>
      <c r="X13" s="100"/>
      <c r="Y13" s="252" t="s">
        <v>246</v>
      </c>
      <c r="Z13" s="100">
        <v>77</v>
      </c>
      <c r="AA13" s="100">
        <v>0</v>
      </c>
      <c r="AB13" s="100">
        <v>96</v>
      </c>
      <c r="AC13" s="100">
        <v>0</v>
      </c>
      <c r="AD13" s="33">
        <v>173</v>
      </c>
      <c r="AE13" s="253">
        <v>0</v>
      </c>
      <c r="AF13" s="102"/>
      <c r="AG13" s="100"/>
      <c r="AH13" s="100"/>
      <c r="AI13" s="100"/>
      <c r="AJ13" s="100"/>
      <c r="AL13" s="100"/>
      <c r="AM13" s="100"/>
      <c r="AO13" s="252" t="s">
        <v>284</v>
      </c>
      <c r="AP13" s="101">
        <v>1</v>
      </c>
      <c r="AQ13" s="100">
        <v>0.89</v>
      </c>
      <c r="AR13" s="253">
        <v>0.89</v>
      </c>
      <c r="AS13" s="102"/>
      <c r="AT13" s="100"/>
      <c r="AU13" s="100"/>
      <c r="AV13" s="100"/>
      <c r="AW13" s="100"/>
      <c r="AX13" s="100"/>
      <c r="AY13" s="100"/>
      <c r="AZ13" s="275" t="s">
        <v>249</v>
      </c>
      <c r="BA13" s="101">
        <v>8</v>
      </c>
      <c r="BB13" s="276">
        <v>5.25</v>
      </c>
      <c r="BC13" s="277">
        <v>0.65625</v>
      </c>
      <c r="BD13" s="102"/>
      <c r="BE13" s="102"/>
      <c r="BF13" s="100"/>
      <c r="BG13" s="100"/>
      <c r="BH13" s="100"/>
      <c r="BI13" s="100"/>
      <c r="BK13" s="267">
        <v>5</v>
      </c>
      <c r="BL13" s="268">
        <v>0.61</v>
      </c>
      <c r="BM13" s="100"/>
      <c r="BN13" s="100"/>
      <c r="BO13" s="100"/>
      <c r="BP13" s="100"/>
      <c r="BQ13" s="100"/>
      <c r="BS13" s="108" t="s">
        <v>268</v>
      </c>
      <c r="BT13" s="243">
        <v>16.39</v>
      </c>
      <c r="BU13" s="244">
        <v>-13.760000000000002</v>
      </c>
      <c r="BV13" s="244">
        <v>2.6300000000000026</v>
      </c>
    </row>
    <row r="14" spans="2:74" x14ac:dyDescent="0.2">
      <c r="B14" s="252" t="s">
        <v>156</v>
      </c>
      <c r="C14" s="100">
        <v>1.22</v>
      </c>
      <c r="D14" s="100">
        <v>1.22</v>
      </c>
      <c r="E14" s="101">
        <v>1</v>
      </c>
      <c r="F14" s="101">
        <v>0.01</v>
      </c>
      <c r="G14" s="100">
        <v>1.22</v>
      </c>
      <c r="H14" s="253">
        <v>1.22</v>
      </c>
      <c r="I14" s="100"/>
      <c r="J14" s="100"/>
      <c r="K14" s="100"/>
      <c r="L14" s="100"/>
      <c r="M14" s="100"/>
      <c r="O14" s="252" t="s">
        <v>273</v>
      </c>
      <c r="Q14" s="100">
        <v>3.0700000000000003</v>
      </c>
      <c r="R14" s="253">
        <v>3.0700000000000003</v>
      </c>
      <c r="S14" s="100"/>
      <c r="T14" s="100"/>
      <c r="U14" s="100"/>
      <c r="V14" s="100"/>
      <c r="W14" s="100"/>
      <c r="X14" s="100"/>
      <c r="Y14" s="286">
        <v>42187</v>
      </c>
      <c r="Z14" s="100"/>
      <c r="AA14" s="100"/>
      <c r="AB14" s="100">
        <v>1</v>
      </c>
      <c r="AC14" s="100">
        <v>2.4500000000000002</v>
      </c>
      <c r="AD14" s="33">
        <v>1</v>
      </c>
      <c r="AE14" s="253">
        <v>2.4500000000000002</v>
      </c>
      <c r="AF14" s="102"/>
      <c r="AG14" s="100"/>
      <c r="AH14" s="100"/>
      <c r="AI14" s="100"/>
      <c r="AJ14" s="100"/>
      <c r="AL14" s="100"/>
      <c r="AM14" s="100"/>
      <c r="AO14" s="252" t="s">
        <v>265</v>
      </c>
      <c r="AP14" s="101">
        <v>3</v>
      </c>
      <c r="AQ14" s="100">
        <v>-3.4800000000000004</v>
      </c>
      <c r="AR14" s="253">
        <v>-1.1600000000000001</v>
      </c>
      <c r="AS14" s="102"/>
      <c r="AT14" s="100"/>
      <c r="AU14" s="100"/>
      <c r="AV14" s="100"/>
      <c r="AW14" s="100"/>
      <c r="AX14" s="100"/>
      <c r="AY14" s="100"/>
      <c r="AZ14" s="275" t="s">
        <v>262</v>
      </c>
      <c r="BA14" s="101">
        <v>24</v>
      </c>
      <c r="BB14" s="276">
        <v>-7.91</v>
      </c>
      <c r="BC14" s="277">
        <v>-0.32958333333333334</v>
      </c>
      <c r="BD14" s="102"/>
      <c r="BE14" s="102"/>
      <c r="BF14" s="100"/>
      <c r="BG14" s="100"/>
      <c r="BH14" s="100"/>
      <c r="BI14" s="100"/>
      <c r="BK14" s="267">
        <v>4</v>
      </c>
      <c r="BL14" s="268">
        <v>4.1999999999999993</v>
      </c>
      <c r="BM14" s="100"/>
      <c r="BN14" s="100"/>
      <c r="BO14" s="100"/>
      <c r="BP14" s="100"/>
      <c r="BQ14" s="100"/>
      <c r="BS14" s="108" t="s">
        <v>372</v>
      </c>
      <c r="BT14" s="243">
        <v>1.4</v>
      </c>
      <c r="BU14" s="244">
        <v>-5.7899999999999991</v>
      </c>
      <c r="BV14" s="244">
        <v>-4.3899999999999997</v>
      </c>
    </row>
    <row r="15" spans="2:74" x14ac:dyDescent="0.2">
      <c r="B15" s="252" t="s">
        <v>278</v>
      </c>
      <c r="C15" s="100">
        <v>0.89</v>
      </c>
      <c r="D15" s="100">
        <v>0.89</v>
      </c>
      <c r="E15" s="101">
        <v>1</v>
      </c>
      <c r="F15" s="101">
        <v>0.01</v>
      </c>
      <c r="G15" s="100">
        <v>0.89</v>
      </c>
      <c r="H15" s="253">
        <v>0.89</v>
      </c>
      <c r="I15" s="100"/>
      <c r="J15" s="100"/>
      <c r="K15" s="100"/>
      <c r="L15" s="100"/>
      <c r="M15" s="100"/>
      <c r="O15" s="252" t="s">
        <v>278</v>
      </c>
      <c r="Q15" s="100">
        <v>0.89</v>
      </c>
      <c r="R15" s="253">
        <v>0.89</v>
      </c>
      <c r="S15" s="100"/>
      <c r="T15" s="100"/>
      <c r="U15" s="100"/>
      <c r="V15" s="100"/>
      <c r="W15" s="100"/>
      <c r="X15" s="100"/>
      <c r="Y15" s="286">
        <v>42192</v>
      </c>
      <c r="Z15" s="100"/>
      <c r="AA15" s="100"/>
      <c r="AB15" s="100">
        <v>1</v>
      </c>
      <c r="AC15" s="100">
        <v>-1.68</v>
      </c>
      <c r="AD15" s="33">
        <v>1</v>
      </c>
      <c r="AE15" s="253">
        <v>-1.68</v>
      </c>
      <c r="AF15" s="102"/>
      <c r="AG15" s="100"/>
      <c r="AH15" s="100"/>
      <c r="AI15" s="100"/>
      <c r="AJ15" s="100"/>
      <c r="AL15" s="100"/>
      <c r="AM15" s="100"/>
      <c r="AO15" s="252" t="s">
        <v>264</v>
      </c>
      <c r="AP15" s="101">
        <v>2</v>
      </c>
      <c r="AQ15" s="100">
        <v>-2.39</v>
      </c>
      <c r="AR15" s="253">
        <v>-1.1950000000000001</v>
      </c>
      <c r="AS15" s="102"/>
      <c r="AT15" s="100"/>
      <c r="AU15" s="100"/>
      <c r="AV15" s="100"/>
      <c r="AW15" s="100"/>
      <c r="AX15" s="100"/>
      <c r="AY15" s="100"/>
      <c r="AZ15" s="275" t="s">
        <v>292</v>
      </c>
      <c r="BA15" s="101">
        <v>4</v>
      </c>
      <c r="BB15" s="276">
        <v>0.26</v>
      </c>
      <c r="BC15" s="277">
        <v>6.5000000000000002E-2</v>
      </c>
      <c r="BD15" s="102"/>
      <c r="BE15" s="102"/>
      <c r="BF15" s="100"/>
      <c r="BG15" s="100"/>
      <c r="BH15" s="100"/>
      <c r="BI15" s="100"/>
      <c r="BK15" s="267">
        <v>3</v>
      </c>
      <c r="BL15" s="268">
        <v>4.45</v>
      </c>
      <c r="BM15" s="100"/>
      <c r="BN15" s="100"/>
      <c r="BO15" s="100"/>
      <c r="BP15" s="100"/>
      <c r="BQ15" s="100"/>
      <c r="BS15" s="108" t="s">
        <v>391</v>
      </c>
      <c r="BT15" s="243">
        <v>0.17</v>
      </c>
      <c r="BU15" s="244">
        <v>0</v>
      </c>
      <c r="BV15" s="244">
        <v>0.17</v>
      </c>
    </row>
    <row r="16" spans="2:74" x14ac:dyDescent="0.2">
      <c r="B16" s="252" t="s">
        <v>149</v>
      </c>
      <c r="C16" s="100">
        <v>0.89</v>
      </c>
      <c r="D16" s="100">
        <v>0.44500000000000001</v>
      </c>
      <c r="E16" s="101">
        <v>2</v>
      </c>
      <c r="F16" s="101">
        <v>0.02</v>
      </c>
      <c r="G16" s="100">
        <v>0.08</v>
      </c>
      <c r="H16" s="253">
        <v>0.81</v>
      </c>
      <c r="I16" s="100"/>
      <c r="J16" s="100"/>
      <c r="K16" s="100"/>
      <c r="L16" s="100"/>
      <c r="M16" s="100"/>
      <c r="O16" s="252" t="s">
        <v>139</v>
      </c>
      <c r="P16" s="100">
        <v>-0.22</v>
      </c>
      <c r="Q16" s="100">
        <v>0.08</v>
      </c>
      <c r="R16" s="253">
        <v>-0.14000000000000001</v>
      </c>
      <c r="S16" s="100"/>
      <c r="T16" s="100"/>
      <c r="U16" s="100"/>
      <c r="V16" s="100"/>
      <c r="W16" s="100"/>
      <c r="X16" s="100"/>
      <c r="Y16" s="286">
        <v>42191</v>
      </c>
      <c r="Z16" s="100"/>
      <c r="AA16" s="100"/>
      <c r="AB16" s="100">
        <v>1</v>
      </c>
      <c r="AC16" s="100">
        <v>0.89</v>
      </c>
      <c r="AD16" s="33">
        <v>1</v>
      </c>
      <c r="AE16" s="253">
        <v>0.89</v>
      </c>
      <c r="AF16" s="102"/>
      <c r="AG16" s="100"/>
      <c r="AH16" s="100"/>
      <c r="AI16" s="100"/>
      <c r="AJ16" s="100"/>
      <c r="AL16" s="100"/>
      <c r="AM16" s="100"/>
      <c r="AO16" s="252" t="s">
        <v>371</v>
      </c>
      <c r="AP16" s="101">
        <v>6</v>
      </c>
      <c r="AQ16" s="100">
        <v>-4.3899999999999997</v>
      </c>
      <c r="AR16" s="253">
        <v>-0.73166666666666658</v>
      </c>
      <c r="AS16" s="102"/>
      <c r="AT16" s="100"/>
      <c r="AU16" s="100"/>
      <c r="AV16" s="100"/>
      <c r="AW16" s="100"/>
      <c r="AX16" s="100"/>
      <c r="AY16" s="100"/>
      <c r="AZ16" s="275" t="s">
        <v>370</v>
      </c>
      <c r="BA16" s="101">
        <v>1</v>
      </c>
      <c r="BB16" s="276">
        <v>0.81</v>
      </c>
      <c r="BC16" s="277">
        <v>0.81</v>
      </c>
      <c r="BD16" s="102"/>
      <c r="BE16" s="102"/>
      <c r="BF16" s="100"/>
      <c r="BG16" s="100"/>
      <c r="BH16" s="100"/>
      <c r="BI16" s="100"/>
      <c r="BK16" s="267">
        <v>2</v>
      </c>
      <c r="BL16" s="268">
        <v>-7.4400000000000013</v>
      </c>
      <c r="BM16" s="100"/>
      <c r="BN16" s="100"/>
      <c r="BO16" s="100"/>
      <c r="BP16" s="100"/>
      <c r="BQ16" s="100"/>
      <c r="BS16" s="108" t="s">
        <v>22</v>
      </c>
      <c r="BT16" s="243">
        <v>17.96</v>
      </c>
      <c r="BU16" s="244">
        <v>-19.55</v>
      </c>
      <c r="BV16" s="244">
        <v>-1.5899999999999972</v>
      </c>
    </row>
    <row r="17" spans="2:73" x14ac:dyDescent="0.2">
      <c r="B17" s="252" t="s">
        <v>141</v>
      </c>
      <c r="C17" s="100">
        <v>0.79</v>
      </c>
      <c r="D17" s="100">
        <v>0.79</v>
      </c>
      <c r="E17" s="101">
        <v>1</v>
      </c>
      <c r="F17" s="101">
        <v>0.01</v>
      </c>
      <c r="G17" s="100">
        <v>0.79</v>
      </c>
      <c r="H17" s="253">
        <v>0.79</v>
      </c>
      <c r="I17" s="100"/>
      <c r="J17" s="100"/>
      <c r="K17" s="100"/>
      <c r="L17" s="100"/>
      <c r="M17" s="100"/>
      <c r="O17" s="252" t="s">
        <v>138</v>
      </c>
      <c r="P17" s="100">
        <v>-1.29</v>
      </c>
      <c r="Q17" s="100">
        <v>0.23</v>
      </c>
      <c r="R17" s="253">
        <v>-1.06</v>
      </c>
      <c r="S17" s="100"/>
      <c r="T17" s="100"/>
      <c r="U17" s="100"/>
      <c r="V17" s="100"/>
      <c r="W17" s="100"/>
      <c r="X17" s="100"/>
      <c r="Y17" s="286">
        <v>42195</v>
      </c>
      <c r="Z17" s="100">
        <v>1</v>
      </c>
      <c r="AA17" s="100">
        <v>-0.22</v>
      </c>
      <c r="AB17" s="100">
        <v>2</v>
      </c>
      <c r="AC17" s="100">
        <v>5.39</v>
      </c>
      <c r="AD17" s="33">
        <v>3</v>
      </c>
      <c r="AE17" s="253">
        <v>5.17</v>
      </c>
      <c r="AF17" s="102"/>
      <c r="AG17" s="100"/>
      <c r="AH17" s="100"/>
      <c r="AI17" s="100"/>
      <c r="AJ17" s="100"/>
      <c r="AL17" s="100"/>
      <c r="AM17" s="100"/>
      <c r="AO17" s="252" t="s">
        <v>250</v>
      </c>
      <c r="AP17" s="101">
        <v>1</v>
      </c>
      <c r="AQ17" s="100">
        <v>0.17</v>
      </c>
      <c r="AR17" s="253">
        <v>0.17</v>
      </c>
      <c r="AS17" s="102"/>
      <c r="AT17" s="100"/>
      <c r="AU17" s="100"/>
      <c r="AV17" s="100"/>
      <c r="AW17" s="100"/>
      <c r="AX17" s="100"/>
      <c r="AY17" s="100"/>
      <c r="AZ17" s="278" t="s">
        <v>22</v>
      </c>
      <c r="BA17" s="279">
        <v>1000</v>
      </c>
      <c r="BB17" s="280">
        <v>-1.5899999999999994</v>
      </c>
      <c r="BC17" s="281">
        <v>-1.5899999999999994E-3</v>
      </c>
      <c r="BD17" s="102"/>
      <c r="BE17" s="102"/>
      <c r="BF17" s="100"/>
      <c r="BG17" s="100"/>
      <c r="BH17" s="100"/>
      <c r="BI17" s="100"/>
      <c r="BK17" s="267">
        <v>1</v>
      </c>
      <c r="BL17" s="268">
        <v>-3.41</v>
      </c>
      <c r="BM17" s="100"/>
      <c r="BN17" s="100"/>
      <c r="BO17" s="100"/>
      <c r="BP17" s="100"/>
      <c r="BQ17" s="100"/>
      <c r="BS17" s="108"/>
      <c r="BT17" s="114"/>
      <c r="BU17" s="107"/>
    </row>
    <row r="18" spans="2:73" ht="14.4" x14ac:dyDescent="0.3">
      <c r="B18" s="252" t="s">
        <v>175</v>
      </c>
      <c r="C18" s="100">
        <v>0.65</v>
      </c>
      <c r="D18" s="100">
        <v>0.32500000000000001</v>
      </c>
      <c r="E18" s="101">
        <v>2</v>
      </c>
      <c r="F18" s="101">
        <v>0.02</v>
      </c>
      <c r="G18" s="100">
        <v>0.01</v>
      </c>
      <c r="H18" s="253">
        <v>0.64</v>
      </c>
      <c r="I18" s="100"/>
      <c r="J18" s="100"/>
      <c r="K18" s="100"/>
      <c r="L18" s="100"/>
      <c r="M18" s="100"/>
      <c r="O18" s="252" t="s">
        <v>152</v>
      </c>
      <c r="Q18" s="100">
        <v>0.09</v>
      </c>
      <c r="R18" s="253">
        <v>0.09</v>
      </c>
      <c r="S18" s="100"/>
      <c r="T18" s="100"/>
      <c r="U18" s="100"/>
      <c r="V18" s="100"/>
      <c r="W18" s="100"/>
      <c r="X18" s="100"/>
      <c r="Y18" s="286">
        <v>42199</v>
      </c>
      <c r="Z18" s="100">
        <v>4</v>
      </c>
      <c r="AA18" s="100">
        <v>0.13</v>
      </c>
      <c r="AB18" s="100"/>
      <c r="AC18" s="100"/>
      <c r="AD18" s="33">
        <v>4</v>
      </c>
      <c r="AE18" s="253">
        <v>0.13</v>
      </c>
      <c r="AF18" s="102"/>
      <c r="AG18" s="100"/>
      <c r="AH18" s="100"/>
      <c r="AI18" s="100"/>
      <c r="AJ18" s="100"/>
      <c r="AL18" s="100"/>
      <c r="AM18" s="100"/>
      <c r="AO18" s="254" t="s">
        <v>22</v>
      </c>
      <c r="AP18" s="256">
        <v>37</v>
      </c>
      <c r="AQ18" s="255">
        <v>-1.5900000000000025</v>
      </c>
      <c r="AR18" s="257">
        <v>-4.2972972972973041E-2</v>
      </c>
      <c r="AS18" s="102"/>
      <c r="AT18" s="100"/>
      <c r="AU18" s="100"/>
      <c r="AV18" s="100"/>
      <c r="AW18" s="100"/>
      <c r="AX18" s="100"/>
      <c r="AY18" s="100"/>
      <c r="AZ18"/>
      <c r="BA18"/>
      <c r="BB18"/>
      <c r="BC18"/>
      <c r="BD18" s="102"/>
      <c r="BE18" s="102"/>
      <c r="BF18" s="100"/>
      <c r="BG18" s="100"/>
      <c r="BH18" s="100"/>
      <c r="BI18" s="100"/>
      <c r="BK18" s="269" t="s">
        <v>22</v>
      </c>
      <c r="BL18" s="270">
        <v>-1.5900000000000016</v>
      </c>
      <c r="BM18" s="100"/>
      <c r="BN18" s="100"/>
      <c r="BO18" s="100"/>
      <c r="BP18" s="100"/>
      <c r="BQ18" s="100"/>
      <c r="BS18" s="108"/>
      <c r="BT18" s="114"/>
      <c r="BU18" s="107"/>
    </row>
    <row r="19" spans="2:73" ht="14.4" x14ac:dyDescent="0.3">
      <c r="B19" s="252" t="s">
        <v>180</v>
      </c>
      <c r="C19" s="100">
        <v>0.33000000000000007</v>
      </c>
      <c r="D19" s="100">
        <v>0.16500000000000004</v>
      </c>
      <c r="E19" s="101">
        <v>2</v>
      </c>
      <c r="F19" s="101">
        <v>0.02</v>
      </c>
      <c r="G19" s="100">
        <v>-2.12</v>
      </c>
      <c r="H19" s="253">
        <v>2.4500000000000002</v>
      </c>
      <c r="I19" s="100"/>
      <c r="J19" s="100"/>
      <c r="K19" s="100"/>
      <c r="L19" s="100"/>
      <c r="M19" s="100"/>
      <c r="O19" s="252" t="s">
        <v>149</v>
      </c>
      <c r="P19" s="100">
        <v>0.08</v>
      </c>
      <c r="Q19" s="100">
        <v>0.81</v>
      </c>
      <c r="R19" s="253">
        <v>0.89</v>
      </c>
      <c r="S19" s="100"/>
      <c r="T19" s="100"/>
      <c r="U19" s="100"/>
      <c r="V19" s="100"/>
      <c r="W19" s="100"/>
      <c r="X19" s="100"/>
      <c r="Y19" s="286">
        <v>42198</v>
      </c>
      <c r="Z19" s="100"/>
      <c r="AA19" s="100"/>
      <c r="AB19" s="100">
        <v>3</v>
      </c>
      <c r="AC19" s="100">
        <v>2.7199999999999998</v>
      </c>
      <c r="AD19" s="33">
        <v>3</v>
      </c>
      <c r="AE19" s="253">
        <v>2.7199999999999998</v>
      </c>
      <c r="AF19" s="102"/>
      <c r="AG19" s="100"/>
      <c r="AH19" s="100"/>
      <c r="AI19" s="100"/>
      <c r="AJ19" s="100"/>
      <c r="AL19" s="100"/>
      <c r="AM19" s="100"/>
      <c r="AO19"/>
      <c r="AP19"/>
      <c r="AQ19"/>
      <c r="AR19"/>
      <c r="AS19" s="102"/>
      <c r="AT19" s="100"/>
      <c r="AU19" s="100"/>
      <c r="AV19" s="100"/>
      <c r="AW19" s="100"/>
      <c r="AX19" s="100"/>
      <c r="AY19" s="100"/>
      <c r="AZ19" s="102"/>
      <c r="BA19" s="102"/>
      <c r="BB19" s="102"/>
      <c r="BC19" s="102"/>
      <c r="BD19" s="102"/>
      <c r="BE19" s="102"/>
      <c r="BF19" s="100"/>
      <c r="BG19" s="100"/>
      <c r="BH19" s="100"/>
      <c r="BI19" s="100"/>
      <c r="BM19" s="100"/>
      <c r="BN19" s="100"/>
      <c r="BO19" s="100"/>
      <c r="BP19" s="100"/>
      <c r="BQ19" s="100"/>
      <c r="BS19" s="108"/>
      <c r="BT19" s="114"/>
      <c r="BU19" s="107"/>
    </row>
    <row r="20" spans="2:73" ht="14.4" x14ac:dyDescent="0.3">
      <c r="B20" s="252" t="s">
        <v>376</v>
      </c>
      <c r="C20" s="100">
        <v>0.19</v>
      </c>
      <c r="D20" s="100">
        <v>0.19</v>
      </c>
      <c r="E20" s="101">
        <v>1</v>
      </c>
      <c r="F20" s="101">
        <v>0.01</v>
      </c>
      <c r="G20" s="100">
        <v>0.19</v>
      </c>
      <c r="H20" s="253">
        <v>0.19</v>
      </c>
      <c r="I20" s="100"/>
      <c r="J20" s="100"/>
      <c r="K20" s="100"/>
      <c r="L20" s="100"/>
      <c r="M20" s="100"/>
      <c r="O20" s="252" t="s">
        <v>156</v>
      </c>
      <c r="Q20" s="100">
        <v>1.22</v>
      </c>
      <c r="R20" s="253">
        <v>1.22</v>
      </c>
      <c r="S20" s="100"/>
      <c r="T20" s="100"/>
      <c r="U20" s="100"/>
      <c r="V20" s="100"/>
      <c r="W20" s="100"/>
      <c r="X20" s="100"/>
      <c r="Y20" s="286">
        <v>42201</v>
      </c>
      <c r="Z20" s="100">
        <v>1</v>
      </c>
      <c r="AA20" s="100">
        <v>-1.27</v>
      </c>
      <c r="AB20" s="100"/>
      <c r="AC20" s="100"/>
      <c r="AD20" s="33">
        <v>1</v>
      </c>
      <c r="AE20" s="253">
        <v>-1.27</v>
      </c>
      <c r="AF20" s="102"/>
      <c r="AG20" s="100"/>
      <c r="AH20" s="100"/>
      <c r="AI20" s="100"/>
      <c r="AJ20" s="100"/>
      <c r="AL20" s="100"/>
      <c r="AM20" s="100"/>
      <c r="AO20"/>
      <c r="AP20"/>
      <c r="AQ20"/>
      <c r="AR20"/>
      <c r="AS20" s="102"/>
      <c r="AT20" s="100"/>
      <c r="AU20" s="100"/>
      <c r="AV20" s="100"/>
      <c r="AW20" s="100"/>
      <c r="AX20" s="100"/>
      <c r="AY20" s="100"/>
      <c r="AZ20" s="102"/>
      <c r="BA20" s="102"/>
      <c r="BB20" s="102"/>
      <c r="BC20" s="102"/>
      <c r="BD20" s="102"/>
      <c r="BE20" s="102"/>
      <c r="BF20" s="100"/>
      <c r="BG20" s="100"/>
      <c r="BH20" s="100"/>
      <c r="BI20" s="100"/>
      <c r="BM20" s="100"/>
      <c r="BN20" s="100"/>
      <c r="BO20" s="100"/>
      <c r="BP20" s="100"/>
      <c r="BQ20" s="100"/>
      <c r="BS20" s="108"/>
      <c r="BT20" s="114"/>
      <c r="BU20" s="107"/>
    </row>
    <row r="21" spans="2:73" ht="14.4" x14ac:dyDescent="0.3">
      <c r="B21" s="252" t="s">
        <v>152</v>
      </c>
      <c r="C21" s="100">
        <v>0.09</v>
      </c>
      <c r="D21" s="100">
        <v>0.09</v>
      </c>
      <c r="E21" s="101">
        <v>1</v>
      </c>
      <c r="F21" s="101">
        <v>0.01</v>
      </c>
      <c r="G21" s="100">
        <v>0.09</v>
      </c>
      <c r="H21" s="253">
        <v>0.09</v>
      </c>
      <c r="I21" s="100"/>
      <c r="J21" s="100"/>
      <c r="K21" s="100"/>
      <c r="L21" s="100"/>
      <c r="M21" s="100"/>
      <c r="O21" s="252" t="s">
        <v>143</v>
      </c>
      <c r="P21" s="100">
        <v>-0.9</v>
      </c>
      <c r="Q21" s="100">
        <v>-2.98</v>
      </c>
      <c r="R21" s="253">
        <v>-3.88</v>
      </c>
      <c r="S21" s="100"/>
      <c r="T21" s="100"/>
      <c r="U21" s="100"/>
      <c r="V21" s="100"/>
      <c r="W21" s="100"/>
      <c r="X21" s="100"/>
      <c r="Y21" s="286">
        <v>42208</v>
      </c>
      <c r="Z21" s="100"/>
      <c r="AA21" s="100"/>
      <c r="AB21" s="100">
        <v>1</v>
      </c>
      <c r="AC21" s="100">
        <v>-0.82</v>
      </c>
      <c r="AD21" s="33">
        <v>1</v>
      </c>
      <c r="AE21" s="253">
        <v>-0.82</v>
      </c>
      <c r="AF21" s="102"/>
      <c r="AG21" s="100"/>
      <c r="AH21" s="100"/>
      <c r="AI21" s="100"/>
      <c r="AJ21" s="100"/>
      <c r="AL21" s="100"/>
      <c r="AM21" s="100"/>
      <c r="AO21"/>
      <c r="AP21"/>
      <c r="AQ21"/>
      <c r="AR21"/>
      <c r="AS21" s="102"/>
      <c r="AT21" s="102"/>
      <c r="AU21" s="102"/>
      <c r="AV21" s="102"/>
      <c r="AW21" s="102"/>
      <c r="AX21" s="102"/>
      <c r="AY21" s="102"/>
      <c r="AZ21" s="102"/>
      <c r="BA21" s="102"/>
      <c r="BB21" s="102"/>
      <c r="BC21" s="102"/>
      <c r="BD21" s="102"/>
      <c r="BE21" s="102"/>
      <c r="BF21" s="100"/>
      <c r="BG21" s="100"/>
      <c r="BH21" s="100"/>
      <c r="BI21" s="100"/>
      <c r="BM21" s="100"/>
      <c r="BN21" s="100"/>
      <c r="BO21" s="100"/>
      <c r="BP21" s="100"/>
      <c r="BQ21" s="100"/>
      <c r="BS21" s="108"/>
      <c r="BT21" s="114"/>
      <c r="BU21" s="107"/>
    </row>
    <row r="22" spans="2:73" ht="14.4" x14ac:dyDescent="0.3">
      <c r="B22" s="252" t="s">
        <v>384</v>
      </c>
      <c r="C22" s="100">
        <v>0.02</v>
      </c>
      <c r="D22" s="100">
        <v>0.02</v>
      </c>
      <c r="E22" s="101">
        <v>1</v>
      </c>
      <c r="F22" s="101">
        <v>0.02</v>
      </c>
      <c r="G22" s="100">
        <v>0.02</v>
      </c>
      <c r="H22" s="253">
        <v>0.02</v>
      </c>
      <c r="I22" s="100"/>
      <c r="J22" s="100"/>
      <c r="K22" s="100"/>
      <c r="L22" s="100"/>
      <c r="M22" s="100"/>
      <c r="O22" s="252" t="s">
        <v>146</v>
      </c>
      <c r="Q22" s="100">
        <v>3.36</v>
      </c>
      <c r="R22" s="253">
        <v>3.36</v>
      </c>
      <c r="S22" s="100"/>
      <c r="T22" s="100"/>
      <c r="U22" s="100"/>
      <c r="V22" s="100"/>
      <c r="W22" s="100"/>
      <c r="X22" s="100"/>
      <c r="Y22" s="286">
        <v>42207</v>
      </c>
      <c r="Z22" s="100"/>
      <c r="AA22" s="100"/>
      <c r="AB22" s="100">
        <v>1</v>
      </c>
      <c r="AC22" s="100">
        <v>0.01</v>
      </c>
      <c r="AD22" s="33">
        <v>1</v>
      </c>
      <c r="AE22" s="253">
        <v>0.01</v>
      </c>
      <c r="AF22" s="102"/>
      <c r="AG22" s="100"/>
      <c r="AH22" s="100"/>
      <c r="AI22" s="100"/>
      <c r="AJ22" s="100"/>
      <c r="AL22" s="100"/>
      <c r="AM22" s="100"/>
      <c r="AO22"/>
      <c r="AP22"/>
      <c r="AQ22"/>
      <c r="AR22"/>
      <c r="AS22" s="102"/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102"/>
      <c r="BE22" s="100"/>
      <c r="BF22" s="100"/>
      <c r="BG22" s="100"/>
      <c r="BH22" s="100"/>
      <c r="BI22" s="100"/>
      <c r="BM22" s="100"/>
      <c r="BN22" s="100"/>
      <c r="BO22" s="100"/>
      <c r="BP22" s="100"/>
      <c r="BQ22" s="100"/>
      <c r="BS22" s="117"/>
      <c r="BT22" s="38"/>
      <c r="BU22" s="38"/>
    </row>
    <row r="23" spans="2:73" ht="14.4" x14ac:dyDescent="0.3">
      <c r="B23" s="252" t="s">
        <v>246</v>
      </c>
      <c r="C23" s="100">
        <v>0</v>
      </c>
      <c r="D23" s="100">
        <v>0</v>
      </c>
      <c r="E23" s="101">
        <v>963</v>
      </c>
      <c r="F23" s="101"/>
      <c r="G23" s="100">
        <v>0</v>
      </c>
      <c r="H23" s="253">
        <v>0</v>
      </c>
      <c r="I23" s="100"/>
      <c r="J23" s="100"/>
      <c r="K23" s="100"/>
      <c r="L23" s="100"/>
      <c r="M23" s="100"/>
      <c r="O23" s="252" t="s">
        <v>144</v>
      </c>
      <c r="P23" s="100">
        <v>0.73</v>
      </c>
      <c r="Q23" s="100">
        <v>-0.82</v>
      </c>
      <c r="R23" s="253">
        <v>-8.9999999999999969E-2</v>
      </c>
      <c r="S23" s="100"/>
      <c r="T23" s="100"/>
      <c r="U23" s="100"/>
      <c r="V23" s="100"/>
      <c r="W23" s="100"/>
      <c r="X23" s="100"/>
      <c r="Y23" s="286">
        <v>42209</v>
      </c>
      <c r="Z23" s="100">
        <v>2</v>
      </c>
      <c r="AA23" s="100">
        <v>-2.9000000000000004</v>
      </c>
      <c r="AB23" s="100"/>
      <c r="AC23" s="100"/>
      <c r="AD23" s="33">
        <v>2</v>
      </c>
      <c r="AE23" s="253">
        <v>-2.9000000000000004</v>
      </c>
      <c r="AF23" s="102"/>
      <c r="AG23" s="100"/>
      <c r="AH23" s="100"/>
      <c r="AI23" s="100"/>
      <c r="AJ23" s="100"/>
      <c r="AL23" s="100"/>
      <c r="AM23" s="100"/>
      <c r="AO23"/>
      <c r="AP23"/>
      <c r="AQ23"/>
      <c r="AR23"/>
      <c r="AS23" s="102"/>
      <c r="AT23" s="102"/>
      <c r="AU23" s="102"/>
      <c r="AV23" s="102"/>
      <c r="AW23" s="102"/>
      <c r="AX23" s="102"/>
      <c r="AY23" s="102"/>
      <c r="AZ23" s="102"/>
      <c r="BA23" s="102"/>
      <c r="BB23" s="102"/>
      <c r="BC23" s="102"/>
      <c r="BD23" s="102"/>
      <c r="BE23" s="100"/>
      <c r="BF23" s="100"/>
      <c r="BG23" s="100"/>
      <c r="BH23" s="100"/>
      <c r="BI23" s="100"/>
      <c r="BM23" s="100"/>
      <c r="BN23" s="100"/>
      <c r="BO23" s="100"/>
      <c r="BP23" s="100"/>
      <c r="BQ23" s="100"/>
      <c r="BS23" s="117"/>
      <c r="BT23" s="38"/>
      <c r="BU23" s="38"/>
    </row>
    <row r="24" spans="2:73" x14ac:dyDescent="0.2">
      <c r="B24" s="252" t="s">
        <v>144</v>
      </c>
      <c r="C24" s="100">
        <v>-8.9999999999999969E-2</v>
      </c>
      <c r="D24" s="100">
        <v>-4.4999999999999984E-2</v>
      </c>
      <c r="E24" s="101">
        <v>2</v>
      </c>
      <c r="F24" s="101">
        <v>0.02</v>
      </c>
      <c r="G24" s="100">
        <v>-0.82</v>
      </c>
      <c r="H24" s="253">
        <v>0.73</v>
      </c>
      <c r="I24" s="100"/>
      <c r="J24" s="100"/>
      <c r="K24" s="100"/>
      <c r="L24" s="100"/>
      <c r="M24" s="100"/>
      <c r="O24" s="252" t="s">
        <v>191</v>
      </c>
      <c r="P24" s="100">
        <v>-2.3899999999999997</v>
      </c>
      <c r="Q24" s="100">
        <v>0.56999999999999995</v>
      </c>
      <c r="R24" s="253">
        <v>-1.8199999999999998</v>
      </c>
      <c r="S24" s="100"/>
      <c r="T24" s="100"/>
      <c r="U24" s="100"/>
      <c r="V24" s="100"/>
      <c r="W24" s="100"/>
      <c r="X24" s="100"/>
      <c r="Y24" s="286">
        <v>42213</v>
      </c>
      <c r="Z24" s="100"/>
      <c r="AA24" s="100"/>
      <c r="AB24" s="100">
        <v>1</v>
      </c>
      <c r="AC24" s="100">
        <v>0.81</v>
      </c>
      <c r="AD24" s="33">
        <v>1</v>
      </c>
      <c r="AE24" s="253">
        <v>0.81</v>
      </c>
      <c r="AF24" s="102"/>
      <c r="AG24" s="100"/>
      <c r="AH24" s="100"/>
      <c r="AI24" s="100"/>
      <c r="AJ24" s="100"/>
      <c r="AL24" s="100"/>
      <c r="AM24" s="100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  <c r="BB24" s="102"/>
      <c r="BC24" s="102"/>
      <c r="BD24" s="102"/>
      <c r="BE24" s="100"/>
      <c r="BF24" s="100"/>
      <c r="BG24" s="100"/>
      <c r="BH24" s="100"/>
      <c r="BI24" s="100"/>
      <c r="BM24" s="100"/>
      <c r="BN24" s="100"/>
      <c r="BO24" s="100"/>
      <c r="BP24" s="100"/>
      <c r="BQ24" s="100"/>
      <c r="BS24" s="117"/>
      <c r="BT24" s="38"/>
      <c r="BU24" s="38"/>
    </row>
    <row r="25" spans="2:73" x14ac:dyDescent="0.2">
      <c r="B25" s="252" t="s">
        <v>139</v>
      </c>
      <c r="C25" s="100">
        <v>-0.14000000000000001</v>
      </c>
      <c r="D25" s="100">
        <v>-7.0000000000000007E-2</v>
      </c>
      <c r="E25" s="101">
        <v>2</v>
      </c>
      <c r="F25" s="101">
        <v>0.02</v>
      </c>
      <c r="G25" s="100">
        <v>-0.22</v>
      </c>
      <c r="H25" s="253">
        <v>0.08</v>
      </c>
      <c r="I25" s="100"/>
      <c r="J25" s="100"/>
      <c r="K25" s="100"/>
      <c r="L25" s="100"/>
      <c r="M25" s="100"/>
      <c r="O25" s="252" t="s">
        <v>175</v>
      </c>
      <c r="Q25" s="100">
        <v>0.65</v>
      </c>
      <c r="R25" s="253">
        <v>0.65</v>
      </c>
      <c r="S25" s="100"/>
      <c r="T25" s="100"/>
      <c r="U25" s="100"/>
      <c r="V25" s="100"/>
      <c r="W25" s="100"/>
      <c r="X25" s="100"/>
      <c r="Y25" s="286">
        <v>42215</v>
      </c>
      <c r="Z25" s="100">
        <v>3</v>
      </c>
      <c r="AA25" s="100">
        <v>0.46</v>
      </c>
      <c r="AB25" s="100">
        <v>3</v>
      </c>
      <c r="AC25" s="100">
        <v>2.0100000000000002</v>
      </c>
      <c r="AD25" s="33">
        <v>6</v>
      </c>
      <c r="AE25" s="253">
        <v>2.4700000000000002</v>
      </c>
      <c r="AF25" s="102"/>
      <c r="AG25" s="100"/>
      <c r="AH25" s="100"/>
      <c r="AI25" s="100"/>
      <c r="AJ25" s="100"/>
      <c r="AL25" s="100"/>
      <c r="AM25" s="100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  <c r="BB25" s="102"/>
      <c r="BC25" s="102"/>
      <c r="BD25" s="102"/>
      <c r="BE25" s="100"/>
      <c r="BF25" s="100"/>
      <c r="BG25" s="100"/>
      <c r="BH25" s="100"/>
      <c r="BI25" s="100"/>
      <c r="BM25" s="100"/>
      <c r="BN25" s="100"/>
      <c r="BO25" s="100"/>
      <c r="BP25" s="100"/>
      <c r="BQ25" s="100"/>
      <c r="BS25" s="117"/>
      <c r="BT25" s="38"/>
      <c r="BU25" s="38"/>
    </row>
    <row r="26" spans="2:73" x14ac:dyDescent="0.2">
      <c r="B26" s="252" t="s">
        <v>145</v>
      </c>
      <c r="C26" s="100">
        <v>-0.76</v>
      </c>
      <c r="D26" s="100">
        <v>-0.38</v>
      </c>
      <c r="E26" s="101">
        <v>2</v>
      </c>
      <c r="F26" s="101">
        <v>0.03</v>
      </c>
      <c r="G26" s="100">
        <v>-0.93</v>
      </c>
      <c r="H26" s="253">
        <v>0.17</v>
      </c>
      <c r="I26" s="100"/>
      <c r="J26" s="100"/>
      <c r="K26" s="100"/>
      <c r="L26" s="100"/>
      <c r="M26" s="100"/>
      <c r="O26" s="252" t="s">
        <v>148</v>
      </c>
      <c r="P26" s="100">
        <v>-1.1200000000000001</v>
      </c>
      <c r="R26" s="253">
        <v>-1.1200000000000001</v>
      </c>
      <c r="S26" s="100"/>
      <c r="T26" s="100"/>
      <c r="U26" s="100"/>
      <c r="V26" s="100"/>
      <c r="W26" s="100"/>
      <c r="X26" s="100"/>
      <c r="Y26" s="286">
        <v>42212</v>
      </c>
      <c r="Z26" s="100"/>
      <c r="AA26" s="100"/>
      <c r="AB26" s="100">
        <v>1</v>
      </c>
      <c r="AC26" s="100">
        <v>0.23</v>
      </c>
      <c r="AD26" s="33">
        <v>1</v>
      </c>
      <c r="AE26" s="253">
        <v>0.23</v>
      </c>
      <c r="AF26" s="102"/>
      <c r="AG26" s="100"/>
      <c r="AH26" s="100"/>
      <c r="AI26" s="100"/>
      <c r="AJ26" s="100"/>
      <c r="AL26" s="100"/>
      <c r="AM26" s="100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  <c r="BB26" s="102"/>
      <c r="BC26" s="102"/>
      <c r="BD26" s="102"/>
      <c r="BE26" s="100"/>
      <c r="BF26" s="100"/>
      <c r="BG26" s="100"/>
      <c r="BH26" s="100"/>
      <c r="BI26" s="100"/>
      <c r="BM26" s="100"/>
      <c r="BN26" s="100"/>
      <c r="BO26" s="100"/>
      <c r="BP26" s="100"/>
      <c r="BQ26" s="100"/>
      <c r="BS26" s="117"/>
      <c r="BT26" s="38"/>
      <c r="BU26" s="38"/>
    </row>
    <row r="27" spans="2:73" x14ac:dyDescent="0.2">
      <c r="B27" s="252" t="s">
        <v>138</v>
      </c>
      <c r="C27" s="100">
        <v>-1.06</v>
      </c>
      <c r="D27" s="100">
        <v>-0.53</v>
      </c>
      <c r="E27" s="101">
        <v>2</v>
      </c>
      <c r="F27" s="101">
        <v>0.02</v>
      </c>
      <c r="G27" s="100">
        <v>-1.29</v>
      </c>
      <c r="H27" s="253">
        <v>0.23</v>
      </c>
      <c r="I27" s="100"/>
      <c r="J27" s="100"/>
      <c r="K27" s="100"/>
      <c r="L27" s="100"/>
      <c r="M27" s="100"/>
      <c r="O27" s="252" t="s">
        <v>141</v>
      </c>
      <c r="Q27" s="100">
        <v>0.79</v>
      </c>
      <c r="R27" s="253">
        <v>0.79</v>
      </c>
      <c r="S27" s="100"/>
      <c r="T27" s="100"/>
      <c r="U27" s="100"/>
      <c r="V27" s="100"/>
      <c r="W27" s="100"/>
      <c r="X27" s="100"/>
      <c r="Y27" s="286">
        <v>42221</v>
      </c>
      <c r="Z27" s="100">
        <v>1</v>
      </c>
      <c r="AA27" s="100">
        <v>-1.1200000000000001</v>
      </c>
      <c r="AB27" s="100">
        <v>1</v>
      </c>
      <c r="AC27" s="100">
        <v>-0.93</v>
      </c>
      <c r="AD27" s="33">
        <v>2</v>
      </c>
      <c r="AE27" s="253">
        <v>-2.0500000000000003</v>
      </c>
      <c r="AF27" s="102"/>
      <c r="AG27" s="100"/>
      <c r="AH27" s="100"/>
      <c r="AI27" s="100"/>
      <c r="AJ27" s="100"/>
      <c r="AL27" s="100"/>
      <c r="AM27" s="100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02"/>
      <c r="BC27" s="102"/>
      <c r="BD27" s="102"/>
      <c r="BE27" s="100"/>
      <c r="BF27" s="100"/>
      <c r="BG27" s="100"/>
      <c r="BH27" s="100"/>
      <c r="BI27" s="100"/>
      <c r="BM27" s="100"/>
      <c r="BN27" s="100"/>
      <c r="BO27" s="100"/>
      <c r="BP27" s="100"/>
      <c r="BQ27" s="100"/>
      <c r="BS27" s="117"/>
      <c r="BT27" s="38"/>
      <c r="BU27" s="38"/>
    </row>
    <row r="28" spans="2:73" x14ac:dyDescent="0.2">
      <c r="B28" s="252" t="s">
        <v>148</v>
      </c>
      <c r="C28" s="100">
        <v>-1.1200000000000001</v>
      </c>
      <c r="D28" s="100">
        <v>-1.1200000000000001</v>
      </c>
      <c r="E28" s="101">
        <v>1</v>
      </c>
      <c r="F28" s="101">
        <v>0.01</v>
      </c>
      <c r="G28" s="100">
        <v>-1.1200000000000001</v>
      </c>
      <c r="H28" s="253">
        <v>-1.1200000000000001</v>
      </c>
      <c r="I28" s="100"/>
      <c r="J28" s="100"/>
      <c r="K28" s="100"/>
      <c r="L28" s="100"/>
      <c r="M28" s="100"/>
      <c r="O28" s="252" t="s">
        <v>142</v>
      </c>
      <c r="P28" s="100">
        <v>-1.1399999999999999</v>
      </c>
      <c r="Q28" s="100">
        <v>-1.88</v>
      </c>
      <c r="R28" s="253">
        <v>-3.0199999999999996</v>
      </c>
      <c r="S28" s="100"/>
      <c r="T28" s="100"/>
      <c r="U28" s="100"/>
      <c r="V28" s="100"/>
      <c r="W28" s="100"/>
      <c r="X28" s="100"/>
      <c r="Y28" s="286">
        <v>42222</v>
      </c>
      <c r="Z28" s="100">
        <v>1</v>
      </c>
      <c r="AA28" s="100">
        <v>-1.1399999999999999</v>
      </c>
      <c r="AB28" s="100">
        <v>1</v>
      </c>
      <c r="AC28" s="100">
        <v>-2.12</v>
      </c>
      <c r="AD28" s="33">
        <v>2</v>
      </c>
      <c r="AE28" s="253">
        <v>-3.26</v>
      </c>
      <c r="AF28" s="102"/>
      <c r="AG28" s="100"/>
      <c r="AH28" s="100"/>
      <c r="AI28" s="100"/>
      <c r="AJ28" s="100"/>
      <c r="AL28" s="100"/>
      <c r="AM28" s="100"/>
      <c r="AO28" s="102"/>
      <c r="AP28" s="102"/>
      <c r="AQ28" s="102"/>
      <c r="AR28" s="102"/>
      <c r="AS28" s="102"/>
      <c r="AT28" s="102"/>
      <c r="AU28" s="102"/>
      <c r="AV28" s="102"/>
      <c r="AW28" s="102"/>
      <c r="AX28" s="102"/>
      <c r="AY28" s="102"/>
      <c r="AZ28" s="102"/>
      <c r="BA28" s="102"/>
      <c r="BB28" s="102"/>
      <c r="BC28" s="102"/>
      <c r="BD28" s="102"/>
      <c r="BE28" s="100"/>
      <c r="BF28" s="100"/>
      <c r="BG28" s="100"/>
      <c r="BH28" s="100"/>
      <c r="BI28" s="100"/>
      <c r="BM28" s="100"/>
      <c r="BN28" s="100"/>
      <c r="BO28" s="100"/>
      <c r="BP28" s="100"/>
      <c r="BQ28" s="100"/>
      <c r="BS28" s="117"/>
      <c r="BT28" s="38"/>
      <c r="BU28" s="38"/>
    </row>
    <row r="29" spans="2:73" x14ac:dyDescent="0.2">
      <c r="B29" s="252" t="s">
        <v>151</v>
      </c>
      <c r="C29" s="100">
        <v>-1.2</v>
      </c>
      <c r="D29" s="100">
        <v>-1.2</v>
      </c>
      <c r="E29" s="101">
        <v>1</v>
      </c>
      <c r="F29" s="101">
        <v>0.02</v>
      </c>
      <c r="G29" s="100">
        <v>-1.2</v>
      </c>
      <c r="H29" s="253">
        <v>-1.2</v>
      </c>
      <c r="I29" s="100"/>
      <c r="J29" s="100"/>
      <c r="K29" s="100"/>
      <c r="L29" s="100"/>
      <c r="M29" s="100"/>
      <c r="O29" s="252" t="s">
        <v>376</v>
      </c>
      <c r="P29" s="100">
        <v>0.19</v>
      </c>
      <c r="R29" s="253">
        <v>0.19</v>
      </c>
      <c r="S29" s="100"/>
      <c r="T29" s="100"/>
      <c r="U29" s="100"/>
      <c r="V29" s="100"/>
      <c r="W29" s="100"/>
      <c r="X29" s="100"/>
      <c r="Y29" s="286">
        <v>42227</v>
      </c>
      <c r="Z29" s="100">
        <v>1</v>
      </c>
      <c r="AA29" s="100">
        <v>0.02</v>
      </c>
      <c r="AB29" s="100">
        <v>1</v>
      </c>
      <c r="AC29" s="100">
        <v>0.81</v>
      </c>
      <c r="AD29" s="33">
        <v>2</v>
      </c>
      <c r="AE29" s="253">
        <v>0.83000000000000007</v>
      </c>
      <c r="AF29" s="102"/>
      <c r="AG29" s="100"/>
      <c r="AH29" s="100"/>
      <c r="AI29" s="100"/>
      <c r="AJ29" s="100"/>
      <c r="AL29" s="100"/>
      <c r="AM29" s="100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  <c r="BB29" s="102"/>
      <c r="BC29" s="102"/>
      <c r="BD29" s="102"/>
      <c r="BE29" s="100"/>
      <c r="BF29" s="100"/>
      <c r="BG29" s="100"/>
      <c r="BH29" s="100"/>
      <c r="BI29" s="100"/>
      <c r="BM29" s="100"/>
      <c r="BN29" s="100"/>
      <c r="BO29" s="100"/>
      <c r="BP29" s="100"/>
      <c r="BQ29" s="100"/>
      <c r="BS29" s="117"/>
      <c r="BT29" s="38"/>
      <c r="BU29" s="38"/>
    </row>
    <row r="30" spans="2:73" x14ac:dyDescent="0.2">
      <c r="B30" s="252" t="s">
        <v>191</v>
      </c>
      <c r="C30" s="100">
        <v>-1.8199999999999998</v>
      </c>
      <c r="D30" s="100">
        <v>-0.45499999999999996</v>
      </c>
      <c r="E30" s="101">
        <v>4</v>
      </c>
      <c r="F30" s="101">
        <v>0.05</v>
      </c>
      <c r="G30" s="100">
        <v>-1.36</v>
      </c>
      <c r="H30" s="253">
        <v>0.56999999999999995</v>
      </c>
      <c r="I30" s="100"/>
      <c r="J30" s="100"/>
      <c r="K30" s="100"/>
      <c r="L30" s="100"/>
      <c r="M30" s="100"/>
      <c r="O30" s="252" t="s">
        <v>384</v>
      </c>
      <c r="P30" s="100">
        <v>0.02</v>
      </c>
      <c r="R30" s="253">
        <v>0.02</v>
      </c>
      <c r="S30" s="100"/>
      <c r="T30" s="100"/>
      <c r="U30" s="100"/>
      <c r="V30" s="100"/>
      <c r="W30" s="100"/>
      <c r="X30" s="100"/>
      <c r="Y30" s="286">
        <v>42226</v>
      </c>
      <c r="Z30" s="100"/>
      <c r="AA30" s="100"/>
      <c r="AB30" s="100">
        <v>1</v>
      </c>
      <c r="AC30" s="100">
        <v>-2.98</v>
      </c>
      <c r="AD30" s="33">
        <v>1</v>
      </c>
      <c r="AE30" s="253">
        <v>-2.98</v>
      </c>
      <c r="AF30" s="102"/>
      <c r="AG30" s="100"/>
      <c r="AH30" s="100"/>
      <c r="AI30" s="100"/>
      <c r="AJ30" s="100"/>
      <c r="AL30" s="100"/>
      <c r="AM30" s="100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0"/>
      <c r="BF30" s="100"/>
      <c r="BG30" s="100"/>
      <c r="BH30" s="100"/>
      <c r="BI30" s="100"/>
      <c r="BM30" s="100"/>
      <c r="BN30" s="100"/>
      <c r="BO30" s="100"/>
      <c r="BP30" s="100"/>
      <c r="BQ30" s="100"/>
      <c r="BS30" s="117"/>
      <c r="BT30" s="38"/>
      <c r="BU30" s="38"/>
    </row>
    <row r="31" spans="2:73" x14ac:dyDescent="0.2">
      <c r="B31" s="252" t="s">
        <v>142</v>
      </c>
      <c r="C31" s="100">
        <v>-3.0199999999999996</v>
      </c>
      <c r="D31" s="100">
        <v>-1.5099999999999998</v>
      </c>
      <c r="E31" s="101">
        <v>2</v>
      </c>
      <c r="F31" s="101">
        <v>0.03</v>
      </c>
      <c r="G31" s="100">
        <v>-1.88</v>
      </c>
      <c r="H31" s="253">
        <v>-1.1399999999999999</v>
      </c>
      <c r="I31" s="100"/>
      <c r="J31" s="100"/>
      <c r="K31" s="100"/>
      <c r="L31" s="100"/>
      <c r="M31" s="100"/>
      <c r="O31" s="252" t="s">
        <v>145</v>
      </c>
      <c r="Q31" s="100">
        <v>-0.76</v>
      </c>
      <c r="R31" s="253">
        <v>-0.76</v>
      </c>
      <c r="S31" s="100"/>
      <c r="T31" s="100"/>
      <c r="U31" s="100"/>
      <c r="V31" s="100"/>
      <c r="W31" s="100"/>
      <c r="X31" s="100"/>
      <c r="Y31" s="286">
        <v>42228</v>
      </c>
      <c r="Z31" s="100"/>
      <c r="AA31" s="100"/>
      <c r="AB31" s="100">
        <v>2</v>
      </c>
      <c r="AC31" s="100">
        <v>-1.71</v>
      </c>
      <c r="AD31" s="33">
        <v>2</v>
      </c>
      <c r="AE31" s="253">
        <v>-1.71</v>
      </c>
      <c r="AF31" s="102"/>
      <c r="AG31" s="100"/>
      <c r="AH31" s="100"/>
      <c r="AI31" s="100"/>
      <c r="AJ31" s="100"/>
      <c r="AL31" s="100"/>
      <c r="AM31" s="100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2"/>
      <c r="BC31" s="102"/>
      <c r="BD31" s="102"/>
      <c r="BE31" s="100"/>
      <c r="BF31" s="100"/>
      <c r="BG31" s="100"/>
      <c r="BH31" s="100"/>
      <c r="BI31" s="100"/>
      <c r="BM31" s="100"/>
      <c r="BN31" s="100"/>
      <c r="BO31" s="100"/>
      <c r="BP31" s="100"/>
      <c r="BQ31" s="100"/>
      <c r="BS31" s="117"/>
      <c r="BT31" s="38"/>
      <c r="BU31" s="38"/>
    </row>
    <row r="32" spans="2:73" x14ac:dyDescent="0.2">
      <c r="B32" s="252" t="s">
        <v>143</v>
      </c>
      <c r="C32" s="100">
        <v>-3.88</v>
      </c>
      <c r="D32" s="100">
        <v>-0.97</v>
      </c>
      <c r="E32" s="101">
        <v>4</v>
      </c>
      <c r="F32" s="101">
        <v>0.05</v>
      </c>
      <c r="G32" s="100">
        <v>-2.98</v>
      </c>
      <c r="H32" s="253">
        <v>0.61</v>
      </c>
      <c r="I32" s="100"/>
      <c r="J32" s="100"/>
      <c r="K32" s="100"/>
      <c r="L32" s="100"/>
      <c r="M32" s="100"/>
      <c r="O32" s="252" t="s">
        <v>151</v>
      </c>
      <c r="P32" s="100">
        <v>-1.2</v>
      </c>
      <c r="R32" s="253">
        <v>-1.2</v>
      </c>
      <c r="S32" s="100"/>
      <c r="T32" s="100"/>
      <c r="U32" s="100"/>
      <c r="V32" s="100"/>
      <c r="W32" s="100"/>
      <c r="X32" s="100"/>
      <c r="Y32" s="286">
        <v>42229</v>
      </c>
      <c r="Z32" s="100">
        <v>1</v>
      </c>
      <c r="AA32" s="100">
        <v>-1.2</v>
      </c>
      <c r="AB32" s="100">
        <v>1</v>
      </c>
      <c r="AC32" s="100">
        <v>0.56999999999999995</v>
      </c>
      <c r="AD32" s="33">
        <v>2</v>
      </c>
      <c r="AE32" s="253">
        <v>-0.63</v>
      </c>
      <c r="AF32" s="102"/>
      <c r="AG32" s="100"/>
      <c r="AH32" s="100"/>
      <c r="AI32" s="100"/>
      <c r="AJ32" s="100"/>
      <c r="AL32" s="100"/>
      <c r="AM32" s="100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2"/>
      <c r="BC32" s="102"/>
      <c r="BD32" s="102"/>
      <c r="BE32" s="100"/>
      <c r="BF32" s="100"/>
      <c r="BG32" s="100"/>
      <c r="BH32" s="100"/>
      <c r="BI32" s="100"/>
      <c r="BM32" s="100"/>
      <c r="BN32" s="100"/>
      <c r="BO32" s="100"/>
      <c r="BP32" s="100"/>
      <c r="BQ32" s="100"/>
    </row>
    <row r="33" spans="2:69" x14ac:dyDescent="0.2">
      <c r="B33" s="254" t="s">
        <v>22</v>
      </c>
      <c r="C33" s="255">
        <v>-1.5899999999999999</v>
      </c>
      <c r="D33" s="255">
        <v>-1.5899999999999998E-3</v>
      </c>
      <c r="E33" s="256">
        <v>1000</v>
      </c>
      <c r="F33" s="255">
        <v>0.43000000000000022</v>
      </c>
      <c r="G33" s="255">
        <v>-2.98</v>
      </c>
      <c r="H33" s="257">
        <v>4.17</v>
      </c>
      <c r="I33" s="100"/>
      <c r="J33" s="100"/>
      <c r="K33" s="100"/>
      <c r="L33" s="100"/>
      <c r="M33" s="100"/>
      <c r="O33" s="254" t="s">
        <v>22</v>
      </c>
      <c r="P33" s="255">
        <v>-7.2399999999999993</v>
      </c>
      <c r="Q33" s="255">
        <v>5.6499999999999995</v>
      </c>
      <c r="R33" s="257">
        <v>-1.5899999999999999</v>
      </c>
      <c r="S33" s="100"/>
      <c r="T33" s="100"/>
      <c r="U33" s="100"/>
      <c r="V33" s="100"/>
      <c r="W33" s="100"/>
      <c r="X33" s="100"/>
      <c r="Y33" s="254" t="s">
        <v>22</v>
      </c>
      <c r="Z33" s="255">
        <v>92</v>
      </c>
      <c r="AA33" s="255">
        <v>-7.24</v>
      </c>
      <c r="AB33" s="255">
        <v>118</v>
      </c>
      <c r="AC33" s="255">
        <v>5.6500000000000012</v>
      </c>
      <c r="AD33" s="287">
        <v>210</v>
      </c>
      <c r="AE33" s="257">
        <v>-1.5899999999999994</v>
      </c>
      <c r="AF33" s="102"/>
      <c r="AG33" s="100"/>
      <c r="AH33" s="100"/>
      <c r="AI33" s="100"/>
      <c r="AJ33" s="100"/>
      <c r="AL33" s="100"/>
      <c r="AM33" s="100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2"/>
      <c r="BC33" s="102"/>
      <c r="BD33" s="102"/>
      <c r="BE33" s="100"/>
      <c r="BF33" s="100"/>
      <c r="BG33" s="100"/>
      <c r="BH33" s="100"/>
      <c r="BI33" s="100"/>
      <c r="BM33" s="100"/>
      <c r="BN33" s="100"/>
      <c r="BO33" s="100"/>
      <c r="BP33" s="100"/>
      <c r="BQ33" s="100"/>
    </row>
    <row r="34" spans="2:69" x14ac:dyDescent="0.2">
      <c r="B34" s="102"/>
      <c r="C34" s="102"/>
      <c r="D34" s="102"/>
      <c r="E34" s="102"/>
      <c r="F34" s="102"/>
      <c r="G34" s="102"/>
      <c r="H34" s="102"/>
      <c r="I34" s="100"/>
      <c r="J34" s="100"/>
      <c r="K34" s="100"/>
      <c r="L34" s="100"/>
      <c r="M34" s="100"/>
      <c r="O34" s="102"/>
      <c r="P34" s="102"/>
      <c r="Q34" s="102"/>
      <c r="R34" s="102"/>
      <c r="S34" s="100"/>
      <c r="T34" s="100"/>
      <c r="U34" s="100"/>
      <c r="V34" s="100"/>
      <c r="W34" s="100"/>
      <c r="X34" s="100"/>
      <c r="Y34" s="102"/>
      <c r="Z34" s="102"/>
      <c r="AA34" s="102"/>
      <c r="AB34" s="102"/>
      <c r="AC34" s="102"/>
      <c r="AD34" s="102"/>
      <c r="AE34" s="102"/>
      <c r="AF34" s="102"/>
      <c r="AG34" s="100"/>
      <c r="AH34" s="100"/>
      <c r="AI34" s="100"/>
      <c r="AJ34" s="100"/>
      <c r="AL34" s="100"/>
      <c r="AM34" s="100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2"/>
      <c r="BC34" s="102"/>
      <c r="BD34" s="102"/>
      <c r="BE34" s="100"/>
      <c r="BF34" s="100"/>
      <c r="BG34" s="100"/>
      <c r="BH34" s="100"/>
      <c r="BI34" s="100"/>
      <c r="BM34" s="100"/>
      <c r="BN34" s="100"/>
      <c r="BO34" s="100"/>
      <c r="BP34" s="100"/>
      <c r="BQ34" s="100"/>
    </row>
    <row r="35" spans="2:69" x14ac:dyDescent="0.2">
      <c r="B35" s="102"/>
      <c r="C35" s="102"/>
      <c r="D35" s="102"/>
      <c r="E35" s="102"/>
      <c r="F35" s="102"/>
      <c r="G35" s="102"/>
      <c r="H35" s="102"/>
      <c r="I35" s="100"/>
      <c r="J35" s="100"/>
      <c r="K35" s="100"/>
      <c r="L35" s="100"/>
      <c r="M35" s="100"/>
      <c r="O35" s="102"/>
      <c r="P35" s="102"/>
      <c r="Q35" s="102"/>
      <c r="R35" s="102"/>
      <c r="S35" s="100"/>
      <c r="T35" s="100"/>
      <c r="U35" s="100"/>
      <c r="V35" s="100"/>
      <c r="W35" s="100"/>
      <c r="X35" s="100"/>
      <c r="Y35" s="102"/>
      <c r="Z35" s="102"/>
      <c r="AA35" s="102"/>
      <c r="AB35" s="102"/>
      <c r="AC35" s="102"/>
      <c r="AD35" s="102"/>
      <c r="AE35" s="102"/>
      <c r="AF35" s="102"/>
      <c r="AG35" s="100"/>
      <c r="AH35" s="100"/>
      <c r="AI35" s="100"/>
      <c r="AJ35" s="100"/>
      <c r="AL35" s="100"/>
      <c r="AM35" s="100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0"/>
      <c r="BF35" s="100"/>
      <c r="BG35" s="100"/>
      <c r="BH35" s="100"/>
      <c r="BI35" s="100"/>
      <c r="BM35" s="100"/>
      <c r="BN35" s="100"/>
      <c r="BO35" s="100"/>
      <c r="BP35" s="100"/>
      <c r="BQ35" s="100"/>
    </row>
    <row r="36" spans="2:69" x14ac:dyDescent="0.2">
      <c r="B36" s="102"/>
      <c r="C36" s="102"/>
      <c r="D36" s="102"/>
      <c r="E36" s="102"/>
      <c r="F36" s="102"/>
      <c r="G36" s="102"/>
      <c r="H36" s="102"/>
      <c r="I36" s="100"/>
      <c r="J36" s="100"/>
      <c r="K36" s="100"/>
      <c r="L36" s="100"/>
      <c r="M36" s="100"/>
      <c r="O36" s="102"/>
      <c r="P36" s="102"/>
      <c r="Q36" s="102"/>
      <c r="R36" s="102"/>
      <c r="S36" s="100"/>
      <c r="T36" s="100"/>
      <c r="U36" s="100"/>
      <c r="V36" s="100"/>
      <c r="W36" s="100"/>
      <c r="X36" s="100"/>
      <c r="Y36" s="102"/>
      <c r="Z36" s="102"/>
      <c r="AA36" s="102"/>
      <c r="AB36" s="102"/>
      <c r="AC36" s="102"/>
      <c r="AD36" s="102"/>
      <c r="AE36" s="102"/>
      <c r="AF36" s="102"/>
      <c r="AG36" s="100"/>
      <c r="AH36" s="100"/>
      <c r="AI36" s="100"/>
      <c r="AJ36" s="100"/>
      <c r="AL36" s="100"/>
      <c r="AM36" s="100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2"/>
      <c r="BC36" s="102"/>
      <c r="BD36" s="102"/>
      <c r="BE36" s="100"/>
      <c r="BF36" s="100"/>
      <c r="BG36" s="100"/>
      <c r="BH36" s="100"/>
      <c r="BI36" s="100"/>
      <c r="BM36" s="100"/>
      <c r="BN36" s="100"/>
      <c r="BO36" s="100"/>
      <c r="BP36" s="100"/>
      <c r="BQ36" s="100"/>
    </row>
    <row r="37" spans="2:69" x14ac:dyDescent="0.2">
      <c r="B37" s="102"/>
      <c r="C37" s="102"/>
      <c r="D37" s="102"/>
      <c r="E37" s="102"/>
      <c r="F37" s="102"/>
      <c r="G37" s="102"/>
      <c r="H37" s="102"/>
      <c r="I37" s="100"/>
      <c r="J37" s="100"/>
      <c r="K37" s="100"/>
      <c r="L37" s="100"/>
      <c r="M37" s="100"/>
      <c r="O37" s="102"/>
      <c r="P37" s="102"/>
      <c r="Q37" s="102"/>
      <c r="R37" s="102"/>
      <c r="S37" s="100"/>
      <c r="T37" s="100"/>
      <c r="U37" s="100"/>
      <c r="V37" s="100"/>
      <c r="W37" s="100"/>
      <c r="X37" s="100"/>
      <c r="Y37" s="102"/>
      <c r="Z37" s="102"/>
      <c r="AA37" s="102"/>
      <c r="AB37" s="102"/>
      <c r="AC37" s="102"/>
      <c r="AD37" s="102"/>
      <c r="AE37" s="102"/>
      <c r="AF37" s="102"/>
      <c r="AG37" s="100"/>
      <c r="AH37" s="100"/>
      <c r="AI37" s="100"/>
      <c r="AJ37" s="100"/>
      <c r="AL37" s="100"/>
      <c r="AM37" s="100"/>
      <c r="AO37" s="102"/>
      <c r="AP37" s="102"/>
      <c r="AQ37" s="102"/>
      <c r="AR37" s="102"/>
      <c r="AS37" s="102"/>
      <c r="AT37" s="102"/>
      <c r="AU37" s="102"/>
      <c r="AV37" s="102"/>
      <c r="AW37" s="102"/>
      <c r="AX37" s="102"/>
      <c r="AY37" s="102"/>
      <c r="AZ37" s="102"/>
      <c r="BA37" s="102"/>
      <c r="BB37" s="102"/>
      <c r="BC37" s="102"/>
      <c r="BD37" s="102"/>
      <c r="BE37" s="100"/>
      <c r="BF37" s="100"/>
      <c r="BG37" s="100"/>
      <c r="BH37" s="100"/>
      <c r="BI37" s="100"/>
      <c r="BM37" s="100"/>
      <c r="BN37" s="100"/>
      <c r="BO37" s="100"/>
      <c r="BP37" s="100"/>
      <c r="BQ37" s="100"/>
    </row>
    <row r="38" spans="2:69" x14ac:dyDescent="0.2">
      <c r="B38" s="102"/>
      <c r="C38" s="102"/>
      <c r="D38" s="102"/>
      <c r="E38" s="102"/>
      <c r="F38" s="102"/>
      <c r="G38" s="102"/>
      <c r="H38" s="102"/>
      <c r="I38" s="100"/>
      <c r="J38" s="100"/>
      <c r="K38" s="100"/>
      <c r="L38" s="100"/>
      <c r="M38" s="100"/>
      <c r="O38" s="102"/>
      <c r="P38" s="102"/>
      <c r="Q38" s="102"/>
      <c r="R38" s="102"/>
      <c r="S38" s="100"/>
      <c r="T38" s="100"/>
      <c r="U38" s="100"/>
      <c r="V38" s="100"/>
      <c r="W38" s="100"/>
      <c r="X38" s="100"/>
      <c r="Y38" s="102"/>
      <c r="Z38" s="102"/>
      <c r="AA38" s="102"/>
      <c r="AB38" s="102"/>
      <c r="AC38" s="102"/>
      <c r="AD38" s="102"/>
      <c r="AE38" s="102"/>
      <c r="AF38" s="100"/>
      <c r="AG38" s="100"/>
      <c r="AH38" s="100"/>
      <c r="AI38" s="100"/>
      <c r="AJ38" s="100"/>
      <c r="AL38" s="100"/>
      <c r="AM38" s="100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0"/>
      <c r="BF38" s="100"/>
      <c r="BG38" s="100"/>
      <c r="BH38" s="100"/>
      <c r="BI38" s="100"/>
      <c r="BM38" s="100"/>
      <c r="BN38" s="100"/>
      <c r="BO38" s="100"/>
      <c r="BP38" s="100"/>
      <c r="BQ38" s="100"/>
    </row>
    <row r="39" spans="2:69" x14ac:dyDescent="0.2">
      <c r="B39" s="102"/>
      <c r="C39" s="102"/>
      <c r="D39" s="102"/>
      <c r="E39" s="102"/>
      <c r="F39" s="102"/>
      <c r="G39" s="102"/>
      <c r="H39" s="102"/>
      <c r="I39" s="100"/>
      <c r="J39" s="100"/>
      <c r="K39" s="100"/>
      <c r="L39" s="100"/>
      <c r="M39" s="100"/>
      <c r="O39" s="102"/>
      <c r="P39" s="102"/>
      <c r="Q39" s="102"/>
      <c r="R39" s="102"/>
      <c r="S39" s="100"/>
      <c r="T39" s="100"/>
      <c r="U39" s="100"/>
      <c r="V39" s="100"/>
      <c r="W39" s="100"/>
      <c r="X39" s="100"/>
      <c r="Y39" s="102"/>
      <c r="Z39" s="102"/>
      <c r="AA39" s="102"/>
      <c r="AB39" s="102"/>
      <c r="AC39" s="102"/>
      <c r="AD39" s="102"/>
      <c r="AE39" s="102"/>
      <c r="AF39" s="100"/>
      <c r="AG39" s="100"/>
      <c r="AH39" s="100"/>
      <c r="AI39" s="100"/>
      <c r="AJ39" s="100"/>
      <c r="AL39" s="100"/>
      <c r="AM39" s="100"/>
      <c r="AO39" s="102"/>
      <c r="AP39" s="102"/>
      <c r="AQ39" s="102"/>
      <c r="AR39" s="102"/>
      <c r="AS39" s="102"/>
      <c r="AT39" s="102"/>
      <c r="AU39" s="102"/>
      <c r="AV39" s="102"/>
      <c r="AW39" s="102"/>
      <c r="AX39" s="102"/>
      <c r="AY39" s="102"/>
      <c r="AZ39" s="102"/>
      <c r="BA39" s="102"/>
      <c r="BB39" s="102"/>
      <c r="BC39" s="102"/>
      <c r="BD39" s="102"/>
      <c r="BE39" s="100"/>
      <c r="BF39" s="100"/>
      <c r="BG39" s="100"/>
      <c r="BH39" s="100"/>
      <c r="BI39" s="100"/>
      <c r="BM39" s="100"/>
      <c r="BN39" s="100"/>
      <c r="BO39" s="100"/>
      <c r="BP39" s="100"/>
      <c r="BQ39" s="100"/>
    </row>
    <row r="40" spans="2:69" x14ac:dyDescent="0.2">
      <c r="B40" s="102"/>
      <c r="C40" s="102"/>
      <c r="D40" s="102"/>
      <c r="E40" s="102"/>
      <c r="F40" s="102"/>
      <c r="G40" s="102"/>
      <c r="H40" s="102"/>
      <c r="I40" s="100"/>
      <c r="J40" s="100"/>
      <c r="K40" s="100"/>
      <c r="L40" s="100"/>
      <c r="M40" s="100"/>
      <c r="O40" s="102"/>
      <c r="P40" s="102"/>
      <c r="Q40" s="102"/>
      <c r="R40" s="102"/>
      <c r="S40" s="100"/>
      <c r="T40" s="100"/>
      <c r="U40" s="100"/>
      <c r="V40" s="100"/>
      <c r="W40" s="100"/>
      <c r="X40" s="100"/>
      <c r="Y40" s="102"/>
      <c r="Z40" s="102"/>
      <c r="AA40" s="102"/>
      <c r="AB40" s="102"/>
      <c r="AC40" s="102"/>
      <c r="AD40" s="102"/>
      <c r="AE40" s="102"/>
      <c r="AF40" s="100"/>
      <c r="AG40" s="100"/>
      <c r="AH40" s="100"/>
      <c r="AI40" s="100"/>
      <c r="AJ40" s="100"/>
      <c r="AL40" s="100"/>
      <c r="AM40" s="100"/>
      <c r="AO40" s="102"/>
      <c r="AP40" s="102"/>
      <c r="AQ40" s="102"/>
      <c r="AR40" s="102"/>
      <c r="AS40" s="102"/>
      <c r="AT40" s="102"/>
      <c r="AU40" s="102"/>
      <c r="AV40" s="102"/>
      <c r="AW40" s="102"/>
      <c r="AX40" s="102"/>
      <c r="AY40" s="102"/>
      <c r="AZ40" s="102"/>
      <c r="BA40" s="102"/>
      <c r="BB40" s="102"/>
      <c r="BC40" s="102"/>
      <c r="BD40" s="102"/>
      <c r="BE40" s="100"/>
      <c r="BF40" s="100"/>
      <c r="BG40" s="100"/>
      <c r="BH40" s="100"/>
      <c r="BI40" s="100"/>
      <c r="BM40" s="100"/>
      <c r="BN40" s="100"/>
      <c r="BO40" s="100"/>
      <c r="BP40" s="100"/>
      <c r="BQ40" s="100"/>
    </row>
    <row r="41" spans="2:69" x14ac:dyDescent="0.2">
      <c r="B41" s="102"/>
      <c r="C41" s="102"/>
      <c r="D41" s="102"/>
      <c r="E41" s="102"/>
      <c r="F41" s="102"/>
      <c r="G41" s="102"/>
      <c r="H41" s="102"/>
      <c r="I41" s="100"/>
      <c r="J41" s="100"/>
      <c r="K41" s="100"/>
      <c r="L41" s="100"/>
      <c r="M41" s="100"/>
      <c r="O41" s="102"/>
      <c r="P41" s="102"/>
      <c r="Q41" s="102"/>
      <c r="R41" s="102"/>
      <c r="S41" s="100"/>
      <c r="T41" s="100"/>
      <c r="U41" s="100"/>
      <c r="V41" s="100"/>
      <c r="W41" s="100"/>
      <c r="X41" s="100"/>
      <c r="Y41" s="102"/>
      <c r="Z41" s="102"/>
      <c r="AA41" s="102"/>
      <c r="AB41" s="102"/>
      <c r="AC41" s="102"/>
      <c r="AD41" s="102"/>
      <c r="AE41" s="102"/>
      <c r="AF41" s="100"/>
      <c r="AG41" s="100"/>
      <c r="AH41" s="100"/>
      <c r="AI41" s="100"/>
      <c r="AJ41" s="100"/>
      <c r="AL41" s="100"/>
      <c r="AM41" s="100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02"/>
      <c r="BB41" s="102"/>
      <c r="BC41" s="102"/>
      <c r="BD41" s="102"/>
      <c r="BE41" s="100"/>
      <c r="BF41" s="100"/>
      <c r="BG41" s="100"/>
      <c r="BH41" s="100"/>
      <c r="BI41" s="100"/>
      <c r="BM41" s="100"/>
      <c r="BN41" s="100"/>
      <c r="BO41" s="100"/>
      <c r="BP41" s="100"/>
      <c r="BQ41" s="100"/>
    </row>
    <row r="42" spans="2:69" x14ac:dyDescent="0.2">
      <c r="B42" s="102"/>
      <c r="C42" s="102"/>
      <c r="D42" s="102"/>
      <c r="E42" s="102"/>
      <c r="F42" s="102"/>
      <c r="G42" s="102"/>
      <c r="H42" s="102"/>
      <c r="I42" s="100"/>
      <c r="J42" s="100"/>
      <c r="K42" s="100"/>
      <c r="L42" s="100"/>
      <c r="M42" s="100"/>
      <c r="O42" s="102"/>
      <c r="P42" s="102"/>
      <c r="Q42" s="102"/>
      <c r="R42" s="102"/>
      <c r="S42" s="100"/>
      <c r="T42" s="100"/>
      <c r="U42" s="100"/>
      <c r="V42" s="100"/>
      <c r="W42" s="100"/>
      <c r="X42" s="100"/>
      <c r="Y42" s="102"/>
      <c r="Z42" s="102"/>
      <c r="AA42" s="102"/>
      <c r="AB42" s="102"/>
      <c r="AC42" s="102"/>
      <c r="AD42" s="102"/>
      <c r="AE42" s="102"/>
      <c r="AF42" s="100"/>
      <c r="AG42" s="100"/>
      <c r="AH42" s="100"/>
      <c r="AI42" s="100"/>
      <c r="AJ42" s="100"/>
      <c r="AL42" s="100"/>
      <c r="AM42" s="100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02"/>
      <c r="BB42" s="102"/>
      <c r="BC42" s="102"/>
      <c r="BD42" s="102"/>
      <c r="BE42" s="100"/>
      <c r="BF42" s="100"/>
      <c r="BG42" s="100"/>
      <c r="BH42" s="100"/>
      <c r="BI42" s="100"/>
      <c r="BM42" s="100"/>
      <c r="BN42" s="100"/>
      <c r="BO42" s="100"/>
      <c r="BP42" s="100"/>
      <c r="BQ42" s="100"/>
    </row>
    <row r="43" spans="2:69" x14ac:dyDescent="0.2">
      <c r="B43" s="102"/>
      <c r="C43" s="102"/>
      <c r="D43" s="102"/>
      <c r="E43" s="102"/>
      <c r="F43" s="102"/>
      <c r="G43" s="102"/>
      <c r="H43" s="102"/>
      <c r="I43" s="100"/>
      <c r="J43" s="100"/>
      <c r="K43" s="100"/>
      <c r="L43" s="100"/>
      <c r="M43" s="100"/>
      <c r="O43" s="102"/>
      <c r="P43" s="102"/>
      <c r="Q43" s="102"/>
      <c r="R43" s="102"/>
      <c r="S43" s="100"/>
      <c r="T43" s="100"/>
      <c r="U43" s="100"/>
      <c r="V43" s="100"/>
      <c r="W43" s="100"/>
      <c r="X43" s="100"/>
      <c r="Y43" s="102"/>
      <c r="Z43" s="102"/>
      <c r="AA43" s="102"/>
      <c r="AB43" s="102"/>
      <c r="AC43" s="102"/>
      <c r="AD43" s="102"/>
      <c r="AE43" s="102"/>
      <c r="AF43" s="100"/>
      <c r="AG43" s="100"/>
      <c r="AH43" s="100"/>
      <c r="AI43" s="100"/>
      <c r="AJ43" s="100"/>
      <c r="AL43" s="100"/>
      <c r="AM43" s="100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2"/>
      <c r="BC43" s="102"/>
      <c r="BD43" s="102"/>
      <c r="BE43" s="100"/>
      <c r="BF43" s="100"/>
      <c r="BG43" s="100"/>
      <c r="BH43" s="100"/>
      <c r="BI43" s="100"/>
      <c r="BM43" s="100"/>
      <c r="BN43" s="100"/>
      <c r="BO43" s="100"/>
      <c r="BP43" s="100"/>
      <c r="BQ43" s="100"/>
    </row>
    <row r="44" spans="2:69" x14ac:dyDescent="0.2">
      <c r="B44" s="102"/>
      <c r="C44" s="102"/>
      <c r="D44" s="102"/>
      <c r="E44" s="102"/>
      <c r="F44" s="102"/>
      <c r="G44" s="102"/>
      <c r="H44" s="102"/>
      <c r="I44" s="100"/>
      <c r="J44" s="100"/>
      <c r="K44" s="100"/>
      <c r="L44" s="100"/>
      <c r="M44" s="100"/>
      <c r="O44" s="102"/>
      <c r="P44" s="102"/>
      <c r="Q44" s="102"/>
      <c r="R44" s="102"/>
      <c r="S44" s="100"/>
      <c r="T44" s="100"/>
      <c r="U44" s="100"/>
      <c r="V44" s="100"/>
      <c r="W44" s="100"/>
      <c r="X44" s="100"/>
      <c r="Y44" s="102"/>
      <c r="Z44" s="102"/>
      <c r="AA44" s="102"/>
      <c r="AB44" s="102"/>
      <c r="AC44" s="102"/>
      <c r="AD44" s="102"/>
      <c r="AE44" s="102"/>
      <c r="AF44" s="100"/>
      <c r="AG44" s="100"/>
      <c r="AH44" s="100"/>
      <c r="AI44" s="100"/>
      <c r="AJ44" s="100"/>
      <c r="AL44" s="100"/>
      <c r="AM44" s="100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2"/>
      <c r="BC44" s="102"/>
      <c r="BD44" s="102"/>
      <c r="BE44" s="100"/>
      <c r="BF44" s="100"/>
      <c r="BG44" s="100"/>
      <c r="BH44" s="100"/>
      <c r="BI44" s="100"/>
      <c r="BM44" s="100"/>
      <c r="BN44" s="100"/>
      <c r="BO44" s="100"/>
      <c r="BP44" s="100"/>
      <c r="BQ44" s="100"/>
    </row>
    <row r="45" spans="2:69" x14ac:dyDescent="0.2">
      <c r="B45" s="102"/>
      <c r="C45" s="102"/>
      <c r="D45" s="102"/>
      <c r="E45" s="102"/>
      <c r="F45" s="102"/>
      <c r="G45" s="102"/>
      <c r="H45" s="102"/>
      <c r="I45" s="100"/>
      <c r="J45" s="100"/>
      <c r="K45" s="100"/>
      <c r="L45" s="100"/>
      <c r="M45" s="100"/>
      <c r="O45" s="102"/>
      <c r="P45" s="102"/>
      <c r="Q45" s="102"/>
      <c r="R45" s="102"/>
      <c r="S45" s="100"/>
      <c r="T45" s="100"/>
      <c r="U45" s="100"/>
      <c r="V45" s="100"/>
      <c r="W45" s="100"/>
      <c r="X45" s="100"/>
      <c r="Y45" s="102"/>
      <c r="Z45" s="102"/>
      <c r="AA45" s="102"/>
      <c r="AB45" s="102"/>
      <c r="AC45" s="102"/>
      <c r="AD45" s="102"/>
      <c r="AE45" s="102"/>
      <c r="AF45" s="100"/>
      <c r="AG45" s="100"/>
      <c r="AH45" s="100"/>
      <c r="AI45" s="100"/>
      <c r="AJ45" s="100"/>
      <c r="AL45" s="100"/>
      <c r="AM45" s="100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2"/>
      <c r="BC45" s="102"/>
      <c r="BD45" s="102"/>
      <c r="BE45" s="100"/>
      <c r="BF45" s="100"/>
      <c r="BG45" s="100"/>
      <c r="BH45" s="100"/>
      <c r="BI45" s="100"/>
      <c r="BM45" s="100"/>
      <c r="BN45" s="100"/>
      <c r="BO45" s="100"/>
      <c r="BP45" s="100"/>
      <c r="BQ45" s="100"/>
    </row>
    <row r="46" spans="2:69" x14ac:dyDescent="0.2">
      <c r="B46" s="102"/>
      <c r="C46" s="102"/>
      <c r="D46" s="102"/>
      <c r="E46" s="102"/>
      <c r="F46" s="102"/>
      <c r="G46" s="102"/>
      <c r="H46" s="102"/>
      <c r="I46" s="100"/>
      <c r="J46" s="100"/>
      <c r="K46" s="100"/>
      <c r="L46" s="100"/>
      <c r="M46" s="100"/>
      <c r="O46" s="102"/>
      <c r="P46" s="102"/>
      <c r="Q46" s="102"/>
      <c r="R46" s="102"/>
      <c r="S46" s="100"/>
      <c r="T46" s="100"/>
      <c r="U46" s="100"/>
      <c r="V46" s="100"/>
      <c r="W46" s="100"/>
      <c r="X46" s="100"/>
      <c r="Y46" s="102"/>
      <c r="Z46" s="102"/>
      <c r="AA46" s="102"/>
      <c r="AB46" s="102"/>
      <c r="AC46" s="102"/>
      <c r="AD46" s="102"/>
      <c r="AE46" s="102"/>
      <c r="AF46" s="100"/>
      <c r="AG46" s="100"/>
      <c r="AH46" s="100"/>
      <c r="AI46" s="100"/>
      <c r="AJ46" s="100"/>
      <c r="AL46" s="100"/>
      <c r="AM46" s="100"/>
      <c r="AO46" s="102"/>
      <c r="AP46" s="102"/>
      <c r="AQ46" s="102"/>
      <c r="AR46" s="102"/>
      <c r="AS46" s="102"/>
      <c r="AT46" s="102"/>
      <c r="AU46" s="102"/>
      <c r="AV46" s="102"/>
      <c r="AW46" s="102"/>
      <c r="AX46" s="102"/>
      <c r="AY46" s="102"/>
      <c r="AZ46" s="102"/>
      <c r="BA46" s="102"/>
      <c r="BB46" s="102"/>
      <c r="BC46" s="102"/>
      <c r="BD46" s="102"/>
      <c r="BE46" s="100"/>
      <c r="BF46" s="100"/>
      <c r="BG46" s="100"/>
      <c r="BH46" s="100"/>
      <c r="BI46" s="100"/>
      <c r="BM46" s="100"/>
      <c r="BN46" s="100"/>
      <c r="BO46" s="100"/>
      <c r="BP46" s="100"/>
      <c r="BQ46" s="100"/>
    </row>
    <row r="47" spans="2:69" x14ac:dyDescent="0.2">
      <c r="B47" s="102"/>
      <c r="C47" s="102"/>
      <c r="D47" s="102"/>
      <c r="E47" s="102"/>
      <c r="F47" s="102"/>
      <c r="G47" s="102"/>
      <c r="H47" s="102"/>
      <c r="I47" s="100"/>
      <c r="J47" s="100"/>
      <c r="K47" s="100"/>
      <c r="L47" s="100"/>
      <c r="M47" s="100"/>
      <c r="O47" s="102"/>
      <c r="P47" s="102"/>
      <c r="Q47" s="102"/>
      <c r="R47" s="102"/>
      <c r="S47" s="100"/>
      <c r="T47" s="100"/>
      <c r="U47" s="100"/>
      <c r="V47" s="100"/>
      <c r="W47" s="100"/>
      <c r="X47" s="100"/>
      <c r="Y47" s="102"/>
      <c r="Z47" s="102"/>
      <c r="AA47" s="102"/>
      <c r="AB47" s="102"/>
      <c r="AC47" s="102"/>
      <c r="AD47" s="102"/>
      <c r="AE47" s="102"/>
      <c r="AF47" s="100"/>
      <c r="AG47" s="100"/>
      <c r="AH47" s="100"/>
      <c r="AI47" s="100"/>
      <c r="AJ47" s="100"/>
      <c r="AL47" s="100"/>
      <c r="AM47" s="100"/>
      <c r="AO47" s="102"/>
      <c r="AP47" s="102"/>
      <c r="AQ47" s="102"/>
      <c r="AR47" s="102"/>
      <c r="AS47" s="102"/>
      <c r="AT47" s="102"/>
      <c r="AU47" s="102"/>
      <c r="AV47" s="102"/>
      <c r="AW47" s="102"/>
      <c r="AX47" s="102"/>
      <c r="AY47" s="102"/>
      <c r="AZ47" s="102"/>
      <c r="BA47" s="102"/>
      <c r="BB47" s="102"/>
      <c r="BC47" s="102"/>
      <c r="BD47" s="102"/>
      <c r="BE47" s="100"/>
      <c r="BF47" s="100"/>
      <c r="BG47" s="100"/>
      <c r="BH47" s="100"/>
      <c r="BI47" s="100"/>
      <c r="BM47" s="100"/>
      <c r="BN47" s="100"/>
      <c r="BO47" s="100"/>
      <c r="BP47" s="100"/>
      <c r="BQ47" s="100"/>
    </row>
    <row r="48" spans="2:69" x14ac:dyDescent="0.2">
      <c r="B48" s="102"/>
      <c r="C48" s="102"/>
      <c r="D48" s="102"/>
      <c r="E48" s="102"/>
      <c r="F48" s="102"/>
      <c r="G48" s="102"/>
      <c r="H48" s="102"/>
      <c r="I48" s="100"/>
      <c r="J48" s="100"/>
      <c r="K48" s="100"/>
      <c r="L48" s="100"/>
      <c r="M48" s="100"/>
      <c r="O48" s="102"/>
      <c r="P48" s="102"/>
      <c r="Q48" s="102"/>
      <c r="R48" s="102"/>
      <c r="S48" s="100"/>
      <c r="T48" s="100"/>
      <c r="U48" s="100"/>
      <c r="V48" s="100"/>
      <c r="W48" s="100"/>
      <c r="X48" s="100"/>
      <c r="Y48" s="102"/>
      <c r="Z48" s="102"/>
      <c r="AA48" s="102"/>
      <c r="AB48" s="102"/>
      <c r="AC48" s="102"/>
      <c r="AD48" s="102"/>
      <c r="AE48" s="102"/>
      <c r="AF48" s="100"/>
      <c r="AG48" s="100"/>
      <c r="AH48" s="100"/>
      <c r="AI48" s="100"/>
      <c r="AJ48" s="100"/>
      <c r="AL48" s="100"/>
      <c r="AM48" s="100"/>
      <c r="AO48" s="102"/>
      <c r="AP48" s="102"/>
      <c r="AQ48" s="102"/>
      <c r="AR48" s="102"/>
      <c r="AS48" s="102"/>
      <c r="AT48" s="102"/>
      <c r="AU48" s="102"/>
      <c r="AV48" s="102"/>
      <c r="AW48" s="102"/>
      <c r="AX48" s="102"/>
      <c r="AY48" s="102"/>
      <c r="AZ48" s="102"/>
      <c r="BA48" s="102"/>
      <c r="BB48" s="102"/>
      <c r="BC48" s="102"/>
      <c r="BD48" s="102"/>
      <c r="BE48" s="100"/>
      <c r="BF48" s="100"/>
      <c r="BG48" s="100"/>
      <c r="BH48" s="100"/>
      <c r="BI48" s="100"/>
      <c r="BM48" s="100"/>
      <c r="BN48" s="100"/>
      <c r="BO48" s="100"/>
      <c r="BP48" s="100"/>
      <c r="BQ48" s="100"/>
    </row>
    <row r="49" spans="2:69" x14ac:dyDescent="0.2">
      <c r="B49" s="102"/>
      <c r="C49" s="102"/>
      <c r="D49" s="102"/>
      <c r="E49" s="102"/>
      <c r="F49" s="102"/>
      <c r="G49" s="102"/>
      <c r="H49" s="102"/>
      <c r="I49" s="100"/>
      <c r="J49" s="100"/>
      <c r="K49" s="100"/>
      <c r="L49" s="100"/>
      <c r="M49" s="100"/>
      <c r="O49" s="102"/>
      <c r="P49" s="102"/>
      <c r="Q49" s="102"/>
      <c r="R49" s="102"/>
      <c r="S49" s="100"/>
      <c r="T49" s="100"/>
      <c r="U49" s="100"/>
      <c r="V49" s="100"/>
      <c r="W49" s="100"/>
      <c r="X49" s="100"/>
      <c r="Y49" s="102"/>
      <c r="Z49" s="102"/>
      <c r="AA49" s="102"/>
      <c r="AB49" s="102"/>
      <c r="AC49" s="102"/>
      <c r="AD49" s="102"/>
      <c r="AE49" s="102"/>
      <c r="AF49" s="100"/>
      <c r="AG49" s="100"/>
      <c r="AH49" s="100"/>
      <c r="AI49" s="100"/>
      <c r="AJ49" s="100"/>
      <c r="AL49" s="100"/>
      <c r="AM49" s="100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0"/>
      <c r="BF49" s="100"/>
      <c r="BG49" s="100"/>
      <c r="BH49" s="100"/>
      <c r="BI49" s="100"/>
      <c r="BM49" s="100"/>
      <c r="BN49" s="100"/>
      <c r="BO49" s="100"/>
      <c r="BP49" s="100"/>
      <c r="BQ49" s="100"/>
    </row>
    <row r="50" spans="2:69" x14ac:dyDescent="0.2">
      <c r="B50" s="102"/>
      <c r="C50" s="102"/>
      <c r="D50" s="102"/>
      <c r="E50" s="102"/>
      <c r="F50" s="102"/>
      <c r="G50" s="102"/>
      <c r="H50" s="102"/>
      <c r="I50" s="100"/>
      <c r="J50" s="100"/>
      <c r="K50" s="100"/>
      <c r="L50" s="100"/>
      <c r="M50" s="100"/>
      <c r="O50" s="102"/>
      <c r="P50" s="102"/>
      <c r="Q50" s="102"/>
      <c r="R50" s="102"/>
      <c r="S50" s="100"/>
      <c r="T50" s="100"/>
      <c r="U50" s="100"/>
      <c r="V50" s="100"/>
      <c r="W50" s="100"/>
      <c r="X50" s="100"/>
      <c r="Y50" s="102"/>
      <c r="Z50" s="102"/>
      <c r="AA50" s="102"/>
      <c r="AB50" s="102"/>
      <c r="AC50" s="102"/>
      <c r="AD50" s="102"/>
      <c r="AE50" s="102"/>
      <c r="AF50" s="100"/>
      <c r="AG50" s="100"/>
      <c r="AH50" s="100"/>
      <c r="AI50" s="100"/>
      <c r="AJ50" s="100"/>
      <c r="AL50" s="100"/>
      <c r="AM50" s="100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2"/>
      <c r="AZ50" s="102"/>
      <c r="BA50" s="102"/>
      <c r="BB50" s="102"/>
      <c r="BC50" s="102"/>
      <c r="BD50" s="102"/>
      <c r="BE50" s="100"/>
      <c r="BF50" s="100"/>
      <c r="BG50" s="100"/>
      <c r="BH50" s="100"/>
      <c r="BI50" s="100"/>
      <c r="BM50" s="100"/>
      <c r="BN50" s="100"/>
      <c r="BO50" s="100"/>
      <c r="BP50" s="100"/>
      <c r="BQ50" s="100"/>
    </row>
    <row r="51" spans="2:69" x14ac:dyDescent="0.2">
      <c r="B51" s="102"/>
      <c r="C51" s="102"/>
      <c r="D51" s="102"/>
      <c r="E51" s="102"/>
      <c r="F51" s="102"/>
      <c r="G51" s="102"/>
      <c r="H51" s="102"/>
      <c r="I51" s="100"/>
      <c r="J51" s="100"/>
      <c r="K51" s="100"/>
      <c r="L51" s="100"/>
      <c r="M51" s="100"/>
      <c r="O51" s="102"/>
      <c r="P51" s="102"/>
      <c r="Q51" s="102"/>
      <c r="R51" s="102"/>
      <c r="S51" s="100"/>
      <c r="T51" s="100"/>
      <c r="U51" s="100"/>
      <c r="V51" s="100"/>
      <c r="W51" s="100"/>
      <c r="X51" s="100"/>
      <c r="Y51" s="102"/>
      <c r="Z51" s="102"/>
      <c r="AA51" s="102"/>
      <c r="AB51" s="102"/>
      <c r="AC51" s="102"/>
      <c r="AD51" s="102"/>
      <c r="AE51" s="102"/>
      <c r="AF51" s="100"/>
      <c r="AG51" s="100"/>
      <c r="AH51" s="100"/>
      <c r="AI51" s="100"/>
      <c r="AJ51" s="100"/>
      <c r="AL51" s="100"/>
      <c r="AM51" s="100"/>
      <c r="AO51" s="102"/>
      <c r="AP51" s="102"/>
      <c r="AQ51" s="102"/>
      <c r="AR51" s="102"/>
      <c r="AS51" s="102"/>
      <c r="AT51" s="102"/>
      <c r="AU51" s="102"/>
      <c r="AV51" s="102"/>
      <c r="AW51" s="102"/>
      <c r="AX51" s="102"/>
      <c r="AY51" s="102"/>
      <c r="AZ51" s="102"/>
      <c r="BA51" s="102"/>
      <c r="BB51" s="102"/>
      <c r="BC51" s="102"/>
      <c r="BD51" s="102"/>
      <c r="BE51" s="100"/>
      <c r="BF51" s="100"/>
      <c r="BG51" s="100"/>
      <c r="BH51" s="100"/>
      <c r="BI51" s="100"/>
      <c r="BM51" s="100"/>
      <c r="BN51" s="100"/>
      <c r="BO51" s="100"/>
      <c r="BP51" s="100"/>
      <c r="BQ51" s="100"/>
    </row>
    <row r="52" spans="2:69" x14ac:dyDescent="0.2">
      <c r="B52" s="102"/>
      <c r="C52" s="102"/>
      <c r="D52" s="102"/>
      <c r="E52" s="102"/>
      <c r="F52" s="102"/>
      <c r="G52" s="102"/>
      <c r="H52" s="102"/>
      <c r="I52" s="100"/>
      <c r="J52" s="100"/>
      <c r="K52" s="100"/>
      <c r="L52" s="100"/>
      <c r="M52" s="100"/>
      <c r="O52" s="102"/>
      <c r="P52" s="102"/>
      <c r="Q52" s="102"/>
      <c r="R52" s="102"/>
      <c r="S52" s="100"/>
      <c r="T52" s="100"/>
      <c r="U52" s="100"/>
      <c r="V52" s="100"/>
      <c r="W52" s="100"/>
      <c r="X52" s="100"/>
      <c r="Y52" s="102"/>
      <c r="Z52" s="102"/>
      <c r="AA52" s="102"/>
      <c r="AB52" s="102"/>
      <c r="AC52" s="102"/>
      <c r="AD52" s="102"/>
      <c r="AE52" s="102"/>
      <c r="AF52" s="100"/>
      <c r="AG52" s="100"/>
      <c r="AH52" s="100"/>
      <c r="AI52" s="100"/>
      <c r="AJ52" s="100"/>
      <c r="AL52" s="100"/>
      <c r="AM52" s="100"/>
      <c r="AO52" s="102"/>
      <c r="AP52" s="102"/>
      <c r="AQ52" s="102"/>
      <c r="AR52" s="102"/>
      <c r="AS52" s="102"/>
      <c r="AT52" s="102"/>
      <c r="AU52" s="102"/>
      <c r="AV52" s="102"/>
      <c r="AW52" s="102"/>
      <c r="AX52" s="102"/>
      <c r="AY52" s="102"/>
      <c r="AZ52" s="102"/>
      <c r="BA52" s="102"/>
      <c r="BB52" s="102"/>
      <c r="BC52" s="102"/>
      <c r="BD52" s="102"/>
      <c r="BE52" s="100"/>
      <c r="BF52" s="100"/>
      <c r="BG52" s="100"/>
      <c r="BH52" s="100"/>
      <c r="BI52" s="100"/>
      <c r="BM52" s="100"/>
      <c r="BN52" s="100"/>
      <c r="BO52" s="100"/>
      <c r="BP52" s="100"/>
      <c r="BQ52" s="100"/>
    </row>
    <row r="53" spans="2:69" x14ac:dyDescent="0.2">
      <c r="B53" s="102"/>
      <c r="C53" s="102"/>
      <c r="D53" s="102"/>
      <c r="E53" s="102"/>
      <c r="F53" s="102"/>
      <c r="G53" s="102"/>
      <c r="H53" s="102"/>
      <c r="I53" s="100"/>
      <c r="J53" s="100"/>
      <c r="K53" s="100"/>
      <c r="L53" s="100"/>
      <c r="M53" s="100"/>
      <c r="O53" s="102"/>
      <c r="P53" s="102"/>
      <c r="Q53" s="102"/>
      <c r="R53" s="102"/>
      <c r="S53" s="100"/>
      <c r="T53" s="100"/>
      <c r="U53" s="100"/>
      <c r="V53" s="100"/>
      <c r="W53" s="100"/>
      <c r="X53" s="100"/>
      <c r="Y53" s="102"/>
      <c r="Z53" s="102"/>
      <c r="AA53" s="102"/>
      <c r="AB53" s="102"/>
      <c r="AC53" s="102"/>
      <c r="AD53" s="102"/>
      <c r="AE53" s="102"/>
      <c r="AF53" s="100"/>
      <c r="AG53" s="100"/>
      <c r="AH53" s="100"/>
      <c r="AI53" s="100"/>
      <c r="AJ53" s="100"/>
      <c r="AL53" s="100"/>
      <c r="AM53" s="100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BE53" s="100"/>
      <c r="BF53" s="100"/>
      <c r="BG53" s="100"/>
      <c r="BH53" s="100"/>
      <c r="BI53" s="100"/>
      <c r="BM53" s="100"/>
      <c r="BN53" s="100"/>
      <c r="BO53" s="100"/>
      <c r="BP53" s="100"/>
      <c r="BQ53" s="100"/>
    </row>
    <row r="54" spans="2:69" x14ac:dyDescent="0.2">
      <c r="B54" s="102"/>
      <c r="C54" s="102"/>
      <c r="D54" s="102"/>
      <c r="E54" s="102"/>
      <c r="F54" s="102"/>
      <c r="G54" s="102"/>
      <c r="H54" s="102"/>
      <c r="I54" s="100"/>
      <c r="J54" s="100"/>
      <c r="K54" s="100"/>
      <c r="L54" s="100"/>
      <c r="M54" s="100"/>
      <c r="O54" s="102"/>
      <c r="P54" s="102"/>
      <c r="Q54" s="102"/>
      <c r="R54" s="102"/>
      <c r="S54" s="100"/>
      <c r="T54" s="100"/>
      <c r="U54" s="100"/>
      <c r="V54" s="100"/>
      <c r="W54" s="100"/>
      <c r="X54" s="100"/>
      <c r="Y54" s="38"/>
      <c r="Z54" s="38"/>
      <c r="AA54" s="38"/>
      <c r="AB54" s="38"/>
      <c r="AC54" s="38"/>
      <c r="AD54" s="38"/>
      <c r="AF54" s="100"/>
      <c r="AG54" s="100"/>
      <c r="AH54" s="100"/>
      <c r="AI54" s="100"/>
      <c r="AJ54" s="100"/>
      <c r="AL54" s="100"/>
      <c r="AM54" s="100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0"/>
      <c r="BF54" s="100"/>
      <c r="BG54" s="100"/>
      <c r="BH54" s="100"/>
      <c r="BI54" s="100"/>
      <c r="BM54" s="100"/>
      <c r="BN54" s="100"/>
      <c r="BO54" s="100"/>
      <c r="BP54" s="100"/>
      <c r="BQ54" s="100"/>
    </row>
    <row r="55" spans="2:69" x14ac:dyDescent="0.2">
      <c r="B55" s="102"/>
      <c r="C55" s="102"/>
      <c r="D55" s="102"/>
      <c r="E55" s="102"/>
      <c r="F55" s="102"/>
      <c r="G55" s="102"/>
      <c r="H55" s="102"/>
      <c r="I55" s="100"/>
      <c r="J55" s="100"/>
      <c r="K55" s="100"/>
      <c r="L55" s="100"/>
      <c r="M55" s="100"/>
      <c r="O55" s="102"/>
      <c r="P55" s="102"/>
      <c r="Q55" s="102"/>
      <c r="R55" s="102"/>
      <c r="S55" s="100"/>
      <c r="T55" s="100"/>
      <c r="U55" s="100"/>
      <c r="V55" s="100"/>
      <c r="W55" s="100"/>
      <c r="X55" s="100"/>
      <c r="Y55" s="38"/>
      <c r="Z55" s="38"/>
      <c r="AA55" s="38"/>
      <c r="AB55" s="38"/>
      <c r="AC55" s="38"/>
      <c r="AD55" s="38"/>
      <c r="AF55" s="100"/>
      <c r="AG55" s="100"/>
      <c r="AH55" s="100"/>
      <c r="AI55" s="100"/>
      <c r="AJ55" s="100"/>
      <c r="AL55" s="100"/>
      <c r="AM55" s="100"/>
      <c r="AO55" s="102"/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0"/>
      <c r="BF55" s="100"/>
      <c r="BG55" s="100"/>
      <c r="BH55" s="100"/>
      <c r="BI55" s="100"/>
      <c r="BM55" s="100"/>
      <c r="BN55" s="100"/>
      <c r="BO55" s="100"/>
      <c r="BP55" s="100"/>
      <c r="BQ55" s="100"/>
    </row>
    <row r="56" spans="2:69" x14ac:dyDescent="0.2">
      <c r="B56" s="102"/>
      <c r="C56" s="102"/>
      <c r="D56" s="102"/>
      <c r="E56" s="102"/>
      <c r="F56" s="102"/>
      <c r="G56" s="102"/>
      <c r="H56" s="102"/>
      <c r="I56" s="100"/>
      <c r="J56" s="100"/>
      <c r="K56" s="100"/>
      <c r="L56" s="100"/>
      <c r="M56" s="100"/>
      <c r="O56" s="102"/>
      <c r="P56" s="102"/>
      <c r="Q56" s="102"/>
      <c r="R56" s="102"/>
      <c r="S56" s="100"/>
      <c r="T56" s="100"/>
      <c r="U56" s="100"/>
      <c r="V56" s="100"/>
      <c r="W56" s="100"/>
      <c r="X56" s="100"/>
      <c r="Y56" s="38"/>
      <c r="Z56" s="38"/>
      <c r="AA56" s="38"/>
      <c r="AB56" s="38"/>
      <c r="AC56" s="38"/>
      <c r="AD56" s="38"/>
      <c r="AF56" s="100"/>
      <c r="AG56" s="100"/>
      <c r="AH56" s="100"/>
      <c r="AI56" s="100"/>
      <c r="AJ56" s="100"/>
      <c r="AL56" s="100"/>
      <c r="AM56" s="100"/>
      <c r="AO56" s="102"/>
      <c r="AP56" s="102"/>
      <c r="AQ56" s="102"/>
      <c r="AR56" s="102"/>
      <c r="AS56" s="102"/>
      <c r="AT56" s="102"/>
      <c r="AU56" s="102"/>
      <c r="AV56" s="102"/>
      <c r="AW56" s="102"/>
      <c r="AX56" s="102"/>
      <c r="AY56" s="102"/>
      <c r="AZ56" s="102"/>
      <c r="BA56" s="102"/>
      <c r="BB56" s="102"/>
      <c r="BC56" s="102"/>
      <c r="BD56" s="102"/>
      <c r="BE56" s="100"/>
      <c r="BF56" s="100"/>
      <c r="BG56" s="100"/>
      <c r="BH56" s="100"/>
      <c r="BI56" s="100"/>
      <c r="BM56" s="100"/>
      <c r="BN56" s="100"/>
      <c r="BO56" s="100"/>
      <c r="BP56" s="100"/>
      <c r="BQ56" s="100"/>
    </row>
    <row r="57" spans="2:69" x14ac:dyDescent="0.2">
      <c r="B57" s="102"/>
      <c r="C57" s="102"/>
      <c r="D57" s="102"/>
      <c r="E57" s="102"/>
      <c r="F57" s="102"/>
      <c r="G57" s="102"/>
      <c r="H57" s="102"/>
      <c r="I57" s="100"/>
      <c r="J57" s="100"/>
      <c r="K57" s="100"/>
      <c r="L57" s="100"/>
      <c r="M57" s="100"/>
      <c r="O57" s="102"/>
      <c r="P57" s="102"/>
      <c r="Q57" s="102"/>
      <c r="R57" s="102"/>
      <c r="S57" s="100"/>
      <c r="T57" s="100"/>
      <c r="U57" s="100"/>
      <c r="V57" s="100"/>
      <c r="W57" s="100"/>
      <c r="X57" s="100"/>
      <c r="Y57" s="38"/>
      <c r="Z57" s="38"/>
      <c r="AA57" s="38"/>
      <c r="AB57" s="38"/>
      <c r="AC57" s="38"/>
      <c r="AD57" s="38"/>
      <c r="AF57" s="100"/>
      <c r="AG57" s="100"/>
      <c r="AH57" s="100"/>
      <c r="AI57" s="100"/>
      <c r="AJ57" s="100"/>
      <c r="AL57" s="100"/>
      <c r="AM57" s="100"/>
      <c r="AO57" s="102"/>
      <c r="AP57" s="102"/>
      <c r="AQ57" s="102"/>
      <c r="AR57" s="102"/>
      <c r="AS57" s="102"/>
      <c r="AT57" s="102"/>
      <c r="AU57" s="102"/>
      <c r="AV57" s="102"/>
      <c r="AW57" s="102"/>
      <c r="AX57" s="102"/>
      <c r="AY57" s="102"/>
      <c r="AZ57" s="102"/>
      <c r="BA57" s="102"/>
      <c r="BB57" s="102"/>
      <c r="BC57" s="102"/>
      <c r="BD57" s="102"/>
      <c r="BE57" s="100"/>
      <c r="BF57" s="100"/>
      <c r="BG57" s="100"/>
      <c r="BH57" s="100"/>
      <c r="BI57" s="100"/>
      <c r="BM57" s="100"/>
      <c r="BN57" s="100"/>
      <c r="BO57" s="100"/>
      <c r="BP57" s="100"/>
      <c r="BQ57" s="100"/>
    </row>
    <row r="58" spans="2:69" x14ac:dyDescent="0.2">
      <c r="B58" s="102"/>
      <c r="C58" s="102"/>
      <c r="D58" s="102"/>
      <c r="E58" s="102"/>
      <c r="F58" s="102"/>
      <c r="G58" s="102"/>
      <c r="H58" s="102"/>
      <c r="I58" s="100"/>
      <c r="J58" s="100"/>
      <c r="K58" s="100"/>
      <c r="L58" s="100"/>
      <c r="M58" s="100"/>
      <c r="O58" s="102"/>
      <c r="P58" s="102"/>
      <c r="Q58" s="102"/>
      <c r="R58" s="102"/>
      <c r="S58" s="100"/>
      <c r="T58" s="100"/>
      <c r="U58" s="100"/>
      <c r="V58" s="100"/>
      <c r="W58" s="100"/>
      <c r="X58" s="100"/>
      <c r="Y58" s="38"/>
      <c r="Z58" s="38"/>
      <c r="AA58" s="38"/>
      <c r="AB58" s="38"/>
      <c r="AC58" s="38"/>
      <c r="AD58" s="38"/>
      <c r="AF58" s="100"/>
      <c r="AG58" s="100"/>
      <c r="AH58" s="100"/>
      <c r="AI58" s="100"/>
      <c r="AJ58" s="100"/>
      <c r="AL58" s="100"/>
      <c r="AM58" s="100"/>
      <c r="AO58" s="102"/>
      <c r="AP58" s="102"/>
      <c r="AQ58" s="102"/>
      <c r="AR58" s="102"/>
      <c r="AS58" s="102"/>
      <c r="AT58" s="102"/>
      <c r="AU58" s="102"/>
      <c r="AV58" s="102"/>
      <c r="AW58" s="102"/>
      <c r="AX58" s="102"/>
      <c r="AY58" s="102"/>
      <c r="AZ58" s="102"/>
      <c r="BA58" s="102"/>
      <c r="BB58" s="102"/>
      <c r="BC58" s="102"/>
      <c r="BD58" s="102"/>
      <c r="BE58" s="100"/>
      <c r="BF58" s="100"/>
      <c r="BG58" s="100"/>
      <c r="BH58" s="100"/>
      <c r="BI58" s="100"/>
      <c r="BM58" s="100"/>
      <c r="BN58" s="100"/>
      <c r="BO58" s="100"/>
      <c r="BP58" s="100"/>
      <c r="BQ58" s="100"/>
    </row>
    <row r="59" spans="2:69" x14ac:dyDescent="0.2">
      <c r="B59" s="102"/>
      <c r="C59" s="102"/>
      <c r="D59" s="102"/>
      <c r="E59" s="102"/>
      <c r="F59" s="102"/>
      <c r="G59" s="102"/>
      <c r="H59" s="102"/>
      <c r="I59" s="100"/>
      <c r="J59" s="100"/>
      <c r="K59" s="100"/>
      <c r="L59" s="100"/>
      <c r="M59" s="100"/>
      <c r="O59" s="102"/>
      <c r="P59" s="102"/>
      <c r="Q59" s="102"/>
      <c r="R59" s="102"/>
      <c r="S59" s="100"/>
      <c r="T59" s="100"/>
      <c r="U59" s="100"/>
      <c r="V59" s="100"/>
      <c r="W59" s="100"/>
      <c r="X59" s="100"/>
      <c r="Y59" s="38"/>
      <c r="Z59" s="38"/>
      <c r="AA59" s="38"/>
      <c r="AB59" s="38"/>
      <c r="AC59" s="38"/>
      <c r="AD59" s="38"/>
      <c r="AF59" s="100"/>
      <c r="AG59" s="100"/>
      <c r="AH59" s="100"/>
      <c r="AI59" s="100"/>
      <c r="AJ59" s="100"/>
      <c r="AL59" s="100"/>
      <c r="AM59" s="100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  <c r="BB59" s="102"/>
      <c r="BC59" s="102"/>
      <c r="BD59" s="102"/>
      <c r="BE59" s="100"/>
      <c r="BF59" s="100"/>
      <c r="BG59" s="100"/>
      <c r="BH59" s="100"/>
      <c r="BI59" s="100"/>
      <c r="BM59" s="100"/>
      <c r="BN59" s="100"/>
      <c r="BO59" s="100"/>
      <c r="BP59" s="100"/>
      <c r="BQ59" s="100"/>
    </row>
    <row r="60" spans="2:69" x14ac:dyDescent="0.2">
      <c r="B60" s="102"/>
      <c r="C60" s="102"/>
      <c r="D60" s="102"/>
      <c r="E60" s="102"/>
      <c r="F60" s="102"/>
      <c r="G60" s="102"/>
      <c r="H60" s="102"/>
      <c r="I60" s="100"/>
      <c r="J60" s="100"/>
      <c r="K60" s="100"/>
      <c r="L60" s="100"/>
      <c r="M60" s="100"/>
      <c r="O60" s="102"/>
      <c r="P60" s="102"/>
      <c r="Q60" s="102"/>
      <c r="R60" s="102"/>
      <c r="S60" s="100"/>
      <c r="T60" s="100"/>
      <c r="U60" s="100"/>
      <c r="V60" s="100"/>
      <c r="W60" s="100"/>
      <c r="X60" s="100"/>
      <c r="Y60" s="38"/>
      <c r="Z60" s="38"/>
      <c r="AA60" s="38"/>
      <c r="AB60" s="38"/>
      <c r="AC60" s="38"/>
      <c r="AD60" s="38"/>
      <c r="AF60" s="100"/>
      <c r="AG60" s="100"/>
      <c r="AH60" s="100"/>
      <c r="AI60" s="100"/>
      <c r="AJ60" s="100"/>
      <c r="AL60" s="100"/>
      <c r="AM60" s="100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  <c r="BB60" s="102"/>
      <c r="BC60" s="102"/>
      <c r="BD60" s="102"/>
      <c r="BE60" s="100"/>
      <c r="BF60" s="100"/>
      <c r="BG60" s="100"/>
      <c r="BH60" s="100"/>
      <c r="BI60" s="100"/>
      <c r="BM60" s="100"/>
      <c r="BN60" s="100"/>
      <c r="BO60" s="100"/>
      <c r="BP60" s="100"/>
      <c r="BQ60" s="100"/>
    </row>
    <row r="61" spans="2:69" x14ac:dyDescent="0.2">
      <c r="B61" s="102"/>
      <c r="C61" s="102"/>
      <c r="D61" s="102"/>
      <c r="E61" s="102"/>
      <c r="F61" s="102"/>
      <c r="G61" s="102"/>
      <c r="H61" s="102"/>
      <c r="I61" s="100"/>
      <c r="J61" s="100"/>
      <c r="K61" s="100"/>
      <c r="L61" s="100"/>
      <c r="M61" s="100"/>
      <c r="O61" s="102"/>
      <c r="P61" s="102"/>
      <c r="Q61" s="102"/>
      <c r="R61" s="102"/>
      <c r="S61" s="100"/>
      <c r="T61" s="100"/>
      <c r="U61" s="100"/>
      <c r="V61" s="100"/>
      <c r="W61" s="100"/>
      <c r="X61" s="100"/>
      <c r="Y61" s="38"/>
      <c r="Z61" s="38"/>
      <c r="AA61" s="38"/>
      <c r="AB61" s="38"/>
      <c r="AC61" s="38"/>
      <c r="AD61" s="38"/>
      <c r="AF61" s="100"/>
      <c r="AG61" s="100"/>
      <c r="AH61" s="100"/>
      <c r="AI61" s="100"/>
      <c r="AJ61" s="100"/>
      <c r="AL61" s="100"/>
      <c r="AM61" s="100"/>
      <c r="AO61" s="102"/>
      <c r="AP61" s="102"/>
      <c r="AQ61" s="102"/>
      <c r="AR61" s="102"/>
      <c r="AS61" s="102"/>
      <c r="AT61" s="102"/>
      <c r="AU61" s="102"/>
      <c r="AV61" s="102"/>
      <c r="AW61" s="102"/>
      <c r="AX61" s="102"/>
      <c r="AY61" s="102"/>
      <c r="AZ61" s="102"/>
      <c r="BA61" s="102"/>
      <c r="BB61" s="102"/>
      <c r="BC61" s="102"/>
      <c r="BD61" s="102"/>
      <c r="BE61" s="100"/>
      <c r="BF61" s="100"/>
      <c r="BG61" s="100"/>
      <c r="BH61" s="100"/>
      <c r="BI61" s="100"/>
      <c r="BM61" s="100"/>
      <c r="BN61" s="100"/>
      <c r="BO61" s="100"/>
      <c r="BP61" s="100"/>
      <c r="BQ61" s="100"/>
    </row>
    <row r="62" spans="2:69" x14ac:dyDescent="0.2">
      <c r="B62" s="102"/>
      <c r="C62" s="102"/>
      <c r="D62" s="102"/>
      <c r="E62" s="102"/>
      <c r="F62" s="102"/>
      <c r="G62" s="102"/>
      <c r="H62" s="102"/>
      <c r="I62" s="100"/>
      <c r="J62" s="100"/>
      <c r="K62" s="100"/>
      <c r="L62" s="100"/>
      <c r="M62" s="100"/>
      <c r="O62" s="102"/>
      <c r="P62" s="102"/>
      <c r="Q62" s="102"/>
      <c r="R62" s="102"/>
      <c r="S62" s="100"/>
      <c r="T62" s="100"/>
      <c r="U62" s="100"/>
      <c r="V62" s="100"/>
      <c r="W62" s="100"/>
      <c r="X62" s="100"/>
      <c r="Y62" s="38"/>
      <c r="Z62" s="38"/>
      <c r="AA62" s="38"/>
      <c r="AB62" s="38"/>
      <c r="AC62" s="38"/>
      <c r="AD62" s="38"/>
      <c r="AF62" s="100"/>
      <c r="AG62" s="100"/>
      <c r="AH62" s="100"/>
      <c r="AI62" s="100"/>
      <c r="AJ62" s="100"/>
      <c r="AL62" s="100"/>
      <c r="AM62" s="100"/>
      <c r="AO62" s="102"/>
      <c r="AP62" s="102"/>
      <c r="AQ62" s="102"/>
      <c r="AR62" s="102"/>
      <c r="AS62" s="102"/>
      <c r="AT62" s="102"/>
      <c r="AU62" s="102"/>
      <c r="AV62" s="102"/>
      <c r="AW62" s="102"/>
      <c r="AX62" s="102"/>
      <c r="AY62" s="102"/>
      <c r="AZ62" s="102"/>
      <c r="BA62" s="102"/>
      <c r="BB62" s="102"/>
      <c r="BC62" s="102"/>
      <c r="BD62" s="102"/>
      <c r="BE62" s="100"/>
      <c r="BF62" s="100"/>
      <c r="BG62" s="100"/>
      <c r="BH62" s="100"/>
      <c r="BI62" s="100"/>
      <c r="BM62" s="100"/>
      <c r="BN62" s="100"/>
      <c r="BO62" s="100"/>
      <c r="BP62" s="100"/>
      <c r="BQ62" s="100"/>
    </row>
    <row r="63" spans="2:69" x14ac:dyDescent="0.2">
      <c r="B63" s="102"/>
      <c r="C63" s="102"/>
      <c r="D63" s="102"/>
      <c r="E63" s="102"/>
      <c r="F63" s="102"/>
      <c r="G63" s="102"/>
      <c r="H63" s="102"/>
      <c r="I63" s="100"/>
      <c r="J63" s="100"/>
      <c r="K63" s="100"/>
      <c r="L63" s="100"/>
      <c r="M63" s="100"/>
      <c r="O63" s="102"/>
      <c r="P63" s="102"/>
      <c r="Q63" s="102"/>
      <c r="R63" s="102"/>
      <c r="S63" s="100"/>
      <c r="T63" s="100"/>
      <c r="U63" s="100"/>
      <c r="V63" s="100"/>
      <c r="W63" s="100"/>
      <c r="X63" s="100"/>
      <c r="Y63" s="38"/>
      <c r="Z63" s="38"/>
      <c r="AA63" s="38"/>
      <c r="AB63" s="38"/>
      <c r="AC63" s="38"/>
      <c r="AD63" s="38"/>
      <c r="AF63" s="100"/>
      <c r="AG63" s="100"/>
      <c r="AH63" s="100"/>
      <c r="AI63" s="100"/>
      <c r="AJ63" s="100"/>
      <c r="AL63" s="100"/>
      <c r="AM63" s="100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  <c r="BB63" s="102"/>
      <c r="BC63" s="102"/>
      <c r="BD63" s="102"/>
      <c r="BE63" s="100"/>
      <c r="BF63" s="100"/>
      <c r="BG63" s="100"/>
      <c r="BH63" s="100"/>
      <c r="BI63" s="100"/>
      <c r="BM63" s="100"/>
      <c r="BN63" s="100"/>
      <c r="BO63" s="100"/>
      <c r="BP63" s="100"/>
      <c r="BQ63" s="100"/>
    </row>
    <row r="64" spans="2:69" x14ac:dyDescent="0.2">
      <c r="B64" s="102"/>
      <c r="C64" s="102"/>
      <c r="D64" s="102"/>
      <c r="E64" s="102"/>
      <c r="F64" s="102"/>
      <c r="G64" s="102"/>
      <c r="H64" s="102"/>
      <c r="I64" s="100"/>
      <c r="J64" s="100"/>
      <c r="K64" s="100"/>
      <c r="L64" s="100"/>
      <c r="M64" s="100"/>
      <c r="O64" s="102"/>
      <c r="P64" s="102"/>
      <c r="Q64" s="102"/>
      <c r="R64" s="102"/>
      <c r="S64" s="100"/>
      <c r="T64" s="100"/>
      <c r="U64" s="100"/>
      <c r="V64" s="100"/>
      <c r="W64" s="100"/>
      <c r="X64" s="100"/>
      <c r="AF64" s="100"/>
      <c r="AG64" s="100"/>
      <c r="AH64" s="100"/>
      <c r="AI64" s="100"/>
      <c r="AJ64" s="100"/>
      <c r="AL64" s="100"/>
      <c r="AM64" s="100"/>
      <c r="AO64" s="102"/>
      <c r="AP64" s="102"/>
      <c r="AQ64" s="102"/>
      <c r="AR64" s="102"/>
      <c r="AS64" s="102"/>
      <c r="AT64" s="102"/>
      <c r="AU64" s="102"/>
      <c r="AV64" s="102"/>
      <c r="AW64" s="102"/>
      <c r="AX64" s="102"/>
      <c r="AY64" s="102"/>
      <c r="AZ64" s="102"/>
      <c r="BA64" s="102"/>
      <c r="BB64" s="102"/>
      <c r="BC64" s="102"/>
      <c r="BD64" s="102"/>
      <c r="BE64" s="100"/>
      <c r="BF64" s="100"/>
      <c r="BG64" s="100"/>
      <c r="BH64" s="100"/>
      <c r="BI64" s="100"/>
      <c r="BM64" s="100"/>
      <c r="BN64" s="100"/>
      <c r="BO64" s="100"/>
      <c r="BP64" s="100"/>
      <c r="BQ64" s="100"/>
    </row>
    <row r="65" spans="2:69" x14ac:dyDescent="0.2">
      <c r="B65" s="102"/>
      <c r="C65" s="102"/>
      <c r="D65" s="102"/>
      <c r="E65" s="102"/>
      <c r="F65" s="102"/>
      <c r="G65" s="102"/>
      <c r="H65" s="102"/>
      <c r="I65" s="100"/>
      <c r="J65" s="100"/>
      <c r="K65" s="100"/>
      <c r="L65" s="100"/>
      <c r="M65" s="100"/>
      <c r="O65" s="102"/>
      <c r="P65" s="102"/>
      <c r="Q65" s="102"/>
      <c r="R65" s="102"/>
      <c r="S65" s="100"/>
      <c r="T65" s="100"/>
      <c r="U65" s="100"/>
      <c r="V65" s="100"/>
      <c r="W65" s="100"/>
      <c r="X65" s="100"/>
      <c r="AF65" s="100"/>
      <c r="AG65" s="100"/>
      <c r="AH65" s="100"/>
      <c r="AI65" s="100"/>
      <c r="AJ65" s="100"/>
      <c r="AL65" s="100"/>
      <c r="AM65" s="100"/>
      <c r="AO65" s="102"/>
      <c r="AP65" s="102"/>
      <c r="AQ65" s="102"/>
      <c r="AR65" s="102"/>
      <c r="AS65" s="102"/>
      <c r="AT65" s="102"/>
      <c r="AU65" s="102"/>
      <c r="AV65" s="102"/>
      <c r="AW65" s="102"/>
      <c r="AX65" s="102"/>
      <c r="AY65" s="102"/>
      <c r="AZ65" s="102"/>
      <c r="BA65" s="102"/>
      <c r="BB65" s="102"/>
      <c r="BC65" s="102"/>
      <c r="BD65" s="102"/>
      <c r="BE65" s="100"/>
      <c r="BF65" s="100"/>
      <c r="BG65" s="100"/>
      <c r="BH65" s="100"/>
      <c r="BI65" s="100"/>
      <c r="BM65" s="100"/>
      <c r="BN65" s="100"/>
      <c r="BO65" s="100"/>
      <c r="BP65" s="100"/>
      <c r="BQ65" s="100"/>
    </row>
    <row r="66" spans="2:69" x14ac:dyDescent="0.2">
      <c r="B66" s="102"/>
      <c r="C66" s="102"/>
      <c r="D66" s="102"/>
      <c r="E66" s="102"/>
      <c r="F66" s="102"/>
      <c r="G66" s="102"/>
      <c r="H66" s="102"/>
      <c r="I66" s="100"/>
      <c r="J66" s="100"/>
      <c r="K66" s="100"/>
      <c r="L66" s="100"/>
      <c r="M66" s="100"/>
      <c r="O66" s="102"/>
      <c r="P66" s="102"/>
      <c r="Q66" s="102"/>
      <c r="R66" s="102"/>
      <c r="S66" s="100"/>
      <c r="T66" s="100"/>
      <c r="U66" s="100"/>
      <c r="V66" s="100"/>
      <c r="W66" s="100"/>
      <c r="X66" s="100"/>
      <c r="AF66" s="100"/>
      <c r="AG66" s="100"/>
      <c r="AH66" s="100"/>
      <c r="AI66" s="100"/>
      <c r="AJ66" s="100"/>
      <c r="AL66" s="100"/>
      <c r="AM66" s="100"/>
      <c r="AO66" s="102"/>
      <c r="AP66" s="102"/>
      <c r="AQ66" s="102"/>
      <c r="AR66" s="102"/>
      <c r="AS66" s="102"/>
      <c r="AT66" s="102"/>
      <c r="AU66" s="102"/>
      <c r="AV66" s="102"/>
      <c r="AW66" s="102"/>
      <c r="AX66" s="102"/>
      <c r="AY66" s="102"/>
      <c r="AZ66" s="102"/>
      <c r="BA66" s="102"/>
      <c r="BB66" s="102"/>
      <c r="BC66" s="102"/>
      <c r="BD66" s="102"/>
      <c r="BE66" s="100"/>
      <c r="BF66" s="100"/>
      <c r="BG66" s="100"/>
      <c r="BH66" s="100"/>
      <c r="BI66" s="100"/>
      <c r="BM66" s="100"/>
      <c r="BN66" s="100"/>
      <c r="BO66" s="100"/>
      <c r="BP66" s="100"/>
      <c r="BQ66" s="100"/>
    </row>
    <row r="67" spans="2:69" x14ac:dyDescent="0.2">
      <c r="B67" s="102"/>
      <c r="C67" s="102"/>
      <c r="D67" s="102"/>
      <c r="E67" s="102"/>
      <c r="F67" s="102"/>
      <c r="G67" s="102"/>
      <c r="H67" s="102"/>
      <c r="I67" s="100"/>
      <c r="J67" s="100"/>
      <c r="K67" s="100"/>
      <c r="L67" s="100"/>
      <c r="M67" s="100"/>
      <c r="O67" s="102"/>
      <c r="P67" s="102"/>
      <c r="Q67" s="102"/>
      <c r="R67" s="102"/>
      <c r="S67" s="100"/>
      <c r="T67" s="100"/>
      <c r="U67" s="100"/>
      <c r="V67" s="100"/>
      <c r="W67" s="100"/>
      <c r="X67" s="100"/>
      <c r="AF67" s="100"/>
      <c r="AG67" s="100"/>
      <c r="AH67" s="100"/>
      <c r="AI67" s="100"/>
      <c r="AJ67" s="100"/>
      <c r="AL67" s="100"/>
      <c r="AM67" s="100"/>
      <c r="AO67" s="102"/>
      <c r="AP67" s="102"/>
      <c r="AQ67" s="102"/>
      <c r="AR67" s="102"/>
      <c r="AS67" s="102"/>
      <c r="AT67" s="102"/>
      <c r="AU67" s="102"/>
      <c r="AV67" s="102"/>
      <c r="AW67" s="102"/>
      <c r="AX67" s="102"/>
      <c r="AY67" s="102"/>
      <c r="AZ67" s="102"/>
      <c r="BA67" s="102"/>
      <c r="BB67" s="102"/>
      <c r="BC67" s="102"/>
      <c r="BD67" s="102"/>
      <c r="BE67" s="100"/>
      <c r="BF67" s="100"/>
      <c r="BG67" s="100"/>
      <c r="BH67" s="100"/>
      <c r="BI67" s="100"/>
      <c r="BM67" s="100"/>
      <c r="BN67" s="100"/>
      <c r="BO67" s="100"/>
      <c r="BP67" s="100"/>
      <c r="BQ67" s="100"/>
    </row>
    <row r="68" spans="2:69" x14ac:dyDescent="0.2">
      <c r="B68" s="102"/>
      <c r="C68" s="102"/>
      <c r="D68" s="102"/>
      <c r="E68" s="102"/>
      <c r="F68" s="102"/>
      <c r="G68" s="102"/>
      <c r="H68" s="102"/>
      <c r="I68" s="100"/>
      <c r="J68" s="100"/>
      <c r="K68" s="100"/>
      <c r="L68" s="100"/>
      <c r="M68" s="100"/>
      <c r="O68" s="102"/>
      <c r="P68" s="102"/>
      <c r="Q68" s="102"/>
      <c r="R68" s="102"/>
      <c r="S68" s="100"/>
      <c r="T68" s="100"/>
      <c r="U68" s="100"/>
      <c r="V68" s="100"/>
      <c r="W68" s="100"/>
      <c r="X68" s="100"/>
      <c r="AF68" s="100"/>
      <c r="AG68" s="100"/>
      <c r="AH68" s="100"/>
      <c r="AI68" s="100"/>
      <c r="AJ68" s="100"/>
      <c r="AL68" s="100"/>
      <c r="AM68" s="100"/>
      <c r="AO68" s="102"/>
      <c r="AP68" s="102"/>
      <c r="AQ68" s="102"/>
      <c r="AR68" s="102"/>
      <c r="AS68" s="102"/>
      <c r="AT68" s="102"/>
      <c r="AU68" s="102"/>
      <c r="AV68" s="102"/>
      <c r="AW68" s="102"/>
      <c r="AX68" s="102"/>
      <c r="AY68" s="102"/>
      <c r="AZ68" s="102"/>
      <c r="BA68" s="102"/>
      <c r="BB68" s="102"/>
      <c r="BC68" s="102"/>
      <c r="BD68" s="102"/>
      <c r="BE68" s="100"/>
      <c r="BF68" s="100"/>
      <c r="BG68" s="100"/>
      <c r="BH68" s="100"/>
      <c r="BI68" s="100"/>
      <c r="BM68" s="100"/>
      <c r="BN68" s="100"/>
      <c r="BO68" s="100"/>
      <c r="BP68" s="100"/>
      <c r="BQ68" s="100"/>
    </row>
    <row r="69" spans="2:69" x14ac:dyDescent="0.2">
      <c r="B69" s="102"/>
      <c r="C69" s="102"/>
      <c r="D69" s="102"/>
      <c r="E69" s="102"/>
      <c r="F69" s="102"/>
      <c r="G69" s="102"/>
      <c r="H69" s="102"/>
      <c r="I69" s="100"/>
      <c r="J69" s="100"/>
      <c r="K69" s="100"/>
      <c r="L69" s="100"/>
      <c r="M69" s="100"/>
      <c r="O69" s="102"/>
      <c r="P69" s="102"/>
      <c r="Q69" s="102"/>
      <c r="R69" s="102"/>
      <c r="S69" s="100"/>
      <c r="T69" s="100"/>
      <c r="U69" s="100"/>
      <c r="V69" s="100"/>
      <c r="W69" s="100"/>
      <c r="X69" s="100"/>
      <c r="AF69" s="100"/>
      <c r="AG69" s="100"/>
      <c r="AH69" s="100"/>
      <c r="AI69" s="100"/>
      <c r="AJ69" s="100"/>
      <c r="AL69" s="100"/>
      <c r="AM69" s="100"/>
      <c r="AO69" s="102"/>
      <c r="AP69" s="102"/>
      <c r="AQ69" s="102"/>
      <c r="AR69" s="102"/>
      <c r="AS69" s="102"/>
      <c r="AT69" s="102"/>
      <c r="AU69" s="102"/>
      <c r="AV69" s="102"/>
      <c r="AW69" s="102"/>
      <c r="AX69" s="102"/>
      <c r="AY69" s="102"/>
      <c r="AZ69" s="102"/>
      <c r="BA69" s="102"/>
      <c r="BB69" s="102"/>
      <c r="BC69" s="102"/>
      <c r="BD69" s="102"/>
      <c r="BE69" s="100"/>
      <c r="BF69" s="100"/>
      <c r="BG69" s="100"/>
      <c r="BH69" s="100"/>
      <c r="BI69" s="100"/>
      <c r="BM69" s="100"/>
      <c r="BN69" s="100"/>
      <c r="BO69" s="100"/>
      <c r="BP69" s="100"/>
      <c r="BQ69" s="100"/>
    </row>
    <row r="70" spans="2:69" x14ac:dyDescent="0.2">
      <c r="B70" s="102"/>
      <c r="C70" s="102"/>
      <c r="D70" s="102"/>
      <c r="E70" s="102"/>
      <c r="F70" s="102"/>
      <c r="G70" s="102"/>
      <c r="H70" s="102"/>
      <c r="I70" s="100"/>
      <c r="J70" s="100"/>
      <c r="K70" s="100"/>
      <c r="L70" s="100"/>
      <c r="M70" s="100"/>
      <c r="O70" s="102"/>
      <c r="P70" s="102"/>
      <c r="Q70" s="102"/>
      <c r="R70" s="102"/>
      <c r="S70" s="100"/>
      <c r="T70" s="100"/>
      <c r="U70" s="100"/>
      <c r="V70" s="100"/>
      <c r="W70" s="100"/>
      <c r="X70" s="100"/>
      <c r="AF70" s="100"/>
      <c r="AG70" s="100"/>
      <c r="AH70" s="100"/>
      <c r="AI70" s="100"/>
      <c r="AJ70" s="100"/>
      <c r="AL70" s="100"/>
      <c r="AM70" s="100"/>
      <c r="AO70" s="102"/>
      <c r="AP70" s="102"/>
      <c r="AQ70" s="102"/>
      <c r="AR70" s="102"/>
      <c r="AS70" s="102"/>
      <c r="AT70" s="102"/>
      <c r="AU70" s="102"/>
      <c r="AV70" s="102"/>
      <c r="AW70" s="102"/>
      <c r="AX70" s="102"/>
      <c r="AY70" s="102"/>
      <c r="AZ70" s="102"/>
      <c r="BA70" s="102"/>
      <c r="BB70" s="102"/>
      <c r="BC70" s="102"/>
      <c r="BD70" s="102"/>
      <c r="BE70" s="100"/>
      <c r="BF70" s="100"/>
      <c r="BG70" s="100"/>
      <c r="BH70" s="100"/>
      <c r="BI70" s="100"/>
      <c r="BM70" s="100"/>
      <c r="BN70" s="100"/>
      <c r="BO70" s="100"/>
      <c r="BP70" s="100"/>
      <c r="BQ70" s="100"/>
    </row>
    <row r="71" spans="2:69" x14ac:dyDescent="0.2">
      <c r="B71" s="102"/>
      <c r="C71" s="102"/>
      <c r="D71" s="102"/>
      <c r="E71" s="102"/>
      <c r="F71" s="102"/>
      <c r="G71" s="102"/>
      <c r="H71" s="102"/>
      <c r="I71" s="100"/>
      <c r="J71" s="100"/>
      <c r="K71" s="100"/>
      <c r="L71" s="100"/>
      <c r="M71" s="100"/>
      <c r="O71" s="102"/>
      <c r="P71" s="102"/>
      <c r="Q71" s="102"/>
      <c r="R71" s="102"/>
      <c r="S71" s="100"/>
      <c r="T71" s="100"/>
      <c r="U71" s="100"/>
      <c r="V71" s="100"/>
      <c r="W71" s="100"/>
      <c r="X71" s="100"/>
      <c r="AF71" s="100"/>
      <c r="AG71" s="100"/>
      <c r="AH71" s="100"/>
      <c r="AI71" s="100"/>
      <c r="AJ71" s="100"/>
      <c r="AL71" s="100"/>
      <c r="AM71" s="100"/>
      <c r="AO71" s="102"/>
      <c r="AP71" s="102"/>
      <c r="AQ71" s="102"/>
      <c r="AR71" s="102"/>
      <c r="AS71" s="102"/>
      <c r="AT71" s="102"/>
      <c r="AU71" s="102"/>
      <c r="AV71" s="102"/>
      <c r="AW71" s="102"/>
      <c r="AX71" s="102"/>
      <c r="AY71" s="102"/>
      <c r="AZ71" s="102"/>
      <c r="BA71" s="102"/>
      <c r="BB71" s="102"/>
      <c r="BC71" s="102"/>
      <c r="BD71" s="102"/>
      <c r="BE71" s="100"/>
      <c r="BF71" s="100"/>
      <c r="BG71" s="100"/>
      <c r="BH71" s="100"/>
      <c r="BI71" s="100"/>
      <c r="BM71" s="100"/>
      <c r="BN71" s="100"/>
      <c r="BO71" s="100"/>
      <c r="BP71" s="100"/>
      <c r="BQ71" s="100"/>
    </row>
    <row r="72" spans="2:69" x14ac:dyDescent="0.2">
      <c r="B72" s="102"/>
      <c r="C72" s="102"/>
      <c r="D72" s="102"/>
      <c r="E72" s="102"/>
      <c r="F72" s="102"/>
      <c r="G72" s="102"/>
      <c r="H72" s="102"/>
      <c r="I72" s="100"/>
      <c r="J72" s="100"/>
      <c r="K72" s="100"/>
      <c r="L72" s="100"/>
      <c r="M72" s="100"/>
      <c r="O72" s="102"/>
      <c r="P72" s="102"/>
      <c r="Q72" s="102"/>
      <c r="R72" s="102"/>
      <c r="S72" s="100"/>
      <c r="T72" s="100"/>
      <c r="U72" s="100"/>
      <c r="V72" s="100"/>
      <c r="W72" s="100"/>
      <c r="X72" s="100"/>
      <c r="AF72" s="100"/>
      <c r="AG72" s="100"/>
      <c r="AH72" s="100"/>
      <c r="AI72" s="100"/>
      <c r="AJ72" s="100"/>
      <c r="AL72" s="100"/>
      <c r="AM72" s="100"/>
      <c r="AO72" s="102"/>
      <c r="AP72" s="102"/>
      <c r="AQ72" s="102"/>
      <c r="AR72" s="102"/>
      <c r="AS72" s="102"/>
      <c r="AT72" s="102"/>
      <c r="AU72" s="102"/>
      <c r="AV72" s="102"/>
      <c r="AW72" s="102"/>
      <c r="AX72" s="102"/>
      <c r="AY72" s="102"/>
      <c r="AZ72" s="102"/>
      <c r="BA72" s="102"/>
      <c r="BB72" s="102"/>
      <c r="BC72" s="102"/>
      <c r="BD72" s="102"/>
      <c r="BE72" s="100"/>
      <c r="BF72" s="100"/>
      <c r="BG72" s="100"/>
      <c r="BH72" s="100"/>
      <c r="BI72" s="100"/>
      <c r="BM72" s="100"/>
      <c r="BN72" s="100"/>
      <c r="BO72" s="100"/>
      <c r="BP72" s="100"/>
      <c r="BQ72" s="100"/>
    </row>
    <row r="73" spans="2:69" x14ac:dyDescent="0.2">
      <c r="B73" s="102"/>
      <c r="C73" s="102"/>
      <c r="D73" s="102"/>
      <c r="E73" s="102"/>
      <c r="F73" s="102"/>
      <c r="G73" s="102"/>
      <c r="H73" s="102"/>
      <c r="I73" s="100"/>
      <c r="J73" s="100"/>
      <c r="K73" s="100"/>
      <c r="L73" s="100"/>
      <c r="M73" s="100"/>
      <c r="O73" s="102"/>
      <c r="P73" s="102"/>
      <c r="Q73" s="102"/>
      <c r="R73" s="102"/>
      <c r="S73" s="100"/>
      <c r="T73" s="100"/>
      <c r="U73" s="100"/>
      <c r="V73" s="100"/>
      <c r="W73" s="100"/>
      <c r="X73" s="100"/>
      <c r="AF73" s="100"/>
      <c r="AG73" s="100"/>
      <c r="AH73" s="100"/>
      <c r="AI73" s="100"/>
      <c r="AJ73" s="100"/>
      <c r="AL73" s="100"/>
      <c r="AM73" s="100"/>
      <c r="AO73" s="102"/>
      <c r="AP73" s="102"/>
      <c r="AQ73" s="102"/>
      <c r="AR73" s="102"/>
      <c r="AS73" s="102"/>
      <c r="AT73" s="102"/>
      <c r="AU73" s="102"/>
      <c r="AV73" s="102"/>
      <c r="AW73" s="102"/>
      <c r="AX73" s="102"/>
      <c r="AY73" s="102"/>
      <c r="AZ73" s="102"/>
      <c r="BA73" s="102"/>
      <c r="BB73" s="102"/>
      <c r="BC73" s="102"/>
      <c r="BD73" s="102"/>
      <c r="BE73" s="100"/>
      <c r="BF73" s="100"/>
      <c r="BG73" s="100"/>
      <c r="BH73" s="100"/>
      <c r="BI73" s="100"/>
      <c r="BM73" s="100"/>
      <c r="BN73" s="100"/>
      <c r="BO73" s="100"/>
      <c r="BP73" s="100"/>
      <c r="BQ73" s="100"/>
    </row>
    <row r="74" spans="2:69" x14ac:dyDescent="0.2">
      <c r="B74" s="102"/>
      <c r="C74" s="102"/>
      <c r="D74" s="102"/>
      <c r="E74" s="102"/>
      <c r="F74" s="102"/>
      <c r="G74" s="102"/>
      <c r="H74" s="102"/>
      <c r="I74" s="100"/>
      <c r="J74" s="100"/>
      <c r="K74" s="100"/>
      <c r="L74" s="100"/>
      <c r="M74" s="100"/>
      <c r="O74" s="102"/>
      <c r="P74" s="102"/>
      <c r="Q74" s="102"/>
      <c r="R74" s="102"/>
      <c r="S74" s="100"/>
      <c r="T74" s="100"/>
      <c r="U74" s="100"/>
      <c r="V74" s="100"/>
      <c r="W74" s="100"/>
      <c r="X74" s="100"/>
      <c r="AF74" s="100"/>
      <c r="AG74" s="100"/>
      <c r="AH74" s="100"/>
      <c r="AI74" s="100"/>
      <c r="AJ74" s="100"/>
      <c r="AL74" s="100"/>
      <c r="AM74" s="100"/>
      <c r="AO74" s="102"/>
      <c r="AP74" s="102"/>
      <c r="AQ74" s="102"/>
      <c r="AR74" s="102"/>
      <c r="AS74" s="102"/>
      <c r="AT74" s="102"/>
      <c r="AU74" s="102"/>
      <c r="AV74" s="102"/>
      <c r="AW74" s="102"/>
      <c r="AX74" s="102"/>
      <c r="AY74" s="102"/>
      <c r="AZ74" s="102"/>
      <c r="BA74" s="102"/>
      <c r="BB74" s="102"/>
      <c r="BC74" s="102"/>
      <c r="BD74" s="102"/>
      <c r="BE74" s="100"/>
      <c r="BF74" s="100"/>
      <c r="BG74" s="100"/>
      <c r="BH74" s="100"/>
      <c r="BI74" s="100"/>
      <c r="BM74" s="100"/>
      <c r="BN74" s="100"/>
      <c r="BO74" s="100"/>
      <c r="BP74" s="100"/>
      <c r="BQ74" s="100"/>
    </row>
    <row r="75" spans="2:69" x14ac:dyDescent="0.2">
      <c r="B75" s="102"/>
      <c r="C75" s="102"/>
      <c r="D75" s="102"/>
      <c r="E75" s="102"/>
      <c r="F75" s="102"/>
      <c r="G75" s="102"/>
      <c r="H75" s="102"/>
      <c r="I75" s="100"/>
      <c r="J75" s="100"/>
      <c r="K75" s="100"/>
      <c r="L75" s="100"/>
      <c r="M75" s="100"/>
      <c r="O75" s="102"/>
      <c r="P75" s="102"/>
      <c r="Q75" s="102"/>
      <c r="R75" s="102"/>
      <c r="S75" s="100"/>
      <c r="T75" s="100"/>
      <c r="U75" s="100"/>
      <c r="V75" s="100"/>
      <c r="W75" s="100"/>
      <c r="X75" s="100"/>
      <c r="AF75" s="100"/>
      <c r="AG75" s="100"/>
      <c r="AH75" s="100"/>
      <c r="AI75" s="100"/>
      <c r="AJ75" s="100"/>
      <c r="AL75" s="100"/>
      <c r="AM75" s="100"/>
      <c r="AO75" s="102"/>
      <c r="AP75" s="102"/>
      <c r="AQ75" s="102"/>
      <c r="AR75" s="102"/>
      <c r="AS75" s="102"/>
      <c r="AT75" s="102"/>
      <c r="AU75" s="102"/>
      <c r="AV75" s="102"/>
      <c r="AW75" s="102"/>
      <c r="AX75" s="102"/>
      <c r="AY75" s="102"/>
      <c r="AZ75" s="102"/>
      <c r="BA75" s="102"/>
      <c r="BB75" s="102"/>
      <c r="BC75" s="102"/>
      <c r="BD75" s="102"/>
      <c r="BE75" s="100"/>
      <c r="BF75" s="100"/>
      <c r="BG75" s="100"/>
      <c r="BH75" s="100"/>
      <c r="BI75" s="100"/>
      <c r="BM75" s="100"/>
      <c r="BN75" s="100"/>
      <c r="BO75" s="100"/>
      <c r="BP75" s="100"/>
      <c r="BQ75" s="100"/>
    </row>
    <row r="76" spans="2:69" x14ac:dyDescent="0.2">
      <c r="B76" s="102"/>
      <c r="C76" s="102"/>
      <c r="D76" s="102"/>
      <c r="E76" s="102"/>
      <c r="F76" s="102"/>
      <c r="G76" s="102"/>
      <c r="H76" s="102"/>
      <c r="I76" s="100"/>
      <c r="J76" s="100"/>
      <c r="K76" s="100"/>
      <c r="L76" s="100"/>
      <c r="M76" s="100"/>
      <c r="O76" s="102"/>
      <c r="P76" s="102"/>
      <c r="Q76" s="102"/>
      <c r="R76" s="102"/>
      <c r="S76" s="100"/>
      <c r="T76" s="100"/>
      <c r="U76" s="100"/>
      <c r="V76" s="100"/>
      <c r="W76" s="100"/>
      <c r="X76" s="100"/>
      <c r="AF76" s="100"/>
      <c r="AG76" s="100"/>
      <c r="AH76" s="100"/>
      <c r="AI76" s="100"/>
      <c r="AJ76" s="100"/>
      <c r="AL76" s="100"/>
      <c r="AM76" s="100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0"/>
      <c r="BF76" s="100"/>
      <c r="BG76" s="100"/>
      <c r="BH76" s="100"/>
      <c r="BI76" s="100"/>
      <c r="BM76" s="100"/>
      <c r="BN76" s="100"/>
      <c r="BO76" s="100"/>
      <c r="BP76" s="100"/>
      <c r="BQ76" s="100"/>
    </row>
    <row r="77" spans="2:69" x14ac:dyDescent="0.2">
      <c r="B77" s="102"/>
      <c r="C77" s="102"/>
      <c r="D77" s="102"/>
      <c r="E77" s="102"/>
      <c r="F77" s="102"/>
      <c r="G77" s="102"/>
      <c r="H77" s="102"/>
      <c r="I77" s="100"/>
      <c r="J77" s="100"/>
      <c r="K77" s="100"/>
      <c r="L77" s="100"/>
      <c r="M77" s="100"/>
      <c r="O77" s="102"/>
      <c r="P77" s="102"/>
      <c r="Q77" s="102"/>
      <c r="R77" s="102"/>
      <c r="S77" s="100"/>
      <c r="T77" s="100"/>
      <c r="U77" s="100"/>
      <c r="V77" s="100"/>
      <c r="W77" s="100"/>
      <c r="X77" s="100"/>
      <c r="AF77" s="100"/>
      <c r="AG77" s="100"/>
      <c r="AH77" s="100"/>
      <c r="AI77" s="100"/>
      <c r="AJ77" s="100"/>
      <c r="AL77" s="100"/>
      <c r="AM77" s="100"/>
      <c r="AO77" s="102"/>
      <c r="AP77" s="102"/>
      <c r="AQ77" s="102"/>
      <c r="AR77" s="102"/>
      <c r="AS77" s="102"/>
      <c r="AT77" s="102"/>
      <c r="AU77" s="102"/>
      <c r="AV77" s="102"/>
      <c r="AW77" s="102"/>
      <c r="AX77" s="102"/>
      <c r="AY77" s="102"/>
      <c r="AZ77" s="102"/>
      <c r="BA77" s="102"/>
      <c r="BB77" s="102"/>
      <c r="BC77" s="102"/>
      <c r="BD77" s="102"/>
      <c r="BE77" s="100"/>
      <c r="BF77" s="100"/>
      <c r="BG77" s="100"/>
      <c r="BH77" s="100"/>
      <c r="BI77" s="100"/>
      <c r="BM77" s="100"/>
      <c r="BN77" s="100"/>
      <c r="BO77" s="100"/>
      <c r="BP77" s="100"/>
      <c r="BQ77" s="100"/>
    </row>
    <row r="78" spans="2:69" x14ac:dyDescent="0.2">
      <c r="B78" s="102"/>
      <c r="C78" s="102"/>
      <c r="D78" s="102"/>
      <c r="E78" s="102"/>
      <c r="F78" s="102"/>
      <c r="G78" s="102"/>
      <c r="H78" s="102"/>
      <c r="I78" s="100"/>
      <c r="J78" s="100"/>
      <c r="K78" s="100"/>
      <c r="L78" s="100"/>
      <c r="M78" s="100"/>
      <c r="O78" s="102"/>
      <c r="P78" s="102"/>
      <c r="Q78" s="102"/>
      <c r="R78" s="102"/>
      <c r="S78" s="100"/>
      <c r="T78" s="100"/>
      <c r="U78" s="100"/>
      <c r="V78" s="100"/>
      <c r="W78" s="100"/>
      <c r="X78" s="100"/>
      <c r="AF78" s="100"/>
      <c r="AG78" s="100"/>
      <c r="AH78" s="100"/>
      <c r="AI78" s="100"/>
      <c r="AJ78" s="100"/>
      <c r="AL78" s="100"/>
      <c r="AM78" s="100"/>
      <c r="AO78" s="102"/>
      <c r="AP78" s="102"/>
      <c r="AQ78" s="102"/>
      <c r="AR78" s="102"/>
      <c r="AS78" s="102"/>
      <c r="AT78" s="102"/>
      <c r="AU78" s="102"/>
      <c r="AV78" s="102"/>
      <c r="AW78" s="102"/>
      <c r="AX78" s="102"/>
      <c r="AY78" s="102"/>
      <c r="AZ78" s="102"/>
      <c r="BA78" s="102"/>
      <c r="BB78" s="102"/>
      <c r="BC78" s="102"/>
      <c r="BD78" s="102"/>
      <c r="BE78" s="100"/>
      <c r="BF78" s="100"/>
      <c r="BG78" s="100"/>
      <c r="BH78" s="100"/>
      <c r="BI78" s="100"/>
      <c r="BM78" s="100"/>
      <c r="BN78" s="100"/>
      <c r="BO78" s="100"/>
      <c r="BP78" s="100"/>
      <c r="BQ78" s="100"/>
    </row>
    <row r="79" spans="2:69" x14ac:dyDescent="0.2">
      <c r="B79" s="102"/>
      <c r="C79" s="102"/>
      <c r="D79" s="102"/>
      <c r="E79" s="102"/>
      <c r="F79" s="102"/>
      <c r="G79" s="102"/>
      <c r="H79" s="102"/>
      <c r="I79" s="100"/>
      <c r="J79" s="100"/>
      <c r="K79" s="100"/>
      <c r="L79" s="100"/>
      <c r="M79" s="100"/>
      <c r="O79" s="102"/>
      <c r="P79" s="102"/>
      <c r="Q79" s="102"/>
      <c r="R79" s="102"/>
      <c r="S79" s="100"/>
      <c r="T79" s="100"/>
      <c r="U79" s="100"/>
      <c r="V79" s="100"/>
      <c r="W79" s="100"/>
      <c r="X79" s="100"/>
      <c r="AF79" s="100"/>
      <c r="AG79" s="100"/>
      <c r="AH79" s="100"/>
      <c r="AI79" s="100"/>
      <c r="AJ79" s="100"/>
      <c r="AL79" s="100"/>
      <c r="AM79" s="100"/>
      <c r="AO79" s="102"/>
      <c r="AP79" s="102"/>
      <c r="AQ79" s="102"/>
      <c r="AR79" s="102"/>
      <c r="AS79" s="102"/>
      <c r="AT79" s="102"/>
      <c r="AU79" s="102"/>
      <c r="AV79" s="102"/>
      <c r="AW79" s="102"/>
      <c r="AX79" s="102"/>
      <c r="AY79" s="102"/>
      <c r="AZ79" s="102"/>
      <c r="BA79" s="102"/>
      <c r="BB79" s="102"/>
      <c r="BC79" s="102"/>
      <c r="BD79" s="102"/>
      <c r="BE79" s="100"/>
      <c r="BF79" s="100"/>
      <c r="BG79" s="100"/>
      <c r="BH79" s="100"/>
      <c r="BI79" s="100"/>
      <c r="BM79" s="100"/>
      <c r="BN79" s="100"/>
      <c r="BO79" s="100"/>
      <c r="BP79" s="100"/>
      <c r="BQ79" s="100"/>
    </row>
    <row r="80" spans="2:69" x14ac:dyDescent="0.2">
      <c r="B80" s="102"/>
      <c r="C80" s="102"/>
      <c r="D80" s="102"/>
      <c r="E80" s="102"/>
      <c r="F80" s="102"/>
      <c r="G80" s="102"/>
      <c r="H80" s="102"/>
      <c r="I80" s="100"/>
      <c r="J80" s="100"/>
      <c r="K80" s="100"/>
      <c r="L80" s="100"/>
      <c r="M80" s="100"/>
      <c r="O80" s="102"/>
      <c r="P80" s="102"/>
      <c r="Q80" s="102"/>
      <c r="R80" s="102"/>
      <c r="S80" s="100"/>
      <c r="T80" s="100"/>
      <c r="U80" s="100"/>
      <c r="V80" s="100"/>
      <c r="W80" s="100"/>
      <c r="X80" s="100"/>
      <c r="AF80" s="100"/>
      <c r="AG80" s="100"/>
      <c r="AH80" s="100"/>
      <c r="AI80" s="100"/>
      <c r="AJ80" s="100"/>
      <c r="AL80" s="100"/>
      <c r="AM80" s="100"/>
      <c r="AO80" s="102"/>
      <c r="AP80" s="102"/>
      <c r="AQ80" s="102"/>
      <c r="AR80" s="102"/>
      <c r="AS80" s="102"/>
      <c r="AT80" s="102"/>
      <c r="AU80" s="102"/>
      <c r="AV80" s="102"/>
      <c r="AW80" s="102"/>
      <c r="AX80" s="102"/>
      <c r="AY80" s="102"/>
      <c r="AZ80" s="102"/>
      <c r="BA80" s="102"/>
      <c r="BB80" s="102"/>
      <c r="BC80" s="102"/>
      <c r="BD80" s="102"/>
      <c r="BE80" s="100"/>
      <c r="BF80" s="100"/>
      <c r="BG80" s="100"/>
      <c r="BH80" s="100"/>
      <c r="BI80" s="100"/>
      <c r="BM80" s="100"/>
      <c r="BN80" s="100"/>
      <c r="BO80" s="100"/>
      <c r="BP80" s="100"/>
      <c r="BQ80" s="100"/>
    </row>
    <row r="81" spans="2:69" x14ac:dyDescent="0.2">
      <c r="B81" s="102"/>
      <c r="C81" s="102"/>
      <c r="D81" s="102"/>
      <c r="E81" s="102"/>
      <c r="F81" s="102"/>
      <c r="G81" s="102"/>
      <c r="H81" s="102"/>
      <c r="I81" s="100"/>
      <c r="J81" s="100"/>
      <c r="K81" s="100"/>
      <c r="L81" s="100"/>
      <c r="M81" s="100"/>
      <c r="O81" s="102"/>
      <c r="P81" s="102"/>
      <c r="Q81" s="102"/>
      <c r="R81" s="102"/>
      <c r="S81" s="100"/>
      <c r="T81" s="100"/>
      <c r="U81" s="100"/>
      <c r="V81" s="100"/>
      <c r="W81" s="100"/>
      <c r="X81" s="100"/>
      <c r="AF81" s="100"/>
      <c r="AG81" s="100"/>
      <c r="AH81" s="100"/>
      <c r="AI81" s="100"/>
      <c r="AJ81" s="100"/>
      <c r="AL81" s="100"/>
      <c r="AM81" s="100"/>
      <c r="AO81" s="102"/>
      <c r="AP81" s="102"/>
      <c r="AQ81" s="102"/>
      <c r="AR81" s="102"/>
      <c r="AS81" s="102"/>
      <c r="AT81" s="102"/>
      <c r="AU81" s="102"/>
      <c r="AV81" s="102"/>
      <c r="AW81" s="102"/>
      <c r="AX81" s="102"/>
      <c r="AY81" s="102"/>
      <c r="AZ81" s="102"/>
      <c r="BA81" s="102"/>
      <c r="BB81" s="102"/>
      <c r="BC81" s="102"/>
      <c r="BD81" s="102"/>
      <c r="BE81" s="100"/>
      <c r="BF81" s="100"/>
      <c r="BG81" s="100"/>
      <c r="BH81" s="100"/>
      <c r="BI81" s="100"/>
      <c r="BM81" s="100"/>
      <c r="BN81" s="100"/>
      <c r="BO81" s="100"/>
      <c r="BP81" s="100"/>
      <c r="BQ81" s="100"/>
    </row>
    <row r="82" spans="2:69" x14ac:dyDescent="0.2">
      <c r="B82" s="102"/>
      <c r="C82" s="102"/>
      <c r="D82" s="102"/>
      <c r="E82" s="102"/>
      <c r="F82" s="102"/>
      <c r="G82" s="102"/>
      <c r="H82" s="102"/>
      <c r="I82" s="100"/>
      <c r="J82" s="100"/>
      <c r="K82" s="100"/>
      <c r="L82" s="100"/>
      <c r="M82" s="100"/>
      <c r="O82" s="102"/>
      <c r="P82" s="102"/>
      <c r="Q82" s="102"/>
      <c r="R82" s="102"/>
      <c r="S82" s="100"/>
      <c r="T82" s="100"/>
      <c r="U82" s="100"/>
      <c r="V82" s="100"/>
      <c r="W82" s="100"/>
      <c r="X82" s="100"/>
      <c r="AF82" s="100"/>
      <c r="AG82" s="100"/>
      <c r="AH82" s="100"/>
      <c r="AI82" s="100"/>
      <c r="AJ82" s="100"/>
      <c r="AL82" s="100"/>
      <c r="AM82" s="100"/>
      <c r="AO82" s="102"/>
      <c r="AP82" s="102"/>
      <c r="AQ82" s="102"/>
      <c r="AR82" s="102"/>
      <c r="AS82" s="102"/>
      <c r="AT82" s="102"/>
      <c r="AU82" s="102"/>
      <c r="AV82" s="102"/>
      <c r="AW82" s="102"/>
      <c r="AX82" s="102"/>
      <c r="AY82" s="102"/>
      <c r="AZ82" s="102"/>
      <c r="BA82" s="102"/>
      <c r="BB82" s="102"/>
      <c r="BC82" s="102"/>
      <c r="BD82" s="102"/>
      <c r="BE82" s="100"/>
      <c r="BF82" s="100"/>
      <c r="BG82" s="100"/>
      <c r="BH82" s="100"/>
      <c r="BI82" s="100"/>
      <c r="BM82" s="100"/>
      <c r="BN82" s="100"/>
      <c r="BO82" s="100"/>
      <c r="BP82" s="100"/>
      <c r="BQ82" s="100"/>
    </row>
    <row r="83" spans="2:69" x14ac:dyDescent="0.2">
      <c r="B83" s="102"/>
      <c r="C83" s="102"/>
      <c r="D83" s="102"/>
      <c r="E83" s="102"/>
      <c r="F83" s="102"/>
      <c r="G83" s="102"/>
      <c r="H83" s="102"/>
      <c r="I83" s="100"/>
      <c r="J83" s="100"/>
      <c r="K83" s="100"/>
      <c r="L83" s="100"/>
      <c r="M83" s="100"/>
      <c r="O83" s="102"/>
      <c r="P83" s="102"/>
      <c r="Q83" s="102"/>
      <c r="R83" s="102"/>
      <c r="S83" s="100"/>
      <c r="T83" s="100"/>
      <c r="U83" s="100"/>
      <c r="V83" s="100"/>
      <c r="W83" s="100"/>
      <c r="X83" s="100"/>
      <c r="AF83" s="100"/>
      <c r="AG83" s="100"/>
      <c r="AH83" s="100"/>
      <c r="AI83" s="100"/>
      <c r="AJ83" s="100"/>
      <c r="AL83" s="100"/>
      <c r="AM83" s="100"/>
      <c r="AO83" s="102"/>
      <c r="AP83" s="102"/>
      <c r="AQ83" s="102"/>
      <c r="AR83" s="102"/>
      <c r="AS83" s="102"/>
      <c r="AT83" s="102"/>
      <c r="AU83" s="102"/>
      <c r="AV83" s="102"/>
      <c r="AW83" s="102"/>
      <c r="AX83" s="102"/>
      <c r="AY83" s="102"/>
      <c r="AZ83" s="102"/>
      <c r="BA83" s="102"/>
      <c r="BB83" s="102"/>
      <c r="BC83" s="102"/>
      <c r="BD83" s="102"/>
      <c r="BE83" s="100"/>
      <c r="BF83" s="100"/>
      <c r="BG83" s="100"/>
      <c r="BH83" s="100"/>
      <c r="BI83" s="100"/>
      <c r="BM83" s="100"/>
      <c r="BN83" s="100"/>
      <c r="BO83" s="100"/>
      <c r="BP83" s="100"/>
      <c r="BQ83" s="100"/>
    </row>
    <row r="84" spans="2:69" x14ac:dyDescent="0.2">
      <c r="B84" s="102"/>
      <c r="C84" s="102"/>
      <c r="D84" s="102"/>
      <c r="E84" s="102"/>
      <c r="F84" s="102"/>
      <c r="G84" s="102"/>
      <c r="H84" s="102"/>
      <c r="I84" s="100"/>
      <c r="J84" s="100"/>
      <c r="K84" s="100"/>
      <c r="L84" s="100"/>
      <c r="M84" s="100"/>
      <c r="O84" s="102"/>
      <c r="P84" s="102"/>
      <c r="Q84" s="102"/>
      <c r="R84" s="102"/>
      <c r="S84" s="100"/>
      <c r="T84" s="100"/>
      <c r="U84" s="100"/>
      <c r="V84" s="100"/>
      <c r="W84" s="100"/>
      <c r="X84" s="100"/>
      <c r="AF84" s="100"/>
      <c r="AG84" s="100"/>
      <c r="AH84" s="100"/>
      <c r="AI84" s="100"/>
      <c r="AJ84" s="100"/>
      <c r="AL84" s="100"/>
      <c r="AM84" s="100"/>
      <c r="AO84" s="102"/>
      <c r="AP84" s="102"/>
      <c r="AQ84" s="102"/>
      <c r="AR84" s="102"/>
      <c r="AS84" s="102"/>
      <c r="AT84" s="102"/>
      <c r="AU84" s="102"/>
      <c r="AV84" s="102"/>
      <c r="AW84" s="102"/>
      <c r="AX84" s="102"/>
      <c r="AY84" s="102"/>
      <c r="AZ84" s="102"/>
      <c r="BA84" s="102"/>
      <c r="BB84" s="102"/>
      <c r="BC84" s="102"/>
      <c r="BD84" s="102"/>
      <c r="BE84" s="100"/>
      <c r="BF84" s="100"/>
      <c r="BG84" s="100"/>
      <c r="BH84" s="100"/>
      <c r="BI84" s="100"/>
      <c r="BM84" s="100"/>
      <c r="BN84" s="100"/>
      <c r="BO84" s="100"/>
      <c r="BP84" s="100"/>
      <c r="BQ84" s="100"/>
    </row>
    <row r="85" spans="2:69" x14ac:dyDescent="0.2">
      <c r="B85" s="102"/>
      <c r="C85" s="102"/>
      <c r="D85" s="102"/>
      <c r="E85" s="102"/>
      <c r="F85" s="102"/>
      <c r="G85" s="102"/>
      <c r="H85" s="102"/>
      <c r="I85" s="100"/>
      <c r="J85" s="100"/>
      <c r="K85" s="100"/>
      <c r="L85" s="100"/>
      <c r="M85" s="100"/>
      <c r="O85" s="102"/>
      <c r="P85" s="102"/>
      <c r="Q85" s="102"/>
      <c r="R85" s="102"/>
      <c r="S85" s="100"/>
      <c r="T85" s="100"/>
      <c r="U85" s="100"/>
      <c r="V85" s="100"/>
      <c r="W85" s="100"/>
      <c r="X85" s="100"/>
      <c r="AF85" s="100"/>
      <c r="AG85" s="100"/>
      <c r="AH85" s="100"/>
      <c r="AI85" s="100"/>
      <c r="AJ85" s="100"/>
      <c r="AL85" s="100"/>
      <c r="AM85" s="100"/>
      <c r="AO85" s="102"/>
      <c r="AP85" s="102"/>
      <c r="AQ85" s="102"/>
      <c r="AR85" s="102"/>
      <c r="AS85" s="102"/>
      <c r="AT85" s="102"/>
      <c r="AU85" s="102"/>
      <c r="AV85" s="102"/>
      <c r="AW85" s="102"/>
      <c r="AX85" s="102"/>
      <c r="AY85" s="102"/>
      <c r="AZ85" s="102"/>
      <c r="BA85" s="102"/>
      <c r="BB85" s="102"/>
      <c r="BC85" s="102"/>
      <c r="BD85" s="102"/>
      <c r="BE85" s="100"/>
      <c r="BF85" s="100"/>
      <c r="BG85" s="100"/>
      <c r="BH85" s="100"/>
      <c r="BI85" s="100"/>
      <c r="BM85" s="100"/>
      <c r="BN85" s="100"/>
      <c r="BO85" s="100"/>
      <c r="BP85" s="100"/>
      <c r="BQ85" s="100"/>
    </row>
    <row r="86" spans="2:69" x14ac:dyDescent="0.2">
      <c r="B86" s="102"/>
      <c r="C86" s="102"/>
      <c r="D86" s="102"/>
      <c r="E86" s="102"/>
      <c r="F86" s="102"/>
      <c r="G86" s="102"/>
      <c r="H86" s="102"/>
      <c r="I86" s="100"/>
      <c r="J86" s="100"/>
      <c r="K86" s="100"/>
      <c r="L86" s="100"/>
      <c r="M86" s="100"/>
      <c r="O86" s="102"/>
      <c r="P86" s="102"/>
      <c r="Q86" s="102"/>
      <c r="R86" s="102"/>
      <c r="S86" s="100"/>
      <c r="T86" s="100"/>
      <c r="U86" s="100"/>
      <c r="V86" s="100"/>
      <c r="W86" s="100"/>
      <c r="X86" s="100"/>
      <c r="AF86" s="100"/>
      <c r="AG86" s="100"/>
      <c r="AH86" s="100"/>
      <c r="AI86" s="100"/>
      <c r="AJ86" s="100"/>
      <c r="AL86" s="100"/>
      <c r="AM86" s="100"/>
      <c r="AO86" s="102"/>
      <c r="AP86" s="102"/>
      <c r="AQ86" s="102"/>
      <c r="AR86" s="102"/>
      <c r="AS86" s="102"/>
      <c r="AT86" s="102"/>
      <c r="AU86" s="102"/>
      <c r="AV86" s="102"/>
      <c r="AW86" s="102"/>
      <c r="AX86" s="102"/>
      <c r="AY86" s="102"/>
      <c r="AZ86" s="102"/>
      <c r="BA86" s="102"/>
      <c r="BB86" s="102"/>
      <c r="BC86" s="102"/>
      <c r="BD86" s="102"/>
      <c r="BE86" s="100"/>
      <c r="BF86" s="100"/>
      <c r="BG86" s="100"/>
      <c r="BH86" s="100"/>
      <c r="BI86" s="100"/>
      <c r="BM86" s="100"/>
      <c r="BN86" s="100"/>
      <c r="BO86" s="100"/>
      <c r="BP86" s="100"/>
      <c r="BQ86" s="100"/>
    </row>
    <row r="87" spans="2:69" x14ac:dyDescent="0.2">
      <c r="B87" s="102"/>
      <c r="C87" s="102"/>
      <c r="D87" s="102"/>
      <c r="E87" s="102"/>
      <c r="F87" s="102"/>
      <c r="G87" s="102"/>
      <c r="H87" s="102"/>
      <c r="I87" s="100"/>
      <c r="J87" s="100"/>
      <c r="K87" s="100"/>
      <c r="L87" s="100"/>
      <c r="M87" s="100"/>
      <c r="O87" s="102"/>
      <c r="P87" s="102"/>
      <c r="Q87" s="102"/>
      <c r="R87" s="102"/>
      <c r="S87" s="100"/>
      <c r="T87" s="100"/>
      <c r="U87" s="100"/>
      <c r="V87" s="100"/>
      <c r="W87" s="100"/>
      <c r="X87" s="100"/>
      <c r="AF87" s="100"/>
      <c r="AG87" s="100"/>
      <c r="AH87" s="100"/>
      <c r="AI87" s="100"/>
      <c r="AJ87" s="100"/>
      <c r="AL87" s="100"/>
      <c r="AM87" s="100"/>
      <c r="AO87" s="102"/>
      <c r="AP87" s="102"/>
      <c r="AQ87" s="102"/>
      <c r="AR87" s="102"/>
      <c r="AS87" s="102"/>
      <c r="AT87" s="102"/>
      <c r="AU87" s="102"/>
      <c r="AV87" s="102"/>
      <c r="AW87" s="102"/>
      <c r="AX87" s="102"/>
      <c r="AY87" s="102"/>
      <c r="AZ87" s="102"/>
      <c r="BA87" s="102"/>
      <c r="BB87" s="102"/>
      <c r="BC87" s="102"/>
      <c r="BD87" s="102"/>
      <c r="BE87" s="100"/>
      <c r="BF87" s="100"/>
      <c r="BG87" s="100"/>
      <c r="BH87" s="100"/>
      <c r="BI87" s="100"/>
      <c r="BM87" s="100"/>
      <c r="BN87" s="100"/>
      <c r="BO87" s="100"/>
      <c r="BP87" s="100"/>
      <c r="BQ87" s="100"/>
    </row>
    <row r="88" spans="2:69" x14ac:dyDescent="0.2">
      <c r="B88" s="102"/>
      <c r="C88" s="102"/>
      <c r="D88" s="102"/>
      <c r="E88" s="102"/>
      <c r="F88" s="102"/>
      <c r="G88" s="102"/>
      <c r="H88" s="102"/>
      <c r="I88" s="100"/>
      <c r="J88" s="100"/>
      <c r="K88" s="100"/>
      <c r="L88" s="100"/>
      <c r="M88" s="100"/>
      <c r="O88" s="102"/>
      <c r="P88" s="102"/>
      <c r="Q88" s="102"/>
      <c r="R88" s="102"/>
      <c r="S88" s="100"/>
      <c r="T88" s="100"/>
      <c r="U88" s="100"/>
      <c r="V88" s="100"/>
      <c r="W88" s="100"/>
      <c r="X88" s="100"/>
      <c r="AF88" s="100"/>
      <c r="AG88" s="100"/>
      <c r="AH88" s="100"/>
      <c r="AI88" s="100"/>
      <c r="AJ88" s="100"/>
      <c r="AL88" s="100"/>
      <c r="AM88" s="100"/>
      <c r="AO88" s="102"/>
      <c r="AP88" s="102"/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  <c r="BB88" s="102"/>
      <c r="BC88" s="102"/>
      <c r="BD88" s="102"/>
      <c r="BE88" s="100"/>
      <c r="BF88" s="100"/>
      <c r="BG88" s="100"/>
      <c r="BH88" s="100"/>
      <c r="BI88" s="100"/>
      <c r="BM88" s="100"/>
      <c r="BN88" s="100"/>
      <c r="BO88" s="100"/>
      <c r="BP88" s="100"/>
      <c r="BQ88" s="100"/>
    </row>
    <row r="89" spans="2:69" x14ac:dyDescent="0.2">
      <c r="B89" s="102"/>
      <c r="C89" s="102"/>
      <c r="D89" s="102"/>
      <c r="E89" s="102"/>
      <c r="F89" s="102"/>
      <c r="G89" s="102"/>
      <c r="H89" s="102"/>
      <c r="I89" s="100"/>
      <c r="J89" s="100"/>
      <c r="K89" s="100"/>
      <c r="L89" s="100"/>
      <c r="M89" s="100"/>
      <c r="O89" s="102"/>
      <c r="P89" s="102"/>
      <c r="Q89" s="102"/>
      <c r="R89" s="102"/>
      <c r="S89" s="100"/>
      <c r="T89" s="100"/>
      <c r="U89" s="100"/>
      <c r="V89" s="100"/>
      <c r="W89" s="100"/>
      <c r="X89" s="100"/>
      <c r="AF89" s="100"/>
      <c r="AG89" s="100"/>
      <c r="AH89" s="100"/>
      <c r="AI89" s="100"/>
      <c r="AJ89" s="100"/>
      <c r="AL89" s="100"/>
      <c r="AM89" s="100"/>
      <c r="AO89" s="102"/>
      <c r="AP89" s="102"/>
      <c r="AQ89" s="102"/>
      <c r="AR89" s="102"/>
      <c r="AS89" s="102"/>
      <c r="AT89" s="102"/>
      <c r="AU89" s="102"/>
      <c r="AV89" s="102"/>
      <c r="AW89" s="102"/>
      <c r="AX89" s="102"/>
      <c r="AY89" s="102"/>
      <c r="AZ89" s="102"/>
      <c r="BA89" s="102"/>
      <c r="BB89" s="102"/>
      <c r="BC89" s="102"/>
      <c r="BD89" s="102"/>
      <c r="BE89" s="100"/>
      <c r="BF89" s="100"/>
      <c r="BG89" s="100"/>
      <c r="BH89" s="100"/>
      <c r="BI89" s="100"/>
      <c r="BM89" s="100"/>
      <c r="BN89" s="100"/>
      <c r="BO89" s="100"/>
      <c r="BP89" s="100"/>
      <c r="BQ89" s="100"/>
    </row>
    <row r="90" spans="2:69" x14ac:dyDescent="0.2">
      <c r="B90" s="102"/>
      <c r="C90" s="102"/>
      <c r="D90" s="102"/>
      <c r="E90" s="102"/>
      <c r="F90" s="102"/>
      <c r="G90" s="102"/>
      <c r="H90" s="102"/>
      <c r="I90" s="100"/>
      <c r="J90" s="100"/>
      <c r="K90" s="100"/>
      <c r="L90" s="100"/>
      <c r="M90" s="100"/>
      <c r="O90" s="102"/>
      <c r="P90" s="102"/>
      <c r="Q90" s="102"/>
      <c r="R90" s="102"/>
      <c r="S90" s="100"/>
      <c r="T90" s="100"/>
      <c r="U90" s="100"/>
      <c r="V90" s="100"/>
      <c r="W90" s="100"/>
      <c r="X90" s="100"/>
      <c r="AF90" s="100"/>
      <c r="AG90" s="100"/>
      <c r="AH90" s="100"/>
      <c r="AI90" s="100"/>
      <c r="AJ90" s="100"/>
      <c r="AL90" s="100"/>
      <c r="AM90" s="100"/>
      <c r="AO90" s="102"/>
      <c r="AP90" s="102"/>
      <c r="AQ90" s="102"/>
      <c r="AR90" s="102"/>
      <c r="AS90" s="102"/>
      <c r="AT90" s="102"/>
      <c r="AU90" s="102"/>
      <c r="AV90" s="102"/>
      <c r="AW90" s="102"/>
      <c r="AX90" s="102"/>
      <c r="AY90" s="102"/>
      <c r="AZ90" s="102"/>
      <c r="BA90" s="102"/>
      <c r="BB90" s="102"/>
      <c r="BC90" s="102"/>
      <c r="BD90" s="102"/>
      <c r="BE90" s="100"/>
      <c r="BF90" s="100"/>
      <c r="BG90" s="100"/>
      <c r="BH90" s="100"/>
      <c r="BI90" s="100"/>
      <c r="BM90" s="100"/>
      <c r="BN90" s="100"/>
      <c r="BO90" s="100"/>
      <c r="BP90" s="100"/>
      <c r="BQ90" s="100"/>
    </row>
    <row r="91" spans="2:69" x14ac:dyDescent="0.2">
      <c r="B91" s="102"/>
      <c r="C91" s="102"/>
      <c r="D91" s="102"/>
      <c r="E91" s="102"/>
      <c r="F91" s="102"/>
      <c r="G91" s="102"/>
      <c r="H91" s="102"/>
      <c r="I91" s="100"/>
      <c r="J91" s="100"/>
      <c r="K91" s="100"/>
      <c r="L91" s="100"/>
      <c r="M91" s="100"/>
      <c r="O91" s="102"/>
      <c r="P91" s="102"/>
      <c r="Q91" s="102"/>
      <c r="R91" s="102"/>
      <c r="S91" s="100"/>
      <c r="T91" s="100"/>
      <c r="U91" s="100"/>
      <c r="V91" s="100"/>
      <c r="W91" s="100"/>
      <c r="X91" s="100"/>
      <c r="AF91" s="100"/>
      <c r="AG91" s="100"/>
      <c r="AH91" s="100"/>
      <c r="AI91" s="100"/>
      <c r="AJ91" s="100"/>
      <c r="AL91" s="100"/>
      <c r="AM91" s="100"/>
      <c r="AO91" s="102"/>
      <c r="AP91" s="102"/>
      <c r="AQ91" s="102"/>
      <c r="AR91" s="102"/>
      <c r="AS91" s="102"/>
      <c r="AT91" s="102"/>
      <c r="AU91" s="102"/>
      <c r="AV91" s="102"/>
      <c r="AW91" s="102"/>
      <c r="AX91" s="102"/>
      <c r="AY91" s="102"/>
      <c r="AZ91" s="102"/>
      <c r="BA91" s="102"/>
      <c r="BB91" s="102"/>
      <c r="BC91" s="102"/>
      <c r="BD91" s="102"/>
      <c r="BE91" s="100"/>
      <c r="BF91" s="100"/>
      <c r="BG91" s="100"/>
      <c r="BH91" s="100"/>
      <c r="BI91" s="100"/>
      <c r="BM91" s="100"/>
      <c r="BN91" s="100"/>
      <c r="BO91" s="100"/>
      <c r="BP91" s="100"/>
      <c r="BQ91" s="100"/>
    </row>
    <row r="92" spans="2:69" x14ac:dyDescent="0.2">
      <c r="B92" s="102"/>
      <c r="C92" s="102"/>
      <c r="D92" s="102"/>
      <c r="E92" s="102"/>
      <c r="F92" s="102"/>
      <c r="G92" s="102"/>
      <c r="H92" s="102"/>
      <c r="I92" s="100"/>
      <c r="J92" s="100"/>
      <c r="K92" s="100"/>
      <c r="L92" s="100"/>
      <c r="M92" s="100"/>
      <c r="O92" s="102"/>
      <c r="P92" s="102"/>
      <c r="Q92" s="102"/>
      <c r="R92" s="102"/>
      <c r="S92" s="100"/>
      <c r="T92" s="100"/>
      <c r="U92" s="100"/>
      <c r="V92" s="100"/>
      <c r="W92" s="100"/>
      <c r="X92" s="100"/>
      <c r="AF92" s="100"/>
      <c r="AG92" s="100"/>
      <c r="AH92" s="100"/>
      <c r="AI92" s="100"/>
      <c r="AJ92" s="100"/>
      <c r="AL92" s="100"/>
      <c r="AM92" s="100"/>
      <c r="AO92" s="102"/>
      <c r="AP92" s="102"/>
      <c r="AQ92" s="102"/>
      <c r="AR92" s="102"/>
      <c r="AS92" s="102"/>
      <c r="AT92" s="102"/>
      <c r="AU92" s="102"/>
      <c r="AV92" s="102"/>
      <c r="AW92" s="102"/>
      <c r="AX92" s="102"/>
      <c r="AY92" s="102"/>
      <c r="AZ92" s="102"/>
      <c r="BA92" s="102"/>
      <c r="BB92" s="102"/>
      <c r="BC92" s="102"/>
      <c r="BD92" s="102"/>
      <c r="BE92" s="100"/>
      <c r="BF92" s="100"/>
      <c r="BG92" s="100"/>
      <c r="BH92" s="100"/>
      <c r="BI92" s="100"/>
      <c r="BM92" s="100"/>
      <c r="BN92" s="100"/>
      <c r="BO92" s="100"/>
      <c r="BP92" s="100"/>
      <c r="BQ92" s="100"/>
    </row>
    <row r="93" spans="2:69" x14ac:dyDescent="0.2">
      <c r="B93" s="102"/>
      <c r="C93" s="102"/>
      <c r="D93" s="102"/>
      <c r="E93" s="102"/>
      <c r="F93" s="102"/>
      <c r="G93" s="102"/>
      <c r="H93" s="102"/>
      <c r="I93" s="100"/>
      <c r="J93" s="100"/>
      <c r="K93" s="100"/>
      <c r="L93" s="100"/>
      <c r="M93" s="100"/>
      <c r="O93" s="102"/>
      <c r="P93" s="102"/>
      <c r="Q93" s="102"/>
      <c r="R93" s="102"/>
      <c r="S93" s="100"/>
      <c r="T93" s="100"/>
      <c r="U93" s="100"/>
      <c r="V93" s="100"/>
      <c r="W93" s="100"/>
      <c r="X93" s="100"/>
      <c r="AF93" s="100"/>
      <c r="AG93" s="100"/>
      <c r="AH93" s="100"/>
      <c r="AI93" s="100"/>
      <c r="AJ93" s="100"/>
      <c r="AL93" s="100"/>
      <c r="AM93" s="100"/>
      <c r="AO93" s="102"/>
      <c r="AP93" s="102"/>
      <c r="AQ93" s="102"/>
      <c r="AR93" s="102"/>
      <c r="AS93" s="102"/>
      <c r="AT93" s="102"/>
      <c r="AU93" s="102"/>
      <c r="AV93" s="102"/>
      <c r="AW93" s="102"/>
      <c r="AX93" s="102"/>
      <c r="AY93" s="102"/>
      <c r="AZ93" s="102"/>
      <c r="BA93" s="102"/>
      <c r="BB93" s="102"/>
      <c r="BC93" s="102"/>
      <c r="BD93" s="102"/>
      <c r="BE93" s="100"/>
      <c r="BF93" s="100"/>
      <c r="BG93" s="100"/>
      <c r="BH93" s="100"/>
      <c r="BI93" s="100"/>
      <c r="BM93" s="100"/>
      <c r="BN93" s="100"/>
      <c r="BO93" s="100"/>
      <c r="BP93" s="100"/>
      <c r="BQ93" s="100"/>
    </row>
    <row r="94" spans="2:69" x14ac:dyDescent="0.2">
      <c r="B94" s="102"/>
      <c r="C94" s="102"/>
      <c r="D94" s="102"/>
      <c r="E94" s="102"/>
      <c r="F94" s="102"/>
      <c r="G94" s="102"/>
      <c r="H94" s="102"/>
      <c r="I94" s="100"/>
      <c r="J94" s="100"/>
      <c r="K94" s="100"/>
      <c r="L94" s="100"/>
      <c r="M94" s="100"/>
      <c r="O94" s="102"/>
      <c r="P94" s="102"/>
      <c r="Q94" s="102"/>
      <c r="R94" s="102"/>
      <c r="S94" s="100"/>
      <c r="T94" s="100"/>
      <c r="U94" s="100"/>
      <c r="V94" s="100"/>
      <c r="W94" s="100"/>
      <c r="X94" s="100"/>
      <c r="AF94" s="100"/>
      <c r="AG94" s="100"/>
      <c r="AH94" s="100"/>
      <c r="AI94" s="100"/>
      <c r="AJ94" s="100"/>
      <c r="AL94" s="100"/>
      <c r="AM94" s="100"/>
      <c r="AO94" s="102"/>
      <c r="AP94" s="102"/>
      <c r="AQ94" s="102"/>
      <c r="AR94" s="102"/>
      <c r="AS94" s="102"/>
      <c r="AT94" s="102"/>
      <c r="AU94" s="102"/>
      <c r="AV94" s="102"/>
      <c r="AW94" s="102"/>
      <c r="AX94" s="102"/>
      <c r="AY94" s="102"/>
      <c r="AZ94" s="102"/>
      <c r="BA94" s="102"/>
      <c r="BB94" s="102"/>
      <c r="BC94" s="102"/>
      <c r="BD94" s="102"/>
      <c r="BE94" s="100"/>
      <c r="BF94" s="100"/>
      <c r="BG94" s="100"/>
      <c r="BH94" s="100"/>
      <c r="BI94" s="100"/>
      <c r="BM94" s="100"/>
      <c r="BN94" s="100"/>
      <c r="BO94" s="100"/>
      <c r="BP94" s="100"/>
      <c r="BQ94" s="100"/>
    </row>
    <row r="95" spans="2:69" x14ac:dyDescent="0.2">
      <c r="B95" s="102"/>
      <c r="C95" s="102"/>
      <c r="D95" s="102"/>
      <c r="E95" s="102"/>
      <c r="F95" s="102"/>
      <c r="G95" s="102"/>
      <c r="H95" s="102"/>
      <c r="I95" s="100"/>
      <c r="J95" s="100"/>
      <c r="K95" s="100"/>
      <c r="L95" s="100"/>
      <c r="M95" s="100"/>
      <c r="O95" s="102"/>
      <c r="P95" s="102"/>
      <c r="Q95" s="102"/>
      <c r="R95" s="102"/>
      <c r="S95" s="100"/>
      <c r="T95" s="100"/>
      <c r="U95" s="100"/>
      <c r="V95" s="100"/>
      <c r="W95" s="100"/>
      <c r="X95" s="100"/>
      <c r="AF95" s="100"/>
      <c r="AG95" s="100"/>
      <c r="AH95" s="100"/>
      <c r="AI95" s="100"/>
      <c r="AJ95" s="100"/>
      <c r="AL95" s="100"/>
      <c r="AM95" s="100"/>
      <c r="AO95" s="102"/>
      <c r="AP95" s="102"/>
      <c r="AQ95" s="102"/>
      <c r="AR95" s="102"/>
      <c r="AS95" s="102"/>
      <c r="AT95" s="102"/>
      <c r="AU95" s="102"/>
      <c r="AV95" s="102"/>
      <c r="AW95" s="102"/>
      <c r="AX95" s="102"/>
      <c r="AY95" s="102"/>
      <c r="AZ95" s="102"/>
      <c r="BA95" s="102"/>
      <c r="BB95" s="102"/>
      <c r="BC95" s="102"/>
      <c r="BD95" s="102"/>
      <c r="BE95" s="100"/>
      <c r="BF95" s="100"/>
      <c r="BG95" s="100"/>
      <c r="BH95" s="100"/>
      <c r="BI95" s="100"/>
      <c r="BM95" s="100"/>
      <c r="BN95" s="100"/>
      <c r="BO95" s="100"/>
      <c r="BP95" s="100"/>
      <c r="BQ95" s="100"/>
    </row>
    <row r="96" spans="2:69" x14ac:dyDescent="0.2">
      <c r="B96" s="102"/>
      <c r="C96" s="102"/>
      <c r="D96" s="102"/>
      <c r="E96" s="102"/>
      <c r="F96" s="102"/>
      <c r="G96" s="102"/>
      <c r="H96" s="102"/>
      <c r="I96" s="100"/>
      <c r="J96" s="100"/>
      <c r="K96" s="100"/>
      <c r="L96" s="100"/>
      <c r="M96" s="100"/>
      <c r="O96" s="102"/>
      <c r="P96" s="102"/>
      <c r="Q96" s="102"/>
      <c r="R96" s="102"/>
      <c r="S96" s="100"/>
      <c r="T96" s="100"/>
      <c r="U96" s="100"/>
      <c r="V96" s="100"/>
      <c r="W96" s="100"/>
      <c r="X96" s="100"/>
      <c r="AF96" s="100"/>
      <c r="AG96" s="100"/>
      <c r="AH96" s="100"/>
      <c r="AI96" s="100"/>
      <c r="AJ96" s="100"/>
      <c r="AL96" s="100"/>
      <c r="AM96" s="100"/>
      <c r="AO96" s="102"/>
      <c r="AP96" s="102"/>
      <c r="AQ96" s="102"/>
      <c r="AR96" s="102"/>
      <c r="AS96" s="102"/>
      <c r="AT96" s="102"/>
      <c r="AU96" s="102"/>
      <c r="AV96" s="102"/>
      <c r="AW96" s="102"/>
      <c r="AX96" s="102"/>
      <c r="AY96" s="102"/>
      <c r="AZ96" s="102"/>
      <c r="BA96" s="102"/>
      <c r="BB96" s="102"/>
      <c r="BC96" s="102"/>
      <c r="BD96" s="102"/>
      <c r="BE96" s="100"/>
      <c r="BF96" s="100"/>
      <c r="BG96" s="100"/>
      <c r="BH96" s="100"/>
      <c r="BI96" s="100"/>
      <c r="BM96" s="100"/>
      <c r="BN96" s="100"/>
      <c r="BO96" s="100"/>
      <c r="BP96" s="100"/>
      <c r="BQ96" s="100"/>
    </row>
    <row r="97" spans="2:69" x14ac:dyDescent="0.2">
      <c r="B97" s="102"/>
      <c r="C97" s="102"/>
      <c r="D97" s="102"/>
      <c r="E97" s="102"/>
      <c r="F97" s="102"/>
      <c r="G97" s="102"/>
      <c r="H97" s="102"/>
      <c r="I97" s="100"/>
      <c r="J97" s="100"/>
      <c r="K97" s="100"/>
      <c r="L97" s="100"/>
      <c r="M97" s="100"/>
      <c r="O97" s="102"/>
      <c r="P97" s="102"/>
      <c r="Q97" s="102"/>
      <c r="R97" s="102"/>
      <c r="S97" s="100"/>
      <c r="T97" s="100"/>
      <c r="U97" s="100"/>
      <c r="V97" s="100"/>
      <c r="W97" s="100"/>
      <c r="X97" s="100"/>
      <c r="AF97" s="100"/>
      <c r="AG97" s="100"/>
      <c r="AH97" s="100"/>
      <c r="AI97" s="100"/>
      <c r="AJ97" s="100"/>
      <c r="AL97" s="100"/>
      <c r="AM97" s="100"/>
      <c r="AO97" s="102"/>
      <c r="AP97" s="102"/>
      <c r="AQ97" s="102"/>
      <c r="AR97" s="102"/>
      <c r="AS97" s="102"/>
      <c r="AT97" s="102"/>
      <c r="AU97" s="102"/>
      <c r="AV97" s="102"/>
      <c r="AW97" s="102"/>
      <c r="AX97" s="102"/>
      <c r="AY97" s="102"/>
      <c r="AZ97" s="102"/>
      <c r="BA97" s="102"/>
      <c r="BB97" s="102"/>
      <c r="BC97" s="102"/>
      <c r="BD97" s="102"/>
      <c r="BE97" s="100"/>
      <c r="BF97" s="100"/>
      <c r="BG97" s="100"/>
      <c r="BH97" s="100"/>
      <c r="BI97" s="100"/>
      <c r="BM97" s="100"/>
      <c r="BN97" s="100"/>
      <c r="BO97" s="100"/>
      <c r="BP97" s="100"/>
      <c r="BQ97" s="100"/>
    </row>
    <row r="98" spans="2:69" x14ac:dyDescent="0.2">
      <c r="B98" s="102"/>
      <c r="C98" s="102"/>
      <c r="D98" s="102"/>
      <c r="E98" s="102"/>
      <c r="F98" s="102"/>
      <c r="G98" s="102"/>
      <c r="H98" s="102"/>
      <c r="I98" s="100"/>
      <c r="J98" s="100"/>
      <c r="K98" s="100"/>
      <c r="L98" s="100"/>
      <c r="M98" s="100"/>
      <c r="O98" s="102"/>
      <c r="P98" s="102"/>
      <c r="Q98" s="102"/>
      <c r="R98" s="102"/>
      <c r="S98" s="100"/>
      <c r="T98" s="100"/>
      <c r="U98" s="100"/>
      <c r="V98" s="100"/>
      <c r="W98" s="100"/>
      <c r="X98" s="100"/>
      <c r="AF98" s="100"/>
      <c r="AG98" s="100"/>
      <c r="AH98" s="100"/>
      <c r="AI98" s="100"/>
      <c r="AJ98" s="100"/>
      <c r="AL98" s="100"/>
      <c r="AM98" s="100"/>
      <c r="AO98" s="102"/>
      <c r="AP98" s="102"/>
      <c r="AQ98" s="102"/>
      <c r="AR98" s="102"/>
      <c r="AS98" s="102"/>
      <c r="AT98" s="102"/>
      <c r="AU98" s="102"/>
      <c r="AV98" s="102"/>
      <c r="AW98" s="102"/>
      <c r="AX98" s="102"/>
      <c r="AY98" s="102"/>
      <c r="AZ98" s="102"/>
      <c r="BA98" s="102"/>
      <c r="BB98" s="102"/>
      <c r="BC98" s="102"/>
      <c r="BD98" s="102"/>
      <c r="BE98" s="100"/>
      <c r="BF98" s="100"/>
      <c r="BG98" s="100"/>
      <c r="BH98" s="100"/>
      <c r="BI98" s="100"/>
      <c r="BM98" s="100"/>
      <c r="BN98" s="100"/>
      <c r="BO98" s="100"/>
      <c r="BP98" s="100"/>
      <c r="BQ98" s="100"/>
    </row>
    <row r="99" spans="2:69" x14ac:dyDescent="0.2">
      <c r="B99" s="102"/>
      <c r="C99" s="102"/>
      <c r="D99" s="102"/>
      <c r="E99" s="102"/>
      <c r="F99" s="102"/>
      <c r="G99" s="102"/>
      <c r="H99" s="102"/>
      <c r="I99" s="100"/>
      <c r="J99" s="100"/>
      <c r="K99" s="100"/>
      <c r="L99" s="100"/>
      <c r="M99" s="100"/>
      <c r="O99" s="102"/>
      <c r="P99" s="102"/>
      <c r="Q99" s="102"/>
      <c r="R99" s="102"/>
      <c r="S99" s="100"/>
      <c r="T99" s="100"/>
      <c r="U99" s="100"/>
      <c r="V99" s="100"/>
      <c r="W99" s="100"/>
      <c r="X99" s="100"/>
      <c r="AF99" s="100"/>
      <c r="AG99" s="100"/>
      <c r="AH99" s="100"/>
      <c r="AI99" s="100"/>
      <c r="AJ99" s="100"/>
      <c r="AL99" s="100"/>
      <c r="AM99" s="100"/>
      <c r="AO99" s="102"/>
      <c r="AP99" s="102"/>
      <c r="AQ99" s="102"/>
      <c r="AR99" s="102"/>
      <c r="AS99" s="102"/>
      <c r="AT99" s="102"/>
      <c r="AU99" s="102"/>
      <c r="AV99" s="102"/>
      <c r="AW99" s="102"/>
      <c r="AX99" s="102"/>
      <c r="AY99" s="102"/>
      <c r="AZ99" s="102"/>
      <c r="BA99" s="102"/>
      <c r="BB99" s="102"/>
      <c r="BC99" s="102"/>
      <c r="BD99" s="102"/>
      <c r="BE99" s="100"/>
      <c r="BF99" s="100"/>
      <c r="BG99" s="100"/>
      <c r="BH99" s="100"/>
      <c r="BI99" s="100"/>
      <c r="BM99" s="100"/>
      <c r="BN99" s="100"/>
      <c r="BO99" s="100"/>
      <c r="BP99" s="100"/>
      <c r="BQ99" s="100"/>
    </row>
    <row r="100" spans="2:69" x14ac:dyDescent="0.2">
      <c r="B100" s="102"/>
      <c r="C100" s="102"/>
      <c r="D100" s="102"/>
      <c r="E100" s="102"/>
      <c r="F100" s="102"/>
      <c r="G100" s="102"/>
      <c r="H100" s="102"/>
      <c r="I100" s="100"/>
      <c r="J100" s="100"/>
      <c r="K100" s="100"/>
      <c r="L100" s="100"/>
      <c r="M100" s="100"/>
      <c r="O100" s="102"/>
      <c r="P100" s="102"/>
      <c r="Q100" s="102"/>
      <c r="R100" s="102"/>
      <c r="S100" s="100"/>
      <c r="T100" s="100"/>
      <c r="U100" s="100"/>
      <c r="V100" s="100"/>
      <c r="W100" s="100"/>
      <c r="X100" s="100"/>
      <c r="AF100" s="100"/>
      <c r="AG100" s="100"/>
      <c r="AH100" s="100"/>
      <c r="AI100" s="100"/>
      <c r="AJ100" s="100"/>
      <c r="AL100" s="100"/>
      <c r="AM100" s="100"/>
      <c r="AO100" s="102"/>
      <c r="AP100" s="102"/>
      <c r="AQ100" s="102"/>
      <c r="AR100" s="102"/>
      <c r="AS100" s="102"/>
      <c r="AT100" s="102"/>
      <c r="AU100" s="102"/>
      <c r="AV100" s="102"/>
      <c r="AW100" s="102"/>
      <c r="AX100" s="102"/>
      <c r="AY100" s="102"/>
      <c r="AZ100" s="102"/>
      <c r="BA100" s="102"/>
      <c r="BB100" s="102"/>
      <c r="BC100" s="102"/>
      <c r="BD100" s="102"/>
      <c r="BE100" s="100"/>
      <c r="BF100" s="100"/>
      <c r="BG100" s="100"/>
      <c r="BH100" s="100"/>
      <c r="BI100" s="100"/>
      <c r="BM100" s="100"/>
      <c r="BN100" s="100"/>
      <c r="BO100" s="100"/>
      <c r="BP100" s="100"/>
      <c r="BQ100" s="100"/>
    </row>
    <row r="101" spans="2:69" x14ac:dyDescent="0.2">
      <c r="B101" s="102"/>
      <c r="C101" s="102"/>
      <c r="D101" s="102"/>
      <c r="E101" s="102"/>
      <c r="F101" s="102"/>
      <c r="G101" s="102"/>
      <c r="H101" s="102"/>
      <c r="I101" s="100"/>
      <c r="J101" s="100"/>
      <c r="K101" s="100"/>
      <c r="L101" s="100"/>
      <c r="M101" s="100"/>
      <c r="O101" s="102"/>
      <c r="P101" s="102"/>
      <c r="Q101" s="102"/>
      <c r="R101" s="102"/>
      <c r="S101" s="100"/>
      <c r="T101" s="100"/>
      <c r="U101" s="100"/>
      <c r="V101" s="100"/>
      <c r="W101" s="100"/>
      <c r="X101" s="100"/>
      <c r="AF101" s="100"/>
      <c r="AG101" s="100"/>
      <c r="AH101" s="100"/>
      <c r="AI101" s="100"/>
      <c r="AJ101" s="100"/>
      <c r="AL101" s="100"/>
      <c r="AM101" s="100"/>
      <c r="AO101" s="102"/>
      <c r="AP101" s="102"/>
      <c r="AQ101" s="102"/>
      <c r="AR101" s="102"/>
      <c r="AS101" s="102"/>
      <c r="AT101" s="102"/>
      <c r="AU101" s="102"/>
      <c r="AV101" s="102"/>
      <c r="AW101" s="102"/>
      <c r="AX101" s="102"/>
      <c r="AY101" s="102"/>
      <c r="AZ101" s="102"/>
      <c r="BA101" s="102"/>
      <c r="BB101" s="102"/>
      <c r="BC101" s="102"/>
      <c r="BD101" s="102"/>
      <c r="BE101" s="100"/>
      <c r="BF101" s="100"/>
      <c r="BG101" s="100"/>
      <c r="BH101" s="100"/>
      <c r="BI101" s="100"/>
      <c r="BM101" s="100"/>
      <c r="BN101" s="100"/>
      <c r="BO101" s="100"/>
      <c r="BP101" s="100"/>
      <c r="BQ101" s="100"/>
    </row>
    <row r="102" spans="2:69" x14ac:dyDescent="0.2">
      <c r="B102" s="102"/>
      <c r="C102" s="102"/>
      <c r="D102" s="102"/>
      <c r="E102" s="102"/>
      <c r="F102" s="102"/>
      <c r="G102" s="102"/>
      <c r="H102" s="102"/>
      <c r="I102" s="100"/>
      <c r="J102" s="100"/>
      <c r="K102" s="100"/>
      <c r="L102" s="100"/>
      <c r="M102" s="100"/>
      <c r="O102" s="102"/>
      <c r="P102" s="102"/>
      <c r="Q102" s="102"/>
      <c r="R102" s="102"/>
      <c r="S102" s="100"/>
      <c r="T102" s="100"/>
      <c r="U102" s="100"/>
      <c r="V102" s="100"/>
      <c r="W102" s="100"/>
      <c r="X102" s="100"/>
      <c r="AF102" s="100"/>
      <c r="AG102" s="100"/>
      <c r="AH102" s="100"/>
      <c r="AI102" s="100"/>
      <c r="AJ102" s="100"/>
      <c r="AL102" s="100"/>
      <c r="AM102" s="100"/>
      <c r="AO102" s="102"/>
      <c r="AP102" s="102"/>
      <c r="AQ102" s="102"/>
      <c r="AR102" s="102"/>
      <c r="AS102" s="102"/>
      <c r="AT102" s="102"/>
      <c r="AU102" s="102"/>
      <c r="AV102" s="102"/>
      <c r="AW102" s="102"/>
      <c r="AX102" s="102"/>
      <c r="AY102" s="102"/>
      <c r="AZ102" s="102"/>
      <c r="BA102" s="102"/>
      <c r="BB102" s="102"/>
      <c r="BC102" s="102"/>
      <c r="BD102" s="102"/>
      <c r="BE102" s="100"/>
      <c r="BF102" s="100"/>
      <c r="BG102" s="100"/>
      <c r="BH102" s="100"/>
      <c r="BI102" s="100"/>
      <c r="BM102" s="100"/>
      <c r="BN102" s="100"/>
      <c r="BO102" s="100"/>
      <c r="BP102" s="100"/>
      <c r="BQ102" s="100"/>
    </row>
    <row r="103" spans="2:69" x14ac:dyDescent="0.2">
      <c r="B103" s="102"/>
      <c r="C103" s="102"/>
      <c r="D103" s="102"/>
      <c r="E103" s="102"/>
      <c r="F103" s="102"/>
      <c r="G103" s="102"/>
      <c r="H103" s="102"/>
      <c r="I103" s="100"/>
      <c r="J103" s="100"/>
      <c r="K103" s="100"/>
      <c r="L103" s="100"/>
      <c r="M103" s="100"/>
      <c r="O103" s="102"/>
      <c r="P103" s="102"/>
      <c r="Q103" s="102"/>
      <c r="R103" s="102"/>
      <c r="S103" s="100"/>
      <c r="T103" s="100"/>
      <c r="U103" s="100"/>
      <c r="V103" s="100"/>
      <c r="W103" s="100"/>
      <c r="X103" s="100"/>
      <c r="AF103" s="100"/>
      <c r="AG103" s="100"/>
      <c r="AH103" s="100"/>
      <c r="AI103" s="100"/>
      <c r="AJ103" s="100"/>
      <c r="AL103" s="100"/>
      <c r="AM103" s="100"/>
      <c r="AO103" s="102"/>
      <c r="AP103" s="102"/>
      <c r="AQ103" s="102"/>
      <c r="AR103" s="102"/>
      <c r="AS103" s="102"/>
      <c r="AT103" s="102"/>
      <c r="AU103" s="102"/>
      <c r="AV103" s="102"/>
      <c r="AW103" s="102"/>
      <c r="AX103" s="102"/>
      <c r="AY103" s="102"/>
      <c r="AZ103" s="102"/>
      <c r="BA103" s="102"/>
      <c r="BB103" s="102"/>
      <c r="BC103" s="102"/>
      <c r="BD103" s="102"/>
      <c r="BE103" s="100"/>
      <c r="BF103" s="100"/>
      <c r="BG103" s="100"/>
      <c r="BH103" s="100"/>
      <c r="BI103" s="100"/>
      <c r="BM103" s="100"/>
      <c r="BN103" s="100"/>
      <c r="BO103" s="100"/>
      <c r="BP103" s="100"/>
      <c r="BQ103" s="100"/>
    </row>
    <row r="104" spans="2:69" x14ac:dyDescent="0.2">
      <c r="B104" s="102"/>
      <c r="C104" s="102"/>
      <c r="D104" s="102"/>
      <c r="E104" s="102"/>
      <c r="F104" s="102"/>
      <c r="G104" s="102"/>
      <c r="H104" s="102"/>
      <c r="I104" s="100"/>
      <c r="J104" s="100"/>
      <c r="K104" s="100"/>
      <c r="L104" s="100"/>
      <c r="M104" s="100"/>
      <c r="O104" s="102"/>
      <c r="P104" s="102"/>
      <c r="Q104" s="102"/>
      <c r="R104" s="102"/>
      <c r="S104" s="100"/>
      <c r="T104" s="100"/>
      <c r="U104" s="100"/>
      <c r="V104" s="100"/>
      <c r="W104" s="100"/>
      <c r="X104" s="100"/>
      <c r="AF104" s="100"/>
      <c r="AG104" s="100"/>
      <c r="AH104" s="100"/>
      <c r="AI104" s="100"/>
      <c r="AJ104" s="100"/>
      <c r="AL104" s="100"/>
      <c r="AM104" s="100"/>
      <c r="AO104" s="102"/>
      <c r="AP104" s="102"/>
      <c r="AQ104" s="102"/>
      <c r="AR104" s="102"/>
      <c r="AS104" s="102"/>
      <c r="AT104" s="102"/>
      <c r="AU104" s="102"/>
      <c r="AV104" s="102"/>
      <c r="AW104" s="102"/>
      <c r="AX104" s="102"/>
      <c r="AY104" s="102"/>
      <c r="AZ104" s="102"/>
      <c r="BA104" s="102"/>
      <c r="BB104" s="102"/>
      <c r="BC104" s="102"/>
      <c r="BD104" s="102"/>
      <c r="BE104" s="100"/>
      <c r="BF104" s="100"/>
      <c r="BG104" s="100"/>
      <c r="BH104" s="100"/>
      <c r="BI104" s="100"/>
      <c r="BM104" s="100"/>
      <c r="BN104" s="100"/>
      <c r="BO104" s="100"/>
      <c r="BP104" s="100"/>
      <c r="BQ104" s="100"/>
    </row>
    <row r="105" spans="2:69" x14ac:dyDescent="0.2">
      <c r="B105" s="102"/>
      <c r="C105" s="102"/>
      <c r="D105" s="102"/>
      <c r="E105" s="102"/>
      <c r="F105" s="102"/>
      <c r="G105" s="102"/>
      <c r="H105" s="102"/>
      <c r="I105" s="100"/>
      <c r="J105" s="100"/>
      <c r="K105" s="100"/>
      <c r="L105" s="100"/>
      <c r="M105" s="100"/>
      <c r="O105" s="102"/>
      <c r="P105" s="102"/>
      <c r="Q105" s="102"/>
      <c r="R105" s="102"/>
      <c r="S105" s="100"/>
      <c r="T105" s="100"/>
      <c r="U105" s="100"/>
      <c r="V105" s="100"/>
      <c r="W105" s="100"/>
      <c r="X105" s="100"/>
      <c r="AF105" s="100"/>
      <c r="AG105" s="100"/>
      <c r="AH105" s="100"/>
      <c r="AI105" s="100"/>
      <c r="AJ105" s="100"/>
      <c r="AL105" s="100"/>
      <c r="AM105" s="100"/>
      <c r="AO105" s="102"/>
      <c r="AP105" s="102"/>
      <c r="AQ105" s="102"/>
      <c r="AR105" s="102"/>
      <c r="AS105" s="102"/>
      <c r="AT105" s="102"/>
      <c r="AU105" s="102"/>
      <c r="AV105" s="102"/>
      <c r="AW105" s="102"/>
      <c r="AX105" s="102"/>
      <c r="AY105" s="102"/>
      <c r="AZ105" s="102"/>
      <c r="BA105" s="102"/>
      <c r="BB105" s="102"/>
      <c r="BC105" s="102"/>
      <c r="BD105" s="102"/>
      <c r="BE105" s="100"/>
      <c r="BF105" s="100"/>
      <c r="BG105" s="100"/>
      <c r="BH105" s="100"/>
      <c r="BI105" s="100"/>
      <c r="BM105" s="100"/>
      <c r="BN105" s="100"/>
      <c r="BO105" s="100"/>
      <c r="BP105" s="100"/>
      <c r="BQ105" s="100"/>
    </row>
    <row r="106" spans="2:69" x14ac:dyDescent="0.2">
      <c r="B106" s="102"/>
      <c r="C106" s="102"/>
      <c r="D106" s="102"/>
      <c r="E106" s="102"/>
      <c r="F106" s="102"/>
      <c r="G106" s="102"/>
      <c r="H106" s="102"/>
      <c r="I106" s="100"/>
      <c r="J106" s="100"/>
      <c r="K106" s="100"/>
      <c r="L106" s="100"/>
      <c r="M106" s="100"/>
      <c r="O106" s="102"/>
      <c r="P106" s="102"/>
      <c r="Q106" s="102"/>
      <c r="R106" s="102"/>
      <c r="S106" s="100"/>
      <c r="T106" s="100"/>
      <c r="U106" s="100"/>
      <c r="V106" s="100"/>
      <c r="W106" s="100"/>
      <c r="X106" s="100"/>
      <c r="AF106" s="100"/>
      <c r="AG106" s="100"/>
      <c r="AH106" s="100"/>
      <c r="AI106" s="100"/>
      <c r="AJ106" s="100"/>
      <c r="AL106" s="100"/>
      <c r="AM106" s="100"/>
      <c r="AO106" s="102"/>
      <c r="AP106" s="102"/>
      <c r="AQ106" s="102"/>
      <c r="AR106" s="102"/>
      <c r="AS106" s="102"/>
      <c r="AT106" s="102"/>
      <c r="AU106" s="102"/>
      <c r="AV106" s="102"/>
      <c r="AW106" s="102"/>
      <c r="AX106" s="102"/>
      <c r="AY106" s="102"/>
      <c r="AZ106" s="102"/>
      <c r="BA106" s="102"/>
      <c r="BB106" s="102"/>
      <c r="BC106" s="102"/>
      <c r="BD106" s="102"/>
      <c r="BE106" s="100"/>
      <c r="BF106" s="100"/>
      <c r="BG106" s="100"/>
      <c r="BH106" s="100"/>
      <c r="BI106" s="100"/>
      <c r="BM106" s="100"/>
      <c r="BN106" s="100"/>
      <c r="BO106" s="100"/>
      <c r="BP106" s="100"/>
      <c r="BQ106" s="100"/>
    </row>
    <row r="107" spans="2:69" x14ac:dyDescent="0.2">
      <c r="B107" s="102"/>
      <c r="C107" s="102"/>
      <c r="D107" s="102"/>
      <c r="E107" s="102"/>
      <c r="F107" s="102"/>
      <c r="G107" s="102"/>
      <c r="H107" s="102"/>
      <c r="I107" s="100"/>
      <c r="J107" s="100"/>
      <c r="K107" s="100"/>
      <c r="L107" s="100"/>
      <c r="M107" s="100"/>
      <c r="O107" s="102"/>
      <c r="P107" s="102"/>
      <c r="Q107" s="102"/>
      <c r="R107" s="102"/>
      <c r="S107" s="100"/>
      <c r="T107" s="100"/>
      <c r="U107" s="100"/>
      <c r="V107" s="100"/>
      <c r="W107" s="100"/>
      <c r="X107" s="100"/>
      <c r="AF107" s="100"/>
      <c r="AG107" s="100"/>
      <c r="AH107" s="100"/>
      <c r="AI107" s="100"/>
      <c r="AJ107" s="100"/>
      <c r="AL107" s="100"/>
      <c r="AM107" s="100"/>
      <c r="AO107" s="102"/>
      <c r="AP107" s="102"/>
      <c r="AQ107" s="102"/>
      <c r="AR107" s="102"/>
      <c r="AS107" s="102"/>
      <c r="AT107" s="102"/>
      <c r="AU107" s="102"/>
      <c r="AV107" s="102"/>
      <c r="AW107" s="102"/>
      <c r="AX107" s="102"/>
      <c r="AY107" s="102"/>
      <c r="AZ107" s="102"/>
      <c r="BA107" s="102"/>
      <c r="BB107" s="102"/>
      <c r="BC107" s="102"/>
      <c r="BD107" s="102"/>
      <c r="BE107" s="100"/>
      <c r="BF107" s="100"/>
      <c r="BG107" s="100"/>
      <c r="BH107" s="100"/>
      <c r="BI107" s="100"/>
      <c r="BM107" s="100"/>
      <c r="BN107" s="100"/>
      <c r="BO107" s="100"/>
      <c r="BP107" s="100"/>
      <c r="BQ107" s="100"/>
    </row>
    <row r="108" spans="2:69" x14ac:dyDescent="0.2">
      <c r="B108" s="102"/>
      <c r="C108" s="102"/>
      <c r="D108" s="102"/>
      <c r="E108" s="102"/>
      <c r="F108" s="102"/>
      <c r="G108" s="102"/>
      <c r="H108" s="102"/>
      <c r="I108" s="100"/>
      <c r="J108" s="100"/>
      <c r="K108" s="100"/>
      <c r="L108" s="100"/>
      <c r="M108" s="100"/>
      <c r="O108" s="102"/>
      <c r="P108" s="102"/>
      <c r="Q108" s="102"/>
      <c r="R108" s="102"/>
      <c r="S108" s="100"/>
      <c r="T108" s="100"/>
      <c r="U108" s="100"/>
      <c r="V108" s="100"/>
      <c r="W108" s="100"/>
      <c r="X108" s="100"/>
      <c r="AF108" s="100"/>
      <c r="AG108" s="100"/>
      <c r="AH108" s="100"/>
      <c r="AI108" s="100"/>
      <c r="AJ108" s="100"/>
      <c r="AL108" s="100"/>
      <c r="AM108" s="100"/>
      <c r="AO108" s="102"/>
      <c r="AP108" s="102"/>
      <c r="AQ108" s="102"/>
      <c r="AR108" s="102"/>
      <c r="AS108" s="102"/>
      <c r="AT108" s="102"/>
      <c r="AU108" s="102"/>
      <c r="AV108" s="102"/>
      <c r="AW108" s="102"/>
      <c r="AX108" s="102"/>
      <c r="AY108" s="102"/>
      <c r="AZ108" s="102"/>
      <c r="BA108" s="102"/>
      <c r="BB108" s="102"/>
      <c r="BC108" s="102"/>
      <c r="BD108" s="102"/>
      <c r="BE108" s="100"/>
      <c r="BF108" s="100"/>
      <c r="BG108" s="100"/>
      <c r="BH108" s="100"/>
      <c r="BI108" s="100"/>
      <c r="BM108" s="100"/>
      <c r="BN108" s="100"/>
      <c r="BO108" s="100"/>
      <c r="BP108" s="100"/>
      <c r="BQ108" s="100"/>
    </row>
    <row r="109" spans="2:69" x14ac:dyDescent="0.2">
      <c r="B109" s="102"/>
      <c r="C109" s="102"/>
      <c r="D109" s="102"/>
      <c r="E109" s="102"/>
      <c r="F109" s="102"/>
      <c r="G109" s="102"/>
      <c r="H109" s="102"/>
      <c r="I109" s="100"/>
      <c r="J109" s="100"/>
      <c r="K109" s="100"/>
      <c r="L109" s="100"/>
      <c r="M109" s="100"/>
      <c r="O109" s="102"/>
      <c r="P109" s="102"/>
      <c r="Q109" s="102"/>
      <c r="R109" s="102"/>
      <c r="S109" s="100"/>
      <c r="T109" s="100"/>
      <c r="U109" s="100"/>
      <c r="V109" s="100"/>
      <c r="W109" s="100"/>
      <c r="X109" s="100"/>
      <c r="AF109" s="100"/>
      <c r="AG109" s="100"/>
      <c r="AH109" s="100"/>
      <c r="AI109" s="100"/>
      <c r="AJ109" s="100"/>
      <c r="AL109" s="100"/>
      <c r="AM109" s="100"/>
      <c r="AO109" s="102"/>
      <c r="AP109" s="102"/>
      <c r="AQ109" s="102"/>
      <c r="AR109" s="102"/>
      <c r="AS109" s="102"/>
      <c r="AT109" s="102"/>
      <c r="AU109" s="102"/>
      <c r="AV109" s="102"/>
      <c r="AW109" s="102"/>
      <c r="AX109" s="102"/>
      <c r="AY109" s="102"/>
      <c r="AZ109" s="102"/>
      <c r="BA109" s="102"/>
      <c r="BB109" s="102"/>
      <c r="BC109" s="102"/>
      <c r="BD109" s="102"/>
      <c r="BE109" s="100"/>
      <c r="BF109" s="100"/>
      <c r="BG109" s="100"/>
      <c r="BH109" s="100"/>
      <c r="BI109" s="100"/>
      <c r="BM109" s="100"/>
      <c r="BN109" s="100"/>
      <c r="BO109" s="100"/>
      <c r="BP109" s="100"/>
      <c r="BQ109" s="100"/>
    </row>
    <row r="110" spans="2:69" x14ac:dyDescent="0.2">
      <c r="B110" s="102"/>
      <c r="C110" s="102"/>
      <c r="D110" s="102"/>
      <c r="E110" s="102"/>
      <c r="F110" s="102"/>
      <c r="G110" s="102"/>
      <c r="H110" s="102"/>
      <c r="I110" s="100"/>
      <c r="J110" s="100"/>
      <c r="K110" s="100"/>
      <c r="L110" s="100"/>
      <c r="M110" s="100"/>
      <c r="O110" s="102"/>
      <c r="P110" s="102"/>
      <c r="Q110" s="102"/>
      <c r="R110" s="102"/>
      <c r="S110" s="100"/>
      <c r="T110" s="100"/>
      <c r="U110" s="100"/>
      <c r="V110" s="100"/>
      <c r="W110" s="100"/>
      <c r="X110" s="100"/>
      <c r="AF110" s="100"/>
      <c r="AG110" s="100"/>
      <c r="AH110" s="100"/>
      <c r="AI110" s="100"/>
      <c r="AJ110" s="100"/>
      <c r="AL110" s="100"/>
      <c r="AM110" s="100"/>
      <c r="AO110" s="102"/>
      <c r="AP110" s="102"/>
      <c r="AQ110" s="102"/>
      <c r="AR110" s="102"/>
      <c r="AS110" s="102"/>
      <c r="AT110" s="102"/>
      <c r="AU110" s="102"/>
      <c r="AV110" s="102"/>
      <c r="AW110" s="102"/>
      <c r="AX110" s="102"/>
      <c r="AY110" s="102"/>
      <c r="AZ110" s="102"/>
      <c r="BA110" s="102"/>
      <c r="BB110" s="102"/>
      <c r="BC110" s="102"/>
      <c r="BD110" s="102"/>
      <c r="BE110" s="100"/>
      <c r="BF110" s="100"/>
      <c r="BG110" s="100"/>
      <c r="BH110" s="100"/>
      <c r="BI110" s="100"/>
      <c r="BM110" s="100"/>
      <c r="BN110" s="100"/>
      <c r="BO110" s="100"/>
      <c r="BP110" s="100"/>
      <c r="BQ110" s="100"/>
    </row>
    <row r="111" spans="2:69" x14ac:dyDescent="0.2">
      <c r="B111" s="102"/>
      <c r="C111" s="102"/>
      <c r="D111" s="102"/>
      <c r="E111" s="102"/>
      <c r="F111" s="102"/>
      <c r="G111" s="102"/>
      <c r="H111" s="102"/>
      <c r="I111" s="100"/>
      <c r="J111" s="100"/>
      <c r="K111" s="100"/>
      <c r="L111" s="100"/>
      <c r="M111" s="100"/>
      <c r="O111" s="102"/>
      <c r="P111" s="102"/>
      <c r="Q111" s="102"/>
      <c r="R111" s="102"/>
      <c r="S111" s="100"/>
      <c r="T111" s="100"/>
      <c r="U111" s="100"/>
      <c r="V111" s="100"/>
      <c r="W111" s="100"/>
      <c r="X111" s="100"/>
      <c r="AF111" s="100"/>
      <c r="AG111" s="100"/>
      <c r="AH111" s="100"/>
      <c r="AI111" s="100"/>
      <c r="AJ111" s="100"/>
      <c r="AL111" s="100"/>
      <c r="AM111" s="100"/>
      <c r="AO111" s="102"/>
      <c r="AP111" s="102"/>
      <c r="AQ111" s="102"/>
      <c r="AR111" s="102"/>
      <c r="AS111" s="102"/>
      <c r="AT111" s="102"/>
      <c r="AU111" s="102"/>
      <c r="AV111" s="102"/>
      <c r="AW111" s="102"/>
      <c r="AX111" s="102"/>
      <c r="AY111" s="102"/>
      <c r="AZ111" s="102"/>
      <c r="BA111" s="102"/>
      <c r="BB111" s="102"/>
      <c r="BC111" s="102"/>
      <c r="BD111" s="102"/>
      <c r="BE111" s="100"/>
      <c r="BF111" s="100"/>
      <c r="BG111" s="100"/>
      <c r="BH111" s="100"/>
      <c r="BI111" s="100"/>
      <c r="BM111" s="100"/>
      <c r="BN111" s="100"/>
      <c r="BO111" s="100"/>
      <c r="BP111" s="100"/>
      <c r="BQ111" s="100"/>
    </row>
    <row r="112" spans="2:69" x14ac:dyDescent="0.2">
      <c r="B112" s="102"/>
      <c r="C112" s="102"/>
      <c r="D112" s="102"/>
      <c r="E112" s="102"/>
      <c r="F112" s="102"/>
      <c r="G112" s="102"/>
      <c r="H112" s="102"/>
      <c r="I112" s="100"/>
      <c r="J112" s="100"/>
      <c r="K112" s="100"/>
      <c r="L112" s="100"/>
      <c r="M112" s="100"/>
      <c r="O112" s="102"/>
      <c r="P112" s="102"/>
      <c r="Q112" s="102"/>
      <c r="R112" s="102"/>
      <c r="S112" s="100"/>
      <c r="T112" s="100"/>
      <c r="U112" s="100"/>
      <c r="V112" s="100"/>
      <c r="W112" s="100"/>
      <c r="X112" s="100"/>
      <c r="AF112" s="100"/>
      <c r="AG112" s="100"/>
      <c r="AH112" s="100"/>
      <c r="AI112" s="100"/>
      <c r="AJ112" s="100"/>
      <c r="AL112" s="100"/>
      <c r="AM112" s="100"/>
      <c r="AO112" s="102"/>
      <c r="AP112" s="102"/>
      <c r="AQ112" s="102"/>
      <c r="AR112" s="102"/>
      <c r="AS112" s="102"/>
      <c r="AT112" s="102"/>
      <c r="AU112" s="102"/>
      <c r="AV112" s="102"/>
      <c r="AW112" s="102"/>
      <c r="AX112" s="102"/>
      <c r="AY112" s="102"/>
      <c r="AZ112" s="102"/>
      <c r="BA112" s="102"/>
      <c r="BB112" s="102"/>
      <c r="BC112" s="102"/>
      <c r="BD112" s="102"/>
      <c r="BE112" s="100"/>
      <c r="BF112" s="100"/>
      <c r="BG112" s="100"/>
      <c r="BH112" s="100"/>
      <c r="BI112" s="100"/>
      <c r="BM112" s="100"/>
      <c r="BN112" s="100"/>
      <c r="BO112" s="100"/>
      <c r="BP112" s="100"/>
      <c r="BQ112" s="100"/>
    </row>
    <row r="113" spans="2:69" x14ac:dyDescent="0.2">
      <c r="B113" s="102"/>
      <c r="C113" s="102"/>
      <c r="D113" s="102"/>
      <c r="E113" s="102"/>
      <c r="F113" s="102"/>
      <c r="G113" s="102"/>
      <c r="H113" s="102"/>
      <c r="I113" s="100"/>
      <c r="J113" s="100"/>
      <c r="K113" s="100"/>
      <c r="L113" s="100"/>
      <c r="M113" s="100"/>
      <c r="O113" s="102"/>
      <c r="P113" s="102"/>
      <c r="Q113" s="102"/>
      <c r="R113" s="102"/>
      <c r="S113" s="100"/>
      <c r="T113" s="100"/>
      <c r="U113" s="100"/>
      <c r="V113" s="100"/>
      <c r="W113" s="100"/>
      <c r="X113" s="100"/>
      <c r="AF113" s="100"/>
      <c r="AG113" s="100"/>
      <c r="AH113" s="100"/>
      <c r="AI113" s="100"/>
      <c r="AJ113" s="100"/>
      <c r="AL113" s="100"/>
      <c r="AM113" s="100"/>
      <c r="AO113" s="102"/>
      <c r="AP113" s="102"/>
      <c r="AQ113" s="102"/>
      <c r="AR113" s="102"/>
      <c r="AS113" s="102"/>
      <c r="AT113" s="102"/>
      <c r="AU113" s="102"/>
      <c r="AV113" s="102"/>
      <c r="AW113" s="102"/>
      <c r="AX113" s="102"/>
      <c r="AY113" s="102"/>
      <c r="AZ113" s="102"/>
      <c r="BA113" s="102"/>
      <c r="BB113" s="102"/>
      <c r="BC113" s="102"/>
      <c r="BD113" s="102"/>
      <c r="BE113" s="100"/>
      <c r="BF113" s="100"/>
      <c r="BG113" s="100"/>
      <c r="BH113" s="100"/>
      <c r="BI113" s="100"/>
      <c r="BM113" s="100"/>
      <c r="BN113" s="100"/>
      <c r="BO113" s="100"/>
      <c r="BP113" s="100"/>
      <c r="BQ113" s="100"/>
    </row>
    <row r="114" spans="2:69" x14ac:dyDescent="0.2">
      <c r="B114" s="102"/>
      <c r="C114" s="102"/>
      <c r="D114" s="102"/>
      <c r="E114" s="102"/>
      <c r="F114" s="102"/>
      <c r="G114" s="102"/>
      <c r="H114" s="102"/>
      <c r="I114" s="100"/>
      <c r="J114" s="100"/>
      <c r="K114" s="100"/>
      <c r="L114" s="100"/>
      <c r="M114" s="100"/>
      <c r="O114" s="102"/>
      <c r="P114" s="102"/>
      <c r="Q114" s="102"/>
      <c r="R114" s="102"/>
      <c r="S114" s="100"/>
      <c r="T114" s="100"/>
      <c r="U114" s="100"/>
      <c r="V114" s="100"/>
      <c r="W114" s="100"/>
      <c r="X114" s="100"/>
      <c r="AF114" s="100"/>
      <c r="AG114" s="100"/>
      <c r="AH114" s="100"/>
      <c r="AI114" s="100"/>
      <c r="AJ114" s="100"/>
      <c r="AL114" s="100"/>
      <c r="AM114" s="100"/>
      <c r="AO114" s="102"/>
      <c r="AP114" s="102"/>
      <c r="AQ114" s="102"/>
      <c r="AR114" s="102"/>
      <c r="AS114" s="102"/>
      <c r="AT114" s="102"/>
      <c r="AU114" s="102"/>
      <c r="AV114" s="102"/>
      <c r="AW114" s="102"/>
      <c r="AX114" s="102"/>
      <c r="AY114" s="102"/>
      <c r="AZ114" s="102"/>
      <c r="BA114" s="102"/>
      <c r="BB114" s="102"/>
      <c r="BC114" s="102"/>
      <c r="BD114" s="102"/>
      <c r="BE114" s="100"/>
      <c r="BF114" s="100"/>
      <c r="BG114" s="100"/>
      <c r="BH114" s="100"/>
      <c r="BI114" s="100"/>
      <c r="BM114" s="100"/>
      <c r="BN114" s="100"/>
      <c r="BO114" s="100"/>
      <c r="BP114" s="100"/>
      <c r="BQ114" s="100"/>
    </row>
    <row r="115" spans="2:69" x14ac:dyDescent="0.2">
      <c r="B115" s="102"/>
      <c r="C115" s="102"/>
      <c r="D115" s="102"/>
      <c r="E115" s="102"/>
      <c r="F115" s="102"/>
      <c r="G115" s="102"/>
      <c r="H115" s="102"/>
      <c r="I115" s="100"/>
      <c r="J115" s="100"/>
      <c r="K115" s="100"/>
      <c r="L115" s="100"/>
      <c r="M115" s="100"/>
      <c r="O115" s="102"/>
      <c r="P115" s="102"/>
      <c r="Q115" s="102"/>
      <c r="R115" s="102"/>
      <c r="S115" s="100"/>
      <c r="T115" s="100"/>
      <c r="U115" s="100"/>
      <c r="V115" s="100"/>
      <c r="W115" s="100"/>
      <c r="X115" s="100"/>
      <c r="AF115" s="100"/>
      <c r="AG115" s="100"/>
      <c r="AH115" s="100"/>
      <c r="AI115" s="100"/>
      <c r="AJ115" s="100"/>
      <c r="AL115" s="100"/>
      <c r="AM115" s="100"/>
      <c r="AO115" s="102"/>
      <c r="AP115" s="102"/>
      <c r="AQ115" s="102"/>
      <c r="AR115" s="102"/>
      <c r="AS115" s="102"/>
      <c r="AT115" s="102"/>
      <c r="AU115" s="102"/>
      <c r="AV115" s="102"/>
      <c r="AW115" s="102"/>
      <c r="AX115" s="102"/>
      <c r="AY115" s="102"/>
      <c r="AZ115" s="102"/>
      <c r="BA115" s="102"/>
      <c r="BB115" s="102"/>
      <c r="BC115" s="102"/>
      <c r="BD115" s="102"/>
      <c r="BE115" s="100"/>
      <c r="BF115" s="100"/>
      <c r="BG115" s="100"/>
      <c r="BH115" s="100"/>
      <c r="BI115" s="100"/>
      <c r="BM115" s="100"/>
      <c r="BN115" s="100"/>
      <c r="BO115" s="100"/>
      <c r="BP115" s="100"/>
      <c r="BQ115" s="100"/>
    </row>
    <row r="116" spans="2:69" x14ac:dyDescent="0.2">
      <c r="B116" s="102"/>
      <c r="C116" s="102"/>
      <c r="D116" s="102"/>
      <c r="E116" s="102"/>
      <c r="F116" s="102"/>
      <c r="G116" s="102"/>
      <c r="H116" s="102"/>
      <c r="I116" s="100"/>
      <c r="J116" s="100"/>
      <c r="K116" s="100"/>
      <c r="L116" s="100"/>
      <c r="M116" s="100"/>
      <c r="O116" s="102"/>
      <c r="P116" s="102"/>
      <c r="Q116" s="102"/>
      <c r="R116" s="102"/>
      <c r="S116" s="100"/>
      <c r="T116" s="100"/>
      <c r="U116" s="100"/>
      <c r="V116" s="100"/>
      <c r="W116" s="100"/>
      <c r="X116" s="100"/>
      <c r="AF116" s="100"/>
      <c r="AG116" s="100"/>
      <c r="AH116" s="100"/>
      <c r="AI116" s="100"/>
      <c r="AJ116" s="100"/>
      <c r="AL116" s="100"/>
      <c r="AM116" s="100"/>
      <c r="AO116" s="102"/>
      <c r="AP116" s="102"/>
      <c r="AQ116" s="102"/>
      <c r="AR116" s="102"/>
      <c r="AS116" s="102"/>
      <c r="AT116" s="102"/>
      <c r="AU116" s="102"/>
      <c r="AV116" s="102"/>
      <c r="AW116" s="102"/>
      <c r="AX116" s="102"/>
      <c r="AY116" s="102"/>
      <c r="AZ116" s="102"/>
      <c r="BA116" s="102"/>
      <c r="BB116" s="102"/>
      <c r="BC116" s="102"/>
      <c r="BD116" s="102"/>
      <c r="BE116" s="100"/>
      <c r="BF116" s="100"/>
      <c r="BG116" s="100"/>
      <c r="BH116" s="100"/>
      <c r="BI116" s="100"/>
      <c r="BM116" s="100"/>
      <c r="BN116" s="100"/>
      <c r="BO116" s="100"/>
      <c r="BP116" s="100"/>
      <c r="BQ116" s="100"/>
    </row>
    <row r="117" spans="2:69" x14ac:dyDescent="0.2">
      <c r="B117" s="102"/>
      <c r="C117" s="102"/>
      <c r="D117" s="102"/>
      <c r="E117" s="102"/>
      <c r="F117" s="102"/>
      <c r="G117" s="102"/>
      <c r="H117" s="102"/>
      <c r="I117" s="100"/>
      <c r="J117" s="100"/>
      <c r="K117" s="100"/>
      <c r="L117" s="100"/>
      <c r="M117" s="100"/>
      <c r="O117" s="102"/>
      <c r="P117" s="102"/>
      <c r="Q117" s="102"/>
      <c r="R117" s="102"/>
      <c r="S117" s="100"/>
      <c r="T117" s="100"/>
      <c r="U117" s="100"/>
      <c r="V117" s="100"/>
      <c r="W117" s="100"/>
      <c r="X117" s="100"/>
      <c r="AF117" s="100"/>
      <c r="AG117" s="100"/>
      <c r="AH117" s="100"/>
      <c r="AI117" s="100"/>
      <c r="AJ117" s="100"/>
      <c r="AL117" s="100"/>
      <c r="AM117" s="100"/>
      <c r="AO117" s="102"/>
      <c r="AP117" s="102"/>
      <c r="AQ117" s="102"/>
      <c r="AR117" s="102"/>
      <c r="AS117" s="102"/>
      <c r="AT117" s="102"/>
      <c r="AU117" s="102"/>
      <c r="AV117" s="102"/>
      <c r="AW117" s="102"/>
      <c r="AX117" s="102"/>
      <c r="AY117" s="102"/>
      <c r="AZ117" s="102"/>
      <c r="BA117" s="102"/>
      <c r="BB117" s="102"/>
      <c r="BC117" s="102"/>
      <c r="BD117" s="102"/>
      <c r="BE117" s="100"/>
      <c r="BF117" s="100"/>
      <c r="BG117" s="100"/>
      <c r="BH117" s="100"/>
      <c r="BI117" s="100"/>
      <c r="BM117" s="100"/>
      <c r="BN117" s="100"/>
      <c r="BO117" s="100"/>
      <c r="BP117" s="100"/>
      <c r="BQ117" s="100"/>
    </row>
    <row r="118" spans="2:69" x14ac:dyDescent="0.2">
      <c r="B118" s="102"/>
      <c r="C118" s="102"/>
      <c r="D118" s="102"/>
      <c r="E118" s="102"/>
      <c r="F118" s="102"/>
      <c r="G118" s="102"/>
      <c r="H118" s="102"/>
      <c r="I118" s="100"/>
      <c r="J118" s="100"/>
      <c r="K118" s="100"/>
      <c r="L118" s="100"/>
      <c r="M118" s="100"/>
      <c r="O118" s="102"/>
      <c r="P118" s="102"/>
      <c r="Q118" s="102"/>
      <c r="R118" s="102"/>
      <c r="S118" s="100"/>
      <c r="T118" s="100"/>
      <c r="U118" s="100"/>
      <c r="V118" s="100"/>
      <c r="W118" s="100"/>
      <c r="X118" s="100"/>
      <c r="AF118" s="100"/>
      <c r="AG118" s="100"/>
      <c r="AH118" s="100"/>
      <c r="AI118" s="100"/>
      <c r="AJ118" s="100"/>
      <c r="AL118" s="100"/>
      <c r="AM118" s="100"/>
      <c r="AO118" s="102"/>
      <c r="AP118" s="102"/>
      <c r="AQ118" s="102"/>
      <c r="AR118" s="102"/>
      <c r="AS118" s="102"/>
      <c r="AT118" s="102"/>
      <c r="AU118" s="102"/>
      <c r="AV118" s="102"/>
      <c r="AW118" s="102"/>
      <c r="AX118" s="102"/>
      <c r="AY118" s="102"/>
      <c r="AZ118" s="102"/>
      <c r="BA118" s="102"/>
      <c r="BB118" s="102"/>
      <c r="BC118" s="102"/>
      <c r="BD118" s="102"/>
      <c r="BE118" s="100"/>
      <c r="BF118" s="100"/>
      <c r="BG118" s="100"/>
      <c r="BH118" s="100"/>
      <c r="BI118" s="100"/>
      <c r="BM118" s="100"/>
      <c r="BN118" s="100"/>
      <c r="BO118" s="100"/>
      <c r="BP118" s="100"/>
      <c r="BQ118" s="100"/>
    </row>
    <row r="119" spans="2:69" x14ac:dyDescent="0.2">
      <c r="B119" s="102"/>
      <c r="C119" s="102"/>
      <c r="D119" s="102"/>
      <c r="E119" s="102"/>
      <c r="F119" s="102"/>
      <c r="G119" s="102"/>
      <c r="H119" s="102"/>
      <c r="I119" s="100"/>
      <c r="J119" s="100"/>
      <c r="K119" s="100"/>
      <c r="L119" s="100"/>
      <c r="M119" s="100"/>
      <c r="O119" s="102"/>
      <c r="P119" s="102"/>
      <c r="Q119" s="102"/>
      <c r="R119" s="102"/>
      <c r="S119" s="100"/>
      <c r="T119" s="100"/>
      <c r="U119" s="100"/>
      <c r="V119" s="100"/>
      <c r="W119" s="100"/>
      <c r="X119" s="100"/>
      <c r="AF119" s="100"/>
      <c r="AG119" s="100"/>
      <c r="AH119" s="100"/>
      <c r="AI119" s="100"/>
      <c r="AJ119" s="100"/>
      <c r="AL119" s="100"/>
      <c r="AM119" s="100"/>
      <c r="AO119" s="102"/>
      <c r="AP119" s="102"/>
      <c r="AQ119" s="102"/>
      <c r="AR119" s="102"/>
      <c r="AS119" s="102"/>
      <c r="AT119" s="102"/>
      <c r="AU119" s="102"/>
      <c r="AV119" s="102"/>
      <c r="AW119" s="102"/>
      <c r="AX119" s="102"/>
      <c r="AY119" s="102"/>
      <c r="AZ119" s="102"/>
      <c r="BA119" s="102"/>
      <c r="BB119" s="102"/>
      <c r="BC119" s="102"/>
      <c r="BD119" s="102"/>
      <c r="BE119" s="100"/>
      <c r="BF119" s="100"/>
      <c r="BG119" s="100"/>
      <c r="BH119" s="100"/>
      <c r="BI119" s="100"/>
      <c r="BM119" s="100"/>
      <c r="BN119" s="100"/>
      <c r="BO119" s="100"/>
      <c r="BP119" s="100"/>
      <c r="BQ119" s="100"/>
    </row>
    <row r="120" spans="2:69" x14ac:dyDescent="0.2">
      <c r="B120" s="102"/>
      <c r="C120" s="102"/>
      <c r="D120" s="102"/>
      <c r="E120" s="102"/>
      <c r="F120" s="102"/>
      <c r="G120" s="102"/>
      <c r="H120" s="102"/>
      <c r="I120" s="100"/>
      <c r="J120" s="100"/>
      <c r="K120" s="100"/>
      <c r="L120" s="100"/>
      <c r="M120" s="100"/>
      <c r="O120" s="102"/>
      <c r="P120" s="102"/>
      <c r="Q120" s="102"/>
      <c r="R120" s="102"/>
      <c r="S120" s="100"/>
      <c r="T120" s="100"/>
      <c r="U120" s="100"/>
      <c r="V120" s="100"/>
      <c r="W120" s="100"/>
      <c r="X120" s="100"/>
      <c r="AF120" s="100"/>
      <c r="AG120" s="100"/>
      <c r="AH120" s="100"/>
      <c r="AI120" s="100"/>
      <c r="AJ120" s="100"/>
      <c r="AL120" s="100"/>
      <c r="AM120" s="100"/>
      <c r="AO120" s="102"/>
      <c r="AP120" s="102"/>
      <c r="AQ120" s="102"/>
      <c r="AR120" s="102"/>
      <c r="AS120" s="102"/>
      <c r="AT120" s="102"/>
      <c r="AU120" s="102"/>
      <c r="AV120" s="102"/>
      <c r="AW120" s="102"/>
      <c r="AX120" s="102"/>
      <c r="AY120" s="102"/>
      <c r="AZ120" s="102"/>
      <c r="BA120" s="102"/>
      <c r="BB120" s="102"/>
      <c r="BC120" s="102"/>
      <c r="BD120" s="102"/>
      <c r="BE120" s="100"/>
      <c r="BF120" s="100"/>
      <c r="BG120" s="100"/>
      <c r="BH120" s="100"/>
      <c r="BI120" s="100"/>
      <c r="BM120" s="100"/>
      <c r="BN120" s="100"/>
      <c r="BO120" s="100"/>
      <c r="BP120" s="100"/>
      <c r="BQ120" s="100"/>
    </row>
    <row r="121" spans="2:69" x14ac:dyDescent="0.2">
      <c r="B121" s="102"/>
      <c r="C121" s="102"/>
      <c r="D121" s="102"/>
      <c r="E121" s="102"/>
      <c r="F121" s="102"/>
      <c r="G121" s="102"/>
      <c r="H121" s="102"/>
      <c r="I121" s="100"/>
      <c r="J121" s="100"/>
      <c r="K121" s="100"/>
      <c r="L121" s="100"/>
      <c r="M121" s="100"/>
      <c r="O121" s="102"/>
      <c r="P121" s="102"/>
      <c r="Q121" s="102"/>
      <c r="R121" s="102"/>
      <c r="S121" s="100"/>
      <c r="T121" s="100"/>
      <c r="U121" s="100"/>
      <c r="V121" s="100"/>
      <c r="W121" s="100"/>
      <c r="X121" s="100"/>
      <c r="AF121" s="100"/>
      <c r="AG121" s="100"/>
      <c r="AH121" s="100"/>
      <c r="AI121" s="100"/>
      <c r="AJ121" s="100"/>
      <c r="AL121" s="100"/>
      <c r="AM121" s="100"/>
      <c r="AO121" s="102"/>
      <c r="AP121" s="102"/>
      <c r="AQ121" s="102"/>
      <c r="AR121" s="102"/>
      <c r="AS121" s="102"/>
      <c r="AT121" s="102"/>
      <c r="AU121" s="102"/>
      <c r="AV121" s="102"/>
      <c r="AW121" s="102"/>
      <c r="AX121" s="102"/>
      <c r="AY121" s="102"/>
      <c r="AZ121" s="102"/>
      <c r="BA121" s="102"/>
      <c r="BB121" s="102"/>
      <c r="BC121" s="102"/>
      <c r="BD121" s="102"/>
      <c r="BE121" s="100"/>
      <c r="BF121" s="100"/>
      <c r="BG121" s="100"/>
      <c r="BH121" s="100"/>
      <c r="BI121" s="100"/>
      <c r="BM121" s="100"/>
      <c r="BN121" s="100"/>
      <c r="BO121" s="100"/>
      <c r="BP121" s="100"/>
      <c r="BQ121" s="100"/>
    </row>
    <row r="122" spans="2:69" x14ac:dyDescent="0.2">
      <c r="B122" s="102"/>
      <c r="C122" s="102"/>
      <c r="D122" s="102"/>
      <c r="E122" s="102"/>
      <c r="F122" s="102"/>
      <c r="G122" s="102"/>
      <c r="H122" s="102"/>
      <c r="I122" s="100"/>
      <c r="J122" s="100"/>
      <c r="K122" s="100"/>
      <c r="L122" s="100"/>
      <c r="M122" s="100"/>
      <c r="O122" s="102"/>
      <c r="P122" s="102"/>
      <c r="Q122" s="102"/>
      <c r="R122" s="102"/>
      <c r="S122" s="100"/>
      <c r="T122" s="100"/>
      <c r="U122" s="100"/>
      <c r="V122" s="100"/>
      <c r="W122" s="100"/>
      <c r="X122" s="100"/>
      <c r="AF122" s="100"/>
      <c r="AG122" s="100"/>
      <c r="AH122" s="100"/>
      <c r="AI122" s="100"/>
      <c r="AJ122" s="100"/>
      <c r="AL122" s="100"/>
      <c r="AM122" s="100"/>
      <c r="AZ122" s="102"/>
      <c r="BA122" s="102"/>
      <c r="BB122" s="102"/>
      <c r="BC122" s="102"/>
      <c r="BD122" s="102"/>
      <c r="BE122" s="100"/>
      <c r="BF122" s="100"/>
      <c r="BG122" s="100"/>
      <c r="BH122" s="100"/>
      <c r="BI122" s="100"/>
      <c r="BM122" s="100"/>
      <c r="BN122" s="100"/>
      <c r="BO122" s="100"/>
      <c r="BP122" s="100"/>
      <c r="BQ122" s="100"/>
    </row>
    <row r="123" spans="2:69" x14ac:dyDescent="0.2">
      <c r="B123" s="102"/>
      <c r="C123" s="102"/>
      <c r="D123" s="102"/>
      <c r="E123" s="102"/>
      <c r="F123" s="102"/>
      <c r="G123" s="102"/>
      <c r="H123" s="102"/>
      <c r="I123" s="100"/>
      <c r="J123" s="100"/>
      <c r="K123" s="100"/>
      <c r="L123" s="100"/>
      <c r="M123" s="100"/>
      <c r="O123" s="102"/>
      <c r="P123" s="102"/>
      <c r="Q123" s="102"/>
      <c r="R123" s="102"/>
      <c r="S123" s="100"/>
      <c r="T123" s="100"/>
      <c r="U123" s="100"/>
      <c r="V123" s="100"/>
      <c r="W123" s="100"/>
      <c r="X123" s="100"/>
      <c r="AF123" s="100"/>
      <c r="AG123" s="100"/>
      <c r="AH123" s="100"/>
      <c r="AI123" s="100"/>
      <c r="AJ123" s="100"/>
      <c r="AL123" s="100"/>
      <c r="AM123" s="100"/>
      <c r="AZ123" s="102"/>
      <c r="BA123" s="102"/>
      <c r="BB123" s="102"/>
      <c r="BC123" s="102"/>
      <c r="BD123" s="102"/>
      <c r="BE123" s="100"/>
      <c r="BF123" s="100"/>
      <c r="BG123" s="100"/>
      <c r="BH123" s="100"/>
      <c r="BI123" s="100"/>
      <c r="BM123" s="100"/>
      <c r="BN123" s="100"/>
      <c r="BO123" s="100"/>
      <c r="BP123" s="100"/>
      <c r="BQ123" s="100"/>
    </row>
    <row r="124" spans="2:69" x14ac:dyDescent="0.2">
      <c r="B124" s="102"/>
      <c r="C124" s="102"/>
      <c r="D124" s="102"/>
      <c r="E124" s="102"/>
      <c r="F124" s="102"/>
      <c r="G124" s="102"/>
      <c r="H124" s="102"/>
      <c r="I124" s="100"/>
      <c r="J124" s="100"/>
      <c r="K124" s="100"/>
      <c r="L124" s="100"/>
      <c r="M124" s="100"/>
      <c r="O124" s="102"/>
      <c r="P124" s="102"/>
      <c r="Q124" s="102"/>
      <c r="R124" s="102"/>
      <c r="S124" s="100"/>
      <c r="T124" s="100"/>
      <c r="U124" s="100"/>
      <c r="V124" s="100"/>
      <c r="W124" s="100"/>
      <c r="X124" s="100"/>
      <c r="AF124" s="100"/>
      <c r="AG124" s="100"/>
      <c r="AH124" s="100"/>
      <c r="AI124" s="100"/>
      <c r="AJ124" s="100"/>
      <c r="AL124" s="100"/>
      <c r="AM124" s="100"/>
      <c r="AZ124" s="102"/>
      <c r="BA124" s="102"/>
      <c r="BB124" s="102"/>
      <c r="BC124" s="102"/>
      <c r="BD124" s="102"/>
      <c r="BE124" s="100"/>
      <c r="BF124" s="100"/>
      <c r="BG124" s="100"/>
      <c r="BH124" s="100"/>
      <c r="BI124" s="100"/>
      <c r="BM124" s="100"/>
      <c r="BN124" s="100"/>
      <c r="BO124" s="100"/>
      <c r="BP124" s="100"/>
      <c r="BQ124" s="100"/>
    </row>
    <row r="125" spans="2:69" x14ac:dyDescent="0.2">
      <c r="B125" s="102"/>
      <c r="C125" s="102"/>
      <c r="D125" s="102"/>
      <c r="E125" s="102"/>
      <c r="F125" s="102"/>
      <c r="G125" s="102"/>
      <c r="H125" s="102"/>
      <c r="I125" s="100"/>
      <c r="J125" s="100"/>
      <c r="K125" s="100"/>
      <c r="L125" s="100"/>
      <c r="M125" s="100"/>
      <c r="O125" s="102"/>
      <c r="P125" s="102"/>
      <c r="Q125" s="102"/>
      <c r="R125" s="102"/>
      <c r="S125" s="100"/>
      <c r="T125" s="100"/>
      <c r="U125" s="100"/>
      <c r="V125" s="100"/>
      <c r="W125" s="100"/>
      <c r="X125" s="100"/>
      <c r="AF125" s="100"/>
      <c r="AG125" s="100"/>
      <c r="AH125" s="100"/>
      <c r="AI125" s="100"/>
      <c r="AJ125" s="100"/>
      <c r="AL125" s="100"/>
      <c r="AM125" s="100"/>
      <c r="AZ125" s="102"/>
      <c r="BA125" s="102"/>
      <c r="BB125" s="102"/>
      <c r="BC125" s="102"/>
      <c r="BD125" s="102"/>
      <c r="BE125" s="100"/>
      <c r="BF125" s="100"/>
      <c r="BG125" s="100"/>
      <c r="BH125" s="100"/>
      <c r="BI125" s="100"/>
      <c r="BM125" s="100"/>
      <c r="BN125" s="100"/>
      <c r="BO125" s="100"/>
      <c r="BP125" s="100"/>
      <c r="BQ125" s="100"/>
    </row>
    <row r="126" spans="2:69" x14ac:dyDescent="0.2">
      <c r="B126" s="102"/>
      <c r="C126" s="102"/>
      <c r="D126" s="102"/>
      <c r="E126" s="102"/>
      <c r="F126" s="102"/>
      <c r="G126" s="102"/>
      <c r="H126" s="102"/>
      <c r="I126" s="100"/>
      <c r="J126" s="100"/>
      <c r="K126" s="100"/>
      <c r="L126" s="100"/>
      <c r="M126" s="100"/>
      <c r="O126" s="102"/>
      <c r="P126" s="102"/>
      <c r="Q126" s="102"/>
      <c r="R126" s="102"/>
      <c r="S126" s="100"/>
      <c r="T126" s="100"/>
      <c r="U126" s="100"/>
      <c r="V126" s="100"/>
      <c r="W126" s="100"/>
      <c r="X126" s="100"/>
      <c r="AF126" s="100"/>
      <c r="AG126" s="100"/>
      <c r="AH126" s="100"/>
      <c r="AI126" s="100"/>
      <c r="AJ126" s="100"/>
      <c r="AL126" s="100"/>
      <c r="AM126" s="100"/>
      <c r="AZ126" s="102"/>
      <c r="BA126" s="102"/>
      <c r="BB126" s="102"/>
      <c r="BC126" s="102"/>
      <c r="BD126" s="102"/>
      <c r="BE126" s="100"/>
      <c r="BF126" s="100"/>
      <c r="BG126" s="100"/>
      <c r="BH126" s="100"/>
      <c r="BI126" s="100"/>
      <c r="BM126" s="100"/>
      <c r="BN126" s="100"/>
      <c r="BO126" s="100"/>
      <c r="BP126" s="100"/>
      <c r="BQ126" s="100"/>
    </row>
    <row r="127" spans="2:69" x14ac:dyDescent="0.2">
      <c r="B127" s="102"/>
      <c r="C127" s="102"/>
      <c r="D127" s="102"/>
      <c r="E127" s="102"/>
      <c r="F127" s="102"/>
      <c r="G127" s="102"/>
      <c r="H127" s="102"/>
      <c r="I127" s="100"/>
      <c r="J127" s="100"/>
      <c r="K127" s="100"/>
      <c r="L127" s="100"/>
      <c r="M127" s="100"/>
      <c r="O127" s="102"/>
      <c r="P127" s="102"/>
      <c r="Q127" s="102"/>
      <c r="R127" s="102"/>
      <c r="S127" s="100"/>
      <c r="T127" s="100"/>
      <c r="U127" s="100"/>
      <c r="V127" s="100"/>
      <c r="W127" s="100"/>
      <c r="X127" s="100"/>
      <c r="AF127" s="100"/>
      <c r="AG127" s="100"/>
      <c r="AH127" s="100"/>
      <c r="AI127" s="100"/>
      <c r="AJ127" s="100"/>
      <c r="AL127" s="100"/>
      <c r="AM127" s="100"/>
      <c r="AZ127" s="102"/>
      <c r="BA127" s="102"/>
      <c r="BB127" s="102"/>
      <c r="BC127" s="102"/>
      <c r="BD127" s="102"/>
      <c r="BE127" s="100"/>
      <c r="BF127" s="100"/>
      <c r="BG127" s="100"/>
      <c r="BH127" s="100"/>
      <c r="BI127" s="100"/>
      <c r="BM127" s="100"/>
      <c r="BN127" s="100"/>
      <c r="BO127" s="100"/>
      <c r="BP127" s="100"/>
      <c r="BQ127" s="100"/>
    </row>
    <row r="128" spans="2:69" x14ac:dyDescent="0.2">
      <c r="B128" s="102"/>
      <c r="C128" s="102"/>
      <c r="D128" s="102"/>
      <c r="E128" s="102"/>
      <c r="F128" s="102"/>
      <c r="G128" s="102"/>
      <c r="H128" s="102"/>
      <c r="I128" s="100"/>
      <c r="J128" s="100"/>
      <c r="K128" s="100"/>
      <c r="L128" s="100"/>
      <c r="M128" s="100"/>
      <c r="O128" s="102"/>
      <c r="P128" s="102"/>
      <c r="Q128" s="102"/>
      <c r="R128" s="102"/>
      <c r="S128" s="100"/>
      <c r="T128" s="100"/>
      <c r="U128" s="100"/>
      <c r="V128" s="100"/>
      <c r="W128" s="100"/>
      <c r="X128" s="100"/>
      <c r="AF128" s="100"/>
      <c r="AG128" s="100"/>
      <c r="AH128" s="100"/>
      <c r="AI128" s="100"/>
      <c r="AJ128" s="100"/>
      <c r="AL128" s="100"/>
      <c r="AM128" s="100"/>
      <c r="AZ128" s="102"/>
      <c r="BA128" s="102"/>
      <c r="BB128" s="102"/>
      <c r="BC128" s="102"/>
      <c r="BD128" s="102"/>
      <c r="BE128" s="100"/>
      <c r="BF128" s="100"/>
      <c r="BG128" s="100"/>
      <c r="BH128" s="100"/>
      <c r="BI128" s="100"/>
      <c r="BM128" s="100"/>
      <c r="BN128" s="100"/>
      <c r="BO128" s="100"/>
      <c r="BP128" s="100"/>
      <c r="BQ128" s="100"/>
    </row>
    <row r="129" spans="2:69" x14ac:dyDescent="0.2">
      <c r="B129" s="102"/>
      <c r="C129" s="102"/>
      <c r="D129" s="102"/>
      <c r="E129" s="102"/>
      <c r="F129" s="102"/>
      <c r="G129" s="102"/>
      <c r="H129" s="102"/>
      <c r="I129" s="100"/>
      <c r="J129" s="100"/>
      <c r="K129" s="100"/>
      <c r="L129" s="100"/>
      <c r="M129" s="100"/>
      <c r="O129" s="102"/>
      <c r="P129" s="102"/>
      <c r="Q129" s="102"/>
      <c r="R129" s="102"/>
      <c r="S129" s="100"/>
      <c r="T129" s="100"/>
      <c r="U129" s="100"/>
      <c r="V129" s="100"/>
      <c r="W129" s="100"/>
      <c r="X129" s="100"/>
      <c r="AF129" s="100"/>
      <c r="AG129" s="100"/>
      <c r="AH129" s="100"/>
      <c r="AI129" s="100"/>
      <c r="AJ129" s="100"/>
      <c r="AL129" s="100"/>
      <c r="AM129" s="100"/>
      <c r="AZ129" s="102"/>
      <c r="BA129" s="102"/>
      <c r="BB129" s="102"/>
      <c r="BC129" s="102"/>
      <c r="BD129" s="102"/>
      <c r="BE129" s="100"/>
      <c r="BF129" s="100"/>
      <c r="BG129" s="100"/>
      <c r="BH129" s="100"/>
      <c r="BI129" s="100"/>
      <c r="BM129" s="100"/>
      <c r="BN129" s="100"/>
      <c r="BO129" s="100"/>
      <c r="BP129" s="100"/>
      <c r="BQ129" s="100"/>
    </row>
    <row r="130" spans="2:69" x14ac:dyDescent="0.2">
      <c r="B130" s="102"/>
      <c r="C130" s="102"/>
      <c r="D130" s="102"/>
      <c r="E130" s="102"/>
      <c r="F130" s="102"/>
      <c r="G130" s="102"/>
      <c r="H130" s="102"/>
      <c r="I130" s="100"/>
      <c r="J130" s="100"/>
      <c r="K130" s="100"/>
      <c r="L130" s="100"/>
      <c r="M130" s="100"/>
      <c r="O130" s="102"/>
      <c r="P130" s="102"/>
      <c r="Q130" s="102"/>
      <c r="R130" s="102"/>
      <c r="S130" s="100"/>
      <c r="T130" s="100"/>
      <c r="U130" s="100"/>
      <c r="V130" s="100"/>
      <c r="W130" s="100"/>
      <c r="X130" s="100"/>
      <c r="AF130" s="100"/>
      <c r="AG130" s="100"/>
      <c r="AH130" s="100"/>
      <c r="AI130" s="100"/>
      <c r="AJ130" s="100"/>
      <c r="AL130" s="100"/>
      <c r="AM130" s="100"/>
      <c r="AZ130" s="102"/>
      <c r="BA130" s="102"/>
      <c r="BB130" s="102"/>
      <c r="BC130" s="102"/>
      <c r="BD130" s="102"/>
      <c r="BE130" s="100"/>
      <c r="BF130" s="100"/>
      <c r="BG130" s="100"/>
      <c r="BH130" s="100"/>
      <c r="BI130" s="100"/>
      <c r="BM130" s="100"/>
      <c r="BN130" s="100"/>
      <c r="BO130" s="100"/>
      <c r="BP130" s="100"/>
      <c r="BQ130" s="100"/>
    </row>
    <row r="131" spans="2:69" x14ac:dyDescent="0.2">
      <c r="B131" s="102"/>
      <c r="C131" s="102"/>
      <c r="D131" s="102"/>
      <c r="E131" s="102"/>
      <c r="F131" s="102"/>
      <c r="G131" s="102"/>
      <c r="H131" s="102"/>
      <c r="I131" s="100"/>
      <c r="J131" s="100"/>
      <c r="K131" s="100"/>
      <c r="L131" s="100"/>
      <c r="M131" s="100"/>
      <c r="O131" s="102"/>
      <c r="P131" s="102"/>
      <c r="Q131" s="102"/>
      <c r="R131" s="102"/>
      <c r="S131" s="100"/>
      <c r="T131" s="100"/>
      <c r="U131" s="100"/>
      <c r="V131" s="100"/>
      <c r="W131" s="100"/>
      <c r="X131" s="100"/>
      <c r="AF131" s="100"/>
      <c r="AG131" s="100"/>
      <c r="AH131" s="100"/>
      <c r="AI131" s="100"/>
      <c r="AJ131" s="100"/>
      <c r="AL131" s="100"/>
      <c r="AM131" s="100"/>
      <c r="AZ131" s="102"/>
      <c r="BA131" s="102"/>
      <c r="BB131" s="102"/>
      <c r="BC131" s="102"/>
      <c r="BD131" s="102"/>
      <c r="BE131" s="100"/>
      <c r="BF131" s="100"/>
      <c r="BG131" s="100"/>
      <c r="BH131" s="100"/>
      <c r="BI131" s="100"/>
      <c r="BM131" s="100"/>
      <c r="BN131" s="100"/>
      <c r="BO131" s="100"/>
      <c r="BP131" s="100"/>
      <c r="BQ131" s="100"/>
    </row>
    <row r="132" spans="2:69" x14ac:dyDescent="0.2">
      <c r="B132" s="102"/>
      <c r="C132" s="102"/>
      <c r="D132" s="102"/>
      <c r="E132" s="102"/>
      <c r="F132" s="102"/>
      <c r="G132" s="102"/>
      <c r="H132" s="102"/>
      <c r="I132" s="100"/>
      <c r="J132" s="100"/>
      <c r="K132" s="100"/>
      <c r="L132" s="100"/>
      <c r="M132" s="100"/>
      <c r="O132" s="102"/>
      <c r="P132" s="102"/>
      <c r="Q132" s="102"/>
      <c r="R132" s="102"/>
      <c r="S132" s="100"/>
      <c r="T132" s="100"/>
      <c r="U132" s="100"/>
      <c r="V132" s="100"/>
      <c r="W132" s="100"/>
      <c r="X132" s="100"/>
      <c r="AF132" s="100"/>
      <c r="AG132" s="100"/>
      <c r="AH132" s="100"/>
      <c r="AI132" s="100"/>
      <c r="AJ132" s="100"/>
      <c r="AL132" s="100"/>
      <c r="AM132" s="100"/>
      <c r="AZ132" s="102"/>
      <c r="BA132" s="102"/>
      <c r="BB132" s="102"/>
      <c r="BC132" s="102"/>
      <c r="BD132" s="102"/>
      <c r="BE132" s="100"/>
      <c r="BF132" s="100"/>
      <c r="BG132" s="100"/>
      <c r="BH132" s="100"/>
      <c r="BI132" s="100"/>
      <c r="BM132" s="100"/>
      <c r="BN132" s="100"/>
      <c r="BO132" s="100"/>
      <c r="BP132" s="100"/>
      <c r="BQ132" s="100"/>
    </row>
    <row r="133" spans="2:69" x14ac:dyDescent="0.2">
      <c r="B133" s="102"/>
      <c r="C133" s="102"/>
      <c r="D133" s="102"/>
      <c r="E133" s="102"/>
      <c r="F133" s="102"/>
      <c r="G133" s="102"/>
      <c r="H133" s="102"/>
      <c r="I133" s="100"/>
      <c r="J133" s="100"/>
      <c r="K133" s="100"/>
      <c r="L133" s="100"/>
      <c r="M133" s="100"/>
      <c r="O133" s="102"/>
      <c r="P133" s="102"/>
      <c r="Q133" s="102"/>
      <c r="R133" s="102"/>
      <c r="S133" s="100"/>
      <c r="T133" s="100"/>
      <c r="U133" s="100"/>
      <c r="V133" s="100"/>
      <c r="W133" s="100"/>
      <c r="X133" s="100"/>
      <c r="AF133" s="100"/>
      <c r="AG133" s="100"/>
      <c r="AH133" s="100"/>
      <c r="AI133" s="100"/>
      <c r="AJ133" s="100"/>
      <c r="AL133" s="100"/>
      <c r="AM133" s="100"/>
      <c r="AZ133" s="102"/>
      <c r="BA133" s="102"/>
      <c r="BB133" s="102"/>
      <c r="BC133" s="102"/>
      <c r="BD133" s="102"/>
      <c r="BE133" s="100"/>
      <c r="BF133" s="100"/>
      <c r="BG133" s="100"/>
      <c r="BH133" s="100"/>
      <c r="BI133" s="100"/>
      <c r="BM133" s="100"/>
      <c r="BN133" s="100"/>
      <c r="BO133" s="100"/>
      <c r="BP133" s="100"/>
      <c r="BQ133" s="100"/>
    </row>
    <row r="134" spans="2:69" x14ac:dyDescent="0.2">
      <c r="B134" s="102"/>
      <c r="C134" s="102"/>
      <c r="D134" s="102"/>
      <c r="E134" s="102"/>
      <c r="F134" s="102"/>
      <c r="G134" s="102"/>
      <c r="H134" s="102"/>
      <c r="I134" s="100"/>
      <c r="J134" s="100"/>
      <c r="K134" s="100"/>
      <c r="L134" s="100"/>
      <c r="M134" s="100"/>
      <c r="O134" s="102"/>
      <c r="P134" s="102"/>
      <c r="Q134" s="102"/>
      <c r="R134" s="102"/>
      <c r="S134" s="100"/>
      <c r="T134" s="100"/>
      <c r="U134" s="100"/>
      <c r="V134" s="100"/>
      <c r="W134" s="100"/>
      <c r="X134" s="100"/>
      <c r="AF134" s="100"/>
      <c r="AG134" s="100"/>
      <c r="AH134" s="100"/>
      <c r="AI134" s="100"/>
      <c r="AJ134" s="100"/>
      <c r="AL134" s="100"/>
      <c r="AM134" s="100"/>
      <c r="AZ134" s="102"/>
      <c r="BA134" s="102"/>
      <c r="BB134" s="102"/>
      <c r="BC134" s="102"/>
      <c r="BD134" s="102"/>
      <c r="BE134" s="100"/>
      <c r="BF134" s="100"/>
      <c r="BG134" s="100"/>
      <c r="BH134" s="100"/>
      <c r="BI134" s="100"/>
      <c r="BM134" s="100"/>
      <c r="BN134" s="100"/>
      <c r="BO134" s="100"/>
      <c r="BP134" s="100"/>
      <c r="BQ134" s="100"/>
    </row>
    <row r="135" spans="2:69" x14ac:dyDescent="0.2">
      <c r="B135" s="102"/>
      <c r="C135" s="102"/>
      <c r="D135" s="102"/>
      <c r="E135" s="102"/>
      <c r="F135" s="102"/>
      <c r="G135" s="102"/>
      <c r="H135" s="102"/>
      <c r="I135" s="100"/>
      <c r="J135" s="100"/>
      <c r="K135" s="100"/>
      <c r="L135" s="100"/>
      <c r="M135" s="100"/>
      <c r="O135" s="102"/>
      <c r="P135" s="102"/>
      <c r="Q135" s="102"/>
      <c r="R135" s="102"/>
      <c r="S135" s="100"/>
      <c r="T135" s="100"/>
      <c r="U135" s="100"/>
      <c r="V135" s="100"/>
      <c r="W135" s="100"/>
      <c r="X135" s="100"/>
      <c r="AF135" s="100"/>
      <c r="AG135" s="100"/>
      <c r="AH135" s="100"/>
      <c r="AI135" s="100"/>
      <c r="AJ135" s="100"/>
      <c r="AL135" s="100"/>
      <c r="AM135" s="100"/>
      <c r="AZ135" s="102"/>
      <c r="BA135" s="102"/>
      <c r="BB135" s="102"/>
      <c r="BC135" s="102"/>
      <c r="BD135" s="102"/>
      <c r="BE135" s="100"/>
      <c r="BF135" s="100"/>
      <c r="BG135" s="100"/>
      <c r="BH135" s="100"/>
      <c r="BI135" s="100"/>
      <c r="BM135" s="100"/>
      <c r="BN135" s="100"/>
      <c r="BO135" s="100"/>
      <c r="BP135" s="100"/>
      <c r="BQ135" s="100"/>
    </row>
    <row r="136" spans="2:69" x14ac:dyDescent="0.2">
      <c r="B136" s="102"/>
      <c r="C136" s="102"/>
      <c r="D136" s="102"/>
      <c r="E136" s="102"/>
      <c r="F136" s="102"/>
      <c r="G136" s="102"/>
      <c r="H136" s="102"/>
      <c r="I136" s="100"/>
      <c r="J136" s="100"/>
      <c r="K136" s="100"/>
      <c r="L136" s="100"/>
      <c r="M136" s="100"/>
      <c r="O136" s="102"/>
      <c r="P136" s="102"/>
      <c r="Q136" s="102"/>
      <c r="R136" s="102"/>
      <c r="S136" s="100"/>
      <c r="T136" s="100"/>
      <c r="U136" s="100"/>
      <c r="V136" s="100"/>
      <c r="W136" s="100"/>
      <c r="X136" s="100"/>
      <c r="AF136" s="100"/>
      <c r="AG136" s="100"/>
      <c r="AH136" s="100"/>
      <c r="AI136" s="100"/>
      <c r="AJ136" s="100"/>
      <c r="AL136" s="100"/>
      <c r="AM136" s="100"/>
      <c r="AZ136" s="102"/>
      <c r="BA136" s="102"/>
      <c r="BB136" s="102"/>
      <c r="BC136" s="102"/>
      <c r="BD136" s="102"/>
      <c r="BE136" s="100"/>
      <c r="BF136" s="100"/>
      <c r="BG136" s="100"/>
      <c r="BH136" s="100"/>
      <c r="BI136" s="100"/>
      <c r="BM136" s="100"/>
      <c r="BN136" s="100"/>
      <c r="BO136" s="100"/>
      <c r="BP136" s="100"/>
      <c r="BQ136" s="100"/>
    </row>
    <row r="137" spans="2:69" x14ac:dyDescent="0.2">
      <c r="B137" s="102"/>
      <c r="C137" s="102"/>
      <c r="D137" s="102"/>
      <c r="E137" s="102"/>
      <c r="F137" s="102"/>
      <c r="G137" s="102"/>
      <c r="H137" s="102"/>
      <c r="I137" s="100"/>
      <c r="J137" s="100"/>
      <c r="K137" s="100"/>
      <c r="L137" s="100"/>
      <c r="M137" s="100"/>
      <c r="O137" s="102"/>
      <c r="P137" s="102"/>
      <c r="Q137" s="102"/>
      <c r="R137" s="102"/>
      <c r="S137" s="100"/>
      <c r="T137" s="100"/>
      <c r="U137" s="100"/>
      <c r="V137" s="100"/>
      <c r="W137" s="100"/>
      <c r="X137" s="100"/>
      <c r="AF137" s="100"/>
      <c r="AG137" s="100"/>
      <c r="AH137" s="100"/>
      <c r="AI137" s="100"/>
      <c r="AJ137" s="100"/>
      <c r="AL137" s="100"/>
      <c r="AM137" s="100"/>
      <c r="AZ137" s="102"/>
      <c r="BA137" s="102"/>
      <c r="BB137" s="102"/>
      <c r="BC137" s="102"/>
      <c r="BD137" s="102"/>
      <c r="BE137" s="100"/>
      <c r="BF137" s="100"/>
      <c r="BG137" s="100"/>
      <c r="BH137" s="100"/>
      <c r="BI137" s="100"/>
      <c r="BM137" s="100"/>
      <c r="BN137" s="100"/>
      <c r="BO137" s="100"/>
      <c r="BP137" s="100"/>
      <c r="BQ137" s="100"/>
    </row>
    <row r="138" spans="2:69" x14ac:dyDescent="0.2">
      <c r="B138" s="102"/>
      <c r="C138" s="102"/>
      <c r="D138" s="102"/>
      <c r="E138" s="102"/>
      <c r="F138" s="102"/>
      <c r="G138" s="102"/>
      <c r="H138" s="102"/>
      <c r="I138" s="100"/>
      <c r="J138" s="100"/>
      <c r="K138" s="100"/>
      <c r="L138" s="100"/>
      <c r="M138" s="100"/>
      <c r="O138" s="102"/>
      <c r="P138" s="102"/>
      <c r="Q138" s="102"/>
      <c r="R138" s="102"/>
      <c r="S138" s="100"/>
      <c r="T138" s="100"/>
      <c r="U138" s="100"/>
      <c r="V138" s="100"/>
      <c r="W138" s="100"/>
      <c r="X138" s="100"/>
      <c r="AF138" s="100"/>
      <c r="AG138" s="100"/>
      <c r="AH138" s="100"/>
      <c r="AI138" s="100"/>
      <c r="AJ138" s="100"/>
      <c r="AL138" s="100"/>
      <c r="AM138" s="100"/>
      <c r="AZ138" s="102"/>
      <c r="BA138" s="102"/>
      <c r="BB138" s="102"/>
      <c r="BC138" s="102"/>
      <c r="BD138" s="102"/>
      <c r="BE138" s="100"/>
      <c r="BF138" s="100"/>
      <c r="BG138" s="100"/>
      <c r="BH138" s="100"/>
      <c r="BI138" s="100"/>
      <c r="BM138" s="100"/>
      <c r="BN138" s="100"/>
      <c r="BO138" s="100"/>
      <c r="BP138" s="100"/>
      <c r="BQ138" s="100"/>
    </row>
    <row r="139" spans="2:69" x14ac:dyDescent="0.2">
      <c r="B139" s="102"/>
      <c r="C139" s="102"/>
      <c r="D139" s="102"/>
      <c r="E139" s="102"/>
      <c r="F139" s="102"/>
      <c r="G139" s="102"/>
      <c r="H139" s="102"/>
      <c r="I139" s="100"/>
      <c r="J139" s="100"/>
      <c r="K139" s="100"/>
      <c r="L139" s="100"/>
      <c r="M139" s="100"/>
      <c r="O139" s="102"/>
      <c r="P139" s="102"/>
      <c r="Q139" s="102"/>
      <c r="R139" s="102"/>
      <c r="S139" s="100"/>
      <c r="T139" s="100"/>
      <c r="U139" s="100"/>
      <c r="V139" s="100"/>
      <c r="W139" s="100"/>
      <c r="X139" s="100"/>
      <c r="AF139" s="100"/>
      <c r="AG139" s="100"/>
      <c r="AH139" s="100"/>
      <c r="AI139" s="100"/>
      <c r="AJ139" s="100"/>
      <c r="AL139" s="100"/>
      <c r="AM139" s="100"/>
      <c r="AZ139" s="102"/>
      <c r="BA139" s="102"/>
      <c r="BB139" s="102"/>
      <c r="BC139" s="102"/>
      <c r="BD139" s="102"/>
      <c r="BE139" s="100"/>
      <c r="BF139" s="100"/>
      <c r="BG139" s="100"/>
      <c r="BH139" s="100"/>
      <c r="BI139" s="100"/>
      <c r="BM139" s="100"/>
      <c r="BN139" s="100"/>
      <c r="BO139" s="100"/>
      <c r="BP139" s="100"/>
      <c r="BQ139" s="100"/>
    </row>
    <row r="140" spans="2:69" x14ac:dyDescent="0.2">
      <c r="B140" s="102"/>
      <c r="C140" s="102"/>
      <c r="D140" s="102"/>
      <c r="E140" s="102"/>
      <c r="F140" s="102"/>
      <c r="G140" s="102"/>
      <c r="H140" s="102"/>
      <c r="I140" s="100"/>
      <c r="J140" s="100"/>
      <c r="K140" s="100"/>
      <c r="L140" s="100"/>
      <c r="M140" s="100"/>
      <c r="O140" s="102"/>
      <c r="P140" s="102"/>
      <c r="Q140" s="102"/>
      <c r="R140" s="102"/>
      <c r="S140" s="100"/>
      <c r="T140" s="100"/>
      <c r="U140" s="100"/>
      <c r="V140" s="100"/>
      <c r="W140" s="100"/>
      <c r="X140" s="100"/>
      <c r="AF140" s="100"/>
      <c r="AG140" s="100"/>
      <c r="AH140" s="100"/>
      <c r="AI140" s="100"/>
      <c r="AJ140" s="100"/>
      <c r="AL140" s="100"/>
      <c r="AM140" s="100"/>
      <c r="AZ140" s="102"/>
      <c r="BA140" s="102"/>
      <c r="BB140" s="102"/>
      <c r="BC140" s="102"/>
      <c r="BD140" s="102"/>
      <c r="BE140" s="100"/>
      <c r="BF140" s="100"/>
      <c r="BG140" s="100"/>
      <c r="BH140" s="100"/>
      <c r="BI140" s="100"/>
      <c r="BM140" s="100"/>
      <c r="BN140" s="100"/>
      <c r="BO140" s="100"/>
      <c r="BP140" s="100"/>
      <c r="BQ140" s="100"/>
    </row>
    <row r="141" spans="2:69" x14ac:dyDescent="0.2">
      <c r="B141" s="102"/>
      <c r="C141" s="102"/>
      <c r="D141" s="102"/>
      <c r="E141" s="102"/>
      <c r="F141" s="102"/>
      <c r="G141" s="102"/>
      <c r="H141" s="102"/>
      <c r="I141" s="100"/>
      <c r="J141" s="100"/>
      <c r="K141" s="100"/>
      <c r="L141" s="100"/>
      <c r="M141" s="100"/>
      <c r="O141" s="102"/>
      <c r="P141" s="102"/>
      <c r="Q141" s="102"/>
      <c r="R141" s="102"/>
      <c r="S141" s="100"/>
      <c r="T141" s="100"/>
      <c r="U141" s="100"/>
      <c r="V141" s="100"/>
      <c r="W141" s="100"/>
      <c r="X141" s="100"/>
      <c r="AF141" s="100"/>
      <c r="AG141" s="100"/>
      <c r="AH141" s="100"/>
      <c r="AI141" s="100"/>
      <c r="AJ141" s="100"/>
      <c r="AL141" s="100"/>
      <c r="AM141" s="100"/>
      <c r="AZ141" s="102"/>
      <c r="BA141" s="102"/>
      <c r="BB141" s="102"/>
      <c r="BC141" s="102"/>
      <c r="BE141" s="100"/>
      <c r="BF141" s="100"/>
      <c r="BG141" s="100"/>
      <c r="BH141" s="100"/>
      <c r="BI141" s="100"/>
      <c r="BM141" s="100"/>
      <c r="BN141" s="100"/>
      <c r="BO141" s="100"/>
      <c r="BP141" s="100"/>
      <c r="BQ141" s="100"/>
    </row>
    <row r="142" spans="2:69" x14ac:dyDescent="0.2">
      <c r="B142" s="102"/>
      <c r="C142" s="102"/>
      <c r="D142" s="102"/>
      <c r="E142" s="102"/>
      <c r="F142" s="102"/>
      <c r="G142" s="102"/>
      <c r="H142" s="102"/>
      <c r="I142" s="100"/>
      <c r="J142" s="100"/>
      <c r="K142" s="100"/>
      <c r="L142" s="100"/>
      <c r="M142" s="100"/>
      <c r="O142" s="102"/>
      <c r="P142" s="102"/>
      <c r="Q142" s="102"/>
      <c r="R142" s="102"/>
      <c r="S142" s="100"/>
      <c r="T142" s="100"/>
      <c r="U142" s="100"/>
      <c r="V142" s="100"/>
      <c r="W142" s="100"/>
      <c r="X142" s="100"/>
      <c r="AF142" s="100"/>
      <c r="AG142" s="100"/>
      <c r="AH142" s="100"/>
      <c r="AI142" s="100"/>
      <c r="AJ142" s="100"/>
      <c r="AL142" s="100"/>
      <c r="AM142" s="100"/>
      <c r="AZ142" s="102"/>
      <c r="BA142" s="102"/>
      <c r="BB142" s="102"/>
      <c r="BC142" s="102"/>
      <c r="BE142" s="100"/>
      <c r="BF142" s="100"/>
      <c r="BG142" s="100"/>
      <c r="BH142" s="100"/>
      <c r="BI142" s="100"/>
      <c r="BM142" s="100"/>
      <c r="BN142" s="100"/>
      <c r="BO142" s="100"/>
      <c r="BP142" s="100"/>
      <c r="BQ142" s="100"/>
    </row>
    <row r="143" spans="2:69" x14ac:dyDescent="0.2">
      <c r="B143" s="102"/>
      <c r="C143" s="102"/>
      <c r="D143" s="102"/>
      <c r="E143" s="102"/>
      <c r="F143" s="102"/>
      <c r="G143" s="102"/>
      <c r="H143" s="102"/>
      <c r="I143" s="100"/>
      <c r="J143" s="100"/>
      <c r="K143" s="100"/>
      <c r="L143" s="100"/>
      <c r="M143" s="100"/>
      <c r="O143" s="102"/>
      <c r="P143" s="102"/>
      <c r="Q143" s="102"/>
      <c r="R143" s="102"/>
      <c r="S143" s="100"/>
      <c r="T143" s="100"/>
      <c r="U143" s="100"/>
      <c r="V143" s="100"/>
      <c r="W143" s="100"/>
      <c r="X143" s="100"/>
      <c r="AF143" s="100"/>
      <c r="AG143" s="100"/>
      <c r="AH143" s="100"/>
      <c r="AI143" s="100"/>
      <c r="AJ143" s="100"/>
      <c r="AL143" s="100"/>
      <c r="AM143" s="100"/>
      <c r="AZ143" s="102"/>
      <c r="BA143" s="102"/>
      <c r="BB143" s="102"/>
      <c r="BC143" s="102"/>
      <c r="BE143" s="100"/>
      <c r="BF143" s="100"/>
      <c r="BG143" s="100"/>
      <c r="BH143" s="100"/>
      <c r="BI143" s="100"/>
      <c r="BM143" s="100"/>
      <c r="BN143" s="100"/>
      <c r="BO143" s="100"/>
      <c r="BP143" s="100"/>
      <c r="BQ143" s="100"/>
    </row>
    <row r="144" spans="2:69" x14ac:dyDescent="0.2">
      <c r="B144" s="102"/>
      <c r="C144" s="102"/>
      <c r="D144" s="102"/>
      <c r="E144" s="102"/>
      <c r="F144" s="102"/>
      <c r="G144" s="102"/>
      <c r="H144" s="102"/>
      <c r="I144" s="100"/>
      <c r="J144" s="100"/>
      <c r="K144" s="100"/>
      <c r="L144" s="100"/>
      <c r="M144" s="100"/>
      <c r="O144" s="102"/>
      <c r="P144" s="102"/>
      <c r="Q144" s="102"/>
      <c r="R144" s="102"/>
      <c r="S144" s="100"/>
      <c r="T144" s="100"/>
      <c r="U144" s="100"/>
      <c r="V144" s="100"/>
      <c r="W144" s="100"/>
      <c r="X144" s="100"/>
      <c r="AF144" s="100"/>
      <c r="AG144" s="100"/>
      <c r="AH144" s="100"/>
      <c r="AI144" s="100"/>
      <c r="AJ144" s="100"/>
      <c r="AL144" s="100"/>
      <c r="AM144" s="100"/>
      <c r="AZ144" s="102"/>
      <c r="BA144" s="102"/>
      <c r="BB144" s="102"/>
      <c r="BC144" s="102"/>
      <c r="BE144" s="100"/>
      <c r="BF144" s="100"/>
      <c r="BG144" s="100"/>
      <c r="BH144" s="100"/>
      <c r="BI144" s="100"/>
      <c r="BM144" s="100"/>
      <c r="BN144" s="100"/>
      <c r="BO144" s="100"/>
      <c r="BP144" s="100"/>
      <c r="BQ144" s="100"/>
    </row>
    <row r="145" spans="2:69" x14ac:dyDescent="0.2">
      <c r="B145" s="102"/>
      <c r="C145" s="102"/>
      <c r="D145" s="102"/>
      <c r="E145" s="102"/>
      <c r="F145" s="102"/>
      <c r="G145" s="102"/>
      <c r="H145" s="102"/>
      <c r="I145" s="100"/>
      <c r="J145" s="100"/>
      <c r="K145" s="100"/>
      <c r="L145" s="100"/>
      <c r="M145" s="100"/>
      <c r="O145" s="102"/>
      <c r="P145" s="102"/>
      <c r="Q145" s="102"/>
      <c r="R145" s="102"/>
      <c r="S145" s="100"/>
      <c r="T145" s="100"/>
      <c r="U145" s="100"/>
      <c r="V145" s="100"/>
      <c r="W145" s="100"/>
      <c r="X145" s="100"/>
      <c r="AF145" s="100"/>
      <c r="AG145" s="100"/>
      <c r="AH145" s="100"/>
      <c r="AI145" s="100"/>
      <c r="AJ145" s="100"/>
      <c r="AL145" s="100"/>
      <c r="AM145" s="100"/>
      <c r="AZ145" s="102"/>
      <c r="BA145" s="102"/>
      <c r="BB145" s="102"/>
      <c r="BC145" s="102"/>
      <c r="BE145" s="100"/>
      <c r="BF145" s="100"/>
      <c r="BG145" s="100"/>
      <c r="BH145" s="100"/>
      <c r="BI145" s="100"/>
      <c r="BM145" s="100"/>
      <c r="BN145" s="100"/>
      <c r="BO145" s="100"/>
      <c r="BP145" s="100"/>
      <c r="BQ145" s="100"/>
    </row>
    <row r="146" spans="2:69" x14ac:dyDescent="0.2">
      <c r="B146" s="102"/>
      <c r="C146" s="102"/>
      <c r="D146" s="102"/>
      <c r="E146" s="102"/>
      <c r="F146" s="102"/>
      <c r="G146" s="102"/>
      <c r="H146" s="102"/>
      <c r="I146" s="100"/>
      <c r="J146" s="100"/>
      <c r="K146" s="100"/>
      <c r="L146" s="100"/>
      <c r="M146" s="100"/>
      <c r="O146" s="102"/>
      <c r="P146" s="102"/>
      <c r="Q146" s="102"/>
      <c r="R146" s="102"/>
      <c r="S146" s="100"/>
      <c r="T146" s="100"/>
      <c r="U146" s="100"/>
      <c r="V146" s="100"/>
      <c r="W146" s="100"/>
      <c r="X146" s="100"/>
      <c r="AF146" s="100"/>
      <c r="AG146" s="100"/>
      <c r="AH146" s="100"/>
      <c r="AI146" s="100"/>
      <c r="AJ146" s="100"/>
      <c r="AL146" s="100"/>
      <c r="AM146" s="100"/>
      <c r="AZ146" s="102"/>
      <c r="BA146" s="102"/>
      <c r="BB146" s="102"/>
      <c r="BC146" s="102"/>
      <c r="BE146" s="100"/>
      <c r="BF146" s="100"/>
      <c r="BG146" s="100"/>
      <c r="BH146" s="100"/>
      <c r="BI146" s="100"/>
      <c r="BM146" s="100"/>
      <c r="BN146" s="100"/>
      <c r="BO146" s="100"/>
      <c r="BP146" s="100"/>
      <c r="BQ146" s="100"/>
    </row>
    <row r="147" spans="2:69" x14ac:dyDescent="0.2">
      <c r="B147" s="102"/>
      <c r="C147" s="102"/>
      <c r="D147" s="102"/>
      <c r="E147" s="102"/>
      <c r="F147" s="102"/>
      <c r="G147" s="102"/>
      <c r="H147" s="102"/>
      <c r="I147" s="100"/>
      <c r="J147" s="100"/>
      <c r="K147" s="100"/>
      <c r="L147" s="100"/>
      <c r="M147" s="100"/>
      <c r="O147" s="102"/>
      <c r="P147" s="102"/>
      <c r="Q147" s="102"/>
      <c r="R147" s="102"/>
      <c r="S147" s="100"/>
      <c r="T147" s="100"/>
      <c r="U147" s="100"/>
      <c r="V147" s="100"/>
      <c r="W147" s="100"/>
      <c r="X147" s="100"/>
      <c r="AF147" s="100"/>
      <c r="AG147" s="100"/>
      <c r="AH147" s="100"/>
      <c r="AI147" s="100"/>
      <c r="AJ147" s="100"/>
      <c r="AL147" s="100"/>
      <c r="AM147" s="100"/>
      <c r="AZ147" s="102"/>
      <c r="BA147" s="102"/>
      <c r="BB147" s="102"/>
      <c r="BC147" s="102"/>
      <c r="BE147" s="100"/>
      <c r="BF147" s="100"/>
      <c r="BG147" s="100"/>
      <c r="BH147" s="100"/>
      <c r="BI147" s="100"/>
      <c r="BM147" s="100"/>
      <c r="BN147" s="100"/>
      <c r="BO147" s="100"/>
      <c r="BP147" s="100"/>
      <c r="BQ147" s="100"/>
    </row>
    <row r="148" spans="2:69" x14ac:dyDescent="0.2">
      <c r="B148" s="102"/>
      <c r="C148" s="102"/>
      <c r="D148" s="102"/>
      <c r="E148" s="102"/>
      <c r="F148" s="102"/>
      <c r="G148" s="102"/>
      <c r="H148" s="102"/>
      <c r="I148" s="100"/>
      <c r="J148" s="100"/>
      <c r="K148" s="100"/>
      <c r="L148" s="100"/>
      <c r="M148" s="100"/>
      <c r="O148" s="102"/>
      <c r="P148" s="102"/>
      <c r="Q148" s="102"/>
      <c r="R148" s="102"/>
      <c r="S148" s="100"/>
      <c r="T148" s="100"/>
      <c r="U148" s="100"/>
      <c r="V148" s="100"/>
      <c r="W148" s="100"/>
      <c r="X148" s="100"/>
      <c r="AF148" s="100"/>
      <c r="AG148" s="100"/>
      <c r="AH148" s="100"/>
      <c r="AI148" s="100"/>
      <c r="AJ148" s="100"/>
      <c r="AL148" s="100"/>
      <c r="AM148" s="100"/>
      <c r="AZ148" s="102"/>
      <c r="BA148" s="102"/>
      <c r="BB148" s="102"/>
      <c r="BC148" s="102"/>
      <c r="BE148" s="100"/>
      <c r="BF148" s="100"/>
      <c r="BG148" s="100"/>
      <c r="BH148" s="100"/>
      <c r="BI148" s="100"/>
      <c r="BM148" s="100"/>
      <c r="BN148" s="100"/>
      <c r="BO148" s="100"/>
      <c r="BP148" s="100"/>
      <c r="BQ148" s="100"/>
    </row>
    <row r="149" spans="2:69" x14ac:dyDescent="0.2">
      <c r="B149" s="102"/>
      <c r="C149" s="102"/>
      <c r="D149" s="102"/>
      <c r="E149" s="102"/>
      <c r="F149" s="102"/>
      <c r="G149" s="102"/>
      <c r="H149" s="102"/>
      <c r="I149" s="100"/>
      <c r="J149" s="100"/>
      <c r="K149" s="100"/>
      <c r="L149" s="100"/>
      <c r="M149" s="100"/>
      <c r="O149" s="102"/>
      <c r="P149" s="102"/>
      <c r="Q149" s="102"/>
      <c r="R149" s="102"/>
      <c r="S149" s="100"/>
      <c r="T149" s="100"/>
      <c r="U149" s="100"/>
      <c r="V149" s="100"/>
      <c r="W149" s="100"/>
      <c r="X149" s="100"/>
      <c r="AF149" s="100"/>
      <c r="AG149" s="100"/>
      <c r="AH149" s="100"/>
      <c r="AI149" s="100"/>
      <c r="AJ149" s="100"/>
      <c r="AL149" s="100"/>
      <c r="AM149" s="100"/>
      <c r="AZ149" s="102"/>
      <c r="BA149" s="102"/>
      <c r="BB149" s="102"/>
      <c r="BC149" s="102"/>
      <c r="BE149" s="100"/>
      <c r="BF149" s="100"/>
      <c r="BG149" s="100"/>
      <c r="BH149" s="100"/>
      <c r="BI149" s="100"/>
      <c r="BM149" s="100"/>
      <c r="BN149" s="100"/>
      <c r="BO149" s="100"/>
      <c r="BP149" s="100"/>
      <c r="BQ149" s="100"/>
    </row>
    <row r="150" spans="2:69" x14ac:dyDescent="0.2">
      <c r="B150" s="102"/>
      <c r="C150" s="102"/>
      <c r="D150" s="102"/>
      <c r="E150" s="102"/>
      <c r="F150" s="102"/>
      <c r="G150" s="102"/>
      <c r="H150" s="102"/>
      <c r="I150" s="100"/>
      <c r="J150" s="100"/>
      <c r="K150" s="100"/>
      <c r="L150" s="100"/>
      <c r="M150" s="100"/>
      <c r="O150" s="102"/>
      <c r="P150" s="102"/>
      <c r="Q150" s="102"/>
      <c r="R150" s="102"/>
      <c r="S150" s="100"/>
      <c r="T150" s="100"/>
      <c r="U150" s="100"/>
      <c r="V150" s="100"/>
      <c r="W150" s="100"/>
      <c r="X150" s="100"/>
      <c r="AF150" s="100"/>
      <c r="AG150" s="100"/>
      <c r="AH150" s="100"/>
      <c r="AI150" s="100"/>
      <c r="AJ150" s="100"/>
      <c r="AL150" s="100"/>
      <c r="AM150" s="100"/>
      <c r="AZ150" s="102"/>
      <c r="BA150" s="102"/>
      <c r="BB150" s="102"/>
      <c r="BC150" s="102"/>
      <c r="BE150" s="100"/>
      <c r="BF150" s="100"/>
      <c r="BG150" s="100"/>
      <c r="BH150" s="100"/>
      <c r="BI150" s="100"/>
      <c r="BM150" s="100"/>
      <c r="BN150" s="100"/>
      <c r="BO150" s="100"/>
      <c r="BP150" s="100"/>
      <c r="BQ150" s="100"/>
    </row>
    <row r="151" spans="2:69" x14ac:dyDescent="0.2">
      <c r="B151" s="102"/>
      <c r="C151" s="102"/>
      <c r="D151" s="102"/>
      <c r="E151" s="102"/>
      <c r="F151" s="102"/>
      <c r="G151" s="102"/>
      <c r="H151" s="102"/>
      <c r="I151" s="100"/>
      <c r="J151" s="100"/>
      <c r="K151" s="100"/>
      <c r="L151" s="100"/>
      <c r="M151" s="100"/>
      <c r="O151" s="102"/>
      <c r="P151" s="102"/>
      <c r="Q151" s="102"/>
      <c r="R151" s="102"/>
      <c r="S151" s="100"/>
      <c r="T151" s="100"/>
      <c r="U151" s="100"/>
      <c r="V151" s="100"/>
      <c r="W151" s="100"/>
      <c r="X151" s="100"/>
      <c r="AF151" s="100"/>
      <c r="AG151" s="100"/>
      <c r="AH151" s="100"/>
      <c r="AI151" s="100"/>
      <c r="AJ151" s="100"/>
      <c r="AL151" s="100"/>
      <c r="AM151" s="100"/>
      <c r="AZ151" s="102"/>
      <c r="BA151" s="102"/>
      <c r="BB151" s="102"/>
      <c r="BC151" s="102"/>
      <c r="BE151" s="100"/>
      <c r="BF151" s="100"/>
      <c r="BG151" s="100"/>
      <c r="BH151" s="100"/>
      <c r="BI151" s="100"/>
      <c r="BM151" s="100"/>
      <c r="BN151" s="100"/>
      <c r="BO151" s="100"/>
      <c r="BP151" s="100"/>
      <c r="BQ151" s="100"/>
    </row>
    <row r="152" spans="2:69" x14ac:dyDescent="0.2">
      <c r="B152" s="102"/>
      <c r="C152" s="102"/>
      <c r="D152" s="102"/>
      <c r="E152" s="102"/>
      <c r="F152" s="102"/>
      <c r="G152" s="102"/>
      <c r="H152" s="102"/>
      <c r="I152" s="100"/>
      <c r="J152" s="100"/>
      <c r="K152" s="100"/>
      <c r="L152" s="100"/>
      <c r="M152" s="100"/>
      <c r="O152" s="102"/>
      <c r="P152" s="102"/>
      <c r="Q152" s="102"/>
      <c r="R152" s="102"/>
      <c r="S152" s="100"/>
      <c r="T152" s="100"/>
      <c r="U152" s="100"/>
      <c r="V152" s="100"/>
      <c r="W152" s="100"/>
      <c r="X152" s="100"/>
      <c r="AF152" s="100"/>
      <c r="AG152" s="100"/>
      <c r="AH152" s="100"/>
      <c r="AI152" s="100"/>
      <c r="AJ152" s="100"/>
      <c r="AL152" s="100"/>
      <c r="AM152" s="100"/>
      <c r="AZ152" s="102"/>
      <c r="BA152" s="102"/>
      <c r="BB152" s="102"/>
      <c r="BC152" s="102"/>
      <c r="BE152" s="100"/>
      <c r="BF152" s="100"/>
      <c r="BG152" s="100"/>
      <c r="BH152" s="100"/>
      <c r="BI152" s="100"/>
      <c r="BM152" s="100"/>
      <c r="BN152" s="100"/>
      <c r="BO152" s="100"/>
      <c r="BP152" s="100"/>
      <c r="BQ152" s="100"/>
    </row>
    <row r="153" spans="2:69" x14ac:dyDescent="0.2">
      <c r="B153" s="102"/>
      <c r="C153" s="102"/>
      <c r="D153" s="102"/>
      <c r="E153" s="102"/>
      <c r="F153" s="102"/>
      <c r="G153" s="102"/>
      <c r="H153" s="102"/>
      <c r="I153" s="100"/>
      <c r="J153" s="100"/>
      <c r="K153" s="100"/>
      <c r="L153" s="100"/>
      <c r="M153" s="100"/>
      <c r="O153" s="102"/>
      <c r="P153" s="102"/>
      <c r="Q153" s="102"/>
      <c r="R153" s="102"/>
      <c r="S153" s="100"/>
      <c r="T153" s="100"/>
      <c r="U153" s="100"/>
      <c r="V153" s="100"/>
      <c r="W153" s="100"/>
      <c r="X153" s="100"/>
      <c r="AF153" s="100"/>
      <c r="AG153" s="100"/>
      <c r="AH153" s="100"/>
      <c r="AI153" s="100"/>
      <c r="AJ153" s="100"/>
      <c r="AL153" s="100"/>
      <c r="AM153" s="100"/>
      <c r="AZ153" s="102"/>
      <c r="BA153" s="102"/>
      <c r="BB153" s="102"/>
      <c r="BC153" s="102"/>
      <c r="BE153" s="100"/>
      <c r="BF153" s="100"/>
      <c r="BG153" s="100"/>
      <c r="BH153" s="100"/>
      <c r="BI153" s="100"/>
      <c r="BM153" s="100"/>
      <c r="BN153" s="100"/>
      <c r="BO153" s="100"/>
      <c r="BP153" s="100"/>
      <c r="BQ153" s="100"/>
    </row>
    <row r="154" spans="2:69" x14ac:dyDescent="0.2">
      <c r="B154" s="102"/>
      <c r="C154" s="102"/>
      <c r="D154" s="102"/>
      <c r="E154" s="102"/>
      <c r="F154" s="102"/>
      <c r="G154" s="102"/>
      <c r="H154" s="102"/>
      <c r="I154" s="100"/>
      <c r="J154" s="100"/>
      <c r="K154" s="100"/>
      <c r="L154" s="100"/>
      <c r="M154" s="100"/>
      <c r="O154" s="102"/>
      <c r="P154" s="102"/>
      <c r="Q154" s="102"/>
      <c r="R154" s="102"/>
      <c r="S154" s="100"/>
      <c r="T154" s="100"/>
      <c r="U154" s="100"/>
      <c r="V154" s="100"/>
      <c r="W154" s="100"/>
      <c r="X154" s="100"/>
      <c r="AF154" s="100"/>
      <c r="AG154" s="100"/>
      <c r="AH154" s="100"/>
      <c r="AI154" s="100"/>
      <c r="AJ154" s="100"/>
      <c r="AL154" s="100"/>
      <c r="AM154" s="100"/>
      <c r="AZ154" s="102"/>
      <c r="BA154" s="102"/>
      <c r="BB154" s="102"/>
      <c r="BC154" s="102"/>
      <c r="BE154" s="100"/>
      <c r="BF154" s="100"/>
      <c r="BG154" s="100"/>
      <c r="BH154" s="100"/>
      <c r="BI154" s="100"/>
      <c r="BM154" s="100"/>
      <c r="BN154" s="100"/>
      <c r="BO154" s="100"/>
      <c r="BP154" s="100"/>
      <c r="BQ154" s="100"/>
    </row>
    <row r="155" spans="2:69" x14ac:dyDescent="0.2">
      <c r="B155" s="102"/>
      <c r="C155" s="102"/>
      <c r="D155" s="102"/>
      <c r="E155" s="102"/>
      <c r="F155" s="102"/>
      <c r="G155" s="102"/>
      <c r="H155" s="102"/>
      <c r="I155" s="100"/>
      <c r="J155" s="100"/>
      <c r="K155" s="100"/>
      <c r="L155" s="100"/>
      <c r="M155" s="100"/>
      <c r="O155" s="102"/>
      <c r="P155" s="102"/>
      <c r="Q155" s="102"/>
      <c r="R155" s="102"/>
      <c r="S155" s="100"/>
      <c r="T155" s="100"/>
      <c r="U155" s="100"/>
      <c r="V155" s="100"/>
      <c r="W155" s="100"/>
      <c r="X155" s="100"/>
      <c r="AF155" s="100"/>
      <c r="AG155" s="100"/>
      <c r="AH155" s="100"/>
      <c r="AI155" s="100"/>
      <c r="AJ155" s="100"/>
      <c r="AL155" s="100"/>
      <c r="AM155" s="100"/>
      <c r="AZ155" s="102"/>
      <c r="BA155" s="102"/>
      <c r="BB155" s="102"/>
      <c r="BC155" s="102"/>
      <c r="BE155" s="100"/>
      <c r="BF155" s="100"/>
      <c r="BG155" s="100"/>
      <c r="BH155" s="100"/>
      <c r="BI155" s="100"/>
      <c r="BM155" s="100"/>
      <c r="BN155" s="100"/>
      <c r="BO155" s="100"/>
      <c r="BP155" s="100"/>
      <c r="BQ155" s="100"/>
    </row>
    <row r="156" spans="2:69" x14ac:dyDescent="0.2">
      <c r="B156" s="102"/>
      <c r="C156" s="102"/>
      <c r="D156" s="102"/>
      <c r="E156" s="102"/>
      <c r="F156" s="102"/>
      <c r="G156" s="102"/>
      <c r="H156" s="102"/>
      <c r="I156" s="100"/>
      <c r="J156" s="100"/>
      <c r="K156" s="100"/>
      <c r="L156" s="100"/>
      <c r="M156" s="100"/>
      <c r="O156" s="102"/>
      <c r="P156" s="102"/>
      <c r="Q156" s="102"/>
      <c r="R156" s="102"/>
      <c r="S156" s="100"/>
      <c r="T156" s="100"/>
      <c r="U156" s="100"/>
      <c r="V156" s="100"/>
      <c r="W156" s="100"/>
      <c r="X156" s="100"/>
      <c r="AF156" s="100"/>
      <c r="AG156" s="100"/>
      <c r="AH156" s="100"/>
      <c r="AI156" s="100"/>
      <c r="AJ156" s="100"/>
      <c r="AL156" s="100"/>
      <c r="AM156" s="100"/>
      <c r="AZ156" s="102"/>
      <c r="BA156" s="102"/>
      <c r="BB156" s="102"/>
      <c r="BC156" s="102"/>
      <c r="BE156" s="100"/>
      <c r="BF156" s="100"/>
      <c r="BG156" s="100"/>
      <c r="BH156" s="100"/>
      <c r="BI156" s="100"/>
      <c r="BM156" s="100"/>
      <c r="BN156" s="100"/>
      <c r="BO156" s="100"/>
      <c r="BP156" s="100"/>
      <c r="BQ156" s="100"/>
    </row>
    <row r="157" spans="2:69" x14ac:dyDescent="0.2">
      <c r="B157" s="102"/>
      <c r="C157" s="102"/>
      <c r="D157" s="102"/>
      <c r="E157" s="102"/>
      <c r="F157" s="102"/>
      <c r="G157" s="102"/>
      <c r="H157" s="102"/>
      <c r="I157" s="100"/>
      <c r="J157" s="100"/>
      <c r="K157" s="100"/>
      <c r="L157" s="100"/>
      <c r="M157" s="100"/>
      <c r="O157" s="102"/>
      <c r="P157" s="102"/>
      <c r="Q157" s="102"/>
      <c r="R157" s="102"/>
      <c r="S157" s="100"/>
      <c r="T157" s="100"/>
      <c r="U157" s="100"/>
      <c r="V157" s="100"/>
      <c r="W157" s="100"/>
      <c r="X157" s="100"/>
      <c r="AF157" s="100"/>
      <c r="AG157" s="100"/>
      <c r="AH157" s="100"/>
      <c r="AI157" s="100"/>
      <c r="AJ157" s="100"/>
      <c r="AL157" s="100"/>
      <c r="AM157" s="100"/>
      <c r="AZ157" s="102"/>
      <c r="BA157" s="102"/>
      <c r="BB157" s="102"/>
      <c r="BC157" s="102"/>
      <c r="BE157" s="100"/>
      <c r="BF157" s="100"/>
      <c r="BG157" s="100"/>
      <c r="BH157" s="100"/>
      <c r="BI157" s="100"/>
      <c r="BM157" s="100"/>
      <c r="BN157" s="100"/>
      <c r="BO157" s="100"/>
      <c r="BP157" s="100"/>
      <c r="BQ157" s="100"/>
    </row>
    <row r="158" spans="2:69" x14ac:dyDescent="0.2">
      <c r="B158" s="102"/>
      <c r="C158" s="102"/>
      <c r="D158" s="102"/>
      <c r="E158" s="102"/>
      <c r="F158" s="102"/>
      <c r="G158" s="102"/>
      <c r="H158" s="102"/>
      <c r="I158" s="100"/>
      <c r="J158" s="100"/>
      <c r="K158" s="100"/>
      <c r="L158" s="100"/>
      <c r="M158" s="100"/>
      <c r="O158" s="102"/>
      <c r="P158" s="102"/>
      <c r="Q158" s="102"/>
      <c r="R158" s="102"/>
      <c r="S158" s="100"/>
      <c r="T158" s="100"/>
      <c r="U158" s="100"/>
      <c r="V158" s="100"/>
      <c r="W158" s="100"/>
      <c r="X158" s="100"/>
      <c r="AF158" s="100"/>
      <c r="AG158" s="100"/>
      <c r="AH158" s="100"/>
      <c r="AI158" s="100"/>
      <c r="AJ158" s="100"/>
      <c r="AL158" s="100"/>
      <c r="AM158" s="100"/>
      <c r="AZ158" s="102"/>
      <c r="BA158" s="102"/>
      <c r="BB158" s="102"/>
      <c r="BC158" s="102"/>
      <c r="BE158" s="100"/>
      <c r="BF158" s="100"/>
      <c r="BG158" s="100"/>
      <c r="BH158" s="100"/>
      <c r="BI158" s="100"/>
      <c r="BM158" s="100"/>
      <c r="BN158" s="100"/>
      <c r="BO158" s="100"/>
      <c r="BP158" s="100"/>
      <c r="BQ158" s="100"/>
    </row>
    <row r="159" spans="2:69" x14ac:dyDescent="0.2">
      <c r="B159" s="102"/>
      <c r="C159" s="102"/>
      <c r="D159" s="102"/>
      <c r="E159" s="102"/>
      <c r="F159" s="102"/>
      <c r="G159" s="102"/>
      <c r="H159" s="102"/>
      <c r="I159" s="100"/>
      <c r="J159" s="100"/>
      <c r="K159" s="100"/>
      <c r="L159" s="100"/>
      <c r="M159" s="100"/>
      <c r="O159" s="102"/>
      <c r="P159" s="102"/>
      <c r="Q159" s="102"/>
      <c r="R159" s="102"/>
      <c r="S159" s="100"/>
      <c r="T159" s="100"/>
      <c r="U159" s="100"/>
      <c r="V159" s="100"/>
      <c r="W159" s="100"/>
      <c r="X159" s="100"/>
      <c r="AF159" s="100"/>
      <c r="AG159" s="100"/>
      <c r="AH159" s="100"/>
      <c r="AI159" s="100"/>
      <c r="AJ159" s="100"/>
      <c r="AL159" s="100"/>
      <c r="AM159" s="100"/>
      <c r="AZ159" s="102"/>
      <c r="BA159" s="102"/>
      <c r="BB159" s="102"/>
      <c r="BC159" s="102"/>
      <c r="BE159" s="100"/>
      <c r="BF159" s="100"/>
      <c r="BG159" s="100"/>
      <c r="BH159" s="100"/>
      <c r="BI159" s="100"/>
      <c r="BM159" s="100"/>
      <c r="BN159" s="100"/>
      <c r="BO159" s="100"/>
      <c r="BP159" s="100"/>
      <c r="BQ159" s="100"/>
    </row>
    <row r="160" spans="2:69" x14ac:dyDescent="0.2">
      <c r="B160" s="102"/>
      <c r="C160" s="102"/>
      <c r="D160" s="102"/>
      <c r="E160" s="102"/>
      <c r="F160" s="102"/>
      <c r="G160" s="102"/>
      <c r="H160" s="102"/>
      <c r="I160" s="100"/>
      <c r="J160" s="100"/>
      <c r="K160" s="100"/>
      <c r="L160" s="100"/>
      <c r="M160" s="100"/>
      <c r="O160" s="102"/>
      <c r="P160" s="102"/>
      <c r="Q160" s="102"/>
      <c r="R160" s="102"/>
      <c r="S160" s="100"/>
      <c r="T160" s="100"/>
      <c r="U160" s="100"/>
      <c r="V160" s="100"/>
      <c r="W160" s="100"/>
      <c r="X160" s="100"/>
      <c r="AF160" s="100"/>
      <c r="AG160" s="100"/>
      <c r="AH160" s="100"/>
      <c r="AI160" s="100"/>
      <c r="AJ160" s="100"/>
      <c r="AL160" s="100"/>
      <c r="AM160" s="100"/>
      <c r="AZ160" s="102"/>
      <c r="BA160" s="102"/>
      <c r="BB160" s="102"/>
      <c r="BC160" s="102"/>
      <c r="BE160" s="100"/>
      <c r="BF160" s="100"/>
      <c r="BG160" s="100"/>
      <c r="BH160" s="100"/>
      <c r="BI160" s="100"/>
      <c r="BM160" s="100"/>
      <c r="BN160" s="100"/>
      <c r="BO160" s="100"/>
      <c r="BP160" s="100"/>
      <c r="BQ160" s="100"/>
    </row>
    <row r="161" spans="2:69" x14ac:dyDescent="0.2">
      <c r="B161" s="102"/>
      <c r="C161" s="102"/>
      <c r="D161" s="102"/>
      <c r="E161" s="102"/>
      <c r="F161" s="102"/>
      <c r="G161" s="102"/>
      <c r="H161" s="102"/>
      <c r="I161" s="100"/>
      <c r="J161" s="100"/>
      <c r="K161" s="100"/>
      <c r="L161" s="100"/>
      <c r="M161" s="100"/>
      <c r="O161" s="102"/>
      <c r="P161" s="102"/>
      <c r="Q161" s="102"/>
      <c r="R161" s="102"/>
      <c r="S161" s="100"/>
      <c r="T161" s="100"/>
      <c r="U161" s="100"/>
      <c r="V161" s="100"/>
      <c r="W161" s="100"/>
      <c r="X161" s="100"/>
      <c r="AF161" s="100"/>
      <c r="AG161" s="100"/>
      <c r="AH161" s="100"/>
      <c r="AI161" s="100"/>
      <c r="AJ161" s="100"/>
      <c r="AL161" s="100"/>
      <c r="AM161" s="100"/>
      <c r="AZ161" s="102"/>
      <c r="BA161" s="102"/>
      <c r="BB161" s="102"/>
      <c r="BC161" s="102"/>
      <c r="BE161" s="100"/>
      <c r="BF161" s="100"/>
      <c r="BG161" s="100"/>
      <c r="BH161" s="100"/>
      <c r="BI161" s="100"/>
      <c r="BM161" s="100"/>
      <c r="BN161" s="100"/>
      <c r="BO161" s="100"/>
      <c r="BP161" s="100"/>
      <c r="BQ161" s="100"/>
    </row>
    <row r="162" spans="2:69" x14ac:dyDescent="0.2">
      <c r="B162" s="102"/>
      <c r="C162" s="102"/>
      <c r="D162" s="102"/>
      <c r="E162" s="102"/>
      <c r="F162" s="102"/>
      <c r="G162" s="102"/>
      <c r="H162" s="102"/>
      <c r="I162" s="100"/>
      <c r="J162" s="100"/>
      <c r="K162" s="100"/>
      <c r="L162" s="100"/>
      <c r="M162" s="100"/>
      <c r="O162" s="102"/>
      <c r="P162" s="102"/>
      <c r="Q162" s="102"/>
      <c r="R162" s="102"/>
      <c r="S162" s="100"/>
      <c r="T162" s="100"/>
      <c r="U162" s="100"/>
      <c r="V162" s="100"/>
      <c r="W162" s="100"/>
      <c r="X162" s="100"/>
      <c r="AF162" s="100"/>
      <c r="AG162" s="100"/>
      <c r="AH162" s="100"/>
      <c r="AI162" s="100"/>
      <c r="AJ162" s="100"/>
      <c r="AL162" s="100"/>
      <c r="AM162" s="100"/>
      <c r="AZ162" s="102"/>
      <c r="BA162" s="102"/>
      <c r="BB162" s="102"/>
      <c r="BC162" s="102"/>
      <c r="BE162" s="100"/>
      <c r="BF162" s="100"/>
      <c r="BG162" s="100"/>
      <c r="BH162" s="100"/>
      <c r="BI162" s="100"/>
      <c r="BM162" s="100"/>
      <c r="BN162" s="100"/>
      <c r="BO162" s="100"/>
      <c r="BP162" s="100"/>
      <c r="BQ162" s="100"/>
    </row>
    <row r="163" spans="2:69" x14ac:dyDescent="0.2">
      <c r="B163" s="102"/>
      <c r="C163" s="102"/>
      <c r="D163" s="102"/>
      <c r="E163" s="102"/>
      <c r="F163" s="102"/>
      <c r="G163" s="102"/>
      <c r="H163" s="102"/>
      <c r="I163" s="100"/>
      <c r="J163" s="100"/>
      <c r="K163" s="100"/>
      <c r="L163" s="100"/>
      <c r="M163" s="100"/>
      <c r="O163" s="102"/>
      <c r="P163" s="102"/>
      <c r="Q163" s="102"/>
      <c r="R163" s="102"/>
      <c r="S163" s="100"/>
      <c r="T163" s="100"/>
      <c r="U163" s="100"/>
      <c r="V163" s="100"/>
      <c r="W163" s="100"/>
      <c r="X163" s="100"/>
      <c r="AF163" s="100"/>
      <c r="AG163" s="100"/>
      <c r="AH163" s="100"/>
      <c r="AI163" s="100"/>
      <c r="AJ163" s="100"/>
      <c r="AL163" s="100"/>
      <c r="AM163" s="100"/>
      <c r="AZ163" s="102"/>
      <c r="BA163" s="102"/>
      <c r="BB163" s="102"/>
      <c r="BC163" s="102"/>
      <c r="BE163" s="100"/>
      <c r="BF163" s="100"/>
      <c r="BG163" s="100"/>
      <c r="BH163" s="100"/>
      <c r="BI163" s="100"/>
      <c r="BM163" s="100"/>
      <c r="BN163" s="100"/>
      <c r="BO163" s="100"/>
      <c r="BP163" s="100"/>
      <c r="BQ163" s="100"/>
    </row>
    <row r="164" spans="2:69" x14ac:dyDescent="0.2">
      <c r="B164" s="102"/>
      <c r="C164" s="102"/>
      <c r="D164" s="102"/>
      <c r="E164" s="102"/>
      <c r="F164" s="102"/>
      <c r="G164" s="102"/>
      <c r="H164" s="102"/>
      <c r="I164" s="100"/>
      <c r="J164" s="100"/>
      <c r="K164" s="100"/>
      <c r="L164" s="100"/>
      <c r="M164" s="100"/>
      <c r="O164" s="102"/>
      <c r="P164" s="102"/>
      <c r="Q164" s="102"/>
      <c r="R164" s="102"/>
      <c r="S164" s="100"/>
      <c r="T164" s="100"/>
      <c r="U164" s="100"/>
      <c r="V164" s="100"/>
      <c r="W164" s="100"/>
      <c r="X164" s="100"/>
      <c r="AF164" s="100"/>
      <c r="AG164" s="100"/>
      <c r="AH164" s="100"/>
      <c r="AI164" s="100"/>
      <c r="AJ164" s="100"/>
      <c r="AL164" s="100"/>
      <c r="AM164" s="100"/>
      <c r="AZ164" s="102"/>
      <c r="BA164" s="102"/>
      <c r="BB164" s="102"/>
      <c r="BC164" s="102"/>
      <c r="BE164" s="100"/>
      <c r="BF164" s="100"/>
      <c r="BG164" s="100"/>
      <c r="BH164" s="100"/>
      <c r="BI164" s="100"/>
      <c r="BM164" s="100"/>
      <c r="BN164" s="100"/>
      <c r="BO164" s="100"/>
      <c r="BP164" s="100"/>
      <c r="BQ164" s="100"/>
    </row>
    <row r="165" spans="2:69" x14ac:dyDescent="0.2">
      <c r="B165" s="102"/>
      <c r="C165" s="102"/>
      <c r="D165" s="102"/>
      <c r="E165" s="102"/>
      <c r="F165" s="102"/>
      <c r="G165" s="102"/>
      <c r="H165" s="102"/>
      <c r="I165" s="100"/>
      <c r="J165" s="100"/>
      <c r="K165" s="100"/>
      <c r="L165" s="100"/>
      <c r="M165" s="100"/>
      <c r="O165" s="102"/>
      <c r="P165" s="102"/>
      <c r="Q165" s="102"/>
      <c r="R165" s="102"/>
      <c r="S165" s="100"/>
      <c r="T165" s="100"/>
      <c r="U165" s="100"/>
      <c r="V165" s="100"/>
      <c r="W165" s="100"/>
      <c r="X165" s="100"/>
      <c r="AF165" s="100"/>
      <c r="AG165" s="100"/>
      <c r="AH165" s="100"/>
      <c r="AI165" s="100"/>
      <c r="AJ165" s="100"/>
      <c r="AL165" s="100"/>
      <c r="AM165" s="100"/>
      <c r="AZ165" s="102"/>
      <c r="BA165" s="102"/>
      <c r="BB165" s="102"/>
      <c r="BC165" s="102"/>
      <c r="BE165" s="100"/>
      <c r="BF165" s="100"/>
      <c r="BG165" s="100"/>
      <c r="BH165" s="100"/>
      <c r="BI165" s="100"/>
      <c r="BM165" s="100"/>
      <c r="BN165" s="100"/>
      <c r="BO165" s="100"/>
      <c r="BP165" s="100"/>
      <c r="BQ165" s="100"/>
    </row>
    <row r="166" spans="2:69" x14ac:dyDescent="0.2">
      <c r="B166" s="102"/>
      <c r="C166" s="102"/>
      <c r="D166" s="102"/>
      <c r="E166" s="102"/>
      <c r="F166" s="102"/>
      <c r="G166" s="102"/>
      <c r="H166" s="102"/>
      <c r="I166" s="100"/>
      <c r="J166" s="100"/>
      <c r="K166" s="100"/>
      <c r="L166" s="100"/>
      <c r="M166" s="100"/>
      <c r="O166" s="102"/>
      <c r="P166" s="102"/>
      <c r="Q166" s="102"/>
      <c r="R166" s="102"/>
      <c r="S166" s="100"/>
      <c r="T166" s="100"/>
      <c r="U166" s="100"/>
      <c r="V166" s="100"/>
      <c r="W166" s="100"/>
      <c r="X166" s="100"/>
      <c r="AF166" s="100"/>
      <c r="AG166" s="100"/>
      <c r="AH166" s="100"/>
      <c r="AI166" s="100"/>
      <c r="AJ166" s="100"/>
      <c r="AL166" s="100"/>
      <c r="AM166" s="100"/>
      <c r="AZ166" s="102"/>
      <c r="BA166" s="102"/>
      <c r="BB166" s="102"/>
      <c r="BC166" s="102"/>
      <c r="BE166" s="100"/>
      <c r="BF166" s="100"/>
      <c r="BG166" s="100"/>
      <c r="BH166" s="100"/>
      <c r="BI166" s="100"/>
      <c r="BM166" s="100"/>
      <c r="BN166" s="100"/>
      <c r="BO166" s="100"/>
      <c r="BP166" s="100"/>
      <c r="BQ166" s="100"/>
    </row>
    <row r="167" spans="2:69" x14ac:dyDescent="0.2">
      <c r="B167" s="102"/>
      <c r="C167" s="102"/>
      <c r="D167" s="102"/>
      <c r="E167" s="102"/>
      <c r="F167" s="102"/>
      <c r="G167" s="102"/>
      <c r="H167" s="102"/>
      <c r="I167" s="100"/>
      <c r="J167" s="100"/>
      <c r="K167" s="100"/>
      <c r="L167" s="100"/>
      <c r="M167" s="100"/>
      <c r="O167" s="102"/>
      <c r="P167" s="102"/>
      <c r="Q167" s="102"/>
      <c r="R167" s="102"/>
      <c r="S167" s="100"/>
      <c r="T167" s="100"/>
      <c r="U167" s="100"/>
      <c r="V167" s="100"/>
      <c r="W167" s="100"/>
      <c r="X167" s="100"/>
      <c r="AF167" s="100"/>
      <c r="AG167" s="100"/>
      <c r="AH167" s="100"/>
      <c r="AI167" s="100"/>
      <c r="AJ167" s="100"/>
      <c r="AL167" s="100"/>
      <c r="AM167" s="100"/>
      <c r="AZ167" s="102"/>
      <c r="BA167" s="102"/>
      <c r="BB167" s="102"/>
      <c r="BC167" s="102"/>
      <c r="BE167" s="100"/>
      <c r="BF167" s="100"/>
      <c r="BG167" s="100"/>
      <c r="BH167" s="100"/>
      <c r="BI167" s="100"/>
      <c r="BM167" s="100"/>
      <c r="BN167" s="100"/>
      <c r="BO167" s="100"/>
      <c r="BP167" s="100"/>
      <c r="BQ167" s="100"/>
    </row>
    <row r="168" spans="2:69" x14ac:dyDescent="0.2">
      <c r="B168" s="102"/>
      <c r="C168" s="102"/>
      <c r="D168" s="102"/>
      <c r="E168" s="102"/>
      <c r="F168" s="102"/>
      <c r="G168" s="102"/>
      <c r="H168" s="102"/>
      <c r="I168" s="100"/>
      <c r="J168" s="100"/>
      <c r="K168" s="100"/>
      <c r="L168" s="100"/>
      <c r="M168" s="100"/>
      <c r="O168" s="102"/>
      <c r="P168" s="102"/>
      <c r="Q168" s="102"/>
      <c r="R168" s="102"/>
      <c r="S168" s="100"/>
      <c r="T168" s="100"/>
      <c r="U168" s="100"/>
      <c r="V168" s="100"/>
      <c r="W168" s="100"/>
      <c r="X168" s="100"/>
      <c r="AF168" s="100"/>
      <c r="AG168" s="100"/>
      <c r="AH168" s="100"/>
      <c r="AI168" s="100"/>
      <c r="AJ168" s="100"/>
      <c r="AL168" s="100"/>
      <c r="AM168" s="100"/>
      <c r="AZ168" s="102"/>
      <c r="BA168" s="102"/>
      <c r="BB168" s="102"/>
      <c r="BC168" s="102"/>
      <c r="BE168" s="100"/>
      <c r="BF168" s="100"/>
      <c r="BG168" s="100"/>
      <c r="BH168" s="100"/>
      <c r="BI168" s="100"/>
      <c r="BM168" s="100"/>
      <c r="BN168" s="100"/>
      <c r="BO168" s="100"/>
      <c r="BP168" s="100"/>
      <c r="BQ168" s="100"/>
    </row>
    <row r="169" spans="2:69" x14ac:dyDescent="0.2">
      <c r="B169" s="102"/>
      <c r="C169" s="102"/>
      <c r="D169" s="102"/>
      <c r="E169" s="102"/>
      <c r="F169" s="102"/>
      <c r="G169" s="102"/>
      <c r="H169" s="102"/>
      <c r="I169" s="100"/>
      <c r="J169" s="100"/>
      <c r="K169" s="100"/>
      <c r="L169" s="100"/>
      <c r="M169" s="100"/>
      <c r="O169" s="102"/>
      <c r="P169" s="102"/>
      <c r="Q169" s="102"/>
      <c r="R169" s="102"/>
      <c r="S169" s="100"/>
      <c r="T169" s="100"/>
      <c r="U169" s="100"/>
      <c r="V169" s="100"/>
      <c r="W169" s="100"/>
      <c r="X169" s="100"/>
      <c r="AF169" s="100"/>
      <c r="AG169" s="100"/>
      <c r="AH169" s="100"/>
      <c r="AI169" s="100"/>
      <c r="AJ169" s="100"/>
      <c r="AL169" s="100"/>
      <c r="AM169" s="100"/>
      <c r="AZ169" s="102"/>
      <c r="BA169" s="102"/>
      <c r="BB169" s="102"/>
      <c r="BC169" s="102"/>
      <c r="BE169" s="100"/>
      <c r="BF169" s="100"/>
      <c r="BG169" s="100"/>
      <c r="BH169" s="100"/>
      <c r="BI169" s="100"/>
      <c r="BM169" s="100"/>
      <c r="BN169" s="100"/>
      <c r="BO169" s="100"/>
      <c r="BP169" s="100"/>
      <c r="BQ169" s="100"/>
    </row>
    <row r="170" spans="2:69" x14ac:dyDescent="0.2">
      <c r="B170" s="102"/>
      <c r="C170" s="102"/>
      <c r="D170" s="102"/>
      <c r="E170" s="102"/>
      <c r="F170" s="102"/>
      <c r="G170" s="102"/>
      <c r="H170" s="102"/>
      <c r="I170" s="100"/>
      <c r="J170" s="100"/>
      <c r="K170" s="100"/>
      <c r="L170" s="100"/>
      <c r="M170" s="100"/>
      <c r="O170" s="102"/>
      <c r="P170" s="102"/>
      <c r="Q170" s="102"/>
      <c r="R170" s="102"/>
      <c r="S170" s="100"/>
      <c r="T170" s="100"/>
      <c r="U170" s="100"/>
      <c r="V170" s="100"/>
      <c r="W170" s="100"/>
      <c r="X170" s="100"/>
      <c r="AF170" s="100"/>
      <c r="AG170" s="100"/>
      <c r="AH170" s="100"/>
      <c r="AI170" s="100"/>
      <c r="AJ170" s="100"/>
      <c r="AL170" s="100"/>
      <c r="AM170" s="100"/>
      <c r="AZ170" s="102"/>
      <c r="BA170" s="102"/>
      <c r="BB170" s="102"/>
      <c r="BC170" s="102"/>
      <c r="BE170" s="100"/>
      <c r="BF170" s="100"/>
      <c r="BG170" s="100"/>
      <c r="BH170" s="100"/>
      <c r="BI170" s="100"/>
      <c r="BM170" s="100"/>
      <c r="BN170" s="100"/>
      <c r="BO170" s="100"/>
      <c r="BP170" s="100"/>
      <c r="BQ170" s="100"/>
    </row>
    <row r="171" spans="2:69" x14ac:dyDescent="0.2">
      <c r="B171" s="102"/>
      <c r="C171" s="102"/>
      <c r="D171" s="102"/>
      <c r="E171" s="102"/>
      <c r="F171" s="102"/>
      <c r="G171" s="102"/>
      <c r="H171" s="102"/>
      <c r="I171" s="100"/>
      <c r="J171" s="100"/>
      <c r="K171" s="100"/>
      <c r="L171" s="100"/>
      <c r="M171" s="100"/>
      <c r="O171" s="102"/>
      <c r="P171" s="102"/>
      <c r="Q171" s="102"/>
      <c r="R171" s="102"/>
      <c r="S171" s="100"/>
      <c r="T171" s="100"/>
      <c r="U171" s="100"/>
      <c r="V171" s="100"/>
      <c r="W171" s="100"/>
      <c r="X171" s="100"/>
      <c r="AF171" s="100"/>
      <c r="AG171" s="100"/>
      <c r="AH171" s="100"/>
      <c r="AI171" s="100"/>
      <c r="AJ171" s="100"/>
      <c r="AL171" s="100"/>
      <c r="AM171" s="100"/>
      <c r="AZ171" s="102"/>
      <c r="BA171" s="102"/>
      <c r="BB171" s="102"/>
      <c r="BC171" s="102"/>
      <c r="BE171" s="100"/>
      <c r="BF171" s="100"/>
      <c r="BG171" s="100"/>
      <c r="BH171" s="100"/>
      <c r="BI171" s="100"/>
      <c r="BM171" s="100"/>
      <c r="BN171" s="100"/>
      <c r="BO171" s="100"/>
      <c r="BP171" s="100"/>
      <c r="BQ171" s="100"/>
    </row>
    <row r="172" spans="2:69" x14ac:dyDescent="0.2">
      <c r="B172" s="102"/>
      <c r="C172" s="102"/>
      <c r="D172" s="102"/>
      <c r="E172" s="102"/>
      <c r="F172" s="102"/>
      <c r="G172" s="102"/>
      <c r="H172" s="102"/>
      <c r="I172" s="100"/>
      <c r="J172" s="100"/>
      <c r="K172" s="100"/>
      <c r="L172" s="100"/>
      <c r="M172" s="100"/>
      <c r="O172" s="102"/>
      <c r="P172" s="102"/>
      <c r="Q172" s="102"/>
      <c r="R172" s="102"/>
      <c r="S172" s="100"/>
      <c r="T172" s="100"/>
      <c r="U172" s="100"/>
      <c r="V172" s="100"/>
      <c r="W172" s="100"/>
      <c r="X172" s="100"/>
      <c r="AF172" s="100"/>
      <c r="AG172" s="100"/>
      <c r="AH172" s="100"/>
      <c r="AI172" s="100"/>
      <c r="AJ172" s="100"/>
      <c r="AL172" s="100"/>
      <c r="AM172" s="100"/>
      <c r="AZ172" s="102"/>
      <c r="BA172" s="102"/>
      <c r="BB172" s="102"/>
      <c r="BC172" s="102"/>
      <c r="BE172" s="100"/>
      <c r="BF172" s="100"/>
      <c r="BG172" s="100"/>
      <c r="BH172" s="100"/>
      <c r="BI172" s="100"/>
      <c r="BM172" s="100"/>
      <c r="BN172" s="100"/>
      <c r="BO172" s="100"/>
      <c r="BP172" s="100"/>
      <c r="BQ172" s="100"/>
    </row>
    <row r="173" spans="2:69" x14ac:dyDescent="0.2">
      <c r="B173" s="102"/>
      <c r="C173" s="102"/>
      <c r="D173" s="102"/>
      <c r="E173" s="102"/>
      <c r="F173" s="102"/>
      <c r="G173" s="102"/>
      <c r="H173" s="102"/>
      <c r="I173" s="100"/>
      <c r="J173" s="100"/>
      <c r="K173" s="100"/>
      <c r="L173" s="100"/>
      <c r="M173" s="100"/>
      <c r="O173" s="102"/>
      <c r="P173" s="102"/>
      <c r="Q173" s="102"/>
      <c r="R173" s="102"/>
      <c r="S173" s="100"/>
      <c r="T173" s="100"/>
      <c r="U173" s="100"/>
      <c r="V173" s="100"/>
      <c r="W173" s="100"/>
      <c r="X173" s="100"/>
      <c r="AF173" s="100"/>
      <c r="AG173" s="100"/>
      <c r="AH173" s="100"/>
      <c r="AI173" s="100"/>
      <c r="AJ173" s="100"/>
      <c r="AL173" s="100"/>
      <c r="AM173" s="100"/>
      <c r="AZ173" s="102"/>
      <c r="BA173" s="102"/>
      <c r="BB173" s="102"/>
      <c r="BC173" s="102"/>
      <c r="BE173" s="100"/>
      <c r="BF173" s="100"/>
      <c r="BG173" s="100"/>
      <c r="BH173" s="100"/>
      <c r="BI173" s="100"/>
      <c r="BM173" s="100"/>
      <c r="BN173" s="100"/>
      <c r="BO173" s="100"/>
      <c r="BP173" s="100"/>
      <c r="BQ173" s="100"/>
    </row>
    <row r="174" spans="2:69" x14ac:dyDescent="0.2">
      <c r="B174" s="102"/>
      <c r="C174" s="102"/>
      <c r="D174" s="102"/>
      <c r="E174" s="102"/>
      <c r="F174" s="102"/>
      <c r="G174" s="102"/>
      <c r="H174" s="102"/>
      <c r="I174" s="100"/>
      <c r="J174" s="100"/>
      <c r="K174" s="100"/>
      <c r="L174" s="100"/>
      <c r="M174" s="100"/>
      <c r="O174" s="102"/>
      <c r="P174" s="102"/>
      <c r="Q174" s="102"/>
      <c r="R174" s="102"/>
      <c r="S174" s="100"/>
      <c r="T174" s="100"/>
      <c r="U174" s="100"/>
      <c r="V174" s="100"/>
      <c r="W174" s="100"/>
      <c r="X174" s="100"/>
      <c r="AF174" s="100"/>
      <c r="AG174" s="100"/>
      <c r="AH174" s="100"/>
      <c r="AI174" s="100"/>
      <c r="AJ174" s="100"/>
      <c r="AL174" s="100"/>
      <c r="AM174" s="100"/>
      <c r="AZ174" s="102"/>
      <c r="BA174" s="102"/>
      <c r="BB174" s="102"/>
      <c r="BC174" s="102"/>
      <c r="BE174" s="100"/>
      <c r="BF174" s="100"/>
      <c r="BG174" s="100"/>
      <c r="BH174" s="100"/>
      <c r="BI174" s="100"/>
      <c r="BM174" s="100"/>
      <c r="BN174" s="100"/>
      <c r="BO174" s="100"/>
      <c r="BP174" s="100"/>
      <c r="BQ174" s="100"/>
    </row>
    <row r="175" spans="2:69" x14ac:dyDescent="0.2">
      <c r="B175" s="102"/>
      <c r="C175" s="102"/>
      <c r="D175" s="102"/>
      <c r="E175" s="102"/>
      <c r="F175" s="102"/>
      <c r="G175" s="102"/>
      <c r="H175" s="102"/>
      <c r="I175" s="100"/>
      <c r="J175" s="100"/>
      <c r="K175" s="100"/>
      <c r="L175" s="100"/>
      <c r="M175" s="100"/>
      <c r="O175" s="102"/>
      <c r="P175" s="102"/>
      <c r="Q175" s="102"/>
      <c r="R175" s="102"/>
      <c r="S175" s="100"/>
      <c r="T175" s="100"/>
      <c r="U175" s="100"/>
      <c r="V175" s="100"/>
      <c r="W175" s="100"/>
      <c r="X175" s="100"/>
      <c r="AF175" s="100"/>
      <c r="AG175" s="100"/>
      <c r="AH175" s="100"/>
      <c r="AI175" s="100"/>
      <c r="AJ175" s="100"/>
      <c r="AL175" s="100"/>
      <c r="AM175" s="100"/>
      <c r="AZ175" s="102"/>
      <c r="BA175" s="102"/>
      <c r="BB175" s="102"/>
      <c r="BC175" s="102"/>
      <c r="BE175" s="100"/>
      <c r="BF175" s="100"/>
      <c r="BG175" s="100"/>
      <c r="BH175" s="100"/>
      <c r="BI175" s="100"/>
      <c r="BM175" s="100"/>
      <c r="BN175" s="100"/>
      <c r="BO175" s="100"/>
      <c r="BP175" s="100"/>
      <c r="BQ175" s="100"/>
    </row>
    <row r="176" spans="2:69" x14ac:dyDescent="0.2">
      <c r="B176" s="102"/>
      <c r="C176" s="102"/>
      <c r="D176" s="102"/>
      <c r="E176" s="102"/>
      <c r="F176" s="102"/>
      <c r="G176" s="102"/>
      <c r="H176" s="102"/>
      <c r="I176" s="100"/>
      <c r="J176" s="100"/>
      <c r="K176" s="100"/>
      <c r="L176" s="100"/>
      <c r="M176" s="100"/>
      <c r="O176" s="102"/>
      <c r="P176" s="102"/>
      <c r="Q176" s="102"/>
      <c r="R176" s="102"/>
      <c r="S176" s="100"/>
      <c r="T176" s="100"/>
      <c r="U176" s="100"/>
      <c r="V176" s="100"/>
      <c r="W176" s="100"/>
      <c r="X176" s="100"/>
      <c r="AF176" s="100"/>
      <c r="AG176" s="100"/>
      <c r="AH176" s="100"/>
      <c r="AI176" s="100"/>
      <c r="AJ176" s="100"/>
      <c r="AL176" s="100"/>
      <c r="AM176" s="100"/>
      <c r="AZ176" s="102"/>
      <c r="BA176" s="102"/>
      <c r="BB176" s="102"/>
      <c r="BC176" s="102"/>
      <c r="BE176" s="100"/>
      <c r="BF176" s="100"/>
      <c r="BG176" s="100"/>
      <c r="BH176" s="100"/>
      <c r="BI176" s="100"/>
      <c r="BM176" s="100"/>
      <c r="BN176" s="100"/>
      <c r="BO176" s="100"/>
      <c r="BP176" s="100"/>
      <c r="BQ176" s="100"/>
    </row>
    <row r="177" spans="2:69" x14ac:dyDescent="0.2">
      <c r="B177" s="102"/>
      <c r="C177" s="102"/>
      <c r="D177" s="102"/>
      <c r="E177" s="102"/>
      <c r="F177" s="102"/>
      <c r="G177" s="102"/>
      <c r="H177" s="102"/>
      <c r="I177" s="100"/>
      <c r="J177" s="100"/>
      <c r="K177" s="100"/>
      <c r="L177" s="100"/>
      <c r="M177" s="100"/>
      <c r="O177" s="102"/>
      <c r="P177" s="102"/>
      <c r="Q177" s="102"/>
      <c r="R177" s="102"/>
      <c r="S177" s="100"/>
      <c r="T177" s="100"/>
      <c r="U177" s="100"/>
      <c r="V177" s="100"/>
      <c r="W177" s="100"/>
      <c r="X177" s="100"/>
      <c r="AF177" s="100"/>
      <c r="AG177" s="100"/>
      <c r="AH177" s="100"/>
      <c r="AI177" s="100"/>
      <c r="AJ177" s="100"/>
      <c r="AL177" s="100"/>
      <c r="AM177" s="100"/>
      <c r="AZ177" s="102"/>
      <c r="BA177" s="102"/>
      <c r="BB177" s="102"/>
      <c r="BC177" s="102"/>
      <c r="BE177" s="100"/>
      <c r="BF177" s="100"/>
      <c r="BG177" s="100"/>
      <c r="BH177" s="100"/>
      <c r="BI177" s="100"/>
      <c r="BM177" s="100"/>
      <c r="BN177" s="100"/>
      <c r="BO177" s="100"/>
      <c r="BP177" s="100"/>
      <c r="BQ177" s="100"/>
    </row>
    <row r="178" spans="2:69" x14ac:dyDescent="0.2">
      <c r="B178" s="102"/>
      <c r="C178" s="102"/>
      <c r="D178" s="102"/>
      <c r="E178" s="102"/>
      <c r="F178" s="102"/>
      <c r="G178" s="102"/>
      <c r="H178" s="102"/>
      <c r="I178" s="100"/>
      <c r="J178" s="100"/>
      <c r="K178" s="100"/>
      <c r="L178" s="100"/>
      <c r="M178" s="100"/>
      <c r="O178" s="102"/>
      <c r="P178" s="102"/>
      <c r="Q178" s="102"/>
      <c r="R178" s="102"/>
      <c r="S178" s="100"/>
      <c r="T178" s="100"/>
      <c r="U178" s="100"/>
      <c r="V178" s="100"/>
      <c r="W178" s="100"/>
      <c r="X178" s="100"/>
      <c r="AF178" s="100"/>
      <c r="AG178" s="100"/>
      <c r="AH178" s="100"/>
      <c r="AI178" s="100"/>
      <c r="AJ178" s="100"/>
      <c r="AL178" s="100"/>
      <c r="AM178" s="100"/>
      <c r="AZ178" s="102"/>
      <c r="BA178" s="102"/>
      <c r="BB178" s="102"/>
      <c r="BC178" s="102"/>
      <c r="BE178" s="100"/>
      <c r="BF178" s="100"/>
      <c r="BG178" s="100"/>
      <c r="BH178" s="100"/>
      <c r="BI178" s="100"/>
      <c r="BM178" s="100"/>
      <c r="BN178" s="100"/>
      <c r="BO178" s="100"/>
      <c r="BP178" s="100"/>
      <c r="BQ178" s="100"/>
    </row>
    <row r="179" spans="2:69" x14ac:dyDescent="0.2">
      <c r="B179" s="102"/>
      <c r="C179" s="102"/>
      <c r="D179" s="102"/>
      <c r="E179" s="102"/>
      <c r="F179" s="102"/>
      <c r="G179" s="102"/>
      <c r="H179" s="102"/>
      <c r="I179" s="100"/>
      <c r="J179" s="100"/>
      <c r="K179" s="100"/>
      <c r="L179" s="100"/>
      <c r="M179" s="100"/>
      <c r="O179" s="102"/>
      <c r="P179" s="102"/>
      <c r="Q179" s="102"/>
      <c r="R179" s="102"/>
      <c r="S179" s="100"/>
      <c r="T179" s="100"/>
      <c r="U179" s="100"/>
      <c r="V179" s="100"/>
      <c r="W179" s="100"/>
      <c r="X179" s="100"/>
      <c r="AF179" s="100"/>
      <c r="AG179" s="100"/>
      <c r="AH179" s="100"/>
      <c r="AI179" s="100"/>
      <c r="AJ179" s="100"/>
      <c r="AL179" s="100"/>
      <c r="AM179" s="100"/>
      <c r="AZ179" s="102"/>
      <c r="BA179" s="102"/>
      <c r="BB179" s="102"/>
      <c r="BC179" s="102"/>
      <c r="BE179" s="100"/>
      <c r="BF179" s="100"/>
      <c r="BG179" s="100"/>
      <c r="BH179" s="100"/>
      <c r="BI179" s="100"/>
      <c r="BM179" s="100"/>
      <c r="BN179" s="100"/>
      <c r="BO179" s="100"/>
      <c r="BP179" s="100"/>
      <c r="BQ179" s="100"/>
    </row>
    <row r="180" spans="2:69" x14ac:dyDescent="0.2">
      <c r="B180" s="102"/>
      <c r="C180" s="102"/>
      <c r="D180" s="102"/>
      <c r="E180" s="102"/>
      <c r="F180" s="102"/>
      <c r="G180" s="102"/>
      <c r="H180" s="102"/>
      <c r="I180" s="100"/>
      <c r="J180" s="100"/>
      <c r="K180" s="100"/>
      <c r="L180" s="100"/>
      <c r="M180" s="100"/>
      <c r="O180" s="102"/>
      <c r="P180" s="102"/>
      <c r="Q180" s="102"/>
      <c r="R180" s="102"/>
      <c r="S180" s="100"/>
      <c r="T180" s="100"/>
      <c r="U180" s="100"/>
      <c r="V180" s="100"/>
      <c r="W180" s="100"/>
      <c r="X180" s="100"/>
      <c r="AF180" s="100"/>
      <c r="AG180" s="100"/>
      <c r="AH180" s="100"/>
      <c r="AI180" s="100"/>
      <c r="AJ180" s="100"/>
      <c r="AL180" s="100"/>
      <c r="AM180" s="100"/>
      <c r="AZ180" s="102"/>
      <c r="BA180" s="102"/>
      <c r="BB180" s="102"/>
      <c r="BC180" s="102"/>
      <c r="BE180" s="100"/>
      <c r="BF180" s="100"/>
      <c r="BG180" s="100"/>
      <c r="BH180" s="100"/>
      <c r="BI180" s="100"/>
      <c r="BM180" s="100"/>
      <c r="BN180" s="100"/>
      <c r="BO180" s="100"/>
      <c r="BP180" s="100"/>
      <c r="BQ180" s="100"/>
    </row>
    <row r="181" spans="2:69" x14ac:dyDescent="0.2">
      <c r="B181" s="102"/>
      <c r="C181" s="102"/>
      <c r="D181" s="102"/>
      <c r="E181" s="102"/>
      <c r="F181" s="102"/>
      <c r="G181" s="102"/>
      <c r="H181" s="102"/>
      <c r="I181" s="100"/>
      <c r="J181" s="100"/>
      <c r="K181" s="100"/>
      <c r="L181" s="100"/>
      <c r="M181" s="100"/>
      <c r="O181" s="102"/>
      <c r="P181" s="102"/>
      <c r="Q181" s="102"/>
      <c r="R181" s="102"/>
      <c r="S181" s="100"/>
      <c r="T181" s="100"/>
      <c r="U181" s="100"/>
      <c r="V181" s="100"/>
      <c r="W181" s="100"/>
      <c r="X181" s="100"/>
      <c r="AF181" s="100"/>
      <c r="AG181" s="100"/>
      <c r="AH181" s="100"/>
      <c r="AI181" s="100"/>
      <c r="AJ181" s="100"/>
      <c r="AL181" s="100"/>
      <c r="AM181" s="100"/>
      <c r="AZ181" s="102"/>
      <c r="BA181" s="102"/>
      <c r="BB181" s="102"/>
      <c r="BC181" s="102"/>
      <c r="BE181" s="100"/>
      <c r="BF181" s="100"/>
      <c r="BG181" s="100"/>
      <c r="BH181" s="100"/>
      <c r="BI181" s="100"/>
      <c r="BM181" s="100"/>
      <c r="BN181" s="100"/>
      <c r="BO181" s="100"/>
      <c r="BP181" s="100"/>
      <c r="BQ181" s="100"/>
    </row>
    <row r="182" spans="2:69" x14ac:dyDescent="0.2">
      <c r="B182" s="102"/>
      <c r="C182" s="102"/>
      <c r="D182" s="102"/>
      <c r="E182" s="102"/>
      <c r="F182" s="102"/>
      <c r="G182" s="102"/>
      <c r="H182" s="102"/>
      <c r="I182" s="100"/>
      <c r="J182" s="100"/>
      <c r="K182" s="100"/>
      <c r="L182" s="100"/>
      <c r="M182" s="100"/>
      <c r="O182" s="102"/>
      <c r="P182" s="102"/>
      <c r="Q182" s="102"/>
      <c r="R182" s="102"/>
      <c r="S182" s="100"/>
      <c r="T182" s="100"/>
      <c r="U182" s="100"/>
      <c r="V182" s="100"/>
      <c r="W182" s="100"/>
      <c r="X182" s="100"/>
      <c r="AF182" s="100"/>
      <c r="AG182" s="100"/>
      <c r="AH182" s="100"/>
      <c r="AI182" s="100"/>
      <c r="AJ182" s="100"/>
      <c r="AL182" s="100"/>
      <c r="AM182" s="100"/>
      <c r="AZ182" s="102"/>
      <c r="BA182" s="102"/>
      <c r="BB182" s="102"/>
      <c r="BC182" s="102"/>
      <c r="BE182" s="100"/>
      <c r="BF182" s="100"/>
      <c r="BG182" s="100"/>
      <c r="BH182" s="100"/>
      <c r="BI182" s="100"/>
      <c r="BM182" s="100"/>
      <c r="BN182" s="100"/>
      <c r="BO182" s="100"/>
      <c r="BP182" s="100"/>
      <c r="BQ182" s="100"/>
    </row>
    <row r="183" spans="2:69" x14ac:dyDescent="0.2">
      <c r="B183" s="102"/>
      <c r="C183" s="102"/>
      <c r="D183" s="102"/>
      <c r="E183" s="102"/>
      <c r="F183" s="102"/>
      <c r="G183" s="102"/>
      <c r="H183" s="102"/>
      <c r="I183" s="100"/>
      <c r="J183" s="100"/>
      <c r="K183" s="100"/>
      <c r="L183" s="100"/>
      <c r="M183" s="100"/>
      <c r="O183" s="102"/>
      <c r="P183" s="102"/>
      <c r="Q183" s="102"/>
      <c r="R183" s="102"/>
      <c r="S183" s="100"/>
      <c r="T183" s="100"/>
      <c r="U183" s="100"/>
      <c r="V183" s="100"/>
      <c r="W183" s="100"/>
      <c r="X183" s="100"/>
      <c r="AF183" s="100"/>
      <c r="AG183" s="100"/>
      <c r="AH183" s="100"/>
      <c r="AI183" s="100"/>
      <c r="AJ183" s="100"/>
      <c r="AL183" s="100"/>
      <c r="AM183" s="100"/>
      <c r="AZ183" s="102"/>
      <c r="BA183" s="102"/>
      <c r="BB183" s="102"/>
      <c r="BC183" s="102"/>
      <c r="BE183" s="100"/>
      <c r="BF183" s="100"/>
      <c r="BG183" s="100"/>
      <c r="BH183" s="100"/>
      <c r="BI183" s="100"/>
      <c r="BM183" s="100"/>
      <c r="BN183" s="100"/>
      <c r="BO183" s="100"/>
      <c r="BP183" s="100"/>
      <c r="BQ183" s="100"/>
    </row>
    <row r="184" spans="2:69" x14ac:dyDescent="0.2">
      <c r="B184" s="102"/>
      <c r="C184" s="102"/>
      <c r="D184" s="102"/>
      <c r="E184" s="102"/>
      <c r="F184" s="102"/>
      <c r="G184" s="102"/>
      <c r="H184" s="102"/>
      <c r="I184" s="38"/>
      <c r="J184" s="38"/>
      <c r="K184" s="38"/>
      <c r="L184" s="38"/>
      <c r="M184" s="38"/>
      <c r="O184" s="102"/>
      <c r="P184" s="102"/>
      <c r="Q184" s="102"/>
      <c r="R184" s="102"/>
      <c r="S184" s="38"/>
      <c r="T184" s="38"/>
      <c r="U184" s="38"/>
      <c r="V184" s="38"/>
      <c r="W184" s="38"/>
      <c r="X184" s="38"/>
      <c r="AF184" s="38"/>
      <c r="AG184" s="38"/>
      <c r="AH184" s="38"/>
      <c r="AI184" s="38"/>
      <c r="AJ184" s="38"/>
      <c r="AL184" s="38"/>
      <c r="AM184" s="38"/>
      <c r="AZ184" s="102"/>
      <c r="BA184" s="102"/>
      <c r="BB184" s="102"/>
      <c r="BC184" s="102"/>
      <c r="BE184" s="38"/>
      <c r="BF184" s="38"/>
      <c r="BG184" s="38"/>
      <c r="BH184" s="38"/>
      <c r="BI184" s="38"/>
      <c r="BM184" s="38"/>
      <c r="BN184" s="38"/>
      <c r="BO184" s="38"/>
      <c r="BP184" s="38"/>
      <c r="BQ184" s="38"/>
    </row>
    <row r="185" spans="2:69" x14ac:dyDescent="0.2">
      <c r="B185" s="102"/>
      <c r="C185" s="102"/>
      <c r="D185" s="102"/>
      <c r="E185" s="102"/>
      <c r="F185" s="102"/>
      <c r="G185" s="102"/>
      <c r="H185" s="102"/>
      <c r="I185" s="38"/>
      <c r="J185" s="38"/>
      <c r="K185" s="38"/>
      <c r="L185" s="38"/>
      <c r="M185" s="38"/>
      <c r="O185" s="102"/>
      <c r="P185" s="102"/>
      <c r="Q185" s="102"/>
      <c r="R185" s="102"/>
      <c r="S185" s="38"/>
      <c r="T185" s="38"/>
      <c r="U185" s="38"/>
      <c r="V185" s="38"/>
      <c r="W185" s="38"/>
      <c r="X185" s="38"/>
      <c r="AF185" s="38"/>
      <c r="AG185" s="38"/>
      <c r="AH185" s="38"/>
      <c r="AI185" s="38"/>
      <c r="AJ185" s="38"/>
      <c r="AL185" s="38"/>
      <c r="AM185" s="38"/>
      <c r="AZ185" s="102"/>
      <c r="BA185" s="102"/>
      <c r="BB185" s="102"/>
      <c r="BC185" s="102"/>
      <c r="BE185" s="38"/>
      <c r="BF185" s="38"/>
      <c r="BG185" s="38"/>
      <c r="BH185" s="38"/>
      <c r="BI185" s="38"/>
      <c r="BM185" s="38"/>
      <c r="BN185" s="38"/>
      <c r="BO185" s="38"/>
      <c r="BP185" s="38"/>
      <c r="BQ185" s="38"/>
    </row>
    <row r="186" spans="2:69" x14ac:dyDescent="0.2">
      <c r="B186" s="102"/>
      <c r="C186" s="102"/>
      <c r="D186" s="102"/>
      <c r="E186" s="102"/>
      <c r="F186" s="102"/>
      <c r="G186" s="102"/>
      <c r="H186" s="102"/>
      <c r="I186" s="38"/>
      <c r="J186" s="38"/>
      <c r="K186" s="38"/>
      <c r="L186" s="38"/>
      <c r="M186" s="38"/>
      <c r="O186" s="102"/>
      <c r="P186" s="102"/>
      <c r="Q186" s="102"/>
      <c r="R186" s="102"/>
      <c r="S186" s="38"/>
      <c r="T186" s="38"/>
      <c r="U186" s="38"/>
      <c r="V186" s="38"/>
      <c r="W186" s="38"/>
      <c r="X186" s="38"/>
      <c r="AF186" s="38"/>
      <c r="AG186" s="38"/>
      <c r="AH186" s="38"/>
      <c r="AI186" s="38"/>
      <c r="AJ186" s="38"/>
      <c r="AL186" s="38"/>
      <c r="AM186" s="38"/>
      <c r="AZ186" s="102"/>
      <c r="BA186" s="102"/>
      <c r="BB186" s="102"/>
      <c r="BC186" s="102"/>
      <c r="BE186" s="38"/>
      <c r="BF186" s="38"/>
      <c r="BG186" s="38"/>
      <c r="BH186" s="38"/>
      <c r="BI186" s="38"/>
      <c r="BM186" s="38"/>
      <c r="BN186" s="38"/>
      <c r="BO186" s="38"/>
      <c r="BP186" s="38"/>
      <c r="BQ186" s="38"/>
    </row>
    <row r="187" spans="2:69" x14ac:dyDescent="0.2">
      <c r="B187" s="102"/>
      <c r="C187" s="102"/>
      <c r="D187" s="102"/>
      <c r="E187" s="102"/>
      <c r="F187" s="102"/>
      <c r="G187" s="102"/>
      <c r="H187" s="102"/>
      <c r="I187" s="38"/>
      <c r="J187" s="38"/>
      <c r="K187" s="38"/>
      <c r="L187" s="38"/>
      <c r="M187" s="38"/>
      <c r="O187" s="102"/>
      <c r="P187" s="102"/>
      <c r="Q187" s="102"/>
      <c r="R187" s="102"/>
      <c r="S187" s="38"/>
      <c r="T187" s="38"/>
      <c r="U187" s="38"/>
      <c r="V187" s="38"/>
      <c r="W187" s="38"/>
      <c r="X187" s="38"/>
      <c r="AF187" s="38"/>
      <c r="AG187" s="38"/>
      <c r="AH187" s="38"/>
      <c r="AI187" s="38"/>
      <c r="AJ187" s="38"/>
      <c r="AL187" s="38"/>
      <c r="AM187" s="38"/>
      <c r="AZ187" s="102"/>
      <c r="BA187" s="102"/>
      <c r="BB187" s="102"/>
      <c r="BC187" s="102"/>
      <c r="BE187" s="38"/>
      <c r="BF187" s="38"/>
      <c r="BG187" s="38"/>
      <c r="BH187" s="38"/>
      <c r="BI187" s="38"/>
      <c r="BM187" s="38"/>
      <c r="BN187" s="38"/>
      <c r="BO187" s="38"/>
      <c r="BP187" s="38"/>
      <c r="BQ187" s="38"/>
    </row>
    <row r="188" spans="2:69" x14ac:dyDescent="0.2">
      <c r="B188" s="102"/>
      <c r="C188" s="102"/>
      <c r="D188" s="102"/>
      <c r="E188" s="102"/>
      <c r="F188" s="102"/>
      <c r="G188" s="102"/>
      <c r="H188" s="102"/>
      <c r="I188" s="38"/>
      <c r="J188" s="38"/>
      <c r="K188" s="38"/>
      <c r="L188" s="38"/>
      <c r="M188" s="38"/>
      <c r="O188" s="102"/>
      <c r="P188" s="102"/>
      <c r="Q188" s="102"/>
      <c r="R188" s="102"/>
      <c r="S188" s="38"/>
      <c r="T188" s="38"/>
      <c r="U188" s="38"/>
      <c r="V188" s="38"/>
      <c r="W188" s="38"/>
      <c r="X188" s="38"/>
      <c r="AF188" s="38"/>
      <c r="AG188" s="38"/>
      <c r="AH188" s="38"/>
      <c r="AI188" s="38"/>
      <c r="AJ188" s="38"/>
      <c r="AL188" s="38"/>
      <c r="AM188" s="38"/>
      <c r="AZ188" s="102"/>
      <c r="BA188" s="102"/>
      <c r="BB188" s="102"/>
      <c r="BC188" s="102"/>
      <c r="BE188" s="38"/>
      <c r="BF188" s="38"/>
      <c r="BG188" s="38"/>
      <c r="BH188" s="38"/>
      <c r="BI188" s="38"/>
      <c r="BM188" s="38"/>
      <c r="BN188" s="38"/>
      <c r="BO188" s="38"/>
      <c r="BP188" s="38"/>
      <c r="BQ188" s="38"/>
    </row>
    <row r="189" spans="2:69" x14ac:dyDescent="0.2">
      <c r="B189" s="102"/>
      <c r="C189" s="102"/>
      <c r="D189" s="102"/>
      <c r="E189" s="102"/>
      <c r="F189" s="102"/>
      <c r="G189" s="102"/>
      <c r="H189" s="102"/>
      <c r="I189" s="38"/>
      <c r="J189" s="38"/>
      <c r="K189" s="38"/>
      <c r="L189" s="38"/>
      <c r="M189" s="38"/>
      <c r="O189" s="102"/>
      <c r="P189" s="102"/>
      <c r="Q189" s="102"/>
      <c r="R189" s="102"/>
      <c r="S189" s="38"/>
      <c r="T189" s="38"/>
      <c r="U189" s="38"/>
      <c r="V189" s="38"/>
      <c r="W189" s="38"/>
      <c r="X189" s="38"/>
      <c r="AF189" s="38"/>
      <c r="AG189" s="38"/>
      <c r="AH189" s="38"/>
      <c r="AI189" s="38"/>
      <c r="AJ189" s="38"/>
      <c r="AL189" s="38"/>
      <c r="AM189" s="38"/>
      <c r="AZ189" s="102"/>
      <c r="BA189" s="102"/>
      <c r="BB189" s="102"/>
      <c r="BC189" s="102"/>
      <c r="BE189" s="38"/>
      <c r="BF189" s="38"/>
      <c r="BG189" s="38"/>
      <c r="BH189" s="38"/>
      <c r="BI189" s="38"/>
      <c r="BM189" s="38"/>
      <c r="BN189" s="38"/>
      <c r="BO189" s="38"/>
      <c r="BP189" s="38"/>
      <c r="BQ189" s="38"/>
    </row>
    <row r="190" spans="2:69" x14ac:dyDescent="0.2">
      <c r="B190" s="102"/>
      <c r="C190" s="102"/>
      <c r="D190" s="102"/>
      <c r="E190" s="102"/>
      <c r="F190" s="102"/>
      <c r="G190" s="102"/>
      <c r="H190" s="102"/>
      <c r="I190" s="38"/>
      <c r="J190" s="38"/>
      <c r="K190" s="38"/>
      <c r="L190" s="38"/>
      <c r="M190" s="38"/>
      <c r="O190" s="102"/>
      <c r="P190" s="102"/>
      <c r="Q190" s="102"/>
      <c r="R190" s="102"/>
      <c r="S190" s="38"/>
      <c r="T190" s="38"/>
      <c r="U190" s="38"/>
      <c r="V190" s="38"/>
      <c r="W190" s="38"/>
      <c r="X190" s="38"/>
      <c r="AF190" s="38"/>
      <c r="AG190" s="38"/>
      <c r="AH190" s="38"/>
      <c r="AI190" s="38"/>
      <c r="AJ190" s="38"/>
      <c r="AL190" s="38"/>
      <c r="AM190" s="38"/>
      <c r="AZ190" s="102"/>
      <c r="BA190" s="102"/>
      <c r="BB190" s="102"/>
      <c r="BC190" s="102"/>
      <c r="BE190" s="38"/>
      <c r="BF190" s="38"/>
      <c r="BG190" s="38"/>
      <c r="BH190" s="38"/>
      <c r="BI190" s="38"/>
      <c r="BM190" s="38"/>
      <c r="BN190" s="38"/>
      <c r="BO190" s="38"/>
      <c r="BP190" s="38"/>
      <c r="BQ190" s="38"/>
    </row>
    <row r="191" spans="2:69" x14ac:dyDescent="0.2">
      <c r="B191" s="102"/>
      <c r="C191" s="102"/>
      <c r="D191" s="102"/>
      <c r="E191" s="102"/>
      <c r="F191" s="102"/>
      <c r="G191" s="102"/>
      <c r="H191" s="102"/>
      <c r="I191" s="38"/>
      <c r="J191" s="38"/>
      <c r="K191" s="38"/>
      <c r="L191" s="38"/>
      <c r="M191" s="38"/>
      <c r="O191" s="102"/>
      <c r="P191" s="102"/>
      <c r="Q191" s="102"/>
      <c r="R191" s="102"/>
      <c r="S191" s="38"/>
      <c r="T191" s="38"/>
      <c r="U191" s="38"/>
      <c r="V191" s="38"/>
      <c r="W191" s="38"/>
      <c r="X191" s="38"/>
      <c r="AF191" s="38"/>
      <c r="AG191" s="38"/>
      <c r="AH191" s="38"/>
      <c r="AI191" s="38"/>
      <c r="AJ191" s="38"/>
      <c r="AL191" s="38"/>
      <c r="AM191" s="38"/>
      <c r="AZ191" s="102"/>
      <c r="BA191" s="102"/>
      <c r="BB191" s="102"/>
      <c r="BC191" s="102"/>
      <c r="BE191" s="38"/>
      <c r="BF191" s="38"/>
      <c r="BG191" s="38"/>
      <c r="BH191" s="38"/>
      <c r="BI191" s="38"/>
      <c r="BM191" s="38"/>
      <c r="BN191" s="38"/>
      <c r="BO191" s="38"/>
      <c r="BP191" s="38"/>
      <c r="BQ191" s="38"/>
    </row>
    <row r="192" spans="2:69" x14ac:dyDescent="0.2"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O192" s="102"/>
      <c r="P192" s="102"/>
      <c r="Q192" s="102"/>
      <c r="R192" s="102"/>
      <c r="S192" s="38"/>
      <c r="T192" s="38"/>
      <c r="U192" s="38"/>
      <c r="V192" s="38"/>
      <c r="W192" s="38"/>
      <c r="X192" s="38"/>
      <c r="AF192" s="38"/>
      <c r="AG192" s="38"/>
      <c r="AH192" s="38"/>
      <c r="AI192" s="38"/>
      <c r="AJ192" s="38"/>
      <c r="AL192" s="38"/>
      <c r="AM192" s="38"/>
      <c r="AZ192" s="102"/>
      <c r="BA192" s="102"/>
      <c r="BB192" s="102"/>
      <c r="BC192" s="102"/>
      <c r="BE192" s="38"/>
      <c r="BF192" s="38"/>
      <c r="BG192" s="38"/>
      <c r="BH192" s="38"/>
      <c r="BI192" s="38"/>
      <c r="BM192" s="38"/>
      <c r="BN192" s="38"/>
      <c r="BO192" s="38"/>
      <c r="BP192" s="38"/>
      <c r="BQ192" s="38"/>
    </row>
    <row r="193" spans="2:69" x14ac:dyDescent="0.2"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O193" s="102"/>
      <c r="P193" s="102"/>
      <c r="Q193" s="102"/>
      <c r="R193" s="102"/>
      <c r="S193" s="38"/>
      <c r="T193" s="38"/>
      <c r="U193" s="38"/>
      <c r="V193" s="38"/>
      <c r="W193" s="38"/>
      <c r="X193" s="38"/>
      <c r="AF193" s="38"/>
      <c r="AG193" s="38"/>
      <c r="AH193" s="38"/>
      <c r="AI193" s="38"/>
      <c r="AJ193" s="38"/>
      <c r="AL193" s="38"/>
      <c r="AM193" s="38"/>
      <c r="AZ193" s="102"/>
      <c r="BA193" s="102"/>
      <c r="BB193" s="102"/>
      <c r="BC193" s="102"/>
      <c r="BE193" s="38"/>
      <c r="BF193" s="38"/>
      <c r="BG193" s="38"/>
      <c r="BH193" s="38"/>
      <c r="BI193" s="38"/>
      <c r="BM193" s="38"/>
      <c r="BN193" s="38"/>
      <c r="BO193" s="38"/>
      <c r="BP193" s="38"/>
      <c r="BQ193" s="38"/>
    </row>
    <row r="194" spans="2:69" x14ac:dyDescent="0.2"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O194" s="102"/>
      <c r="P194" s="102"/>
      <c r="Q194" s="102"/>
      <c r="R194" s="102"/>
      <c r="AF194" s="38"/>
      <c r="AG194" s="38"/>
      <c r="AH194" s="38"/>
      <c r="AI194" s="38"/>
      <c r="AJ194" s="38"/>
      <c r="AL194" s="38"/>
      <c r="AM194" s="38"/>
      <c r="AZ194" s="102"/>
      <c r="BA194" s="102"/>
      <c r="BB194" s="102"/>
      <c r="BC194" s="102"/>
      <c r="BE194" s="38"/>
      <c r="BF194" s="38"/>
      <c r="BG194" s="38"/>
      <c r="BH194" s="38"/>
      <c r="BI194" s="38"/>
      <c r="BM194" s="38"/>
      <c r="BN194" s="38"/>
      <c r="BO194" s="38"/>
      <c r="BP194" s="38"/>
      <c r="BQ194" s="38"/>
    </row>
    <row r="195" spans="2:69" x14ac:dyDescent="0.2"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O195" s="102"/>
      <c r="P195" s="102"/>
      <c r="Q195" s="102"/>
      <c r="R195" s="102"/>
      <c r="AF195" s="38"/>
      <c r="AG195" s="38"/>
      <c r="AH195" s="38"/>
      <c r="AI195" s="38"/>
      <c r="AJ195" s="38"/>
      <c r="AL195" s="38"/>
      <c r="AM195" s="38"/>
      <c r="AZ195" s="102"/>
      <c r="BA195" s="102"/>
      <c r="BB195" s="102"/>
      <c r="BC195" s="102"/>
      <c r="BE195" s="38"/>
      <c r="BF195" s="38"/>
      <c r="BG195" s="38"/>
      <c r="BH195" s="38"/>
      <c r="BI195" s="38"/>
      <c r="BM195" s="38"/>
      <c r="BN195" s="38"/>
      <c r="BO195" s="38"/>
      <c r="BP195" s="38"/>
      <c r="BQ195" s="38"/>
    </row>
    <row r="196" spans="2:69" x14ac:dyDescent="0.2"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O196" s="102"/>
      <c r="P196" s="102"/>
      <c r="Q196" s="102"/>
      <c r="R196" s="102"/>
      <c r="AF196" s="38"/>
      <c r="AG196" s="38"/>
      <c r="AH196" s="38"/>
      <c r="AI196" s="38"/>
      <c r="AJ196" s="38"/>
      <c r="AL196" s="38"/>
      <c r="AM196" s="38"/>
      <c r="AZ196" s="102"/>
      <c r="BA196" s="102"/>
      <c r="BB196" s="102"/>
      <c r="BC196" s="102"/>
      <c r="BE196" s="38"/>
      <c r="BF196" s="38"/>
      <c r="BG196" s="38"/>
      <c r="BH196" s="38"/>
      <c r="BI196" s="38"/>
      <c r="BM196" s="38"/>
      <c r="BN196" s="38"/>
      <c r="BO196" s="38"/>
      <c r="BP196" s="38"/>
      <c r="BQ196" s="38"/>
    </row>
    <row r="197" spans="2:69" x14ac:dyDescent="0.2"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O197" s="102"/>
      <c r="P197" s="102"/>
      <c r="Q197" s="102"/>
      <c r="R197" s="102"/>
      <c r="AF197" s="38"/>
      <c r="AG197" s="38"/>
      <c r="AH197" s="38"/>
      <c r="AI197" s="38"/>
      <c r="AJ197" s="38"/>
      <c r="AL197" s="38"/>
      <c r="AM197" s="38"/>
      <c r="AZ197" s="102"/>
      <c r="BA197" s="102"/>
      <c r="BB197" s="102"/>
      <c r="BC197" s="102"/>
      <c r="BE197" s="38"/>
      <c r="BF197" s="38"/>
      <c r="BG197" s="38"/>
      <c r="BH197" s="38"/>
      <c r="BI197" s="38"/>
      <c r="BM197" s="38"/>
      <c r="BN197" s="38"/>
      <c r="BO197" s="38"/>
      <c r="BP197" s="38"/>
      <c r="BQ197" s="38"/>
    </row>
    <row r="198" spans="2:69" x14ac:dyDescent="0.2"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O198" s="102"/>
      <c r="P198" s="102"/>
      <c r="Q198" s="102"/>
      <c r="R198" s="102"/>
      <c r="AF198" s="38"/>
      <c r="AG198" s="38"/>
      <c r="AH198" s="38"/>
      <c r="AI198" s="38"/>
      <c r="AJ198" s="38"/>
      <c r="AL198" s="38"/>
      <c r="AM198" s="38"/>
      <c r="AZ198" s="102"/>
      <c r="BA198" s="102"/>
      <c r="BB198" s="102"/>
      <c r="BC198" s="102"/>
      <c r="BE198" s="38"/>
      <c r="BF198" s="38"/>
      <c r="BG198" s="38"/>
      <c r="BH198" s="38"/>
      <c r="BI198" s="38"/>
      <c r="BM198" s="38"/>
      <c r="BN198" s="38"/>
      <c r="BO198" s="38"/>
      <c r="BP198" s="38"/>
      <c r="BQ198" s="38"/>
    </row>
    <row r="199" spans="2:69" x14ac:dyDescent="0.2"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O199" s="102"/>
      <c r="P199" s="102"/>
      <c r="Q199" s="102"/>
      <c r="R199" s="102"/>
      <c r="AF199" s="38"/>
      <c r="AG199" s="38"/>
      <c r="AH199" s="38"/>
      <c r="AI199" s="38"/>
      <c r="AJ199" s="38"/>
      <c r="AL199" s="38"/>
      <c r="AM199" s="38"/>
      <c r="AZ199" s="102"/>
      <c r="BA199" s="102"/>
      <c r="BB199" s="102"/>
      <c r="BC199" s="102"/>
      <c r="BE199" s="38"/>
      <c r="BF199" s="38"/>
      <c r="BG199" s="38"/>
      <c r="BH199" s="38"/>
      <c r="BI199" s="38"/>
      <c r="BM199" s="38"/>
      <c r="BN199" s="38"/>
      <c r="BO199" s="38"/>
      <c r="BP199" s="38"/>
      <c r="BQ199" s="38"/>
    </row>
    <row r="200" spans="2:69" x14ac:dyDescent="0.2"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O200" s="102"/>
      <c r="P200" s="102"/>
      <c r="Q200" s="102"/>
      <c r="R200" s="102"/>
      <c r="AF200" s="38"/>
      <c r="AG200" s="38"/>
      <c r="AH200" s="38"/>
      <c r="AI200" s="38"/>
      <c r="AJ200" s="38"/>
      <c r="AL200" s="38"/>
      <c r="AM200" s="38"/>
      <c r="AZ200" s="102"/>
      <c r="BA200" s="102"/>
      <c r="BB200" s="102"/>
      <c r="BC200" s="102"/>
      <c r="BE200" s="38"/>
      <c r="BF200" s="38"/>
      <c r="BG200" s="38"/>
      <c r="BH200" s="38"/>
      <c r="BI200" s="38"/>
      <c r="BM200" s="38"/>
      <c r="BN200" s="38"/>
      <c r="BO200" s="38"/>
      <c r="BP200" s="38"/>
      <c r="BQ200" s="38"/>
    </row>
    <row r="201" spans="2:69" x14ac:dyDescent="0.2"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O201" s="102"/>
      <c r="P201" s="102"/>
      <c r="Q201" s="102"/>
      <c r="R201" s="102"/>
      <c r="AF201" s="38"/>
      <c r="AG201" s="38"/>
      <c r="AH201" s="38"/>
      <c r="AI201" s="38"/>
      <c r="AJ201" s="38"/>
      <c r="AL201" s="38"/>
      <c r="AM201" s="38"/>
      <c r="AZ201" s="102"/>
      <c r="BA201" s="102"/>
      <c r="BB201" s="102"/>
      <c r="BC201" s="102"/>
      <c r="BE201" s="38"/>
      <c r="BF201" s="38"/>
      <c r="BG201" s="38"/>
      <c r="BH201" s="38"/>
      <c r="BI201" s="38"/>
      <c r="BM201" s="38"/>
      <c r="BN201" s="38"/>
      <c r="BO201" s="38"/>
      <c r="BP201" s="38"/>
      <c r="BQ201" s="38"/>
    </row>
    <row r="202" spans="2:69" x14ac:dyDescent="0.2"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O202" s="102"/>
      <c r="P202" s="102"/>
      <c r="Q202" s="102"/>
      <c r="R202" s="102"/>
      <c r="AF202" s="38"/>
      <c r="AG202" s="38"/>
      <c r="AH202" s="38"/>
      <c r="AI202" s="38"/>
      <c r="AJ202" s="38"/>
      <c r="AL202" s="38"/>
      <c r="AM202" s="38"/>
      <c r="AZ202" s="102"/>
      <c r="BA202" s="102"/>
      <c r="BB202" s="102"/>
      <c r="BC202" s="102"/>
      <c r="BE202" s="38"/>
      <c r="BF202" s="38"/>
      <c r="BG202" s="38"/>
      <c r="BH202" s="38"/>
      <c r="BI202" s="38"/>
      <c r="BM202" s="38"/>
      <c r="BN202" s="38"/>
      <c r="BO202" s="38"/>
      <c r="BP202" s="38"/>
      <c r="BQ202" s="38"/>
    </row>
    <row r="203" spans="2:69" x14ac:dyDescent="0.2"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O203" s="102"/>
      <c r="P203" s="102"/>
      <c r="Q203" s="102"/>
      <c r="R203" s="102"/>
      <c r="AF203" s="38"/>
      <c r="AG203" s="38"/>
      <c r="AH203" s="38"/>
      <c r="AI203" s="38"/>
      <c r="AJ203" s="38"/>
      <c r="AL203" s="38"/>
      <c r="AM203" s="38"/>
      <c r="AZ203" s="102"/>
      <c r="BA203" s="102"/>
      <c r="BB203" s="102"/>
      <c r="BC203" s="102"/>
      <c r="BE203" s="38"/>
      <c r="BF203" s="38"/>
      <c r="BG203" s="38"/>
      <c r="BH203" s="38"/>
      <c r="BI203" s="38"/>
      <c r="BM203" s="38"/>
      <c r="BN203" s="38"/>
      <c r="BO203" s="38"/>
      <c r="BP203" s="38"/>
      <c r="BQ203" s="38"/>
    </row>
    <row r="204" spans="2:69" x14ac:dyDescent="0.2"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O204" s="102"/>
      <c r="P204" s="102"/>
      <c r="Q204" s="102"/>
      <c r="R204" s="102"/>
      <c r="AF204" s="38"/>
      <c r="AG204" s="38"/>
      <c r="AH204" s="38"/>
      <c r="AI204" s="38"/>
      <c r="AJ204" s="38"/>
      <c r="AL204" s="38"/>
      <c r="AM204" s="38"/>
      <c r="AZ204" s="102"/>
      <c r="BA204" s="102"/>
      <c r="BB204" s="102"/>
      <c r="BC204" s="102"/>
      <c r="BE204" s="38"/>
      <c r="BF204" s="38"/>
      <c r="BG204" s="38"/>
      <c r="BH204" s="38"/>
      <c r="BI204" s="38"/>
      <c r="BM204" s="38"/>
      <c r="BN204" s="38"/>
      <c r="BO204" s="38"/>
      <c r="BP204" s="38"/>
      <c r="BQ204" s="38"/>
    </row>
    <row r="205" spans="2:69" x14ac:dyDescent="0.2"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O205" s="102"/>
      <c r="P205" s="102"/>
      <c r="Q205" s="102"/>
      <c r="R205" s="102"/>
      <c r="AF205" s="38"/>
      <c r="AG205" s="38"/>
      <c r="AH205" s="38"/>
      <c r="AI205" s="38"/>
      <c r="AJ205" s="38"/>
      <c r="AL205" s="38"/>
      <c r="AM205" s="38"/>
      <c r="AZ205" s="102"/>
      <c r="BA205" s="102"/>
      <c r="BB205" s="102"/>
      <c r="BC205" s="102"/>
      <c r="BE205" s="38"/>
      <c r="BF205" s="38"/>
      <c r="BG205" s="38"/>
      <c r="BH205" s="38"/>
      <c r="BI205" s="38"/>
      <c r="BM205" s="38"/>
      <c r="BN205" s="38"/>
      <c r="BO205" s="38"/>
      <c r="BP205" s="38"/>
      <c r="BQ205" s="38"/>
    </row>
    <row r="206" spans="2:69" x14ac:dyDescent="0.2"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O206" s="102"/>
      <c r="P206" s="102"/>
      <c r="Q206" s="102"/>
      <c r="R206" s="102"/>
      <c r="AF206" s="38"/>
      <c r="AG206" s="38"/>
      <c r="AH206" s="38"/>
      <c r="AI206" s="38"/>
      <c r="AJ206" s="38"/>
      <c r="AL206" s="38"/>
      <c r="AM206" s="38"/>
      <c r="AZ206" s="102"/>
      <c r="BA206" s="102"/>
      <c r="BB206" s="102"/>
      <c r="BC206" s="102"/>
      <c r="BE206" s="38"/>
      <c r="BF206" s="38"/>
      <c r="BG206" s="38"/>
      <c r="BH206" s="38"/>
      <c r="BI206" s="38"/>
      <c r="BM206" s="38"/>
      <c r="BN206" s="38"/>
      <c r="BO206" s="38"/>
      <c r="BP206" s="38"/>
      <c r="BQ206" s="38"/>
    </row>
    <row r="207" spans="2:69" x14ac:dyDescent="0.2"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O207" s="102"/>
      <c r="P207" s="102"/>
      <c r="Q207" s="102"/>
      <c r="R207" s="102"/>
      <c r="AF207" s="38"/>
      <c r="AG207" s="38"/>
      <c r="AH207" s="38"/>
      <c r="AI207" s="38"/>
      <c r="AJ207" s="38"/>
      <c r="AL207" s="38"/>
      <c r="AM207" s="38"/>
      <c r="AZ207" s="102"/>
      <c r="BA207" s="102"/>
      <c r="BB207" s="102"/>
      <c r="BC207" s="102"/>
      <c r="BE207" s="38"/>
      <c r="BF207" s="38"/>
      <c r="BG207" s="38"/>
      <c r="BH207" s="38"/>
      <c r="BI207" s="38"/>
      <c r="BM207" s="38"/>
      <c r="BN207" s="38"/>
      <c r="BO207" s="38"/>
      <c r="BP207" s="38"/>
      <c r="BQ207" s="38"/>
    </row>
    <row r="208" spans="2:69" x14ac:dyDescent="0.2"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O208" s="102"/>
      <c r="P208" s="102"/>
      <c r="Q208" s="102"/>
      <c r="R208" s="102"/>
      <c r="AF208" s="38"/>
      <c r="AG208" s="38"/>
      <c r="AH208" s="38"/>
      <c r="AI208" s="38"/>
      <c r="AJ208" s="38"/>
      <c r="AL208" s="38"/>
      <c r="AM208" s="38"/>
      <c r="AZ208" s="102"/>
      <c r="BA208" s="102"/>
      <c r="BB208" s="102"/>
      <c r="BC208" s="102"/>
      <c r="BE208" s="38"/>
      <c r="BF208" s="38"/>
      <c r="BG208" s="38"/>
      <c r="BH208" s="38"/>
      <c r="BI208" s="38"/>
      <c r="BM208" s="38"/>
      <c r="BN208" s="38"/>
      <c r="BO208" s="38"/>
      <c r="BP208" s="38"/>
      <c r="BQ208" s="38"/>
    </row>
    <row r="209" spans="2:69" x14ac:dyDescent="0.2"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O209" s="102"/>
      <c r="P209" s="102"/>
      <c r="Q209" s="102"/>
      <c r="R209" s="102"/>
      <c r="AF209" s="38"/>
      <c r="AG209" s="38"/>
      <c r="AH209" s="38"/>
      <c r="AI209" s="38"/>
      <c r="AJ209" s="38"/>
      <c r="AL209" s="38"/>
      <c r="AM209" s="38"/>
      <c r="AZ209" s="102"/>
      <c r="BA209" s="102"/>
      <c r="BB209" s="102"/>
      <c r="BC209" s="102"/>
      <c r="BE209" s="38"/>
      <c r="BF209" s="38"/>
      <c r="BG209" s="38"/>
      <c r="BH209" s="38"/>
      <c r="BI209" s="38"/>
      <c r="BM209" s="38"/>
      <c r="BN209" s="38"/>
      <c r="BO209" s="38"/>
      <c r="BP209" s="38"/>
      <c r="BQ209" s="38"/>
    </row>
    <row r="210" spans="2:69" x14ac:dyDescent="0.2"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O210" s="102"/>
      <c r="P210" s="102"/>
      <c r="Q210" s="102"/>
      <c r="R210" s="102"/>
      <c r="AF210" s="38"/>
      <c r="AG210" s="38"/>
      <c r="AH210" s="38"/>
      <c r="AI210" s="38"/>
      <c r="AJ210" s="38"/>
      <c r="AL210" s="38"/>
      <c r="AM210" s="38"/>
      <c r="AZ210" s="102"/>
      <c r="BA210" s="102"/>
      <c r="BB210" s="102"/>
      <c r="BC210" s="102"/>
      <c r="BE210" s="38"/>
      <c r="BF210" s="38"/>
      <c r="BG210" s="38"/>
      <c r="BH210" s="38"/>
      <c r="BI210" s="38"/>
      <c r="BM210" s="38"/>
      <c r="BN210" s="38"/>
      <c r="BO210" s="38"/>
      <c r="BP210" s="38"/>
      <c r="BQ210" s="38"/>
    </row>
    <row r="211" spans="2:69" x14ac:dyDescent="0.2"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O211" s="102"/>
      <c r="P211" s="102"/>
      <c r="Q211" s="102"/>
      <c r="R211" s="102"/>
      <c r="AF211" s="38"/>
      <c r="AG211" s="38"/>
      <c r="AH211" s="38"/>
      <c r="AI211" s="38"/>
      <c r="AJ211" s="38"/>
      <c r="AL211" s="38"/>
      <c r="AM211" s="38"/>
      <c r="AZ211" s="102"/>
      <c r="BA211" s="102"/>
      <c r="BB211" s="102"/>
      <c r="BC211" s="102"/>
      <c r="BE211" s="38"/>
      <c r="BF211" s="38"/>
      <c r="BG211" s="38"/>
      <c r="BH211" s="38"/>
      <c r="BI211" s="38"/>
      <c r="BM211" s="38"/>
      <c r="BN211" s="38"/>
      <c r="BO211" s="38"/>
      <c r="BP211" s="38"/>
      <c r="BQ211" s="38"/>
    </row>
    <row r="212" spans="2:69" x14ac:dyDescent="0.2"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O212" s="102"/>
      <c r="P212" s="102"/>
      <c r="Q212" s="102"/>
      <c r="R212" s="102"/>
      <c r="AF212" s="38"/>
      <c r="AG212" s="38"/>
      <c r="AH212" s="38"/>
      <c r="AI212" s="38"/>
      <c r="AJ212" s="38"/>
      <c r="AL212" s="38"/>
      <c r="AM212" s="38"/>
      <c r="AZ212" s="102"/>
      <c r="BA212" s="102"/>
      <c r="BB212" s="102"/>
      <c r="BC212" s="102"/>
      <c r="BE212" s="38"/>
      <c r="BF212" s="38"/>
      <c r="BG212" s="38"/>
      <c r="BH212" s="38"/>
      <c r="BI212" s="38"/>
      <c r="BM212" s="38"/>
      <c r="BN212" s="38"/>
      <c r="BO212" s="38"/>
      <c r="BP212" s="38"/>
      <c r="BQ212" s="38"/>
    </row>
    <row r="213" spans="2:69" x14ac:dyDescent="0.2"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O213" s="38"/>
      <c r="P213" s="38"/>
      <c r="Q213" s="38"/>
      <c r="R213" s="38"/>
      <c r="AF213" s="38"/>
      <c r="AG213" s="38"/>
      <c r="AH213" s="38"/>
      <c r="AI213" s="38"/>
      <c r="AJ213" s="38"/>
      <c r="AL213" s="38"/>
      <c r="AM213" s="38"/>
      <c r="AZ213" s="102"/>
      <c r="BA213" s="102"/>
      <c r="BB213" s="102"/>
      <c r="BC213" s="102"/>
      <c r="BE213" s="38"/>
      <c r="BF213" s="38"/>
      <c r="BG213" s="38"/>
      <c r="BH213" s="38"/>
      <c r="BI213" s="38"/>
      <c r="BM213" s="38"/>
      <c r="BN213" s="38"/>
      <c r="BO213" s="38"/>
      <c r="BP213" s="38"/>
      <c r="BQ213" s="38"/>
    </row>
    <row r="214" spans="2:69" x14ac:dyDescent="0.2"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O214" s="38"/>
      <c r="P214" s="38"/>
      <c r="Q214" s="38"/>
      <c r="R214" s="38"/>
      <c r="AF214" s="38"/>
      <c r="AG214" s="38"/>
      <c r="AH214" s="38"/>
      <c r="AI214" s="38"/>
      <c r="AJ214" s="38"/>
      <c r="AL214" s="38"/>
      <c r="AM214" s="38"/>
      <c r="AZ214" s="102"/>
      <c r="BA214" s="102"/>
      <c r="BB214" s="102"/>
      <c r="BC214" s="102"/>
      <c r="BE214" s="38"/>
      <c r="BF214" s="38"/>
      <c r="BG214" s="38"/>
      <c r="BH214" s="38"/>
      <c r="BI214" s="38"/>
      <c r="BM214" s="38"/>
      <c r="BN214" s="38"/>
      <c r="BO214" s="38"/>
      <c r="BP214" s="38"/>
      <c r="BQ214" s="38"/>
    </row>
    <row r="215" spans="2:69" x14ac:dyDescent="0.2"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O215" s="38"/>
      <c r="P215" s="38"/>
      <c r="Q215" s="38"/>
      <c r="R215" s="38"/>
      <c r="AF215" s="38"/>
      <c r="AG215" s="38"/>
      <c r="AH215" s="38"/>
      <c r="AI215" s="38"/>
      <c r="AJ215" s="38"/>
      <c r="AL215" s="38"/>
      <c r="AM215" s="38"/>
      <c r="AZ215" s="102"/>
      <c r="BA215" s="102"/>
      <c r="BB215" s="102"/>
      <c r="BC215" s="102"/>
      <c r="BE215" s="38"/>
      <c r="BF215" s="38"/>
      <c r="BG215" s="38"/>
      <c r="BH215" s="38"/>
      <c r="BI215" s="38"/>
      <c r="BM215" s="38"/>
      <c r="BN215" s="38"/>
      <c r="BO215" s="38"/>
      <c r="BP215" s="38"/>
      <c r="BQ215" s="38"/>
    </row>
    <row r="216" spans="2:69" x14ac:dyDescent="0.2"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O216" s="38"/>
      <c r="P216" s="38"/>
      <c r="Q216" s="38"/>
      <c r="R216" s="38"/>
      <c r="AF216" s="38"/>
      <c r="AG216" s="38"/>
      <c r="AH216" s="38"/>
      <c r="AI216" s="38"/>
      <c r="AJ216" s="38"/>
      <c r="AL216" s="38"/>
      <c r="AM216" s="38"/>
      <c r="AZ216" s="102"/>
      <c r="BA216" s="102"/>
      <c r="BB216" s="102"/>
      <c r="BC216" s="102"/>
      <c r="BE216" s="38"/>
      <c r="BF216" s="38"/>
      <c r="BG216" s="38"/>
      <c r="BH216" s="38"/>
      <c r="BI216" s="38"/>
      <c r="BM216" s="38"/>
      <c r="BN216" s="38"/>
      <c r="BO216" s="38"/>
      <c r="BP216" s="38"/>
      <c r="BQ216" s="38"/>
    </row>
    <row r="217" spans="2:69" x14ac:dyDescent="0.2"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O217" s="38"/>
      <c r="P217" s="38"/>
      <c r="Q217" s="38"/>
      <c r="R217" s="38"/>
      <c r="AF217" s="38"/>
      <c r="AG217" s="38"/>
      <c r="AH217" s="38"/>
      <c r="AI217" s="38"/>
      <c r="AJ217" s="38"/>
      <c r="AL217" s="38"/>
      <c r="AM217" s="38"/>
      <c r="AZ217" s="102"/>
      <c r="BA217" s="102"/>
      <c r="BB217" s="102"/>
      <c r="BC217" s="102"/>
      <c r="BE217" s="38"/>
      <c r="BF217" s="38"/>
      <c r="BG217" s="38"/>
      <c r="BH217" s="38"/>
      <c r="BI217" s="38"/>
      <c r="BM217" s="38"/>
      <c r="BN217" s="38"/>
      <c r="BO217" s="38"/>
      <c r="BP217" s="38"/>
      <c r="BQ217" s="38"/>
    </row>
    <row r="218" spans="2:69" x14ac:dyDescent="0.2"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O218" s="38"/>
      <c r="P218" s="38"/>
      <c r="Q218" s="38"/>
      <c r="R218" s="38"/>
      <c r="AF218" s="38"/>
      <c r="AG218" s="38"/>
      <c r="AH218" s="38"/>
      <c r="AI218" s="38"/>
      <c r="AJ218" s="38"/>
      <c r="AL218" s="38"/>
      <c r="AM218" s="38"/>
      <c r="AZ218" s="102"/>
      <c r="BA218" s="102"/>
      <c r="BB218" s="102"/>
      <c r="BC218" s="102"/>
      <c r="BE218" s="38"/>
      <c r="BF218" s="38"/>
      <c r="BG218" s="38"/>
      <c r="BH218" s="38"/>
      <c r="BI218" s="38"/>
      <c r="BM218" s="38"/>
      <c r="BN218" s="38"/>
      <c r="BO218" s="38"/>
      <c r="BP218" s="38"/>
      <c r="BQ218" s="38"/>
    </row>
    <row r="219" spans="2:69" x14ac:dyDescent="0.2"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O219" s="38"/>
      <c r="P219" s="38"/>
      <c r="Q219" s="38"/>
      <c r="R219" s="38"/>
      <c r="AF219" s="38"/>
      <c r="AG219" s="38"/>
      <c r="AH219" s="38"/>
      <c r="AI219" s="38"/>
      <c r="AJ219" s="38"/>
      <c r="AL219" s="38"/>
      <c r="AM219" s="38"/>
      <c r="AZ219" s="102"/>
      <c r="BA219" s="102"/>
      <c r="BB219" s="102"/>
      <c r="BC219" s="102"/>
      <c r="BE219" s="38"/>
      <c r="BF219" s="38"/>
      <c r="BG219" s="38"/>
      <c r="BH219" s="38"/>
      <c r="BI219" s="38"/>
      <c r="BM219" s="38"/>
      <c r="BN219" s="38"/>
      <c r="BO219" s="38"/>
      <c r="BP219" s="38"/>
      <c r="BQ219" s="38"/>
    </row>
    <row r="220" spans="2:69" x14ac:dyDescent="0.2"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O220" s="38"/>
      <c r="P220" s="38"/>
      <c r="Q220" s="38"/>
      <c r="R220" s="38"/>
      <c r="AF220" s="38"/>
      <c r="AG220" s="38"/>
      <c r="AH220" s="38"/>
      <c r="AI220" s="38"/>
      <c r="AJ220" s="38"/>
      <c r="AL220" s="38"/>
      <c r="AM220" s="38"/>
      <c r="AZ220" s="102"/>
      <c r="BA220" s="102"/>
      <c r="BB220" s="102"/>
      <c r="BC220" s="102"/>
      <c r="BE220" s="38"/>
      <c r="BF220" s="38"/>
      <c r="BG220" s="38"/>
      <c r="BH220" s="38"/>
      <c r="BI220" s="38"/>
      <c r="BM220" s="38"/>
      <c r="BN220" s="38"/>
      <c r="BO220" s="38"/>
      <c r="BP220" s="38"/>
      <c r="BQ220" s="38"/>
    </row>
    <row r="221" spans="2:69" x14ac:dyDescent="0.2"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O221" s="38"/>
      <c r="P221" s="38"/>
      <c r="Q221" s="38"/>
      <c r="R221" s="38"/>
      <c r="AF221" s="38"/>
      <c r="AG221" s="38"/>
      <c r="AH221" s="38"/>
      <c r="AI221" s="38"/>
      <c r="AJ221" s="38"/>
      <c r="AL221" s="38"/>
      <c r="AM221" s="38"/>
      <c r="AZ221" s="102"/>
      <c r="BA221" s="102"/>
      <c r="BB221" s="102"/>
      <c r="BC221" s="102"/>
      <c r="BE221" s="38"/>
      <c r="BF221" s="38"/>
      <c r="BG221" s="38"/>
      <c r="BH221" s="38"/>
      <c r="BI221" s="38"/>
      <c r="BM221" s="38"/>
      <c r="BN221" s="38"/>
      <c r="BO221" s="38"/>
      <c r="BP221" s="38"/>
      <c r="BQ221" s="38"/>
    </row>
    <row r="222" spans="2:69" x14ac:dyDescent="0.2"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O222" s="38"/>
      <c r="P222" s="38"/>
      <c r="Q222" s="38"/>
      <c r="R222" s="38"/>
      <c r="AF222" s="38"/>
      <c r="AG222" s="38"/>
      <c r="AH222" s="38"/>
      <c r="AI222" s="38"/>
      <c r="AJ222" s="38"/>
      <c r="AL222" s="38"/>
      <c r="AM222" s="38"/>
      <c r="AZ222" s="102"/>
      <c r="BA222" s="102"/>
      <c r="BB222" s="102"/>
      <c r="BC222" s="102"/>
      <c r="BE222" s="38"/>
      <c r="BF222" s="38"/>
      <c r="BG222" s="38"/>
      <c r="BH222" s="38"/>
      <c r="BI222" s="38"/>
      <c r="BM222" s="38"/>
      <c r="BN222" s="38"/>
      <c r="BO222" s="38"/>
      <c r="BP222" s="38"/>
      <c r="BQ222" s="38"/>
    </row>
    <row r="223" spans="2:69" x14ac:dyDescent="0.2"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O223" s="38"/>
      <c r="P223" s="38"/>
      <c r="Q223" s="38"/>
      <c r="R223" s="38"/>
      <c r="AF223" s="38"/>
      <c r="AG223" s="38"/>
      <c r="AH223" s="38"/>
      <c r="AI223" s="38"/>
      <c r="AJ223" s="38"/>
      <c r="AL223" s="38"/>
      <c r="AM223" s="38"/>
      <c r="AZ223" s="102"/>
      <c r="BA223" s="102"/>
      <c r="BB223" s="102"/>
      <c r="BC223" s="102"/>
      <c r="BE223" s="38"/>
      <c r="BF223" s="38"/>
      <c r="BG223" s="38"/>
      <c r="BH223" s="38"/>
      <c r="BI223" s="38"/>
      <c r="BM223" s="38"/>
      <c r="BN223" s="38"/>
      <c r="BO223" s="38"/>
      <c r="BP223" s="38"/>
      <c r="BQ223" s="38"/>
    </row>
    <row r="224" spans="2:69" x14ac:dyDescent="0.2"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O224" s="38"/>
      <c r="P224" s="38"/>
      <c r="Q224" s="38"/>
      <c r="R224" s="38"/>
      <c r="AF224" s="38"/>
      <c r="AG224" s="38"/>
      <c r="AH224" s="38"/>
      <c r="AI224" s="38"/>
      <c r="AJ224" s="38"/>
      <c r="AL224" s="38"/>
      <c r="AM224" s="38"/>
      <c r="AZ224" s="102"/>
      <c r="BA224" s="102"/>
      <c r="BB224" s="102"/>
      <c r="BC224" s="102"/>
      <c r="BE224" s="38"/>
      <c r="BF224" s="38"/>
      <c r="BG224" s="38"/>
      <c r="BH224" s="38"/>
      <c r="BI224" s="38"/>
      <c r="BM224" s="38"/>
      <c r="BN224" s="38"/>
      <c r="BO224" s="38"/>
      <c r="BP224" s="38"/>
      <c r="BQ224" s="38"/>
    </row>
    <row r="225" spans="2:69" x14ac:dyDescent="0.2"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O225" s="38"/>
      <c r="P225" s="38"/>
      <c r="Q225" s="38"/>
      <c r="R225" s="38"/>
      <c r="AF225" s="38"/>
      <c r="AG225" s="38"/>
      <c r="AH225" s="38"/>
      <c r="AI225" s="38"/>
      <c r="AJ225" s="38"/>
      <c r="AL225" s="38"/>
      <c r="AM225" s="38"/>
      <c r="AZ225" s="102"/>
      <c r="BA225" s="102"/>
      <c r="BB225" s="102"/>
      <c r="BC225" s="102"/>
      <c r="BE225" s="38"/>
      <c r="BF225" s="38"/>
      <c r="BG225" s="38"/>
      <c r="BH225" s="38"/>
      <c r="BI225" s="38"/>
      <c r="BM225" s="38"/>
      <c r="BN225" s="38"/>
      <c r="BO225" s="38"/>
      <c r="BP225" s="38"/>
      <c r="BQ225" s="38"/>
    </row>
    <row r="226" spans="2:69" x14ac:dyDescent="0.2"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O226" s="38"/>
      <c r="P226" s="38"/>
      <c r="Q226" s="38"/>
      <c r="R226" s="38"/>
      <c r="AF226" s="38"/>
      <c r="AG226" s="38"/>
      <c r="AH226" s="38"/>
      <c r="AI226" s="38"/>
      <c r="AJ226" s="38"/>
      <c r="AL226" s="38"/>
      <c r="AM226" s="38"/>
      <c r="AZ226" s="102"/>
      <c r="BA226" s="102"/>
      <c r="BB226" s="102"/>
      <c r="BC226" s="102"/>
      <c r="BE226" s="38"/>
      <c r="BF226" s="38"/>
      <c r="BG226" s="38"/>
      <c r="BH226" s="38"/>
      <c r="BI226" s="38"/>
      <c r="BM226" s="38"/>
      <c r="BN226" s="38"/>
      <c r="BO226" s="38"/>
      <c r="BP226" s="38"/>
      <c r="BQ226" s="38"/>
    </row>
    <row r="227" spans="2:69" x14ac:dyDescent="0.2"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O227" s="38"/>
      <c r="P227" s="38"/>
      <c r="Q227" s="38"/>
      <c r="R227" s="38"/>
      <c r="AF227" s="38"/>
      <c r="AG227" s="38"/>
      <c r="AH227" s="38"/>
      <c r="AI227" s="38"/>
      <c r="AJ227" s="38"/>
      <c r="AL227" s="38"/>
      <c r="AM227" s="38"/>
      <c r="AZ227" s="102"/>
      <c r="BA227" s="102"/>
      <c r="BB227" s="102"/>
      <c r="BC227" s="102"/>
      <c r="BE227" s="38"/>
      <c r="BF227" s="38"/>
      <c r="BG227" s="38"/>
      <c r="BH227" s="38"/>
      <c r="BI227" s="38"/>
      <c r="BM227" s="38"/>
      <c r="BN227" s="38"/>
      <c r="BO227" s="38"/>
      <c r="BP227" s="38"/>
      <c r="BQ227" s="38"/>
    </row>
    <row r="228" spans="2:69" x14ac:dyDescent="0.2"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O228" s="38"/>
      <c r="P228" s="38"/>
      <c r="Q228" s="38"/>
      <c r="R228" s="38"/>
      <c r="AF228" s="38"/>
      <c r="AG228" s="38"/>
      <c r="AH228" s="38"/>
      <c r="AI228" s="38"/>
      <c r="AJ228" s="38"/>
      <c r="AL228" s="38"/>
      <c r="AM228" s="38"/>
      <c r="AZ228" s="102"/>
      <c r="BA228" s="102"/>
      <c r="BB228" s="102"/>
      <c r="BC228" s="102"/>
      <c r="BE228" s="38"/>
      <c r="BF228" s="38"/>
      <c r="BG228" s="38"/>
      <c r="BH228" s="38"/>
      <c r="BI228" s="38"/>
      <c r="BM228" s="38"/>
      <c r="BN228" s="38"/>
      <c r="BO228" s="38"/>
      <c r="BP228" s="38"/>
      <c r="BQ228" s="38"/>
    </row>
    <row r="229" spans="2:69" x14ac:dyDescent="0.2"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O229" s="38"/>
      <c r="P229" s="38"/>
      <c r="Q229" s="38"/>
      <c r="R229" s="38"/>
      <c r="AF229" s="38"/>
      <c r="AG229" s="38"/>
      <c r="AH229" s="38"/>
      <c r="AI229" s="38"/>
      <c r="AJ229" s="38"/>
      <c r="AL229" s="38"/>
      <c r="AM229" s="38"/>
      <c r="AZ229" s="102"/>
      <c r="BA229" s="102"/>
      <c r="BB229" s="102"/>
      <c r="BC229" s="102"/>
      <c r="BE229" s="38"/>
      <c r="BF229" s="38"/>
      <c r="BG229" s="38"/>
      <c r="BH229" s="38"/>
      <c r="BI229" s="38"/>
      <c r="BM229" s="38"/>
      <c r="BN229" s="38"/>
      <c r="BO229" s="38"/>
      <c r="BP229" s="38"/>
      <c r="BQ229" s="38"/>
    </row>
    <row r="230" spans="2:69" x14ac:dyDescent="0.3"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O230" s="38"/>
      <c r="P230" s="38"/>
      <c r="Q230" s="38"/>
      <c r="R230" s="38"/>
      <c r="AF230" s="38"/>
      <c r="AG230" s="38"/>
      <c r="AH230" s="38"/>
      <c r="AI230" s="38"/>
      <c r="AJ230" s="38"/>
      <c r="AL230" s="38"/>
      <c r="AM230" s="38"/>
      <c r="BE230" s="38"/>
      <c r="BF230" s="38"/>
      <c r="BG230" s="38"/>
      <c r="BH230" s="38"/>
      <c r="BI230" s="38"/>
      <c r="BM230" s="38"/>
      <c r="BN230" s="38"/>
      <c r="BO230" s="38"/>
      <c r="BP230" s="38"/>
      <c r="BQ230" s="38"/>
    </row>
    <row r="231" spans="2:69" x14ac:dyDescent="0.3"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O231" s="38"/>
      <c r="P231" s="38"/>
      <c r="Q231" s="38"/>
      <c r="R231" s="38"/>
      <c r="AF231" s="38"/>
      <c r="AG231" s="38"/>
      <c r="AH231" s="38"/>
      <c r="AI231" s="38"/>
      <c r="AJ231" s="38"/>
      <c r="AL231" s="38"/>
      <c r="AM231" s="38"/>
      <c r="BE231" s="38"/>
      <c r="BF231" s="38"/>
      <c r="BG231" s="38"/>
      <c r="BH231" s="38"/>
      <c r="BI231" s="38"/>
      <c r="BM231" s="38"/>
      <c r="BN231" s="38"/>
      <c r="BO231" s="38"/>
      <c r="BP231" s="38"/>
      <c r="BQ231" s="38"/>
    </row>
    <row r="232" spans="2:69" x14ac:dyDescent="0.3"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O232" s="38"/>
      <c r="P232" s="38"/>
      <c r="Q232" s="38"/>
      <c r="R232" s="38"/>
      <c r="AF232" s="38"/>
      <c r="AG232" s="38"/>
      <c r="AH232" s="38"/>
      <c r="AI232" s="38"/>
      <c r="AJ232" s="38"/>
      <c r="AL232" s="38"/>
      <c r="AM232" s="38"/>
      <c r="BE232" s="38"/>
      <c r="BF232" s="38"/>
      <c r="BG232" s="38"/>
      <c r="BH232" s="38"/>
      <c r="BI232" s="38"/>
      <c r="BM232" s="38"/>
      <c r="BN232" s="38"/>
      <c r="BO232" s="38"/>
      <c r="BP232" s="38"/>
      <c r="BQ232" s="38"/>
    </row>
    <row r="233" spans="2:69" x14ac:dyDescent="0.3"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O233" s="38"/>
      <c r="P233" s="38"/>
      <c r="Q233" s="38"/>
      <c r="R233" s="38"/>
      <c r="AF233" s="38"/>
      <c r="AG233" s="38"/>
      <c r="AH233" s="38"/>
      <c r="AI233" s="38"/>
      <c r="AJ233" s="38"/>
      <c r="AL233" s="38"/>
      <c r="AM233" s="38"/>
      <c r="BE233" s="38"/>
      <c r="BF233" s="38"/>
      <c r="BG233" s="38"/>
      <c r="BH233" s="38"/>
      <c r="BI233" s="38"/>
      <c r="BM233" s="38"/>
      <c r="BN233" s="38"/>
      <c r="BO233" s="38"/>
      <c r="BP233" s="38"/>
      <c r="BQ233" s="38"/>
    </row>
    <row r="234" spans="2:69" x14ac:dyDescent="0.3"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O234" s="38"/>
      <c r="P234" s="38"/>
      <c r="Q234" s="38"/>
      <c r="R234" s="38"/>
      <c r="AF234" s="38"/>
      <c r="AG234" s="38"/>
      <c r="AH234" s="38"/>
      <c r="AI234" s="38"/>
      <c r="AJ234" s="38"/>
      <c r="AL234" s="38"/>
      <c r="AM234" s="38"/>
      <c r="BE234" s="38"/>
      <c r="BF234" s="38"/>
      <c r="BG234" s="38"/>
      <c r="BH234" s="38"/>
      <c r="BI234" s="38"/>
      <c r="BM234" s="38"/>
      <c r="BN234" s="38"/>
      <c r="BO234" s="38"/>
      <c r="BP234" s="38"/>
      <c r="BQ234" s="38"/>
    </row>
    <row r="235" spans="2:69" x14ac:dyDescent="0.3"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O235" s="38"/>
      <c r="P235" s="38"/>
      <c r="Q235" s="38"/>
      <c r="R235" s="38"/>
      <c r="AF235" s="38"/>
      <c r="AG235" s="38"/>
      <c r="AH235" s="38"/>
      <c r="AI235" s="38"/>
      <c r="AJ235" s="38"/>
      <c r="AL235" s="38"/>
      <c r="AM235" s="38"/>
      <c r="BE235" s="38"/>
      <c r="BF235" s="38"/>
      <c r="BG235" s="38"/>
      <c r="BH235" s="38"/>
      <c r="BI235" s="38"/>
      <c r="BM235" s="38"/>
      <c r="BN235" s="38"/>
      <c r="BO235" s="38"/>
      <c r="BP235" s="38"/>
      <c r="BQ235" s="38"/>
    </row>
    <row r="236" spans="2:69" x14ac:dyDescent="0.3"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O236" s="38"/>
      <c r="P236" s="38"/>
      <c r="Q236" s="38"/>
      <c r="R236" s="38"/>
      <c r="AF236" s="38"/>
      <c r="AG236" s="38"/>
      <c r="AH236" s="38"/>
      <c r="AI236" s="38"/>
      <c r="AJ236" s="38"/>
      <c r="AL236" s="38"/>
      <c r="AM236" s="38"/>
      <c r="BE236" s="38"/>
      <c r="BF236" s="38"/>
      <c r="BG236" s="38"/>
      <c r="BH236" s="38"/>
      <c r="BI236" s="38"/>
      <c r="BM236" s="38"/>
      <c r="BN236" s="38"/>
      <c r="BO236" s="38"/>
      <c r="BP236" s="38"/>
      <c r="BQ236" s="38"/>
    </row>
    <row r="237" spans="2:69" x14ac:dyDescent="0.3"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O237" s="38"/>
      <c r="P237" s="38"/>
      <c r="Q237" s="38"/>
      <c r="R237" s="38"/>
      <c r="AF237" s="38"/>
      <c r="AG237" s="38"/>
      <c r="AH237" s="38"/>
      <c r="AI237" s="38"/>
      <c r="AJ237" s="38"/>
      <c r="AL237" s="38"/>
      <c r="AM237" s="38"/>
      <c r="BE237" s="38"/>
      <c r="BF237" s="38"/>
      <c r="BG237" s="38"/>
      <c r="BH237" s="38"/>
      <c r="BI237" s="38"/>
      <c r="BM237" s="38"/>
      <c r="BN237" s="38"/>
      <c r="BO237" s="38"/>
      <c r="BP237" s="38"/>
      <c r="BQ237" s="38"/>
    </row>
    <row r="238" spans="2:69" x14ac:dyDescent="0.3"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O238" s="38"/>
      <c r="P238" s="38"/>
      <c r="Q238" s="38"/>
      <c r="R238" s="38"/>
      <c r="AF238" s="38"/>
      <c r="AG238" s="38"/>
      <c r="AH238" s="38"/>
      <c r="AI238" s="38"/>
      <c r="AJ238" s="38"/>
      <c r="AL238" s="38"/>
      <c r="AM238" s="38"/>
      <c r="BE238" s="38"/>
      <c r="BF238" s="38"/>
      <c r="BG238" s="38"/>
      <c r="BH238" s="38"/>
      <c r="BI238" s="38"/>
      <c r="BM238" s="38"/>
      <c r="BN238" s="38"/>
      <c r="BO238" s="38"/>
      <c r="BP238" s="38"/>
      <c r="BQ238" s="38"/>
    </row>
    <row r="239" spans="2:69" x14ac:dyDescent="0.3"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O239" s="38"/>
      <c r="P239" s="38"/>
      <c r="Q239" s="38"/>
      <c r="R239" s="38"/>
      <c r="AF239" s="38"/>
      <c r="AG239" s="38"/>
      <c r="AH239" s="38"/>
      <c r="AI239" s="38"/>
      <c r="AJ239" s="38"/>
      <c r="AL239" s="38"/>
      <c r="AM239" s="38"/>
      <c r="BE239" s="38"/>
      <c r="BF239" s="38"/>
      <c r="BG239" s="38"/>
      <c r="BH239" s="38"/>
      <c r="BI239" s="38"/>
      <c r="BM239" s="38"/>
      <c r="BN239" s="38"/>
      <c r="BO239" s="38"/>
      <c r="BP239" s="38"/>
      <c r="BQ239" s="38"/>
    </row>
    <row r="240" spans="2:69" x14ac:dyDescent="0.3"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O240" s="38"/>
      <c r="P240" s="38"/>
      <c r="Q240" s="38"/>
      <c r="R240" s="38"/>
      <c r="AF240" s="38"/>
      <c r="AG240" s="38"/>
      <c r="AH240" s="38"/>
      <c r="AI240" s="38"/>
      <c r="AJ240" s="38"/>
      <c r="AL240" s="38"/>
      <c r="AM240" s="38"/>
      <c r="BE240" s="38"/>
      <c r="BF240" s="38"/>
      <c r="BG240" s="38"/>
      <c r="BH240" s="38"/>
      <c r="BI240" s="38"/>
      <c r="BM240" s="38"/>
      <c r="BN240" s="38"/>
      <c r="BO240" s="38"/>
      <c r="BP240" s="38"/>
      <c r="BQ240" s="38"/>
    </row>
    <row r="241" spans="2:69" x14ac:dyDescent="0.3"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O241" s="38"/>
      <c r="P241" s="38"/>
      <c r="Q241" s="38"/>
      <c r="R241" s="38"/>
      <c r="AF241" s="38"/>
      <c r="AG241" s="38"/>
      <c r="AH241" s="38"/>
      <c r="AI241" s="38"/>
      <c r="AJ241" s="38"/>
      <c r="AL241" s="38"/>
      <c r="AM241" s="38"/>
      <c r="BE241" s="38"/>
      <c r="BF241" s="38"/>
      <c r="BG241" s="38"/>
      <c r="BH241" s="38"/>
      <c r="BI241" s="38"/>
      <c r="BM241" s="38"/>
      <c r="BN241" s="38"/>
      <c r="BO241" s="38"/>
      <c r="BP241" s="38"/>
      <c r="BQ241" s="38"/>
    </row>
    <row r="242" spans="2:69" x14ac:dyDescent="0.3"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O242" s="38"/>
      <c r="P242" s="38"/>
      <c r="Q242" s="38"/>
      <c r="R242" s="38"/>
      <c r="AF242" s="38"/>
      <c r="AG242" s="38"/>
      <c r="AH242" s="38"/>
      <c r="AI242" s="38"/>
      <c r="AJ242" s="38"/>
      <c r="AL242" s="38"/>
      <c r="AM242" s="38"/>
      <c r="BE242" s="38"/>
      <c r="BF242" s="38"/>
      <c r="BG242" s="38"/>
      <c r="BH242" s="38"/>
      <c r="BI242" s="38"/>
      <c r="BM242" s="38"/>
      <c r="BN242" s="38"/>
      <c r="BO242" s="38"/>
      <c r="BP242" s="38"/>
      <c r="BQ242" s="38"/>
    </row>
    <row r="243" spans="2:69" x14ac:dyDescent="0.3"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O243" s="38"/>
      <c r="P243" s="38"/>
      <c r="Q243" s="38"/>
      <c r="R243" s="38"/>
      <c r="AF243" s="38"/>
      <c r="AG243" s="38"/>
      <c r="AH243" s="38"/>
      <c r="AI243" s="38"/>
      <c r="AJ243" s="38"/>
      <c r="AL243" s="38"/>
      <c r="AM243" s="38"/>
      <c r="BE243" s="38"/>
      <c r="BF243" s="38"/>
      <c r="BG243" s="38"/>
      <c r="BH243" s="38"/>
      <c r="BI243" s="38"/>
      <c r="BM243" s="38"/>
      <c r="BN243" s="38"/>
      <c r="BO243" s="38"/>
      <c r="BP243" s="38"/>
      <c r="BQ243" s="38"/>
    </row>
    <row r="244" spans="2:69" x14ac:dyDescent="0.3"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O244" s="38"/>
      <c r="P244" s="38"/>
      <c r="Q244" s="38"/>
      <c r="R244" s="38"/>
      <c r="AF244" s="38"/>
      <c r="AG244" s="38"/>
      <c r="AH244" s="38"/>
      <c r="AI244" s="38"/>
      <c r="AJ244" s="38"/>
      <c r="AL244" s="38"/>
      <c r="AM244" s="38"/>
      <c r="BE244" s="38"/>
      <c r="BF244" s="38"/>
      <c r="BG244" s="38"/>
      <c r="BH244" s="38"/>
      <c r="BI244" s="38"/>
      <c r="BM244" s="38"/>
      <c r="BN244" s="38"/>
      <c r="BO244" s="38"/>
      <c r="BP244" s="38"/>
      <c r="BQ244" s="38"/>
    </row>
    <row r="245" spans="2:69" x14ac:dyDescent="0.3"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O245" s="38"/>
      <c r="P245" s="38"/>
      <c r="Q245" s="38"/>
      <c r="R245" s="38"/>
      <c r="AF245" s="38"/>
      <c r="AG245" s="38"/>
      <c r="AH245" s="38"/>
      <c r="AI245" s="38"/>
      <c r="AJ245" s="38"/>
      <c r="AL245" s="38"/>
      <c r="AM245" s="38"/>
      <c r="BE245" s="38"/>
      <c r="BF245" s="38"/>
      <c r="BG245" s="38"/>
      <c r="BH245" s="38"/>
      <c r="BI245" s="38"/>
      <c r="BM245" s="38"/>
      <c r="BN245" s="38"/>
      <c r="BO245" s="38"/>
      <c r="BP245" s="38"/>
      <c r="BQ245" s="38"/>
    </row>
    <row r="246" spans="2:69" x14ac:dyDescent="0.3"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O246" s="38"/>
      <c r="P246" s="38"/>
      <c r="Q246" s="38"/>
      <c r="R246" s="38"/>
      <c r="AF246" s="38"/>
      <c r="AG246" s="38"/>
      <c r="AH246" s="38"/>
      <c r="AI246" s="38"/>
      <c r="AJ246" s="38"/>
      <c r="AL246" s="38"/>
      <c r="AM246" s="38"/>
      <c r="BE246" s="38"/>
      <c r="BF246" s="38"/>
      <c r="BG246" s="38"/>
      <c r="BH246" s="38"/>
      <c r="BI246" s="38"/>
      <c r="BM246" s="38"/>
      <c r="BN246" s="38"/>
      <c r="BO246" s="38"/>
      <c r="BP246" s="38"/>
      <c r="BQ246" s="38"/>
    </row>
    <row r="247" spans="2:69" x14ac:dyDescent="0.3"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O247" s="38"/>
      <c r="P247" s="38"/>
      <c r="Q247" s="38"/>
      <c r="R247" s="38"/>
      <c r="AF247" s="38"/>
      <c r="AG247" s="38"/>
      <c r="AH247" s="38"/>
      <c r="AI247" s="38"/>
      <c r="AJ247" s="38"/>
      <c r="AL247" s="38"/>
      <c r="AM247" s="38"/>
      <c r="BE247" s="38"/>
      <c r="BF247" s="38"/>
      <c r="BG247" s="38"/>
      <c r="BH247" s="38"/>
      <c r="BI247" s="38"/>
      <c r="BM247" s="38"/>
      <c r="BN247" s="38"/>
      <c r="BO247" s="38"/>
      <c r="BP247" s="38"/>
      <c r="BQ247" s="38"/>
    </row>
    <row r="248" spans="2:69" x14ac:dyDescent="0.3"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O248" s="38"/>
      <c r="P248" s="38"/>
      <c r="Q248" s="38"/>
      <c r="R248" s="38"/>
      <c r="AF248" s="38"/>
      <c r="AG248" s="38"/>
      <c r="AH248" s="38"/>
      <c r="AI248" s="38"/>
      <c r="AJ248" s="38"/>
      <c r="AL248" s="38"/>
      <c r="AM248" s="38"/>
      <c r="BE248" s="38"/>
      <c r="BF248" s="38"/>
      <c r="BG248" s="38"/>
      <c r="BH248" s="38"/>
      <c r="BI248" s="38"/>
      <c r="BM248" s="38"/>
      <c r="BN248" s="38"/>
      <c r="BO248" s="38"/>
      <c r="BP248" s="38"/>
      <c r="BQ248" s="38"/>
    </row>
    <row r="249" spans="2:69" x14ac:dyDescent="0.3"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O249" s="38"/>
      <c r="P249" s="38"/>
      <c r="Q249" s="38"/>
      <c r="R249" s="38"/>
      <c r="AF249" s="38"/>
      <c r="AG249" s="38"/>
      <c r="AH249" s="38"/>
      <c r="AI249" s="38"/>
      <c r="AJ249" s="38"/>
      <c r="AL249" s="38"/>
      <c r="AM249" s="38"/>
      <c r="BE249" s="38"/>
      <c r="BF249" s="38"/>
      <c r="BG249" s="38"/>
      <c r="BH249" s="38"/>
      <c r="BI249" s="38"/>
      <c r="BM249" s="38"/>
      <c r="BN249" s="38"/>
      <c r="BO249" s="38"/>
      <c r="BP249" s="38"/>
      <c r="BQ249" s="38"/>
    </row>
    <row r="250" spans="2:69" x14ac:dyDescent="0.3"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O250" s="38"/>
      <c r="P250" s="38"/>
      <c r="Q250" s="38"/>
      <c r="R250" s="38"/>
      <c r="AF250" s="38"/>
      <c r="AG250" s="38"/>
      <c r="AH250" s="38"/>
      <c r="AI250" s="38"/>
      <c r="AJ250" s="38"/>
      <c r="AL250" s="38"/>
      <c r="AM250" s="38"/>
      <c r="BE250" s="38"/>
      <c r="BF250" s="38"/>
      <c r="BG250" s="38"/>
      <c r="BH250" s="38"/>
      <c r="BI250" s="38"/>
      <c r="BM250" s="38"/>
      <c r="BN250" s="38"/>
      <c r="BO250" s="38"/>
      <c r="BP250" s="38"/>
      <c r="BQ250" s="38"/>
    </row>
    <row r="251" spans="2:69" x14ac:dyDescent="0.3"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O251" s="38"/>
      <c r="P251" s="38"/>
      <c r="Q251" s="38"/>
      <c r="R251" s="38"/>
      <c r="AF251" s="38"/>
      <c r="AG251" s="38"/>
      <c r="AH251" s="38"/>
      <c r="AI251" s="38"/>
      <c r="AJ251" s="38"/>
      <c r="AL251" s="38"/>
      <c r="AM251" s="38"/>
      <c r="BE251" s="38"/>
      <c r="BF251" s="38"/>
      <c r="BG251" s="38"/>
      <c r="BH251" s="38"/>
      <c r="BI251" s="38"/>
      <c r="BM251" s="38"/>
      <c r="BN251" s="38"/>
      <c r="BO251" s="38"/>
      <c r="BP251" s="38"/>
      <c r="BQ251" s="38"/>
    </row>
    <row r="252" spans="2:69" x14ac:dyDescent="0.3"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O252" s="38"/>
      <c r="P252" s="38"/>
      <c r="Q252" s="38"/>
      <c r="R252" s="38"/>
      <c r="AF252" s="38"/>
      <c r="AG252" s="38"/>
      <c r="AH252" s="38"/>
      <c r="AI252" s="38"/>
      <c r="AJ252" s="38"/>
      <c r="AL252" s="38"/>
      <c r="AM252" s="38"/>
      <c r="BE252" s="38"/>
      <c r="BF252" s="38"/>
      <c r="BG252" s="38"/>
      <c r="BH252" s="38"/>
      <c r="BI252" s="38"/>
      <c r="BM252" s="38"/>
      <c r="BN252" s="38"/>
      <c r="BO252" s="38"/>
      <c r="BP252" s="38"/>
      <c r="BQ252" s="38"/>
    </row>
    <row r="253" spans="2:69" x14ac:dyDescent="0.3"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O253" s="38"/>
      <c r="P253" s="38"/>
      <c r="Q253" s="38"/>
      <c r="R253" s="38"/>
      <c r="AF253" s="38"/>
      <c r="AG253" s="38"/>
      <c r="AH253" s="38"/>
      <c r="AI253" s="38"/>
      <c r="AJ253" s="38"/>
      <c r="AL253" s="38"/>
      <c r="AM253" s="38"/>
      <c r="BE253" s="38"/>
      <c r="BF253" s="38"/>
      <c r="BG253" s="38"/>
      <c r="BH253" s="38"/>
      <c r="BI253" s="38"/>
      <c r="BM253" s="38"/>
      <c r="BN253" s="38"/>
      <c r="BO253" s="38"/>
      <c r="BP253" s="38"/>
      <c r="BQ253" s="38"/>
    </row>
    <row r="254" spans="2:69" x14ac:dyDescent="0.3"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O254" s="38"/>
      <c r="P254" s="38"/>
      <c r="Q254" s="38"/>
      <c r="R254" s="38"/>
      <c r="AF254" s="38"/>
      <c r="AG254" s="38"/>
      <c r="AH254" s="38"/>
      <c r="AI254" s="38"/>
      <c r="AJ254" s="38"/>
      <c r="AL254" s="38"/>
      <c r="AM254" s="38"/>
      <c r="BE254" s="38"/>
      <c r="BF254" s="38"/>
      <c r="BG254" s="38"/>
      <c r="BH254" s="38"/>
      <c r="BI254" s="38"/>
      <c r="BM254" s="38"/>
      <c r="BN254" s="38"/>
      <c r="BO254" s="38"/>
      <c r="BP254" s="38"/>
      <c r="BQ254" s="38"/>
    </row>
    <row r="255" spans="2:69" x14ac:dyDescent="0.3"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O255" s="38"/>
      <c r="P255" s="38"/>
      <c r="Q255" s="38"/>
      <c r="R255" s="38"/>
      <c r="AF255" s="38"/>
      <c r="AG255" s="38"/>
      <c r="AH255" s="38"/>
      <c r="AI255" s="38"/>
      <c r="AJ255" s="38"/>
      <c r="AL255" s="38"/>
      <c r="AM255" s="38"/>
      <c r="BE255" s="38"/>
      <c r="BF255" s="38"/>
      <c r="BG255" s="38"/>
      <c r="BH255" s="38"/>
      <c r="BI255" s="38"/>
      <c r="BM255" s="38"/>
      <c r="BN255" s="38"/>
      <c r="BO255" s="38"/>
      <c r="BP255" s="38"/>
      <c r="BQ255" s="38"/>
    </row>
    <row r="256" spans="2:69" x14ac:dyDescent="0.3"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O256" s="38"/>
      <c r="P256" s="38"/>
      <c r="Q256" s="38"/>
      <c r="R256" s="38"/>
      <c r="AF256" s="38"/>
      <c r="AG256" s="38"/>
      <c r="AH256" s="38"/>
      <c r="AI256" s="38"/>
      <c r="AJ256" s="38"/>
      <c r="AL256" s="38"/>
      <c r="AM256" s="38"/>
      <c r="BE256" s="38"/>
      <c r="BF256" s="38"/>
      <c r="BG256" s="38"/>
      <c r="BH256" s="38"/>
      <c r="BI256" s="38"/>
      <c r="BM256" s="38"/>
      <c r="BN256" s="38"/>
      <c r="BO256" s="38"/>
      <c r="BP256" s="38"/>
      <c r="BQ256" s="38"/>
    </row>
    <row r="257" spans="2:69" x14ac:dyDescent="0.3"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O257" s="38"/>
      <c r="P257" s="38"/>
      <c r="Q257" s="38"/>
      <c r="R257" s="38"/>
      <c r="AF257" s="38"/>
      <c r="AG257" s="38"/>
      <c r="AH257" s="38"/>
      <c r="AI257" s="38"/>
      <c r="AJ257" s="38"/>
      <c r="AL257" s="38"/>
      <c r="AM257" s="38"/>
      <c r="BE257" s="38"/>
      <c r="BF257" s="38"/>
      <c r="BG257" s="38"/>
      <c r="BH257" s="38"/>
      <c r="BI257" s="38"/>
      <c r="BM257" s="38"/>
      <c r="BN257" s="38"/>
      <c r="BO257" s="38"/>
      <c r="BP257" s="38"/>
      <c r="BQ257" s="38"/>
    </row>
    <row r="258" spans="2:69" x14ac:dyDescent="0.3"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O258" s="38"/>
      <c r="P258" s="38"/>
      <c r="Q258" s="38"/>
      <c r="R258" s="38"/>
      <c r="AF258" s="38"/>
      <c r="AG258" s="38"/>
      <c r="AH258" s="38"/>
      <c r="AI258" s="38"/>
      <c r="AJ258" s="38"/>
      <c r="AL258" s="38"/>
      <c r="AM258" s="38"/>
      <c r="BE258" s="38"/>
      <c r="BF258" s="38"/>
      <c r="BG258" s="38"/>
      <c r="BH258" s="38"/>
      <c r="BI258" s="38"/>
      <c r="BM258" s="38"/>
      <c r="BN258" s="38"/>
      <c r="BO258" s="38"/>
      <c r="BP258" s="38"/>
      <c r="BQ258" s="38"/>
    </row>
    <row r="259" spans="2:69" x14ac:dyDescent="0.3"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O259" s="38"/>
      <c r="P259" s="38"/>
      <c r="Q259" s="38"/>
      <c r="R259" s="38"/>
      <c r="AF259" s="38"/>
      <c r="AG259" s="38"/>
      <c r="AH259" s="38"/>
      <c r="AI259" s="38"/>
      <c r="AJ259" s="38"/>
      <c r="AL259" s="38"/>
      <c r="AM259" s="38"/>
      <c r="BE259" s="38"/>
      <c r="BF259" s="38"/>
      <c r="BG259" s="38"/>
      <c r="BH259" s="38"/>
      <c r="BI259" s="38"/>
      <c r="BM259" s="38"/>
      <c r="BN259" s="38"/>
      <c r="BO259" s="38"/>
      <c r="BP259" s="38"/>
      <c r="BQ259" s="38"/>
    </row>
    <row r="260" spans="2:69" x14ac:dyDescent="0.3"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O260" s="38"/>
      <c r="P260" s="38"/>
      <c r="Q260" s="38"/>
      <c r="R260" s="38"/>
      <c r="AF260" s="38"/>
      <c r="AG260" s="38"/>
      <c r="AH260" s="38"/>
      <c r="AI260" s="38"/>
      <c r="AJ260" s="38"/>
      <c r="AL260" s="38"/>
      <c r="AM260" s="38"/>
      <c r="BE260" s="38"/>
      <c r="BF260" s="38"/>
      <c r="BG260" s="38"/>
      <c r="BH260" s="38"/>
      <c r="BI260" s="38"/>
      <c r="BM260" s="38"/>
      <c r="BN260" s="38"/>
      <c r="BO260" s="38"/>
      <c r="BP260" s="38"/>
      <c r="BQ260" s="38"/>
    </row>
    <row r="261" spans="2:69" x14ac:dyDescent="0.3"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O261" s="38"/>
      <c r="P261" s="38"/>
      <c r="Q261" s="38"/>
      <c r="R261" s="38"/>
      <c r="AF261" s="38"/>
      <c r="AG261" s="38"/>
      <c r="AH261" s="38"/>
      <c r="AI261" s="38"/>
      <c r="AJ261" s="38"/>
      <c r="AL261" s="38"/>
      <c r="AM261" s="38"/>
      <c r="BE261" s="38"/>
      <c r="BF261" s="38"/>
      <c r="BG261" s="38"/>
      <c r="BH261" s="38"/>
      <c r="BI261" s="38"/>
      <c r="BM261" s="38"/>
      <c r="BN261" s="38"/>
      <c r="BO261" s="38"/>
      <c r="BP261" s="38"/>
      <c r="BQ261" s="38"/>
    </row>
    <row r="262" spans="2:69" x14ac:dyDescent="0.3"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O262" s="38"/>
      <c r="P262" s="38"/>
      <c r="Q262" s="38"/>
      <c r="R262" s="38"/>
      <c r="AF262" s="38"/>
      <c r="AG262" s="38"/>
      <c r="AH262" s="38"/>
      <c r="AI262" s="38"/>
      <c r="AJ262" s="38"/>
      <c r="AL262" s="38"/>
      <c r="AM262" s="38"/>
      <c r="BE262" s="38"/>
      <c r="BF262" s="38"/>
      <c r="BG262" s="38"/>
      <c r="BH262" s="38"/>
      <c r="BI262" s="38"/>
      <c r="BM262" s="38"/>
      <c r="BN262" s="38"/>
      <c r="BO262" s="38"/>
      <c r="BP262" s="38"/>
      <c r="BQ262" s="38"/>
    </row>
    <row r="263" spans="2:69" x14ac:dyDescent="0.3"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O263" s="38"/>
      <c r="P263" s="38"/>
      <c r="Q263" s="38"/>
      <c r="R263" s="38"/>
      <c r="AF263" s="38"/>
      <c r="AG263" s="38"/>
      <c r="AH263" s="38"/>
      <c r="AI263" s="38"/>
      <c r="AJ263" s="38"/>
      <c r="AL263" s="38"/>
      <c r="AM263" s="38"/>
      <c r="BE263" s="38"/>
      <c r="BF263" s="38"/>
      <c r="BG263" s="38"/>
      <c r="BH263" s="38"/>
      <c r="BI263" s="38"/>
      <c r="BM263" s="38"/>
      <c r="BN263" s="38"/>
      <c r="BO263" s="38"/>
      <c r="BP263" s="38"/>
      <c r="BQ263" s="38"/>
    </row>
    <row r="264" spans="2:69" x14ac:dyDescent="0.3"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O264" s="38"/>
      <c r="P264" s="38"/>
      <c r="Q264" s="38"/>
      <c r="R264" s="38"/>
      <c r="AF264" s="38"/>
      <c r="AG264" s="38"/>
      <c r="AH264" s="38"/>
      <c r="AI264" s="38"/>
      <c r="AJ264" s="38"/>
      <c r="AL264" s="38"/>
      <c r="AM264" s="38"/>
      <c r="BE264" s="38"/>
      <c r="BF264" s="38"/>
      <c r="BG264" s="38"/>
      <c r="BH264" s="38"/>
      <c r="BI264" s="38"/>
      <c r="BM264" s="38"/>
      <c r="BN264" s="38"/>
      <c r="BO264" s="38"/>
      <c r="BP264" s="38"/>
      <c r="BQ264" s="38"/>
    </row>
    <row r="265" spans="2:69" x14ac:dyDescent="0.3"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O265" s="38"/>
      <c r="P265" s="38"/>
      <c r="Q265" s="38"/>
      <c r="R265" s="38"/>
      <c r="AF265" s="38"/>
      <c r="AG265" s="38"/>
      <c r="AH265" s="38"/>
      <c r="AI265" s="38"/>
      <c r="AJ265" s="38"/>
      <c r="AL265" s="38"/>
      <c r="AM265" s="38"/>
      <c r="BE265" s="38"/>
      <c r="BF265" s="38"/>
      <c r="BG265" s="38"/>
      <c r="BH265" s="38"/>
      <c r="BI265" s="38"/>
      <c r="BM265" s="38"/>
      <c r="BN265" s="38"/>
      <c r="BO265" s="38"/>
      <c r="BP265" s="38"/>
      <c r="BQ265" s="38"/>
    </row>
    <row r="266" spans="2:69" x14ac:dyDescent="0.3"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O266" s="38"/>
      <c r="P266" s="38"/>
      <c r="Q266" s="38"/>
      <c r="R266" s="38"/>
      <c r="AF266" s="38"/>
      <c r="AG266" s="38"/>
      <c r="AH266" s="38"/>
      <c r="AI266" s="38"/>
      <c r="AJ266" s="38"/>
      <c r="AL266" s="38"/>
      <c r="AM266" s="38"/>
      <c r="BE266" s="38"/>
      <c r="BF266" s="38"/>
      <c r="BG266" s="38"/>
      <c r="BH266" s="38"/>
      <c r="BI266" s="38"/>
      <c r="BM266" s="38"/>
      <c r="BN266" s="38"/>
      <c r="BO266" s="38"/>
      <c r="BP266" s="38"/>
      <c r="BQ266" s="38"/>
    </row>
    <row r="267" spans="2:69" x14ac:dyDescent="0.3"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O267" s="38"/>
      <c r="P267" s="38"/>
      <c r="Q267" s="38"/>
      <c r="R267" s="38"/>
      <c r="AF267" s="38"/>
      <c r="AG267" s="38"/>
      <c r="AH267" s="38"/>
      <c r="AI267" s="38"/>
      <c r="AJ267" s="38"/>
      <c r="AL267" s="38"/>
      <c r="AM267" s="38"/>
      <c r="BE267" s="38"/>
      <c r="BF267" s="38"/>
      <c r="BG267" s="38"/>
      <c r="BH267" s="38"/>
      <c r="BI267" s="38"/>
      <c r="BM267" s="38"/>
      <c r="BN267" s="38"/>
      <c r="BO267" s="38"/>
      <c r="BP267" s="38"/>
      <c r="BQ267" s="38"/>
    </row>
    <row r="268" spans="2:69" x14ac:dyDescent="0.3"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O268" s="38"/>
      <c r="P268" s="38"/>
      <c r="Q268" s="38"/>
      <c r="R268" s="38"/>
      <c r="AF268" s="38"/>
      <c r="AG268" s="38"/>
      <c r="AH268" s="38"/>
      <c r="AI268" s="38"/>
      <c r="AJ268" s="38"/>
      <c r="AL268" s="38"/>
      <c r="AM268" s="38"/>
      <c r="BE268" s="38"/>
      <c r="BF268" s="38"/>
      <c r="BG268" s="38"/>
      <c r="BH268" s="38"/>
      <c r="BI268" s="38"/>
      <c r="BM268" s="38"/>
      <c r="BN268" s="38"/>
      <c r="BO268" s="38"/>
      <c r="BP268" s="38"/>
      <c r="BQ268" s="38"/>
    </row>
    <row r="269" spans="2:69" x14ac:dyDescent="0.3"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O269" s="38"/>
      <c r="P269" s="38"/>
      <c r="Q269" s="38"/>
      <c r="R269" s="38"/>
      <c r="AF269" s="38"/>
      <c r="AG269" s="38"/>
      <c r="AH269" s="38"/>
      <c r="AI269" s="38"/>
      <c r="AJ269" s="38"/>
      <c r="AL269" s="38"/>
      <c r="AM269" s="38"/>
      <c r="BE269" s="38"/>
      <c r="BF269" s="38"/>
      <c r="BG269" s="38"/>
      <c r="BH269" s="38"/>
      <c r="BI269" s="38"/>
      <c r="BM269" s="38"/>
      <c r="BN269" s="38"/>
      <c r="BO269" s="38"/>
      <c r="BP269" s="38"/>
      <c r="BQ269" s="38"/>
    </row>
    <row r="270" spans="2:69" x14ac:dyDescent="0.3"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O270" s="38"/>
      <c r="P270" s="38"/>
      <c r="Q270" s="38"/>
      <c r="R270" s="38"/>
      <c r="AF270" s="38"/>
      <c r="AG270" s="38"/>
      <c r="AH270" s="38"/>
      <c r="AI270" s="38"/>
      <c r="AJ270" s="38"/>
      <c r="AL270" s="38"/>
      <c r="AM270" s="38"/>
      <c r="BE270" s="38"/>
      <c r="BF270" s="38"/>
      <c r="BG270" s="38"/>
      <c r="BH270" s="38"/>
      <c r="BI270" s="38"/>
      <c r="BM270" s="38"/>
      <c r="BN270" s="38"/>
      <c r="BO270" s="38"/>
      <c r="BP270" s="38"/>
      <c r="BQ270" s="38"/>
    </row>
    <row r="271" spans="2:69" x14ac:dyDescent="0.3"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O271" s="38"/>
      <c r="P271" s="38"/>
      <c r="Q271" s="38"/>
      <c r="R271" s="38"/>
      <c r="AF271" s="38"/>
      <c r="AG271" s="38"/>
      <c r="AH271" s="38"/>
      <c r="AI271" s="38"/>
      <c r="AJ271" s="38"/>
      <c r="AL271" s="38"/>
      <c r="AM271" s="38"/>
      <c r="BE271" s="38"/>
      <c r="BF271" s="38"/>
      <c r="BG271" s="38"/>
      <c r="BH271" s="38"/>
      <c r="BI271" s="38"/>
      <c r="BM271" s="38"/>
      <c r="BN271" s="38"/>
      <c r="BO271" s="38"/>
      <c r="BP271" s="38"/>
      <c r="BQ271" s="38"/>
    </row>
    <row r="272" spans="2:69" x14ac:dyDescent="0.3"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O272" s="38"/>
      <c r="P272" s="38"/>
      <c r="Q272" s="38"/>
      <c r="R272" s="38"/>
      <c r="AF272" s="38"/>
      <c r="AG272" s="38"/>
      <c r="AH272" s="38"/>
      <c r="AI272" s="38"/>
      <c r="AJ272" s="38"/>
      <c r="AL272" s="38"/>
      <c r="AM272" s="38"/>
      <c r="BE272" s="38"/>
      <c r="BF272" s="38"/>
      <c r="BG272" s="38"/>
      <c r="BH272" s="38"/>
      <c r="BI272" s="38"/>
      <c r="BM272" s="38"/>
      <c r="BN272" s="38"/>
      <c r="BO272" s="38"/>
      <c r="BP272" s="38"/>
      <c r="BQ272" s="38"/>
    </row>
    <row r="273" spans="2:69" x14ac:dyDescent="0.3"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O273" s="38"/>
      <c r="P273" s="38"/>
      <c r="Q273" s="38"/>
      <c r="R273" s="38"/>
      <c r="AF273" s="38"/>
      <c r="AG273" s="38"/>
      <c r="AH273" s="38"/>
      <c r="AI273" s="38"/>
      <c r="AJ273" s="38"/>
      <c r="AL273" s="38"/>
      <c r="AM273" s="38"/>
      <c r="BE273" s="38"/>
      <c r="BF273" s="38"/>
      <c r="BG273" s="38"/>
      <c r="BH273" s="38"/>
      <c r="BI273" s="38"/>
      <c r="BM273" s="38"/>
      <c r="BN273" s="38"/>
      <c r="BO273" s="38"/>
      <c r="BP273" s="38"/>
      <c r="BQ273" s="38"/>
    </row>
    <row r="274" spans="2:69" x14ac:dyDescent="0.3"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O274" s="38"/>
      <c r="P274" s="38"/>
      <c r="Q274" s="38"/>
      <c r="R274" s="38"/>
      <c r="AF274" s="38"/>
      <c r="AG274" s="38"/>
      <c r="AH274" s="38"/>
      <c r="AI274" s="38"/>
      <c r="AJ274" s="38"/>
      <c r="AL274" s="38"/>
      <c r="AM274" s="38"/>
      <c r="BE274" s="38"/>
      <c r="BF274" s="38"/>
      <c r="BG274" s="38"/>
      <c r="BH274" s="38"/>
      <c r="BI274" s="38"/>
      <c r="BM274" s="38"/>
      <c r="BN274" s="38"/>
      <c r="BO274" s="38"/>
      <c r="BP274" s="38"/>
      <c r="BQ274" s="38"/>
    </row>
    <row r="275" spans="2:69" x14ac:dyDescent="0.3"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O275" s="38"/>
      <c r="P275" s="38"/>
      <c r="Q275" s="38"/>
      <c r="R275" s="38"/>
      <c r="AF275" s="38"/>
      <c r="AG275" s="38"/>
      <c r="AH275" s="38"/>
      <c r="AI275" s="38"/>
      <c r="AJ275" s="38"/>
      <c r="AL275" s="38"/>
      <c r="AM275" s="38"/>
      <c r="BE275" s="38"/>
      <c r="BF275" s="38"/>
      <c r="BG275" s="38"/>
      <c r="BH275" s="38"/>
      <c r="BI275" s="38"/>
      <c r="BM275" s="38"/>
      <c r="BN275" s="38"/>
      <c r="BO275" s="38"/>
      <c r="BP275" s="38"/>
      <c r="BQ275" s="38"/>
    </row>
    <row r="276" spans="2:69" x14ac:dyDescent="0.3"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O276" s="38"/>
      <c r="P276" s="38"/>
      <c r="Q276" s="38"/>
      <c r="R276" s="38"/>
      <c r="AF276" s="38"/>
      <c r="AG276" s="38"/>
      <c r="AH276" s="38"/>
      <c r="AI276" s="38"/>
      <c r="AJ276" s="38"/>
      <c r="AL276" s="38"/>
      <c r="AM276" s="38"/>
      <c r="BE276" s="38"/>
      <c r="BF276" s="38"/>
      <c r="BG276" s="38"/>
      <c r="BH276" s="38"/>
      <c r="BI276" s="38"/>
      <c r="BM276" s="38"/>
      <c r="BN276" s="38"/>
      <c r="BO276" s="38"/>
      <c r="BP276" s="38"/>
      <c r="BQ276" s="38"/>
    </row>
    <row r="277" spans="2:69" x14ac:dyDescent="0.3"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O277" s="38"/>
      <c r="P277" s="38"/>
      <c r="Q277" s="38"/>
      <c r="R277" s="38"/>
      <c r="AF277" s="38"/>
      <c r="AG277" s="38"/>
      <c r="AH277" s="38"/>
      <c r="AI277" s="38"/>
      <c r="AJ277" s="38"/>
      <c r="AL277" s="38"/>
      <c r="AM277" s="38"/>
      <c r="BE277" s="38"/>
      <c r="BF277" s="38"/>
      <c r="BG277" s="38"/>
      <c r="BH277" s="38"/>
      <c r="BI277" s="38"/>
      <c r="BM277" s="38"/>
      <c r="BN277" s="38"/>
      <c r="BO277" s="38"/>
      <c r="BP277" s="38"/>
      <c r="BQ277" s="38"/>
    </row>
    <row r="278" spans="2:69" x14ac:dyDescent="0.3"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O278" s="38"/>
      <c r="P278" s="38"/>
      <c r="Q278" s="38"/>
      <c r="R278" s="38"/>
      <c r="AF278" s="38"/>
      <c r="AG278" s="38"/>
      <c r="AH278" s="38"/>
      <c r="AI278" s="38"/>
      <c r="AJ278" s="38"/>
      <c r="AL278" s="38"/>
      <c r="AM278" s="38"/>
      <c r="BE278" s="38"/>
      <c r="BF278" s="38"/>
      <c r="BG278" s="38"/>
      <c r="BH278" s="38"/>
      <c r="BI278" s="38"/>
      <c r="BM278" s="38"/>
      <c r="BN278" s="38"/>
      <c r="BO278" s="38"/>
      <c r="BP278" s="38"/>
      <c r="BQ278" s="38"/>
    </row>
    <row r="279" spans="2:69" x14ac:dyDescent="0.3"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O279" s="38"/>
      <c r="P279" s="38"/>
      <c r="Q279" s="38"/>
      <c r="R279" s="38"/>
      <c r="AF279" s="38"/>
      <c r="AG279" s="38"/>
      <c r="AH279" s="38"/>
      <c r="AI279" s="38"/>
      <c r="AJ279" s="38"/>
      <c r="AL279" s="38"/>
      <c r="AM279" s="38"/>
      <c r="BE279" s="38"/>
      <c r="BF279" s="38"/>
      <c r="BG279" s="38"/>
      <c r="BH279" s="38"/>
      <c r="BI279" s="38"/>
      <c r="BM279" s="38"/>
      <c r="BN279" s="38"/>
      <c r="BO279" s="38"/>
      <c r="BP279" s="38"/>
      <c r="BQ279" s="38"/>
    </row>
    <row r="280" spans="2:69" x14ac:dyDescent="0.3"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O280" s="38"/>
      <c r="P280" s="38"/>
      <c r="Q280" s="38"/>
      <c r="R280" s="38"/>
      <c r="AF280" s="38"/>
      <c r="AG280" s="38"/>
      <c r="AH280" s="38"/>
      <c r="AI280" s="38"/>
      <c r="AJ280" s="38"/>
      <c r="AL280" s="38"/>
      <c r="AM280" s="38"/>
      <c r="BE280" s="38"/>
      <c r="BF280" s="38"/>
      <c r="BG280" s="38"/>
      <c r="BH280" s="38"/>
      <c r="BI280" s="38"/>
      <c r="BM280" s="38"/>
      <c r="BN280" s="38"/>
      <c r="BO280" s="38"/>
      <c r="BP280" s="38"/>
      <c r="BQ280" s="38"/>
    </row>
    <row r="281" spans="2:69" x14ac:dyDescent="0.3"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O281" s="38"/>
      <c r="P281" s="38"/>
      <c r="Q281" s="38"/>
      <c r="R281" s="38"/>
      <c r="AF281" s="38"/>
      <c r="AG281" s="38"/>
      <c r="AH281" s="38"/>
      <c r="AI281" s="38"/>
      <c r="AJ281" s="38"/>
      <c r="AL281" s="38"/>
      <c r="AM281" s="38"/>
      <c r="BE281" s="38"/>
      <c r="BF281" s="38"/>
      <c r="BG281" s="38"/>
      <c r="BH281" s="38"/>
      <c r="BI281" s="38"/>
      <c r="BM281" s="38"/>
      <c r="BN281" s="38"/>
      <c r="BO281" s="38"/>
      <c r="BP281" s="38"/>
      <c r="BQ281" s="38"/>
    </row>
    <row r="282" spans="2:69" x14ac:dyDescent="0.3"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O282" s="38"/>
      <c r="P282" s="38"/>
      <c r="Q282" s="38"/>
      <c r="R282" s="38"/>
      <c r="AF282" s="38"/>
      <c r="AG282" s="38"/>
      <c r="AH282" s="38"/>
      <c r="AI282" s="38"/>
      <c r="AJ282" s="38"/>
      <c r="AL282" s="38"/>
      <c r="AM282" s="38"/>
      <c r="BE282" s="38"/>
      <c r="BF282" s="38"/>
      <c r="BG282" s="38"/>
      <c r="BH282" s="38"/>
      <c r="BI282" s="38"/>
      <c r="BM282" s="38"/>
      <c r="BN282" s="38"/>
      <c r="BO282" s="38"/>
      <c r="BP282" s="38"/>
      <c r="BQ282" s="38"/>
    </row>
    <row r="283" spans="2:69" x14ac:dyDescent="0.3"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O283" s="38"/>
      <c r="P283" s="38"/>
      <c r="Q283" s="38"/>
      <c r="R283" s="38"/>
      <c r="AF283" s="38"/>
      <c r="AG283" s="38"/>
      <c r="AH283" s="38"/>
      <c r="AI283" s="38"/>
      <c r="AJ283" s="38"/>
      <c r="AL283" s="38"/>
      <c r="AM283" s="38"/>
      <c r="BE283" s="38"/>
      <c r="BF283" s="38"/>
      <c r="BG283" s="38"/>
      <c r="BH283" s="38"/>
      <c r="BI283" s="38"/>
      <c r="BM283" s="38"/>
      <c r="BN283" s="38"/>
      <c r="BO283" s="38"/>
      <c r="BP283" s="38"/>
      <c r="BQ283" s="38"/>
    </row>
    <row r="284" spans="2:69" x14ac:dyDescent="0.3"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O284" s="38"/>
      <c r="P284" s="38"/>
      <c r="Q284" s="38"/>
      <c r="R284" s="38"/>
      <c r="AF284" s="38"/>
      <c r="AG284" s="38"/>
      <c r="AH284" s="38"/>
      <c r="AI284" s="38"/>
      <c r="AJ284" s="38"/>
      <c r="AL284" s="38"/>
      <c r="AM284" s="38"/>
      <c r="BE284" s="38"/>
      <c r="BF284" s="38"/>
      <c r="BG284" s="38"/>
      <c r="BH284" s="38"/>
      <c r="BI284" s="38"/>
      <c r="BM284" s="38"/>
      <c r="BN284" s="38"/>
      <c r="BO284" s="38"/>
      <c r="BP284" s="38"/>
      <c r="BQ284" s="38"/>
    </row>
    <row r="285" spans="2:69" x14ac:dyDescent="0.3"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O285" s="38"/>
      <c r="P285" s="38"/>
      <c r="Q285" s="38"/>
      <c r="R285" s="38"/>
      <c r="AF285" s="38"/>
      <c r="AG285" s="38"/>
      <c r="AH285" s="38"/>
      <c r="AI285" s="38"/>
      <c r="AJ285" s="38"/>
      <c r="AL285" s="38"/>
      <c r="AM285" s="38"/>
      <c r="BE285" s="38"/>
      <c r="BF285" s="38"/>
      <c r="BG285" s="38"/>
      <c r="BH285" s="38"/>
      <c r="BI285" s="38"/>
      <c r="BM285" s="38"/>
      <c r="BN285" s="38"/>
      <c r="BO285" s="38"/>
      <c r="BP285" s="38"/>
      <c r="BQ285" s="38"/>
    </row>
    <row r="286" spans="2:69" x14ac:dyDescent="0.3"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O286" s="38"/>
      <c r="P286" s="38"/>
      <c r="Q286" s="38"/>
      <c r="R286" s="38"/>
      <c r="AF286" s="38"/>
      <c r="AG286" s="38"/>
      <c r="AH286" s="38"/>
      <c r="AI286" s="38"/>
      <c r="AJ286" s="38"/>
      <c r="AL286" s="38"/>
      <c r="AM286" s="38"/>
      <c r="BE286" s="38"/>
      <c r="BF286" s="38"/>
      <c r="BG286" s="38"/>
      <c r="BH286" s="38"/>
      <c r="BI286" s="38"/>
      <c r="BM286" s="38"/>
      <c r="BN286" s="38"/>
      <c r="BO286" s="38"/>
      <c r="BP286" s="38"/>
      <c r="BQ286" s="38"/>
    </row>
    <row r="287" spans="2:69" x14ac:dyDescent="0.3"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O287" s="38"/>
      <c r="P287" s="38"/>
      <c r="Q287" s="38"/>
      <c r="R287" s="38"/>
      <c r="AF287" s="38"/>
      <c r="AG287" s="38"/>
      <c r="AH287" s="38"/>
      <c r="AI287" s="38"/>
      <c r="AJ287" s="38"/>
      <c r="AL287" s="38"/>
      <c r="AM287" s="38"/>
      <c r="BE287" s="38"/>
      <c r="BF287" s="38"/>
      <c r="BG287" s="38"/>
      <c r="BH287" s="38"/>
      <c r="BI287" s="38"/>
      <c r="BM287" s="38"/>
      <c r="BN287" s="38"/>
      <c r="BO287" s="38"/>
      <c r="BP287" s="38"/>
      <c r="BQ287" s="38"/>
    </row>
    <row r="288" spans="2:69" x14ac:dyDescent="0.3"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O288" s="38"/>
      <c r="P288" s="38"/>
      <c r="Q288" s="38"/>
      <c r="R288" s="38"/>
      <c r="AF288" s="38"/>
      <c r="AG288" s="38"/>
      <c r="AH288" s="38"/>
      <c r="AI288" s="38"/>
      <c r="AJ288" s="38"/>
      <c r="AL288" s="38"/>
      <c r="AM288" s="38"/>
      <c r="BE288" s="38"/>
      <c r="BF288" s="38"/>
      <c r="BG288" s="38"/>
      <c r="BH288" s="38"/>
      <c r="BI288" s="38"/>
      <c r="BM288" s="38"/>
      <c r="BN288" s="38"/>
      <c r="BO288" s="38"/>
      <c r="BP288" s="38"/>
      <c r="BQ288" s="38"/>
    </row>
    <row r="289" spans="2:69" x14ac:dyDescent="0.3"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O289" s="38"/>
      <c r="P289" s="38"/>
      <c r="Q289" s="38"/>
      <c r="R289" s="38"/>
      <c r="AF289" s="38"/>
      <c r="AG289" s="38"/>
      <c r="AH289" s="38"/>
      <c r="AI289" s="38"/>
      <c r="AJ289" s="38"/>
      <c r="AL289" s="38"/>
      <c r="AM289" s="38"/>
      <c r="BE289" s="38"/>
      <c r="BF289" s="38"/>
      <c r="BG289" s="38"/>
      <c r="BH289" s="38"/>
      <c r="BI289" s="38"/>
      <c r="BM289" s="38"/>
      <c r="BN289" s="38"/>
      <c r="BO289" s="38"/>
      <c r="BP289" s="38"/>
      <c r="BQ289" s="38"/>
    </row>
    <row r="290" spans="2:69" x14ac:dyDescent="0.3"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O290" s="38"/>
      <c r="P290" s="38"/>
      <c r="Q290" s="38"/>
      <c r="R290" s="38"/>
      <c r="AF290" s="38"/>
      <c r="AG290" s="38"/>
      <c r="AH290" s="38"/>
      <c r="AI290" s="38"/>
      <c r="AJ290" s="38"/>
      <c r="AL290" s="38"/>
      <c r="AM290" s="38"/>
      <c r="BE290" s="38"/>
      <c r="BF290" s="38"/>
      <c r="BG290" s="38"/>
      <c r="BH290" s="38"/>
      <c r="BI290" s="38"/>
      <c r="BM290" s="38"/>
      <c r="BN290" s="38"/>
      <c r="BO290" s="38"/>
      <c r="BP290" s="38"/>
      <c r="BQ290" s="38"/>
    </row>
    <row r="291" spans="2:69" x14ac:dyDescent="0.3"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O291" s="38"/>
      <c r="P291" s="38"/>
      <c r="Q291" s="38"/>
      <c r="R291" s="38"/>
      <c r="AF291" s="38"/>
      <c r="AG291" s="38"/>
      <c r="AH291" s="38"/>
      <c r="AI291" s="38"/>
      <c r="AJ291" s="38"/>
      <c r="AL291" s="38"/>
      <c r="AM291" s="38"/>
      <c r="BE291" s="38"/>
      <c r="BF291" s="38"/>
      <c r="BG291" s="38"/>
      <c r="BH291" s="38"/>
      <c r="BI291" s="38"/>
      <c r="BM291" s="38"/>
      <c r="BN291" s="38"/>
      <c r="BO291" s="38"/>
      <c r="BP291" s="38"/>
      <c r="BQ291" s="38"/>
    </row>
    <row r="292" spans="2:69" x14ac:dyDescent="0.3"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O292" s="38"/>
      <c r="P292" s="38"/>
      <c r="Q292" s="38"/>
      <c r="R292" s="38"/>
      <c r="AF292" s="38"/>
      <c r="AG292" s="38"/>
      <c r="AH292" s="38"/>
      <c r="AI292" s="38"/>
      <c r="AJ292" s="38"/>
      <c r="AL292" s="38"/>
      <c r="AM292" s="38"/>
      <c r="BE292" s="38"/>
      <c r="BF292" s="38"/>
      <c r="BG292" s="38"/>
      <c r="BH292" s="38"/>
      <c r="BI292" s="38"/>
      <c r="BM292" s="38"/>
      <c r="BN292" s="38"/>
      <c r="BO292" s="38"/>
      <c r="BP292" s="38"/>
      <c r="BQ292" s="38"/>
    </row>
    <row r="293" spans="2:69" x14ac:dyDescent="0.3"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O293" s="38"/>
      <c r="P293" s="38"/>
      <c r="Q293" s="38"/>
      <c r="R293" s="38"/>
      <c r="AF293" s="38"/>
      <c r="AG293" s="38"/>
      <c r="AH293" s="38"/>
      <c r="AI293" s="38"/>
      <c r="AJ293" s="38"/>
      <c r="AL293" s="38"/>
      <c r="AM293" s="38"/>
      <c r="BE293" s="38"/>
      <c r="BF293" s="38"/>
      <c r="BG293" s="38"/>
      <c r="BH293" s="38"/>
      <c r="BI293" s="38"/>
      <c r="BM293" s="38"/>
      <c r="BN293" s="38"/>
      <c r="BO293" s="38"/>
      <c r="BP293" s="38"/>
      <c r="BQ293" s="38"/>
    </row>
    <row r="294" spans="2:69" x14ac:dyDescent="0.3"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O294" s="38"/>
      <c r="P294" s="38"/>
      <c r="Q294" s="38"/>
      <c r="R294" s="38"/>
      <c r="AF294" s="38"/>
      <c r="AG294" s="38"/>
      <c r="AH294" s="38"/>
      <c r="AI294" s="38"/>
      <c r="AJ294" s="38"/>
      <c r="AL294" s="38"/>
      <c r="AM294" s="38"/>
      <c r="BE294" s="38"/>
      <c r="BF294" s="38"/>
      <c r="BG294" s="38"/>
      <c r="BH294" s="38"/>
      <c r="BI294" s="38"/>
      <c r="BM294" s="38"/>
      <c r="BN294" s="38"/>
      <c r="BO294" s="38"/>
      <c r="BP294" s="38"/>
      <c r="BQ294" s="38"/>
    </row>
    <row r="295" spans="2:69" x14ac:dyDescent="0.3"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O295" s="38"/>
      <c r="P295" s="38"/>
      <c r="Q295" s="38"/>
      <c r="R295" s="38"/>
      <c r="AF295" s="38"/>
      <c r="AG295" s="38"/>
      <c r="AH295" s="38"/>
      <c r="AI295" s="38"/>
      <c r="AJ295" s="38"/>
      <c r="AL295" s="38"/>
      <c r="AM295" s="38"/>
      <c r="BE295" s="38"/>
      <c r="BF295" s="38"/>
      <c r="BG295" s="38"/>
      <c r="BH295" s="38"/>
      <c r="BI295" s="38"/>
      <c r="BM295" s="38"/>
      <c r="BN295" s="38"/>
      <c r="BO295" s="38"/>
      <c r="BP295" s="38"/>
      <c r="BQ295" s="38"/>
    </row>
    <row r="296" spans="2:69" x14ac:dyDescent="0.3"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O296" s="38"/>
      <c r="P296" s="38"/>
      <c r="Q296" s="38"/>
      <c r="R296" s="38"/>
      <c r="AF296" s="38"/>
      <c r="AG296" s="38"/>
      <c r="AH296" s="38"/>
      <c r="AI296" s="38"/>
      <c r="AJ296" s="38"/>
      <c r="AL296" s="38"/>
      <c r="AM296" s="38"/>
      <c r="BE296" s="38"/>
      <c r="BF296" s="38"/>
      <c r="BG296" s="38"/>
      <c r="BH296" s="38"/>
      <c r="BI296" s="38"/>
      <c r="BM296" s="38"/>
      <c r="BN296" s="38"/>
      <c r="BO296" s="38"/>
      <c r="BP296" s="38"/>
      <c r="BQ296" s="38"/>
    </row>
    <row r="297" spans="2:69" x14ac:dyDescent="0.3"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O297" s="38"/>
      <c r="P297" s="38"/>
      <c r="Q297" s="38"/>
      <c r="R297" s="38"/>
      <c r="AF297" s="38"/>
      <c r="AG297" s="38"/>
      <c r="AH297" s="38"/>
      <c r="AI297" s="38"/>
      <c r="AJ297" s="38"/>
      <c r="AL297" s="38"/>
      <c r="AM297" s="38"/>
      <c r="BE297" s="38"/>
      <c r="BF297" s="38"/>
      <c r="BG297" s="38"/>
      <c r="BH297" s="38"/>
      <c r="BI297" s="38"/>
      <c r="BM297" s="38"/>
      <c r="BN297" s="38"/>
      <c r="BO297" s="38"/>
      <c r="BP297" s="38"/>
      <c r="BQ297" s="38"/>
    </row>
    <row r="298" spans="2:69" x14ac:dyDescent="0.3"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O298" s="38"/>
      <c r="P298" s="38"/>
      <c r="Q298" s="38"/>
      <c r="R298" s="38"/>
      <c r="AF298" s="38"/>
      <c r="AG298" s="38"/>
      <c r="AH298" s="38"/>
      <c r="AI298" s="38"/>
      <c r="AJ298" s="38"/>
      <c r="AL298" s="38"/>
      <c r="AM298" s="38"/>
      <c r="BE298" s="38"/>
      <c r="BF298" s="38"/>
      <c r="BG298" s="38"/>
      <c r="BH298" s="38"/>
      <c r="BI298" s="38"/>
      <c r="BM298" s="38"/>
      <c r="BN298" s="38"/>
      <c r="BO298" s="38"/>
      <c r="BP298" s="38"/>
      <c r="BQ298" s="38"/>
    </row>
    <row r="299" spans="2:69" x14ac:dyDescent="0.3"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O299" s="38"/>
      <c r="P299" s="38"/>
      <c r="Q299" s="38"/>
      <c r="R299" s="38"/>
      <c r="AF299" s="38"/>
      <c r="AG299" s="38"/>
      <c r="AH299" s="38"/>
      <c r="AI299" s="38"/>
      <c r="AJ299" s="38"/>
      <c r="AL299" s="38"/>
      <c r="AM299" s="38"/>
      <c r="BE299" s="38"/>
      <c r="BF299" s="38"/>
      <c r="BG299" s="38"/>
      <c r="BH299" s="38"/>
      <c r="BI299" s="38"/>
      <c r="BM299" s="38"/>
      <c r="BN299" s="38"/>
      <c r="BO299" s="38"/>
      <c r="BP299" s="38"/>
      <c r="BQ299" s="38"/>
    </row>
    <row r="300" spans="2:69" x14ac:dyDescent="0.3"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O300" s="38"/>
      <c r="P300" s="38"/>
      <c r="Q300" s="38"/>
      <c r="R300" s="38"/>
      <c r="AF300" s="38"/>
      <c r="AG300" s="38"/>
      <c r="AH300" s="38"/>
      <c r="AI300" s="38"/>
      <c r="AJ300" s="38"/>
      <c r="AL300" s="38"/>
      <c r="AM300" s="38"/>
      <c r="BE300" s="38"/>
      <c r="BF300" s="38"/>
      <c r="BG300" s="38"/>
      <c r="BH300" s="38"/>
      <c r="BI300" s="38"/>
      <c r="BM300" s="38"/>
      <c r="BN300" s="38"/>
      <c r="BO300" s="38"/>
      <c r="BP300" s="38"/>
      <c r="BQ300" s="38"/>
    </row>
    <row r="301" spans="2:69" x14ac:dyDescent="0.3"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O301" s="38"/>
      <c r="P301" s="38"/>
      <c r="Q301" s="38"/>
      <c r="R301" s="38"/>
      <c r="AF301" s="38"/>
      <c r="AG301" s="38"/>
      <c r="AH301" s="38"/>
      <c r="AI301" s="38"/>
      <c r="AJ301" s="38"/>
      <c r="AL301" s="38"/>
      <c r="AM301" s="38"/>
      <c r="BE301" s="38"/>
      <c r="BF301" s="38"/>
      <c r="BG301" s="38"/>
      <c r="BH301" s="38"/>
      <c r="BI301" s="38"/>
      <c r="BM301" s="38"/>
      <c r="BN301" s="38"/>
      <c r="BO301" s="38"/>
      <c r="BP301" s="38"/>
      <c r="BQ301" s="38"/>
    </row>
    <row r="302" spans="2:69" x14ac:dyDescent="0.3"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O302" s="38"/>
      <c r="P302" s="38"/>
      <c r="Q302" s="38"/>
      <c r="R302" s="38"/>
      <c r="AF302" s="38"/>
      <c r="AG302" s="38"/>
      <c r="AH302" s="38"/>
      <c r="AI302" s="38"/>
      <c r="AJ302" s="38"/>
      <c r="AL302" s="38"/>
      <c r="AM302" s="38"/>
      <c r="BE302" s="38"/>
      <c r="BF302" s="38"/>
      <c r="BG302" s="38"/>
      <c r="BH302" s="38"/>
      <c r="BI302" s="38"/>
      <c r="BM302" s="38"/>
      <c r="BN302" s="38"/>
      <c r="BO302" s="38"/>
      <c r="BP302" s="38"/>
      <c r="BQ302" s="38"/>
    </row>
    <row r="303" spans="2:69" x14ac:dyDescent="0.3"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O303" s="38"/>
      <c r="P303" s="38"/>
      <c r="Q303" s="38"/>
      <c r="R303" s="38"/>
      <c r="AF303" s="38"/>
      <c r="AG303" s="38"/>
      <c r="AH303" s="38"/>
      <c r="AI303" s="38"/>
      <c r="AJ303" s="38"/>
      <c r="AL303" s="38"/>
      <c r="AM303" s="38"/>
      <c r="BE303" s="38"/>
      <c r="BF303" s="38"/>
      <c r="BG303" s="38"/>
      <c r="BH303" s="38"/>
      <c r="BI303" s="38"/>
      <c r="BM303" s="38"/>
      <c r="BN303" s="38"/>
      <c r="BO303" s="38"/>
      <c r="BP303" s="38"/>
      <c r="BQ303" s="38"/>
    </row>
    <row r="304" spans="2:69" x14ac:dyDescent="0.3"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O304" s="38"/>
      <c r="P304" s="38"/>
      <c r="Q304" s="38"/>
      <c r="R304" s="38"/>
      <c r="AF304" s="38"/>
      <c r="AG304" s="38"/>
      <c r="AH304" s="38"/>
      <c r="AI304" s="38"/>
      <c r="AJ304" s="38"/>
      <c r="AL304" s="38"/>
      <c r="AM304" s="38"/>
      <c r="BE304" s="38"/>
      <c r="BF304" s="38"/>
      <c r="BG304" s="38"/>
      <c r="BH304" s="38"/>
      <c r="BI304" s="38"/>
      <c r="BM304" s="38"/>
      <c r="BN304" s="38"/>
      <c r="BO304" s="38"/>
      <c r="BP304" s="38"/>
      <c r="BQ304" s="38"/>
    </row>
    <row r="305" spans="2:69" x14ac:dyDescent="0.3"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O305" s="38"/>
      <c r="P305" s="38"/>
      <c r="Q305" s="38"/>
      <c r="R305" s="38"/>
      <c r="AF305" s="38"/>
      <c r="AG305" s="38"/>
      <c r="AH305" s="38"/>
      <c r="AI305" s="38"/>
      <c r="AJ305" s="38"/>
      <c r="AL305" s="38"/>
      <c r="AM305" s="38"/>
      <c r="BE305" s="38"/>
      <c r="BF305" s="38"/>
      <c r="BG305" s="38"/>
      <c r="BH305" s="38"/>
      <c r="BI305" s="38"/>
      <c r="BM305" s="38"/>
      <c r="BN305" s="38"/>
      <c r="BO305" s="38"/>
      <c r="BP305" s="38"/>
      <c r="BQ305" s="38"/>
    </row>
    <row r="306" spans="2:69" x14ac:dyDescent="0.3"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O306" s="38"/>
      <c r="P306" s="38"/>
      <c r="Q306" s="38"/>
      <c r="R306" s="38"/>
      <c r="AF306" s="38"/>
      <c r="AG306" s="38"/>
      <c r="AH306" s="38"/>
      <c r="AI306" s="38"/>
      <c r="AJ306" s="38"/>
      <c r="AL306" s="38"/>
      <c r="AM306" s="38"/>
      <c r="BE306" s="38"/>
      <c r="BF306" s="38"/>
      <c r="BG306" s="38"/>
      <c r="BH306" s="38"/>
      <c r="BI306" s="38"/>
      <c r="BM306" s="38"/>
      <c r="BN306" s="38"/>
      <c r="BO306" s="38"/>
      <c r="BP306" s="38"/>
      <c r="BQ306" s="38"/>
    </row>
  </sheetData>
  <mergeCells count="7">
    <mergeCell ref="BS3:BV4"/>
    <mergeCell ref="B3:H4"/>
    <mergeCell ref="BK3:BL4"/>
    <mergeCell ref="O3:R4"/>
    <mergeCell ref="Y3:AE4"/>
    <mergeCell ref="AO3:AR4"/>
    <mergeCell ref="AZ3:BC4"/>
  </mergeCells>
  <phoneticPr fontId="3" type="noConversion"/>
  <conditionalFormatting pivot="1" sqref="C12:C32">
    <cfRule type="colorScale" priority="25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D12:D32">
    <cfRule type="colorScale" priority="24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G12:G32">
    <cfRule type="colorScale" priority="23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H12:H32">
    <cfRule type="colorScale" priority="22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E12:E32">
    <cfRule type="iconSet" priority="2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F12:F32">
    <cfRule type="iconSet" priority="20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P12:Q32">
    <cfRule type="colorScale" priority="19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P12:Q32">
    <cfRule type="colorScale" priority="18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P12:Q32">
    <cfRule type="cellIs" dxfId="2291" priority="17" operator="equal">
      <formula>0</formula>
    </cfRule>
  </conditionalFormatting>
  <conditionalFormatting pivot="1" sqref="Z13:Z32 AB13:AB32">
    <cfRule type="iconSet" priority="16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AA13:AA32 AC13:AC32">
    <cfRule type="colorScale" priority="15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AA13:AA32 AC13:AC32">
    <cfRule type="cellIs" dxfId="2290" priority="14" operator="equal">
      <formula>0</formula>
    </cfRule>
  </conditionalFormatting>
  <conditionalFormatting pivot="1" sqref="BB12:BB16">
    <cfRule type="colorScale" priority="13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BC12:BC16">
    <cfRule type="colorScale" priority="12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BA12:BA16">
    <cfRule type="iconSet" priority="1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AQ12:AQ17">
    <cfRule type="colorScale" priority="10">
      <colorScale>
        <cfvo type="min"/>
        <cfvo type="percentile" val="50"/>
        <cfvo type="max"/>
        <color rgb="FFF8B4B4"/>
        <color rgb="FFFBFEDE"/>
        <color rgb="FFAEECAE"/>
      </colorScale>
    </cfRule>
  </conditionalFormatting>
  <conditionalFormatting pivot="1" sqref="AR12:AR17">
    <cfRule type="colorScale" priority="6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AP12:AP17">
    <cfRule type="iconSet" priority="5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BL12:BL17">
    <cfRule type="colorScale" priority="4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BT12:BT15">
    <cfRule type="colorScale" priority="3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BU12:BU15">
    <cfRule type="colorScale" priority="2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BV12:BV15">
    <cfRule type="colorScale" priority="1">
      <colorScale>
        <cfvo type="min"/>
        <cfvo type="num" val="0"/>
        <cfvo type="max"/>
        <color rgb="FFFFA6A6"/>
        <color theme="0"/>
        <color rgb="FFD2FFA2"/>
      </colorScale>
    </cfRule>
  </conditionalFormatting>
  <pageMargins left="0.7" right="0.7" top="0.75" bottom="0.75" header="0.3" footer="0.3"/>
  <pageSetup paperSize="9" orientation="portrait"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92D050"/>
  </sheetPr>
  <dimension ref="A1:AH72"/>
  <sheetViews>
    <sheetView showGridLines="0" topLeftCell="A19" zoomScale="80" zoomScaleNormal="80" workbookViewId="0">
      <selection activeCell="W69" sqref="W69"/>
    </sheetView>
  </sheetViews>
  <sheetFormatPr defaultRowHeight="14.4" x14ac:dyDescent="0.3"/>
  <cols>
    <col min="1" max="1" width="4.5546875" customWidth="1"/>
    <col min="9" max="9" width="8" customWidth="1"/>
  </cols>
  <sheetData>
    <row r="1" spans="1:34" x14ac:dyDescent="0.3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</row>
    <row r="2" spans="1:34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1:34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</row>
    <row r="10" spans="1:34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</row>
    <row r="11" spans="1:34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</row>
    <row r="12" spans="1:34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</row>
    <row r="13" spans="1:34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</row>
    <row r="14" spans="1:34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</row>
    <row r="15" spans="1:34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</row>
    <row r="16" spans="1:34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</row>
    <row r="17" spans="1:34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</row>
    <row r="18" spans="1:34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</row>
    <row r="19" spans="1:34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</row>
    <row r="20" spans="1:34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</row>
    <row r="21" spans="1:34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</row>
    <row r="22" spans="1:34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</row>
    <row r="23" spans="1:34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</row>
    <row r="24" spans="1:34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</row>
    <row r="25" spans="1:34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</row>
    <row r="26" spans="1:34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</row>
    <row r="27" spans="1:34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</row>
    <row r="28" spans="1:34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</row>
    <row r="29" spans="1:34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</row>
    <row r="30" spans="1:34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</row>
    <row r="31" spans="1:34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</row>
    <row r="32" spans="1:34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</row>
    <row r="33" spans="1:34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</row>
    <row r="34" spans="1:34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</row>
    <row r="35" spans="1:34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</row>
    <row r="36" spans="1:34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</row>
    <row r="37" spans="1:34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</row>
    <row r="38" spans="1:34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</row>
    <row r="39" spans="1:34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</row>
    <row r="40" spans="1:34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</row>
    <row r="41" spans="1:34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</row>
    <row r="42" spans="1:34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</row>
    <row r="43" spans="1:34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</row>
    <row r="44" spans="1:34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</row>
    <row r="45" spans="1:34" x14ac:dyDescent="0.3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</row>
    <row r="46" spans="1:34" x14ac:dyDescent="0.3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</row>
    <row r="47" spans="1:34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</row>
    <row r="48" spans="1:34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</row>
    <row r="49" spans="1:34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</row>
    <row r="50" spans="1:34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</row>
    <row r="51" spans="1:34" x14ac:dyDescent="0.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</row>
    <row r="52" spans="1:34" x14ac:dyDescent="0.3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</row>
    <row r="53" spans="1:34" x14ac:dyDescent="0.3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</row>
    <row r="54" spans="1:34" x14ac:dyDescent="0.3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</row>
    <row r="55" spans="1:34" x14ac:dyDescent="0.3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</row>
    <row r="56" spans="1:34" x14ac:dyDescent="0.3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</row>
    <row r="57" spans="1:34" x14ac:dyDescent="0.3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</row>
    <row r="58" spans="1:34" x14ac:dyDescent="0.3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</row>
    <row r="59" spans="1:34" x14ac:dyDescent="0.3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</row>
    <row r="60" spans="1:34" x14ac:dyDescent="0.3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</row>
    <row r="61" spans="1:34" x14ac:dyDescent="0.3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</row>
    <row r="62" spans="1:34" x14ac:dyDescent="0.3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</row>
    <row r="63" spans="1:34" x14ac:dyDescent="0.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</row>
    <row r="64" spans="1:34" x14ac:dyDescent="0.3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</row>
    <row r="65" spans="1:34" x14ac:dyDescent="0.3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</row>
    <row r="66" spans="1:34" x14ac:dyDescent="0.3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  <row r="67" spans="1:34" x14ac:dyDescent="0.3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</row>
    <row r="68" spans="1:34" x14ac:dyDescent="0.3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</row>
    <row r="69" spans="1:34" x14ac:dyDescent="0.3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</row>
    <row r="70" spans="1:34" x14ac:dyDescent="0.3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</row>
    <row r="71" spans="1:34" x14ac:dyDescent="0.3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</row>
    <row r="72" spans="1:34" x14ac:dyDescent="0.3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E20"/>
  <sheetViews>
    <sheetView workbookViewId="0">
      <selection activeCell="B15" sqref="B15"/>
    </sheetView>
  </sheetViews>
  <sheetFormatPr defaultColWidth="9.109375" defaultRowHeight="14.4" x14ac:dyDescent="0.3"/>
  <cols>
    <col min="1" max="1" width="7" style="1" customWidth="1"/>
    <col min="2" max="2" width="101.109375" style="1" customWidth="1"/>
    <col min="3" max="3" width="9.109375" style="1"/>
    <col min="4" max="4" width="10.109375" style="11" customWidth="1"/>
    <col min="5" max="5" width="94.33203125" style="1" customWidth="1"/>
    <col min="6" max="16384" width="9.109375" style="1"/>
  </cols>
  <sheetData>
    <row r="1" spans="1:5" x14ac:dyDescent="0.3">
      <c r="A1" s="320" t="s">
        <v>217</v>
      </c>
      <c r="B1" s="320"/>
      <c r="E1" s="16"/>
    </row>
    <row r="2" spans="1:5" x14ac:dyDescent="0.3">
      <c r="A2" s="2">
        <v>1</v>
      </c>
      <c r="B2" s="1" t="s">
        <v>98</v>
      </c>
      <c r="D2" s="12"/>
    </row>
    <row r="3" spans="1:5" x14ac:dyDescent="0.3">
      <c r="A3" s="2">
        <v>2</v>
      </c>
      <c r="B3" s="1" t="s">
        <v>123</v>
      </c>
      <c r="D3" s="12"/>
    </row>
    <row r="4" spans="1:5" ht="28.8" x14ac:dyDescent="0.3">
      <c r="A4" s="2">
        <v>3</v>
      </c>
      <c r="B4" s="1" t="s">
        <v>112</v>
      </c>
      <c r="D4" s="12"/>
    </row>
    <row r="5" spans="1:5" ht="28.8" x14ac:dyDescent="0.3">
      <c r="A5" s="2">
        <v>4</v>
      </c>
      <c r="B5" s="1" t="s">
        <v>124</v>
      </c>
      <c r="D5" s="12"/>
    </row>
    <row r="6" spans="1:5" ht="28.8" x14ac:dyDescent="0.3">
      <c r="A6" s="2">
        <v>5</v>
      </c>
      <c r="B6" s="1" t="s">
        <v>113</v>
      </c>
      <c r="D6" s="12"/>
    </row>
    <row r="7" spans="1:5" ht="43.2" x14ac:dyDescent="0.3">
      <c r="A7" s="2">
        <v>6</v>
      </c>
      <c r="B7" s="1" t="s">
        <v>126</v>
      </c>
      <c r="D7" s="12"/>
    </row>
    <row r="8" spans="1:5" x14ac:dyDescent="0.3">
      <c r="A8" s="2">
        <v>7</v>
      </c>
      <c r="B8" s="1" t="s">
        <v>114</v>
      </c>
      <c r="D8" s="12"/>
    </row>
    <row r="9" spans="1:5" ht="43.2" x14ac:dyDescent="0.3">
      <c r="A9" s="2">
        <v>8</v>
      </c>
      <c r="B9" s="1" t="s">
        <v>57</v>
      </c>
      <c r="D9" s="12"/>
    </row>
    <row r="10" spans="1:5" x14ac:dyDescent="0.3">
      <c r="A10" s="2">
        <v>10</v>
      </c>
      <c r="B10" s="1" t="s">
        <v>125</v>
      </c>
    </row>
    <row r="11" spans="1:5" x14ac:dyDescent="0.3">
      <c r="D11" s="12"/>
    </row>
    <row r="12" spans="1:5" x14ac:dyDescent="0.3">
      <c r="D12" s="12"/>
    </row>
    <row r="13" spans="1:5" x14ac:dyDescent="0.3">
      <c r="B13" s="4"/>
      <c r="D13" s="12"/>
    </row>
    <row r="14" spans="1:5" x14ac:dyDescent="0.3">
      <c r="B14" s="5" t="s">
        <v>218</v>
      </c>
      <c r="D14" s="12"/>
    </row>
    <row r="15" spans="1:5" x14ac:dyDescent="0.3">
      <c r="B15" s="15" t="s">
        <v>127</v>
      </c>
      <c r="D15" s="12"/>
    </row>
    <row r="16" spans="1:5" x14ac:dyDescent="0.3">
      <c r="B16" s="1" t="s">
        <v>135</v>
      </c>
      <c r="D16" s="12"/>
    </row>
    <row r="17" spans="4:4" x14ac:dyDescent="0.3">
      <c r="D17" s="12"/>
    </row>
    <row r="18" spans="4:4" x14ac:dyDescent="0.3">
      <c r="D18" s="12"/>
    </row>
    <row r="19" spans="4:4" x14ac:dyDescent="0.3">
      <c r="D19" s="12"/>
    </row>
    <row r="20" spans="4:4" x14ac:dyDescent="0.3">
      <c r="D20" s="12"/>
    </row>
  </sheetData>
  <mergeCells count="1">
    <mergeCell ref="A1:B1"/>
  </mergeCells>
  <phoneticPr fontId="3" type="noConversion"/>
  <hyperlinks>
    <hyperlink ref="B15" r:id="rId1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9"/>
  <sheetViews>
    <sheetView topLeftCell="C1" zoomScale="80" zoomScaleNormal="80" workbookViewId="0">
      <selection activeCell="P8" sqref="P8"/>
    </sheetView>
  </sheetViews>
  <sheetFormatPr defaultRowHeight="14.4" x14ac:dyDescent="0.3"/>
  <cols>
    <col min="2" max="2" width="13.109375" customWidth="1"/>
    <col min="3" max="3" width="77" customWidth="1"/>
    <col min="9" max="9" width="16.5546875" bestFit="1" customWidth="1"/>
    <col min="10" max="10" width="21.88671875" customWidth="1"/>
    <col min="11" max="11" width="5.109375" customWidth="1"/>
    <col min="14" max="14" width="29" customWidth="1"/>
    <col min="15" max="15" width="17.33203125" customWidth="1"/>
    <col min="16" max="16" width="35.109375" customWidth="1"/>
    <col min="18" max="19" width="10.5546875" customWidth="1"/>
  </cols>
  <sheetData>
    <row r="1" spans="1:21" x14ac:dyDescent="0.3">
      <c r="A1" s="9" t="s">
        <v>65</v>
      </c>
      <c r="B1" s="9" t="s">
        <v>66</v>
      </c>
      <c r="C1" s="9" t="s">
        <v>67</v>
      </c>
      <c r="D1" s="10"/>
    </row>
    <row r="2" spans="1:21" x14ac:dyDescent="0.3">
      <c r="A2">
        <v>1</v>
      </c>
      <c r="B2" t="s">
        <v>153</v>
      </c>
      <c r="C2" t="s">
        <v>154</v>
      </c>
      <c r="Q2" s="13"/>
      <c r="R2" s="13"/>
      <c r="S2" s="13"/>
      <c r="T2" s="13"/>
      <c r="U2" s="13"/>
    </row>
    <row r="3" spans="1:21" x14ac:dyDescent="0.3">
      <c r="A3">
        <v>2</v>
      </c>
      <c r="B3" t="s">
        <v>152</v>
      </c>
      <c r="C3" t="s">
        <v>155</v>
      </c>
      <c r="G3" s="321" t="s">
        <v>24</v>
      </c>
      <c r="H3" s="321"/>
      <c r="J3" s="321" t="s">
        <v>32</v>
      </c>
      <c r="K3" s="321"/>
      <c r="L3" s="3"/>
      <c r="Q3" s="13"/>
      <c r="R3" s="13"/>
      <c r="S3" s="13"/>
      <c r="T3" s="13"/>
      <c r="U3" s="13"/>
    </row>
    <row r="4" spans="1:21" x14ac:dyDescent="0.3">
      <c r="A4">
        <v>3</v>
      </c>
      <c r="B4" t="s">
        <v>156</v>
      </c>
      <c r="C4" t="s">
        <v>157</v>
      </c>
      <c r="G4" s="6">
        <v>1</v>
      </c>
      <c r="H4" s="6" t="s">
        <v>25</v>
      </c>
      <c r="J4" s="7" t="s">
        <v>36</v>
      </c>
      <c r="K4" s="7">
        <v>1</v>
      </c>
      <c r="L4" s="3">
        <v>0.45833333333333331</v>
      </c>
      <c r="M4" s="17" t="s">
        <v>58</v>
      </c>
      <c r="Q4" s="13"/>
      <c r="R4" s="13"/>
      <c r="S4" s="13"/>
      <c r="T4" s="13"/>
      <c r="U4" s="13"/>
    </row>
    <row r="5" spans="1:21" x14ac:dyDescent="0.3">
      <c r="A5">
        <v>4</v>
      </c>
      <c r="B5" t="s">
        <v>158</v>
      </c>
      <c r="C5" t="s">
        <v>159</v>
      </c>
      <c r="G5" s="6">
        <v>2</v>
      </c>
      <c r="H5" s="6" t="s">
        <v>26</v>
      </c>
      <c r="J5" s="7" t="s">
        <v>37</v>
      </c>
      <c r="K5" s="7">
        <v>2</v>
      </c>
      <c r="L5" s="3">
        <v>0.60416666666666663</v>
      </c>
      <c r="M5" s="17" t="s">
        <v>122</v>
      </c>
      <c r="O5" s="105" t="s">
        <v>234</v>
      </c>
      <c r="P5" t="s">
        <v>230</v>
      </c>
      <c r="R5" s="13"/>
      <c r="S5" s="13"/>
      <c r="T5" s="13"/>
      <c r="U5" s="13"/>
    </row>
    <row r="6" spans="1:21" x14ac:dyDescent="0.3">
      <c r="A6">
        <v>5</v>
      </c>
      <c r="B6" t="s">
        <v>142</v>
      </c>
      <c r="C6" t="s">
        <v>160</v>
      </c>
      <c r="G6" s="6">
        <v>3</v>
      </c>
      <c r="H6" s="6" t="s">
        <v>27</v>
      </c>
      <c r="J6" s="8" t="s">
        <v>38</v>
      </c>
      <c r="K6" s="7">
        <v>3</v>
      </c>
      <c r="L6" s="3">
        <v>0.66666666666666663</v>
      </c>
      <c r="M6" s="17" t="s">
        <v>59</v>
      </c>
      <c r="O6" s="93" t="s">
        <v>246</v>
      </c>
      <c r="P6" s="70">
        <v>0</v>
      </c>
      <c r="R6" s="13"/>
      <c r="S6" s="13"/>
      <c r="T6" s="13"/>
      <c r="U6" s="13"/>
    </row>
    <row r="7" spans="1:21" x14ac:dyDescent="0.3">
      <c r="A7">
        <v>6</v>
      </c>
      <c r="B7" t="s">
        <v>161</v>
      </c>
      <c r="C7" t="s">
        <v>162</v>
      </c>
      <c r="G7" s="6">
        <v>4</v>
      </c>
      <c r="H7" s="6" t="s">
        <v>28</v>
      </c>
      <c r="M7" s="17" t="s">
        <v>71</v>
      </c>
      <c r="O7" s="171">
        <v>42187</v>
      </c>
      <c r="P7" s="70">
        <v>30.624999999999993</v>
      </c>
      <c r="R7" s="13"/>
      <c r="S7" s="13"/>
      <c r="T7" s="13"/>
      <c r="U7" s="13"/>
    </row>
    <row r="8" spans="1:21" x14ac:dyDescent="0.3">
      <c r="A8">
        <v>7</v>
      </c>
      <c r="B8" t="s">
        <v>163</v>
      </c>
      <c r="C8" t="s">
        <v>164</v>
      </c>
      <c r="G8" s="6">
        <v>5</v>
      </c>
      <c r="H8" s="6" t="s">
        <v>29</v>
      </c>
      <c r="J8" s="3"/>
      <c r="O8" s="171">
        <v>42192</v>
      </c>
      <c r="P8" s="70">
        <v>14.548444976076549</v>
      </c>
      <c r="R8" s="13"/>
      <c r="S8" s="13"/>
      <c r="T8" s="13"/>
      <c r="U8" s="13"/>
    </row>
    <row r="9" spans="1:21" x14ac:dyDescent="0.3">
      <c r="A9">
        <v>8</v>
      </c>
      <c r="B9" t="s">
        <v>165</v>
      </c>
      <c r="C9" t="s">
        <v>166</v>
      </c>
      <c r="G9" s="6">
        <v>6</v>
      </c>
      <c r="H9" s="6" t="s">
        <v>30</v>
      </c>
      <c r="O9" s="171">
        <v>42191</v>
      </c>
      <c r="P9" s="70">
        <v>24.696677587251017</v>
      </c>
      <c r="R9" s="13"/>
      <c r="S9" s="13"/>
      <c r="T9" s="13"/>
      <c r="U9" s="13"/>
    </row>
    <row r="10" spans="1:21" x14ac:dyDescent="0.3">
      <c r="A10">
        <v>9</v>
      </c>
      <c r="B10" t="s">
        <v>144</v>
      </c>
      <c r="C10" t="s">
        <v>167</v>
      </c>
      <c r="G10" s="6">
        <v>7</v>
      </c>
      <c r="H10" s="6" t="s">
        <v>31</v>
      </c>
      <c r="O10" s="171">
        <v>42195</v>
      </c>
      <c r="P10" s="70">
        <v>80.793398237396616</v>
      </c>
      <c r="R10" s="13"/>
      <c r="S10" s="13"/>
      <c r="T10" s="13"/>
      <c r="U10" s="13"/>
    </row>
    <row r="11" spans="1:21" x14ac:dyDescent="0.3">
      <c r="A11">
        <v>10</v>
      </c>
      <c r="B11" t="s">
        <v>168</v>
      </c>
      <c r="C11" t="s">
        <v>169</v>
      </c>
      <c r="O11" s="171">
        <v>42199</v>
      </c>
      <c r="P11" s="70">
        <v>76.875532923291772</v>
      </c>
      <c r="R11" s="13"/>
      <c r="S11" s="13"/>
      <c r="T11" s="13"/>
      <c r="U11" s="13"/>
    </row>
    <row r="12" spans="1:21" x14ac:dyDescent="0.3">
      <c r="A12">
        <v>11</v>
      </c>
      <c r="B12" t="s">
        <v>151</v>
      </c>
      <c r="C12" t="s">
        <v>170</v>
      </c>
      <c r="O12" s="171">
        <v>42198</v>
      </c>
      <c r="P12" s="70">
        <v>96.302886232128884</v>
      </c>
      <c r="R12" s="13"/>
      <c r="S12" s="13"/>
      <c r="T12" s="13"/>
      <c r="U12" s="13"/>
    </row>
    <row r="13" spans="1:21" x14ac:dyDescent="0.3">
      <c r="A13">
        <v>12</v>
      </c>
      <c r="B13" t="s">
        <v>150</v>
      </c>
      <c r="C13" t="s">
        <v>171</v>
      </c>
      <c r="O13" s="171">
        <v>42201</v>
      </c>
      <c r="P13" s="70">
        <v>89.086977141219791</v>
      </c>
      <c r="R13" s="13"/>
      <c r="S13" s="13"/>
      <c r="T13" s="13"/>
      <c r="U13" s="13"/>
    </row>
    <row r="14" spans="1:21" x14ac:dyDescent="0.3">
      <c r="A14">
        <v>13</v>
      </c>
      <c r="B14" t="s">
        <v>147</v>
      </c>
      <c r="C14" t="s">
        <v>172</v>
      </c>
      <c r="J14" s="163" t="s">
        <v>77</v>
      </c>
      <c r="K14" s="164"/>
      <c r="O14" s="171">
        <v>42208</v>
      </c>
      <c r="P14" s="70">
        <v>84.065544195720705</v>
      </c>
      <c r="R14" s="13"/>
      <c r="S14" s="13"/>
      <c r="T14" s="13"/>
      <c r="U14" s="13"/>
    </row>
    <row r="15" spans="1:21" x14ac:dyDescent="0.3">
      <c r="A15">
        <v>14</v>
      </c>
      <c r="B15" t="s">
        <v>148</v>
      </c>
      <c r="C15" t="s">
        <v>173</v>
      </c>
      <c r="J15" s="163" t="s">
        <v>136</v>
      </c>
      <c r="K15" s="164" t="s">
        <v>33</v>
      </c>
      <c r="O15" s="171">
        <v>42207</v>
      </c>
      <c r="P15" s="70">
        <v>84.129687877568045</v>
      </c>
      <c r="R15" s="13"/>
      <c r="S15" s="13"/>
      <c r="T15" s="13"/>
      <c r="U15" s="13"/>
    </row>
    <row r="16" spans="1:21" x14ac:dyDescent="0.3">
      <c r="A16">
        <v>15</v>
      </c>
      <c r="B16" t="s">
        <v>149</v>
      </c>
      <c r="C16" t="s">
        <v>174</v>
      </c>
      <c r="J16" s="165" t="s">
        <v>143</v>
      </c>
      <c r="K16" s="166">
        <v>-3.88</v>
      </c>
      <c r="O16" s="171">
        <v>42209</v>
      </c>
      <c r="P16" s="70">
        <v>64.585062280310879</v>
      </c>
      <c r="R16" s="13"/>
      <c r="S16" s="13"/>
      <c r="T16" s="13"/>
      <c r="U16" s="13"/>
    </row>
    <row r="17" spans="1:21" x14ac:dyDescent="0.3">
      <c r="A17">
        <v>16</v>
      </c>
      <c r="B17" t="s">
        <v>175</v>
      </c>
      <c r="C17" t="s">
        <v>176</v>
      </c>
      <c r="J17" s="172" t="s">
        <v>142</v>
      </c>
      <c r="K17" s="173">
        <v>-3.0199999999999996</v>
      </c>
      <c r="O17" s="171">
        <v>42213</v>
      </c>
      <c r="P17" s="70">
        <v>70.96301503621639</v>
      </c>
      <c r="R17" s="13"/>
      <c r="S17" s="13"/>
      <c r="T17" s="13"/>
      <c r="U17" s="13"/>
    </row>
    <row r="18" spans="1:21" x14ac:dyDescent="0.3">
      <c r="A18">
        <v>17</v>
      </c>
      <c r="B18" t="s">
        <v>177</v>
      </c>
      <c r="C18" t="s">
        <v>178</v>
      </c>
      <c r="J18" s="172" t="s">
        <v>191</v>
      </c>
      <c r="K18" s="173">
        <v>-1.8199999999999998</v>
      </c>
      <c r="O18" s="171">
        <v>42215</v>
      </c>
      <c r="P18" s="70">
        <v>89.775427762051294</v>
      </c>
      <c r="R18" s="13"/>
      <c r="S18" s="13"/>
      <c r="T18" s="13"/>
      <c r="U18" s="13"/>
    </row>
    <row r="19" spans="1:21" x14ac:dyDescent="0.3">
      <c r="A19">
        <v>18</v>
      </c>
      <c r="B19" t="s">
        <v>140</v>
      </c>
      <c r="C19" t="s">
        <v>179</v>
      </c>
      <c r="J19" s="172" t="s">
        <v>151</v>
      </c>
      <c r="K19" s="173">
        <v>-1.2</v>
      </c>
      <c r="O19" s="171">
        <v>42212</v>
      </c>
      <c r="P19" s="70">
        <v>91.373759937172906</v>
      </c>
      <c r="R19" s="13"/>
      <c r="S19" s="13"/>
      <c r="T19" s="13"/>
      <c r="U19" s="13"/>
    </row>
    <row r="20" spans="1:21" x14ac:dyDescent="0.3">
      <c r="A20">
        <v>19</v>
      </c>
      <c r="B20" t="s">
        <v>180</v>
      </c>
      <c r="C20" t="s">
        <v>181</v>
      </c>
      <c r="J20" s="172" t="s">
        <v>148</v>
      </c>
      <c r="K20" s="173">
        <v>-1.1200000000000001</v>
      </c>
      <c r="O20" s="171">
        <v>42221</v>
      </c>
      <c r="P20" s="70">
        <v>71.789944300005686</v>
      </c>
      <c r="R20" s="13"/>
      <c r="S20" s="13"/>
      <c r="T20" s="13"/>
      <c r="U20" s="13"/>
    </row>
    <row r="21" spans="1:21" x14ac:dyDescent="0.3">
      <c r="A21">
        <v>20</v>
      </c>
      <c r="B21" t="s">
        <v>182</v>
      </c>
      <c r="C21" t="s">
        <v>183</v>
      </c>
      <c r="J21" s="172" t="s">
        <v>138</v>
      </c>
      <c r="K21" s="173">
        <v>-1.06</v>
      </c>
      <c r="O21" s="171">
        <v>42222</v>
      </c>
      <c r="P21" s="70">
        <v>48.034207171379002</v>
      </c>
      <c r="R21" s="13"/>
      <c r="S21" s="13"/>
      <c r="T21" s="13"/>
      <c r="U21" s="13"/>
    </row>
    <row r="22" spans="1:21" x14ac:dyDescent="0.3">
      <c r="A22">
        <v>21</v>
      </c>
      <c r="B22" t="s">
        <v>145</v>
      </c>
      <c r="C22" t="s">
        <v>184</v>
      </c>
      <c r="J22" s="172" t="s">
        <v>145</v>
      </c>
      <c r="K22" s="173">
        <v>-0.76</v>
      </c>
      <c r="O22" s="171">
        <v>42227</v>
      </c>
      <c r="P22" s="70">
        <v>55.250039466717304</v>
      </c>
      <c r="R22" s="13"/>
      <c r="S22" s="13"/>
      <c r="T22" s="13"/>
      <c r="U22" s="13"/>
    </row>
    <row r="23" spans="1:21" x14ac:dyDescent="0.3">
      <c r="A23">
        <v>22</v>
      </c>
      <c r="B23" t="s">
        <v>146</v>
      </c>
      <c r="C23" t="s">
        <v>185</v>
      </c>
      <c r="J23" s="172" t="s">
        <v>139</v>
      </c>
      <c r="K23" s="173">
        <v>-0.14000000000000001</v>
      </c>
      <c r="O23" s="171">
        <v>42226</v>
      </c>
      <c r="P23" s="70">
        <v>31.674090099628685</v>
      </c>
      <c r="Q23" s="13"/>
      <c r="R23" s="13"/>
      <c r="S23" s="13"/>
      <c r="T23" s="13"/>
      <c r="U23" s="13"/>
    </row>
    <row r="24" spans="1:21" x14ac:dyDescent="0.3">
      <c r="A24">
        <v>23</v>
      </c>
      <c r="B24" t="s">
        <v>186</v>
      </c>
      <c r="C24" t="s">
        <v>187</v>
      </c>
      <c r="J24" s="172" t="s">
        <v>144</v>
      </c>
      <c r="K24" s="173">
        <v>-8.9999999999999969E-2</v>
      </c>
      <c r="O24" s="171">
        <v>42228</v>
      </c>
      <c r="P24" s="70">
        <v>14.686919305736794</v>
      </c>
      <c r="Q24" s="13"/>
      <c r="R24" s="13"/>
      <c r="S24" s="13"/>
      <c r="T24" s="13"/>
      <c r="U24" s="13"/>
    </row>
    <row r="25" spans="1:21" x14ac:dyDescent="0.3">
      <c r="A25">
        <v>24</v>
      </c>
      <c r="B25" t="s">
        <v>188</v>
      </c>
      <c r="C25" t="s">
        <v>189</v>
      </c>
      <c r="J25" s="172" t="s">
        <v>246</v>
      </c>
      <c r="K25" s="173">
        <v>0</v>
      </c>
      <c r="O25" s="171">
        <v>42229</v>
      </c>
      <c r="P25" s="70">
        <v>7.0147848534610802</v>
      </c>
      <c r="Q25" s="13"/>
      <c r="R25" s="13"/>
      <c r="S25" s="13"/>
      <c r="T25" s="13"/>
      <c r="U25" s="13"/>
    </row>
    <row r="26" spans="1:21" x14ac:dyDescent="0.3">
      <c r="A26">
        <v>25</v>
      </c>
      <c r="B26" t="s">
        <v>138</v>
      </c>
      <c r="C26" t="s">
        <v>190</v>
      </c>
      <c r="J26" s="172" t="s">
        <v>384</v>
      </c>
      <c r="K26" s="173">
        <v>0.02</v>
      </c>
      <c r="O26" s="93" t="s">
        <v>22</v>
      </c>
      <c r="P26" s="70"/>
      <c r="Q26" s="13"/>
      <c r="R26" s="13"/>
      <c r="S26" s="13"/>
      <c r="T26" s="13"/>
      <c r="U26" s="13"/>
    </row>
    <row r="27" spans="1:21" x14ac:dyDescent="0.3">
      <c r="A27">
        <v>26</v>
      </c>
      <c r="B27" t="s">
        <v>191</v>
      </c>
      <c r="C27" t="s">
        <v>192</v>
      </c>
      <c r="J27" s="172" t="s">
        <v>152</v>
      </c>
      <c r="K27" s="173">
        <v>0.09</v>
      </c>
      <c r="Q27" s="13"/>
      <c r="R27" s="13"/>
      <c r="S27" s="13"/>
      <c r="T27" s="13"/>
      <c r="U27" s="13"/>
    </row>
    <row r="28" spans="1:21" x14ac:dyDescent="0.3">
      <c r="A28">
        <v>27</v>
      </c>
      <c r="B28" t="s">
        <v>193</v>
      </c>
      <c r="C28" t="s">
        <v>194</v>
      </c>
      <c r="J28" s="172" t="s">
        <v>376</v>
      </c>
      <c r="K28" s="173">
        <v>0.19</v>
      </c>
      <c r="Q28" s="13"/>
      <c r="R28" s="13"/>
      <c r="S28" s="13"/>
      <c r="T28" s="13"/>
      <c r="U28" s="13"/>
    </row>
    <row r="29" spans="1:21" x14ac:dyDescent="0.3">
      <c r="A29">
        <v>28</v>
      </c>
      <c r="B29" t="s">
        <v>143</v>
      </c>
      <c r="C29" t="s">
        <v>195</v>
      </c>
      <c r="J29" s="172" t="s">
        <v>180</v>
      </c>
      <c r="K29" s="173">
        <v>0.33000000000000007</v>
      </c>
      <c r="Q29" s="13"/>
      <c r="R29" s="13"/>
      <c r="S29" s="13"/>
      <c r="T29" s="13"/>
      <c r="U29" s="13"/>
    </row>
    <row r="30" spans="1:21" x14ac:dyDescent="0.3">
      <c r="A30">
        <v>29</v>
      </c>
      <c r="B30" t="s">
        <v>196</v>
      </c>
      <c r="C30" t="s">
        <v>197</v>
      </c>
      <c r="J30" s="172" t="s">
        <v>175</v>
      </c>
      <c r="K30" s="173">
        <v>0.65</v>
      </c>
      <c r="Q30" s="13"/>
      <c r="R30" s="13"/>
      <c r="S30" s="13"/>
      <c r="T30" s="13"/>
      <c r="U30" s="13"/>
    </row>
    <row r="31" spans="1:21" x14ac:dyDescent="0.3">
      <c r="A31">
        <v>30</v>
      </c>
      <c r="B31" t="s">
        <v>198</v>
      </c>
      <c r="C31" t="s">
        <v>199</v>
      </c>
      <c r="J31" s="172" t="s">
        <v>141</v>
      </c>
      <c r="K31" s="173">
        <v>0.79</v>
      </c>
      <c r="Q31" s="13"/>
      <c r="R31" s="13"/>
      <c r="S31" s="13"/>
      <c r="T31" s="13"/>
      <c r="U31" s="13"/>
    </row>
    <row r="32" spans="1:21" x14ac:dyDescent="0.3">
      <c r="A32">
        <v>31</v>
      </c>
      <c r="B32" t="s">
        <v>200</v>
      </c>
      <c r="C32" t="s">
        <v>201</v>
      </c>
      <c r="J32" s="172" t="s">
        <v>149</v>
      </c>
      <c r="K32" s="173">
        <v>0.89</v>
      </c>
      <c r="Q32" s="13"/>
      <c r="R32" s="13"/>
      <c r="S32" s="13"/>
      <c r="T32" s="13"/>
      <c r="U32" s="13"/>
    </row>
    <row r="33" spans="1:21" x14ac:dyDescent="0.3">
      <c r="A33">
        <v>32</v>
      </c>
      <c r="B33" t="s">
        <v>202</v>
      </c>
      <c r="C33" t="s">
        <v>203</v>
      </c>
      <c r="I33" s="18"/>
      <c r="J33" s="172" t="s">
        <v>278</v>
      </c>
      <c r="K33" s="173">
        <v>0.89</v>
      </c>
      <c r="Q33" s="13"/>
      <c r="R33" s="13"/>
      <c r="S33" s="13"/>
      <c r="T33" s="13"/>
      <c r="U33" s="13"/>
    </row>
    <row r="34" spans="1:21" x14ac:dyDescent="0.3">
      <c r="A34">
        <v>33</v>
      </c>
      <c r="B34" t="s">
        <v>204</v>
      </c>
      <c r="C34" t="s">
        <v>205</v>
      </c>
      <c r="J34" s="172" t="s">
        <v>156</v>
      </c>
      <c r="K34" s="173">
        <v>1.22</v>
      </c>
      <c r="Q34" s="13"/>
      <c r="R34" s="13"/>
      <c r="S34" s="13"/>
      <c r="T34" s="13"/>
      <c r="U34" s="13"/>
    </row>
    <row r="35" spans="1:21" x14ac:dyDescent="0.3">
      <c r="A35">
        <v>34</v>
      </c>
      <c r="B35" t="s">
        <v>141</v>
      </c>
      <c r="C35" t="s">
        <v>206</v>
      </c>
      <c r="J35" s="172" t="s">
        <v>273</v>
      </c>
      <c r="K35" s="173">
        <v>3.0700000000000003</v>
      </c>
      <c r="Q35" s="13"/>
      <c r="R35" s="13"/>
      <c r="S35" s="13"/>
      <c r="T35" s="13"/>
      <c r="U35" s="13"/>
    </row>
    <row r="36" spans="1:21" x14ac:dyDescent="0.3">
      <c r="A36">
        <v>35</v>
      </c>
      <c r="B36" t="s">
        <v>137</v>
      </c>
      <c r="C36" t="s">
        <v>207</v>
      </c>
      <c r="J36" s="172" t="s">
        <v>146</v>
      </c>
      <c r="K36" s="173">
        <v>3.36</v>
      </c>
      <c r="Q36" s="13"/>
      <c r="R36" s="13"/>
      <c r="S36" s="13"/>
      <c r="T36" s="13"/>
      <c r="U36" s="13"/>
    </row>
    <row r="37" spans="1:21" x14ac:dyDescent="0.3">
      <c r="A37">
        <v>36</v>
      </c>
      <c r="B37" t="s">
        <v>139</v>
      </c>
      <c r="C37" t="s">
        <v>208</v>
      </c>
      <c r="J37" s="167" t="s">
        <v>22</v>
      </c>
      <c r="K37" s="168">
        <v>-1.5899999999999999</v>
      </c>
      <c r="Q37" s="13"/>
      <c r="R37" s="13"/>
      <c r="S37" s="13"/>
      <c r="T37" s="13"/>
      <c r="U37" s="13"/>
    </row>
    <row r="38" spans="1:21" x14ac:dyDescent="0.3">
      <c r="A38">
        <v>37</v>
      </c>
      <c r="B38" t="s">
        <v>209</v>
      </c>
      <c r="C38" t="s">
        <v>210</v>
      </c>
      <c r="Q38" s="13"/>
      <c r="R38" s="13"/>
      <c r="S38" s="13"/>
      <c r="T38" s="13"/>
      <c r="U38" s="13"/>
    </row>
    <row r="39" spans="1:21" x14ac:dyDescent="0.3">
      <c r="A39">
        <v>38</v>
      </c>
      <c r="B39" t="s">
        <v>211</v>
      </c>
      <c r="C39" t="s">
        <v>212</v>
      </c>
      <c r="Q39" s="13"/>
      <c r="R39" s="13"/>
      <c r="S39" s="13"/>
      <c r="T39" s="13"/>
      <c r="U39" s="13"/>
    </row>
  </sheetData>
  <autoFilter ref="A1:N39"/>
  <mergeCells count="2">
    <mergeCell ref="G3:H3"/>
    <mergeCell ref="J3:K3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B1:D21"/>
  <sheetViews>
    <sheetView workbookViewId="0">
      <selection activeCell="D8" sqref="D8"/>
    </sheetView>
  </sheetViews>
  <sheetFormatPr defaultRowHeight="14.4" x14ac:dyDescent="0.3"/>
  <cols>
    <col min="2" max="2" width="40.88671875" customWidth="1"/>
    <col min="3" max="3" width="2.109375" customWidth="1"/>
    <col min="4" max="4" width="39.33203125" customWidth="1"/>
  </cols>
  <sheetData>
    <row r="1" spans="2:4" ht="15" thickBot="1" x14ac:dyDescent="0.35"/>
    <row r="2" spans="2:4" x14ac:dyDescent="0.3">
      <c r="B2" s="20" t="s">
        <v>215</v>
      </c>
      <c r="D2" s="20" t="s">
        <v>216</v>
      </c>
    </row>
    <row r="3" spans="2:4" x14ac:dyDescent="0.3">
      <c r="B3" s="21" t="s">
        <v>263</v>
      </c>
      <c r="D3" s="21" t="s">
        <v>116</v>
      </c>
    </row>
    <row r="4" spans="2:4" x14ac:dyDescent="0.3">
      <c r="B4" s="21" t="s">
        <v>264</v>
      </c>
      <c r="D4" s="21" t="s">
        <v>249</v>
      </c>
    </row>
    <row r="5" spans="2:4" x14ac:dyDescent="0.3">
      <c r="B5" s="21" t="s">
        <v>265</v>
      </c>
      <c r="D5" s="21" t="s">
        <v>262</v>
      </c>
    </row>
    <row r="6" spans="2:4" x14ac:dyDescent="0.3">
      <c r="B6" s="21" t="s">
        <v>266</v>
      </c>
      <c r="D6" s="21" t="s">
        <v>292</v>
      </c>
    </row>
    <row r="7" spans="2:4" x14ac:dyDescent="0.3">
      <c r="B7" s="21" t="s">
        <v>284</v>
      </c>
      <c r="D7" s="21" t="s">
        <v>370</v>
      </c>
    </row>
    <row r="8" spans="2:4" x14ac:dyDescent="0.3">
      <c r="B8" s="21" t="s">
        <v>371</v>
      </c>
      <c r="D8" s="21"/>
    </row>
    <row r="9" spans="2:4" x14ac:dyDescent="0.3">
      <c r="B9" s="21" t="s">
        <v>250</v>
      </c>
      <c r="D9" s="21"/>
    </row>
    <row r="10" spans="2:4" x14ac:dyDescent="0.3">
      <c r="B10" s="21" t="s">
        <v>251</v>
      </c>
      <c r="D10" s="21"/>
    </row>
    <row r="11" spans="2:4" x14ac:dyDescent="0.3">
      <c r="B11" s="21" t="s">
        <v>252</v>
      </c>
      <c r="D11" s="21"/>
    </row>
    <row r="12" spans="2:4" x14ac:dyDescent="0.3">
      <c r="B12" s="21" t="s">
        <v>253</v>
      </c>
      <c r="D12" s="21"/>
    </row>
    <row r="13" spans="2:4" x14ac:dyDescent="0.3">
      <c r="B13" s="21" t="s">
        <v>254</v>
      </c>
      <c r="D13" s="21"/>
    </row>
    <row r="14" spans="2:4" x14ac:dyDescent="0.3">
      <c r="B14" s="21" t="s">
        <v>255</v>
      </c>
      <c r="D14" s="21"/>
    </row>
    <row r="15" spans="2:4" x14ac:dyDescent="0.3">
      <c r="B15" s="21" t="s">
        <v>256</v>
      </c>
      <c r="D15" s="21"/>
    </row>
    <row r="16" spans="2:4" x14ac:dyDescent="0.3">
      <c r="B16" s="21" t="s">
        <v>257</v>
      </c>
      <c r="D16" s="21"/>
    </row>
    <row r="17" spans="2:4" x14ac:dyDescent="0.3">
      <c r="B17" s="21" t="s">
        <v>258</v>
      </c>
      <c r="D17" s="21"/>
    </row>
    <row r="18" spans="2:4" x14ac:dyDescent="0.3">
      <c r="B18" s="21" t="s">
        <v>259</v>
      </c>
      <c r="D18" s="21"/>
    </row>
    <row r="19" spans="2:4" x14ac:dyDescent="0.3">
      <c r="B19" s="21" t="s">
        <v>260</v>
      </c>
      <c r="D19" s="21"/>
    </row>
    <row r="20" spans="2:4" ht="15" thickBot="1" x14ac:dyDescent="0.35">
      <c r="B20" s="21" t="s">
        <v>261</v>
      </c>
      <c r="D20" s="22"/>
    </row>
    <row r="21" spans="2:4" x14ac:dyDescent="0.3">
      <c r="B21" s="1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Данные</vt:lpstr>
      <vt:lpstr>Сводный</vt:lpstr>
      <vt:lpstr>Графики</vt:lpstr>
      <vt:lpstr>Таблицы по времени</vt:lpstr>
      <vt:lpstr>Таблицы по инструментам</vt:lpstr>
      <vt:lpstr>Диаграммы</vt:lpstr>
      <vt:lpstr>FAQ</vt:lpstr>
      <vt:lpstr>Служебный</vt:lpstr>
      <vt:lpstr>Настройки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2015-08-13T15:33:25Z</dcterms:modified>
</cp:coreProperties>
</file>