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900" windowHeight="11460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B117" i="10"/>
  <c r="E117"/>
  <c r="E18"/>
  <c r="F18" s="1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G17"/>
  <c r="J17"/>
  <c r="K17" s="1"/>
  <c r="B118"/>
  <c r="E118"/>
  <c r="B107"/>
  <c r="B108"/>
  <c r="B109"/>
  <c r="B110"/>
  <c r="B111"/>
  <c r="B112"/>
  <c r="B113"/>
  <c r="B114"/>
  <c r="B115"/>
  <c r="B116"/>
  <c r="B67"/>
  <c r="B18"/>
  <c r="C17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J12"/>
  <c r="J10"/>
  <c r="J9"/>
  <c r="J8"/>
  <c r="J7"/>
  <c r="J6"/>
  <c r="J4"/>
  <c r="J3"/>
  <c r="J2"/>
  <c r="J1"/>
  <c r="O18" i="4"/>
  <c r="O19"/>
  <c r="K19"/>
  <c r="K18"/>
  <c r="G18"/>
  <c r="G19"/>
  <c r="C19"/>
  <c r="C18"/>
  <c r="O17" i="1"/>
  <c r="K19"/>
  <c r="K18"/>
  <c r="K17"/>
  <c r="G18"/>
  <c r="G17"/>
  <c r="H17" s="1"/>
  <c r="C17"/>
  <c r="C18"/>
  <c r="N1"/>
  <c r="J1"/>
  <c r="F1"/>
  <c r="B1"/>
  <c r="J1" i="4"/>
  <c r="B1"/>
  <c r="I18" i="10"/>
  <c r="J18" s="1"/>
  <c r="I17"/>
  <c r="B17" i="1"/>
  <c r="J8" i="4"/>
  <c r="B8"/>
  <c r="N21"/>
  <c r="N22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20"/>
  <c r="N19"/>
  <c r="N18"/>
  <c r="J2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20"/>
  <c r="K20" s="1"/>
  <c r="J19"/>
  <c r="J18"/>
  <c r="F22"/>
  <c r="F23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21"/>
  <c r="F20"/>
  <c r="F19"/>
  <c r="F18"/>
  <c r="B22"/>
  <c r="B23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21"/>
  <c r="B20"/>
  <c r="C20" s="1"/>
  <c r="B19"/>
  <c r="B18"/>
  <c r="N19" i="1"/>
  <c r="N18"/>
  <c r="O18" s="1"/>
  <c r="N17"/>
  <c r="J2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20"/>
  <c r="J19"/>
  <c r="J18"/>
  <c r="J17"/>
  <c r="F2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20"/>
  <c r="F19"/>
  <c r="F18"/>
  <c r="F17"/>
  <c r="B21"/>
  <c r="B22"/>
  <c r="B23" s="1"/>
  <c r="B24" s="1"/>
  <c r="B25" s="1"/>
  <c r="B26"/>
  <c r="B27" s="1"/>
  <c r="B28" s="1"/>
  <c r="B29" s="1"/>
  <c r="B30" s="1"/>
  <c r="B31" s="1"/>
  <c r="B32" s="1"/>
  <c r="B33" s="1"/>
  <c r="B34" s="1"/>
  <c r="B35" s="1"/>
  <c r="B36" s="1"/>
  <c r="B20"/>
  <c r="B19"/>
  <c r="B18"/>
  <c r="J13" i="10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17" i="10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 s="1"/>
  <c r="D17" s="1"/>
  <c r="B16"/>
  <c r="A11" i="1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6" i="8"/>
  <c r="K36"/>
  <c r="L35"/>
  <c r="K35"/>
  <c r="L34"/>
  <c r="K34"/>
  <c r="L33"/>
  <c r="K33"/>
  <c r="L32"/>
  <c r="K32"/>
  <c r="L31"/>
  <c r="K31"/>
  <c r="L30"/>
  <c r="K30"/>
  <c r="L17"/>
  <c r="K18"/>
  <c r="L18"/>
  <c r="L19" s="1"/>
  <c r="L20"/>
  <c r="L21" s="1"/>
  <c r="L22" s="1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E18"/>
  <c r="F18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28"/>
  <c r="C29"/>
  <c r="C30"/>
  <c r="C31"/>
  <c r="C32"/>
  <c r="C33"/>
  <c r="C34"/>
  <c r="C35"/>
  <c r="C36"/>
  <c r="C17"/>
  <c r="C18"/>
  <c r="C19" s="1"/>
  <c r="C20"/>
  <c r="C21" s="1"/>
  <c r="C22" s="1"/>
  <c r="C23" s="1"/>
  <c r="C24" s="1"/>
  <c r="C25" s="1"/>
  <c r="C26" s="1"/>
  <c r="C27" s="1"/>
  <c r="P16" i="5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L16"/>
  <c r="L17"/>
  <c r="H16"/>
  <c r="H17"/>
  <c r="D16"/>
  <c r="D18" i="4"/>
  <c r="D19" s="1"/>
  <c r="D20" s="1"/>
  <c r="D21" s="1"/>
  <c r="D22" s="1"/>
  <c r="D23" s="1"/>
  <c r="D24" s="1"/>
  <c r="H18"/>
  <c r="H19" s="1"/>
  <c r="L18"/>
  <c r="L19" s="1"/>
  <c r="L20" s="1"/>
  <c r="P18"/>
  <c r="P19"/>
  <c r="P17" i="1"/>
  <c r="P18" s="1"/>
  <c r="L17"/>
  <c r="L18" s="1"/>
  <c r="L19" s="1"/>
  <c r="L20" s="1"/>
  <c r="L21" s="1"/>
  <c r="L22" s="1"/>
  <c r="L23" s="1"/>
  <c r="L24" s="1"/>
  <c r="H18"/>
  <c r="D17"/>
  <c r="D18"/>
  <c r="O19"/>
  <c r="N20"/>
  <c r="K20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C21" i="4"/>
  <c r="C22" s="1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G19" i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20" i="4"/>
  <c r="O20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K21"/>
  <c r="K22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L2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O20" i="1"/>
  <c r="N21"/>
  <c r="C18" i="10"/>
  <c r="F19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G18"/>
  <c r="G21" i="4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I19" i="8"/>
  <c r="I20" s="1"/>
  <c r="I21" s="1"/>
  <c r="I22" s="1"/>
  <c r="I23" s="1"/>
  <c r="I24" s="1"/>
  <c r="I25" s="1"/>
  <c r="I26" s="1"/>
  <c r="I27" s="1"/>
  <c r="I28" s="1"/>
  <c r="I29" s="1"/>
  <c r="L23"/>
  <c r="L24" s="1"/>
  <c r="L25" s="1"/>
  <c r="L26" s="1"/>
  <c r="O17" i="10" l="1"/>
  <c r="X17" s="1"/>
  <c r="I19"/>
  <c r="V17"/>
  <c r="W17" s="1"/>
  <c r="N17"/>
  <c r="O18"/>
  <c r="P18" s="1"/>
  <c r="K18"/>
  <c r="V18" s="1"/>
  <c r="L25" i="1"/>
  <c r="L26" s="1"/>
  <c r="L27" s="1"/>
  <c r="L28" s="1"/>
  <c r="L29" s="1"/>
  <c r="L30" s="1"/>
  <c r="L31" s="1"/>
  <c r="L32" s="1"/>
  <c r="L33" s="1"/>
  <c r="L34" s="1"/>
  <c r="L35" s="1"/>
  <c r="L36" s="1"/>
  <c r="G34"/>
  <c r="G35" s="1"/>
  <c r="G36" s="1"/>
  <c r="D25" i="4"/>
  <c r="D26" s="1"/>
  <c r="D27" s="1"/>
  <c r="D28" s="1"/>
  <c r="D29" s="1"/>
  <c r="D30" s="1"/>
  <c r="D31" s="1"/>
  <c r="D32" s="1"/>
  <c r="D33" s="1"/>
  <c r="D34" s="1"/>
  <c r="D35" s="1"/>
  <c r="D36" s="1"/>
  <c r="D37" s="1"/>
  <c r="P19" i="1"/>
  <c r="P20" s="1"/>
  <c r="H20" i="4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K18" i="5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C19" i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19" i="10"/>
  <c r="G19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P20" i="4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G18" i="5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O21" i="1"/>
  <c r="N22"/>
  <c r="H19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F19" i="8"/>
  <c r="F20" s="1"/>
  <c r="F21" s="1"/>
  <c r="F22" s="1"/>
  <c r="F23" s="1"/>
  <c r="F24" s="1"/>
  <c r="F25" s="1"/>
  <c r="C18" i="5"/>
  <c r="H18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L18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P17" i="10" l="1"/>
  <c r="J19"/>
  <c r="K19" s="1"/>
  <c r="I20"/>
  <c r="Y17"/>
  <c r="N18"/>
  <c r="Q18" s="1"/>
  <c r="S18" s="1"/>
  <c r="T18" s="1"/>
  <c r="W18"/>
  <c r="AA18" s="1"/>
  <c r="M17"/>
  <c r="Q17"/>
  <c r="S17" s="1"/>
  <c r="C19" i="5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D18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O22" i="1"/>
  <c r="N23"/>
  <c r="X18" i="10"/>
  <c r="Y18"/>
  <c r="C20"/>
  <c r="P21" i="1"/>
  <c r="P22" s="1"/>
  <c r="AB17" i="10"/>
  <c r="AA17"/>
  <c r="AC17" s="1"/>
  <c r="AD17" s="1"/>
  <c r="D19" i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O19" i="10" l="1"/>
  <c r="P19" s="1"/>
  <c r="N19"/>
  <c r="M19" s="1"/>
  <c r="V19"/>
  <c r="Y19" s="1"/>
  <c r="J20"/>
  <c r="K20" s="1"/>
  <c r="I21"/>
  <c r="M18"/>
  <c r="R18"/>
  <c r="AC18"/>
  <c r="AD18" s="1"/>
  <c r="AB18"/>
  <c r="C21"/>
  <c r="N24" i="1"/>
  <c r="O23"/>
  <c r="P23" s="1"/>
  <c r="W19" i="10" l="1"/>
  <c r="AB19" s="1"/>
  <c r="X19"/>
  <c r="AA19"/>
  <c r="AC19" s="1"/>
  <c r="AD19" s="1"/>
  <c r="O20"/>
  <c r="N20"/>
  <c r="V20"/>
  <c r="J21"/>
  <c r="K21" s="1"/>
  <c r="I22"/>
  <c r="Q19"/>
  <c r="C22"/>
  <c r="N25" i="1"/>
  <c r="O24"/>
  <c r="P24" s="1"/>
  <c r="X20" i="10" l="1"/>
  <c r="P20"/>
  <c r="O21"/>
  <c r="P21" s="1"/>
  <c r="N21"/>
  <c r="M21" s="1"/>
  <c r="V21"/>
  <c r="Y21" s="1"/>
  <c r="I23"/>
  <c r="J22"/>
  <c r="Q20"/>
  <c r="M20"/>
  <c r="S19"/>
  <c r="T19" s="1"/>
  <c r="R19"/>
  <c r="Y20"/>
  <c r="W20"/>
  <c r="O25" i="1"/>
  <c r="P25" s="1"/>
  <c r="N26"/>
  <c r="C23" i="10"/>
  <c r="O22" l="1"/>
  <c r="W21"/>
  <c r="X21"/>
  <c r="R20"/>
  <c r="S20"/>
  <c r="T20" s="1"/>
  <c r="J23"/>
  <c r="I24"/>
  <c r="Q21"/>
  <c r="AB20"/>
  <c r="AA20"/>
  <c r="AC20" s="1"/>
  <c r="AD20" s="1"/>
  <c r="K22"/>
  <c r="P22"/>
  <c r="C24"/>
  <c r="N27" i="1"/>
  <c r="O26"/>
  <c r="P26" s="1"/>
  <c r="AA21" i="10" l="1"/>
  <c r="AC21" s="1"/>
  <c r="AD21" s="1"/>
  <c r="AB21"/>
  <c r="O23"/>
  <c r="P23" s="1"/>
  <c r="S21"/>
  <c r="T21" s="1"/>
  <c r="R21"/>
  <c r="V22"/>
  <c r="N22"/>
  <c r="K23"/>
  <c r="J24"/>
  <c r="I25"/>
  <c r="C25"/>
  <c r="O27" i="1"/>
  <c r="P27" s="1"/>
  <c r="N28"/>
  <c r="J25" i="10" l="1"/>
  <c r="I26"/>
  <c r="N23"/>
  <c r="O24"/>
  <c r="V23"/>
  <c r="K24"/>
  <c r="Y22"/>
  <c r="X22"/>
  <c r="W22"/>
  <c r="M22"/>
  <c r="Q22"/>
  <c r="O28" i="1"/>
  <c r="P28" s="1"/>
  <c r="N29"/>
  <c r="C26" i="10"/>
  <c r="O25" l="1"/>
  <c r="K25"/>
  <c r="N24"/>
  <c r="V24"/>
  <c r="Y24" s="1"/>
  <c r="R22"/>
  <c r="S22"/>
  <c r="T22" s="1"/>
  <c r="AB22"/>
  <c r="AA22"/>
  <c r="AC22" s="1"/>
  <c r="AD22" s="1"/>
  <c r="Y23"/>
  <c r="W23"/>
  <c r="X23"/>
  <c r="J26"/>
  <c r="I27"/>
  <c r="M23"/>
  <c r="Q23"/>
  <c r="P24"/>
  <c r="C27"/>
  <c r="N30" i="1"/>
  <c r="O29"/>
  <c r="P29" s="1"/>
  <c r="X24" i="10" l="1"/>
  <c r="W24"/>
  <c r="AA24" s="1"/>
  <c r="AC24" s="1"/>
  <c r="AD24" s="1"/>
  <c r="S23"/>
  <c r="T23" s="1"/>
  <c r="R23"/>
  <c r="J27"/>
  <c r="I28"/>
  <c r="P25"/>
  <c r="AB23"/>
  <c r="AA23"/>
  <c r="AC23" s="1"/>
  <c r="AD23" s="1"/>
  <c r="K26"/>
  <c r="O26"/>
  <c r="N25"/>
  <c r="V25"/>
  <c r="Y25" s="1"/>
  <c r="Q24"/>
  <c r="M24"/>
  <c r="N31" i="1"/>
  <c r="O30"/>
  <c r="P30" s="1"/>
  <c r="C28" i="10"/>
  <c r="AB24" l="1"/>
  <c r="J28"/>
  <c r="I29"/>
  <c r="P26"/>
  <c r="X25"/>
  <c r="Q25"/>
  <c r="M25"/>
  <c r="R24"/>
  <c r="S24"/>
  <c r="T24" s="1"/>
  <c r="N26"/>
  <c r="O27"/>
  <c r="V26"/>
  <c r="Y26" s="1"/>
  <c r="K27"/>
  <c r="W25"/>
  <c r="N32" i="1"/>
  <c r="O31"/>
  <c r="P31" s="1"/>
  <c r="C29" i="10"/>
  <c r="O28" l="1"/>
  <c r="N27"/>
  <c r="V27"/>
  <c r="Y27" s="1"/>
  <c r="K28"/>
  <c r="Q26"/>
  <c r="M26"/>
  <c r="W26"/>
  <c r="J29"/>
  <c r="I30"/>
  <c r="AA25"/>
  <c r="AC25" s="1"/>
  <c r="AD25" s="1"/>
  <c r="AB25"/>
  <c r="S25"/>
  <c r="T25" s="1"/>
  <c r="R25"/>
  <c r="P27"/>
  <c r="X27"/>
  <c r="X26"/>
  <c r="C30"/>
  <c r="O32" i="1"/>
  <c r="P32" s="1"/>
  <c r="N33"/>
  <c r="J30" i="10" l="1"/>
  <c r="I31"/>
  <c r="R26"/>
  <c r="S26"/>
  <c r="T26" s="1"/>
  <c r="P28"/>
  <c r="Q27"/>
  <c r="M27"/>
  <c r="AA26"/>
  <c r="AC26" s="1"/>
  <c r="AD26" s="1"/>
  <c r="AB26"/>
  <c r="O29"/>
  <c r="K29"/>
  <c r="V28"/>
  <c r="Y28" s="1"/>
  <c r="N28"/>
  <c r="W27"/>
  <c r="N34" i="1"/>
  <c r="O33"/>
  <c r="P33" s="1"/>
  <c r="C31" i="10"/>
  <c r="AA27" l="1"/>
  <c r="AC27" s="1"/>
  <c r="AD27" s="1"/>
  <c r="AB27"/>
  <c r="P29"/>
  <c r="W29"/>
  <c r="S27"/>
  <c r="T27" s="1"/>
  <c r="R27"/>
  <c r="O30"/>
  <c r="N29"/>
  <c r="V29"/>
  <c r="Y29" s="1"/>
  <c r="K30"/>
  <c r="J31"/>
  <c r="I32"/>
  <c r="Q28"/>
  <c r="M28"/>
  <c r="X28"/>
  <c r="W28"/>
  <c r="O34" i="1"/>
  <c r="P34" s="1"/>
  <c r="N35"/>
  <c r="C32" i="10"/>
  <c r="P30" l="1"/>
  <c r="AA29"/>
  <c r="AC29" s="1"/>
  <c r="AD29" s="1"/>
  <c r="AB29"/>
  <c r="AA28"/>
  <c r="AC28" s="1"/>
  <c r="AD28" s="1"/>
  <c r="AB28"/>
  <c r="J32"/>
  <c r="I33"/>
  <c r="Q29"/>
  <c r="M29"/>
  <c r="X29"/>
  <c r="S28"/>
  <c r="T28" s="1"/>
  <c r="R28"/>
  <c r="V30"/>
  <c r="Y30" s="1"/>
  <c r="N30"/>
  <c r="K31"/>
  <c r="O31"/>
  <c r="C33"/>
  <c r="O35" i="1"/>
  <c r="P35" s="1"/>
  <c r="P36" s="1"/>
  <c r="N36"/>
  <c r="O36" s="1"/>
  <c r="Q30" i="10" l="1"/>
  <c r="M30"/>
  <c r="V31"/>
  <c r="Y31" s="1"/>
  <c r="K32"/>
  <c r="O32"/>
  <c r="N31"/>
  <c r="J33"/>
  <c r="I34"/>
  <c r="X30"/>
  <c r="P31"/>
  <c r="X31"/>
  <c r="W31"/>
  <c r="S29"/>
  <c r="T29" s="1"/>
  <c r="R29"/>
  <c r="W30"/>
  <c r="C34"/>
  <c r="AB31" l="1"/>
  <c r="AA31"/>
  <c r="AC31" s="1"/>
  <c r="AD31" s="1"/>
  <c r="J34"/>
  <c r="I35"/>
  <c r="K33"/>
  <c r="N32"/>
  <c r="O33"/>
  <c r="V32"/>
  <c r="Y32" s="1"/>
  <c r="P32"/>
  <c r="X32"/>
  <c r="R30"/>
  <c r="S30"/>
  <c r="T30" s="1"/>
  <c r="Q31"/>
  <c r="M31"/>
  <c r="AA30"/>
  <c r="AC30" s="1"/>
  <c r="AD30" s="1"/>
  <c r="AB30"/>
  <c r="C35"/>
  <c r="Q32" l="1"/>
  <c r="M32"/>
  <c r="J35"/>
  <c r="I36"/>
  <c r="V33"/>
  <c r="Y33" s="1"/>
  <c r="K34"/>
  <c r="O34"/>
  <c r="N33"/>
  <c r="R31"/>
  <c r="S31"/>
  <c r="T31" s="1"/>
  <c r="X33"/>
  <c r="P33"/>
  <c r="W33"/>
  <c r="W32"/>
  <c r="C36"/>
  <c r="Q33" l="1"/>
  <c r="M33"/>
  <c r="J36"/>
  <c r="I37"/>
  <c r="AB33"/>
  <c r="AA33"/>
  <c r="AC33" s="1"/>
  <c r="AD33" s="1"/>
  <c r="S32"/>
  <c r="T32" s="1"/>
  <c r="R32"/>
  <c r="AB32"/>
  <c r="AA32"/>
  <c r="AC32" s="1"/>
  <c r="AD32" s="1"/>
  <c r="K35"/>
  <c r="N34"/>
  <c r="V34"/>
  <c r="Y34" s="1"/>
  <c r="O35"/>
  <c r="P34"/>
  <c r="W34"/>
  <c r="X34"/>
  <c r="C37"/>
  <c r="AA34" l="1"/>
  <c r="AC34" s="1"/>
  <c r="AD34" s="1"/>
  <c r="AB34"/>
  <c r="Q34"/>
  <c r="M34"/>
  <c r="J37"/>
  <c r="I38"/>
  <c r="S33"/>
  <c r="T33" s="1"/>
  <c r="R33"/>
  <c r="P35"/>
  <c r="N35"/>
  <c r="K36"/>
  <c r="O36"/>
  <c r="V35"/>
  <c r="Y35" s="1"/>
  <c r="C38"/>
  <c r="X35" l="1"/>
  <c r="Q35"/>
  <c r="M35"/>
  <c r="V36"/>
  <c r="Y36" s="1"/>
  <c r="N36"/>
  <c r="K37"/>
  <c r="O37"/>
  <c r="P36"/>
  <c r="I39"/>
  <c r="J38"/>
  <c r="R34"/>
  <c r="S34"/>
  <c r="T34" s="1"/>
  <c r="W35"/>
  <c r="C39"/>
  <c r="X36" l="1"/>
  <c r="J39"/>
  <c r="I40"/>
  <c r="Q36"/>
  <c r="M36"/>
  <c r="K38"/>
  <c r="O38"/>
  <c r="V37"/>
  <c r="Y37" s="1"/>
  <c r="N37"/>
  <c r="M37" s="1"/>
  <c r="R35"/>
  <c r="S35"/>
  <c r="T35" s="1"/>
  <c r="W36"/>
  <c r="AA35"/>
  <c r="AC35" s="1"/>
  <c r="AD35" s="1"/>
  <c r="AB35"/>
  <c r="Q37"/>
  <c r="P37"/>
  <c r="C40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W37" l="1"/>
  <c r="X37"/>
  <c r="R37"/>
  <c r="S37"/>
  <c r="T37" s="1"/>
  <c r="AA37"/>
  <c r="AC37" s="1"/>
  <c r="AD37" s="1"/>
  <c r="AB37"/>
  <c r="K39"/>
  <c r="V38"/>
  <c r="Y38" s="1"/>
  <c r="O39"/>
  <c r="N38"/>
  <c r="P38"/>
  <c r="J40"/>
  <c r="I41"/>
  <c r="AA36"/>
  <c r="AC36" s="1"/>
  <c r="AD36" s="1"/>
  <c r="AB36"/>
  <c r="R36"/>
  <c r="S36"/>
  <c r="T36" s="1"/>
  <c r="Q38" l="1"/>
  <c r="M38"/>
  <c r="J41"/>
  <c r="I42"/>
  <c r="N39"/>
  <c r="O40"/>
  <c r="K40"/>
  <c r="V39"/>
  <c r="Y39" s="1"/>
  <c r="W38"/>
  <c r="P39"/>
  <c r="X38"/>
  <c r="W39" l="1"/>
  <c r="AA39" s="1"/>
  <c r="AC39" s="1"/>
  <c r="AD39" s="1"/>
  <c r="AB39"/>
  <c r="J42"/>
  <c r="I43"/>
  <c r="AB38"/>
  <c r="AA38"/>
  <c r="AC38" s="1"/>
  <c r="AD38" s="1"/>
  <c r="Q39"/>
  <c r="M39"/>
  <c r="S38"/>
  <c r="T38" s="1"/>
  <c r="R38"/>
  <c r="P40"/>
  <c r="N40"/>
  <c r="V40"/>
  <c r="Y40" s="1"/>
  <c r="O41"/>
  <c r="K41"/>
  <c r="X39"/>
  <c r="W40" l="1"/>
  <c r="Q40"/>
  <c r="M40"/>
  <c r="P41"/>
  <c r="AB40"/>
  <c r="AA40"/>
  <c r="AC40" s="1"/>
  <c r="AD40" s="1"/>
  <c r="I44"/>
  <c r="J43"/>
  <c r="N41"/>
  <c r="M41" s="1"/>
  <c r="K42"/>
  <c r="V41"/>
  <c r="Y41" s="1"/>
  <c r="O42"/>
  <c r="X40"/>
  <c r="R39"/>
  <c r="S39"/>
  <c r="T39" s="1"/>
  <c r="X41" l="1"/>
  <c r="Q41"/>
  <c r="R41" s="1"/>
  <c r="V42"/>
  <c r="Y42" s="1"/>
  <c r="K43"/>
  <c r="O43"/>
  <c r="N42"/>
  <c r="M42" s="1"/>
  <c r="J44"/>
  <c r="I45"/>
  <c r="S40"/>
  <c r="T40" s="1"/>
  <c r="R40"/>
  <c r="W41"/>
  <c r="P42"/>
  <c r="S41" l="1"/>
  <c r="T41" s="1"/>
  <c r="W42"/>
  <c r="AA42" s="1"/>
  <c r="AC42" s="1"/>
  <c r="AD42" s="1"/>
  <c r="X42"/>
  <c r="AB41"/>
  <c r="AA41"/>
  <c r="AC41" s="1"/>
  <c r="AD41" s="1"/>
  <c r="J45"/>
  <c r="I46"/>
  <c r="K44"/>
  <c r="O44"/>
  <c r="V43"/>
  <c r="Y43" s="1"/>
  <c r="N43"/>
  <c r="M43" s="1"/>
  <c r="P43"/>
  <c r="Q42"/>
  <c r="AB42" l="1"/>
  <c r="W43"/>
  <c r="AA43" s="1"/>
  <c r="AC43" s="1"/>
  <c r="AD43" s="1"/>
  <c r="X43"/>
  <c r="Q43"/>
  <c r="S43" s="1"/>
  <c r="T43" s="1"/>
  <c r="P44"/>
  <c r="J46"/>
  <c r="I47"/>
  <c r="R42"/>
  <c r="S42"/>
  <c r="T42" s="1"/>
  <c r="N44"/>
  <c r="M44" s="1"/>
  <c r="V44"/>
  <c r="Y44" s="1"/>
  <c r="O45"/>
  <c r="K45"/>
  <c r="AB43" l="1"/>
  <c r="R43"/>
  <c r="Q44"/>
  <c r="I48"/>
  <c r="J47"/>
  <c r="W44"/>
  <c r="P45"/>
  <c r="V45"/>
  <c r="Y45" s="1"/>
  <c r="K46"/>
  <c r="O46"/>
  <c r="N45"/>
  <c r="M45" s="1"/>
  <c r="X44"/>
  <c r="W45" l="1"/>
  <c r="X45"/>
  <c r="Q45"/>
  <c r="S45" s="1"/>
  <c r="T45" s="1"/>
  <c r="V46"/>
  <c r="Y46" s="1"/>
  <c r="N46"/>
  <c r="M46" s="1"/>
  <c r="O47"/>
  <c r="K47"/>
  <c r="AA44"/>
  <c r="AC44" s="1"/>
  <c r="AD44" s="1"/>
  <c r="AB44"/>
  <c r="S44"/>
  <c r="T44" s="1"/>
  <c r="R44"/>
  <c r="J48"/>
  <c r="I49"/>
  <c r="P46"/>
  <c r="AB45"/>
  <c r="AA45"/>
  <c r="AC45" s="1"/>
  <c r="AD45" s="1"/>
  <c r="R45" l="1"/>
  <c r="W46"/>
  <c r="X46"/>
  <c r="Q46"/>
  <c r="S46" s="1"/>
  <c r="T46" s="1"/>
  <c r="P47"/>
  <c r="AB46"/>
  <c r="AA46"/>
  <c r="AC46" s="1"/>
  <c r="AD46" s="1"/>
  <c r="I50"/>
  <c r="J49"/>
  <c r="O48"/>
  <c r="N47"/>
  <c r="M47" s="1"/>
  <c r="V47"/>
  <c r="Y47" s="1"/>
  <c r="K48"/>
  <c r="R46" l="1"/>
  <c r="X47"/>
  <c r="J50"/>
  <c r="I51"/>
  <c r="W47"/>
  <c r="O49"/>
  <c r="V48"/>
  <c r="Y48" s="1"/>
  <c r="K49"/>
  <c r="N48"/>
  <c r="M48" s="1"/>
  <c r="P48"/>
  <c r="Q48"/>
  <c r="Q47"/>
  <c r="W48" l="1"/>
  <c r="X48"/>
  <c r="S48"/>
  <c r="T48" s="1"/>
  <c r="R48"/>
  <c r="N49"/>
  <c r="M49" s="1"/>
  <c r="O50"/>
  <c r="V49"/>
  <c r="Y49" s="1"/>
  <c r="K50"/>
  <c r="AB48"/>
  <c r="AA48"/>
  <c r="AC48" s="1"/>
  <c r="AD48" s="1"/>
  <c r="I52"/>
  <c r="J51"/>
  <c r="AB47"/>
  <c r="AA47"/>
  <c r="AC47" s="1"/>
  <c r="AD47" s="1"/>
  <c r="S47"/>
  <c r="T47" s="1"/>
  <c r="R47"/>
  <c r="P49"/>
  <c r="Q49"/>
  <c r="W49"/>
  <c r="X49" l="1"/>
  <c r="AA49"/>
  <c r="AC49" s="1"/>
  <c r="AD49" s="1"/>
  <c r="AB49"/>
  <c r="J52"/>
  <c r="I53"/>
  <c r="O51"/>
  <c r="N50"/>
  <c r="M50" s="1"/>
  <c r="K51"/>
  <c r="V50"/>
  <c r="Y50" s="1"/>
  <c r="R49"/>
  <c r="S49"/>
  <c r="T49" s="1"/>
  <c r="P50"/>
  <c r="W50"/>
  <c r="X50"/>
  <c r="Q50"/>
  <c r="R50" l="1"/>
  <c r="S50"/>
  <c r="T50" s="1"/>
  <c r="P51"/>
  <c r="N51"/>
  <c r="M51" s="1"/>
  <c r="O52"/>
  <c r="K52"/>
  <c r="V51"/>
  <c r="Y51" s="1"/>
  <c r="AB50"/>
  <c r="AA50"/>
  <c r="AC50" s="1"/>
  <c r="AD50" s="1"/>
  <c r="J53"/>
  <c r="I54"/>
  <c r="P52" l="1"/>
  <c r="N52"/>
  <c r="M52" s="1"/>
  <c r="O53"/>
  <c r="K53"/>
  <c r="V52"/>
  <c r="Y52" s="1"/>
  <c r="W51"/>
  <c r="Q51"/>
  <c r="J54"/>
  <c r="I55"/>
  <c r="X51"/>
  <c r="X52" l="1"/>
  <c r="Q52"/>
  <c r="R52" s="1"/>
  <c r="I56"/>
  <c r="J55"/>
  <c r="AA51"/>
  <c r="AC51" s="1"/>
  <c r="AD51" s="1"/>
  <c r="AB51"/>
  <c r="P53"/>
  <c r="S51"/>
  <c r="T51" s="1"/>
  <c r="R51"/>
  <c r="N53"/>
  <c r="M53" s="1"/>
  <c r="K54"/>
  <c r="O54"/>
  <c r="V53"/>
  <c r="Y53" s="1"/>
  <c r="W52"/>
  <c r="S52" l="1"/>
  <c r="T52" s="1"/>
  <c r="P54"/>
  <c r="J56"/>
  <c r="I57"/>
  <c r="W53"/>
  <c r="X53"/>
  <c r="AB52"/>
  <c r="AA52"/>
  <c r="AC52" s="1"/>
  <c r="AD52" s="1"/>
  <c r="K55"/>
  <c r="O55"/>
  <c r="V54"/>
  <c r="Y54" s="1"/>
  <c r="N54"/>
  <c r="M54" s="1"/>
  <c r="Q53"/>
  <c r="W54" l="1"/>
  <c r="I58"/>
  <c r="J57"/>
  <c r="AB54"/>
  <c r="AA54"/>
  <c r="AC54" s="1"/>
  <c r="AD54" s="1"/>
  <c r="S53"/>
  <c r="T53" s="1"/>
  <c r="R53"/>
  <c r="O56"/>
  <c r="N55"/>
  <c r="M55" s="1"/>
  <c r="V55"/>
  <c r="Y55" s="1"/>
  <c r="K56"/>
  <c r="AB53"/>
  <c r="AA53"/>
  <c r="AC53" s="1"/>
  <c r="AD53" s="1"/>
  <c r="Q54"/>
  <c r="P55"/>
  <c r="Q55"/>
  <c r="X54"/>
  <c r="X55" l="1"/>
  <c r="W55"/>
  <c r="AB55" s="1"/>
  <c r="R54"/>
  <c r="S54"/>
  <c r="T54" s="1"/>
  <c r="J58"/>
  <c r="I59"/>
  <c r="K57"/>
  <c r="N56"/>
  <c r="M56" s="1"/>
  <c r="V56"/>
  <c r="Y56" s="1"/>
  <c r="O57"/>
  <c r="S55"/>
  <c r="T55" s="1"/>
  <c r="R55"/>
  <c r="P56"/>
  <c r="AA55" l="1"/>
  <c r="AC55" s="1"/>
  <c r="AD55" s="1"/>
  <c r="Q56"/>
  <c r="R56" s="1"/>
  <c r="W56"/>
  <c r="AA56" s="1"/>
  <c r="AC56" s="1"/>
  <c r="AD56" s="1"/>
  <c r="X56"/>
  <c r="P57"/>
  <c r="I60"/>
  <c r="J59"/>
  <c r="O58"/>
  <c r="N57"/>
  <c r="M57" s="1"/>
  <c r="K58"/>
  <c r="V57"/>
  <c r="Y57" s="1"/>
  <c r="AB56" l="1"/>
  <c r="S56"/>
  <c r="T56" s="1"/>
  <c r="X57"/>
  <c r="P58"/>
  <c r="W57"/>
  <c r="O59"/>
  <c r="K59"/>
  <c r="V58"/>
  <c r="Y58" s="1"/>
  <c r="N58"/>
  <c r="M58" s="1"/>
  <c r="J60"/>
  <c r="I61"/>
  <c r="Q57"/>
  <c r="Q58" l="1"/>
  <c r="W58"/>
  <c r="AA58" s="1"/>
  <c r="AC58" s="1"/>
  <c r="AD58" s="1"/>
  <c r="AB57"/>
  <c r="AA57"/>
  <c r="AC57" s="1"/>
  <c r="AD57" s="1"/>
  <c r="P59"/>
  <c r="AB58"/>
  <c r="J61"/>
  <c r="I62"/>
  <c r="K60"/>
  <c r="V59"/>
  <c r="Y59" s="1"/>
  <c r="N59"/>
  <c r="M59" s="1"/>
  <c r="O60"/>
  <c r="S58"/>
  <c r="T58" s="1"/>
  <c r="R58"/>
  <c r="R57"/>
  <c r="S57"/>
  <c r="T57" s="1"/>
  <c r="X58"/>
  <c r="W59" l="1"/>
  <c r="Q59"/>
  <c r="J62"/>
  <c r="I63"/>
  <c r="AB59"/>
  <c r="AA59"/>
  <c r="AC59" s="1"/>
  <c r="AD59" s="1"/>
  <c r="P60"/>
  <c r="K61"/>
  <c r="N60"/>
  <c r="M60" s="1"/>
  <c r="O61"/>
  <c r="V60"/>
  <c r="Y60" s="1"/>
  <c r="X59"/>
  <c r="W60" l="1"/>
  <c r="R59"/>
  <c r="S59"/>
  <c r="T59" s="1"/>
  <c r="Q60"/>
  <c r="N61"/>
  <c r="M61" s="1"/>
  <c r="V61"/>
  <c r="Y61" s="1"/>
  <c r="K62"/>
  <c r="O62"/>
  <c r="AA60"/>
  <c r="AC60" s="1"/>
  <c r="AD60" s="1"/>
  <c r="AB60"/>
  <c r="I64"/>
  <c r="J63"/>
  <c r="P61"/>
  <c r="Q61"/>
  <c r="X60"/>
  <c r="X61" l="1"/>
  <c r="W61"/>
  <c r="AB61" s="1"/>
  <c r="J64"/>
  <c r="I65"/>
  <c r="R60"/>
  <c r="S60"/>
  <c r="T60" s="1"/>
  <c r="R61"/>
  <c r="S61"/>
  <c r="T61" s="1"/>
  <c r="N62"/>
  <c r="M62" s="1"/>
  <c r="O63"/>
  <c r="K63"/>
  <c r="V62"/>
  <c r="Y62" s="1"/>
  <c r="P62"/>
  <c r="AA61" l="1"/>
  <c r="AC61" s="1"/>
  <c r="AD61" s="1"/>
  <c r="W62"/>
  <c r="AA62" s="1"/>
  <c r="AC62" s="1"/>
  <c r="AD62" s="1"/>
  <c r="Q62"/>
  <c r="R62" s="1"/>
  <c r="P63"/>
  <c r="J65"/>
  <c r="I66"/>
  <c r="AB62"/>
  <c r="N63"/>
  <c r="M63" s="1"/>
  <c r="K64"/>
  <c r="O64"/>
  <c r="V63"/>
  <c r="Y63" s="1"/>
  <c r="X62"/>
  <c r="S62" l="1"/>
  <c r="T62" s="1"/>
  <c r="K65"/>
  <c r="V64"/>
  <c r="Y64" s="1"/>
  <c r="N64"/>
  <c r="M64" s="1"/>
  <c r="O65"/>
  <c r="I67"/>
  <c r="J66"/>
  <c r="W63"/>
  <c r="P64"/>
  <c r="Q63"/>
  <c r="X63"/>
  <c r="Q64" l="1"/>
  <c r="X64"/>
  <c r="I68"/>
  <c r="J67"/>
  <c r="N65"/>
  <c r="M65" s="1"/>
  <c r="K66"/>
  <c r="O66"/>
  <c r="V65"/>
  <c r="Y65" s="1"/>
  <c r="W64"/>
  <c r="AA63"/>
  <c r="AC63" s="1"/>
  <c r="AD63" s="1"/>
  <c r="AB63"/>
  <c r="S64"/>
  <c r="T64" s="1"/>
  <c r="R64"/>
  <c r="S63"/>
  <c r="T63" s="1"/>
  <c r="R63"/>
  <c r="P65"/>
  <c r="Q65"/>
  <c r="P66" l="1"/>
  <c r="J68"/>
  <c r="I69"/>
  <c r="W65"/>
  <c r="R65"/>
  <c r="S65"/>
  <c r="T65" s="1"/>
  <c r="AB64"/>
  <c r="AA64"/>
  <c r="AC64" s="1"/>
  <c r="AD64" s="1"/>
  <c r="V66"/>
  <c r="Y66" s="1"/>
  <c r="N66"/>
  <c r="M66" s="1"/>
  <c r="K67"/>
  <c r="O67"/>
  <c r="X65"/>
  <c r="P67" l="1"/>
  <c r="I70"/>
  <c r="J69"/>
  <c r="W66"/>
  <c r="AB65"/>
  <c r="AA65"/>
  <c r="AC65" s="1"/>
  <c r="AD65" s="1"/>
  <c r="Q66"/>
  <c r="K68"/>
  <c r="O68"/>
  <c r="V67"/>
  <c r="Y67" s="1"/>
  <c r="N67"/>
  <c r="M67" s="1"/>
  <c r="X66"/>
  <c r="W67" l="1"/>
  <c r="R66"/>
  <c r="S66"/>
  <c r="T66" s="1"/>
  <c r="I71"/>
  <c r="J70"/>
  <c r="AA67"/>
  <c r="AC67" s="1"/>
  <c r="AD67" s="1"/>
  <c r="AB67"/>
  <c r="N68"/>
  <c r="M68" s="1"/>
  <c r="O69"/>
  <c r="V68"/>
  <c r="Y68" s="1"/>
  <c r="K69"/>
  <c r="AB66"/>
  <c r="AA66"/>
  <c r="AC66" s="1"/>
  <c r="AD66" s="1"/>
  <c r="P68"/>
  <c r="Q68"/>
  <c r="Q67"/>
  <c r="X67"/>
  <c r="W68" l="1"/>
  <c r="X68"/>
  <c r="S67"/>
  <c r="T67" s="1"/>
  <c r="R67"/>
  <c r="R68"/>
  <c r="S68"/>
  <c r="T68" s="1"/>
  <c r="N69"/>
  <c r="M69" s="1"/>
  <c r="V69"/>
  <c r="Y69" s="1"/>
  <c r="K70"/>
  <c r="O70"/>
  <c r="J71"/>
  <c r="I72"/>
  <c r="AB68"/>
  <c r="AA68"/>
  <c r="AC68" s="1"/>
  <c r="AD68" s="1"/>
  <c r="P69"/>
  <c r="W69"/>
  <c r="X69" l="1"/>
  <c r="Q69"/>
  <c r="R69" s="1"/>
  <c r="P70"/>
  <c r="J72"/>
  <c r="I73"/>
  <c r="O71"/>
  <c r="N70"/>
  <c r="M70" s="1"/>
  <c r="K71"/>
  <c r="V70"/>
  <c r="Y70" s="1"/>
  <c r="AB69"/>
  <c r="AA69"/>
  <c r="AC69" s="1"/>
  <c r="AD69" s="1"/>
  <c r="S69" l="1"/>
  <c r="T69" s="1"/>
  <c r="P71"/>
  <c r="W70"/>
  <c r="Q70"/>
  <c r="V71"/>
  <c r="Y71" s="1"/>
  <c r="N71"/>
  <c r="M71" s="1"/>
  <c r="K72"/>
  <c r="O72"/>
  <c r="I74"/>
  <c r="J73"/>
  <c r="X70"/>
  <c r="K73" l="1"/>
  <c r="N72"/>
  <c r="M72" s="1"/>
  <c r="O73"/>
  <c r="V72"/>
  <c r="Y72" s="1"/>
  <c r="AB70"/>
  <c r="AA70"/>
  <c r="AC70" s="1"/>
  <c r="AD70" s="1"/>
  <c r="Q71"/>
  <c r="P72"/>
  <c r="R70"/>
  <c r="S70"/>
  <c r="T70" s="1"/>
  <c r="J74"/>
  <c r="I75"/>
  <c r="W71"/>
  <c r="X71"/>
  <c r="W72" l="1"/>
  <c r="I76"/>
  <c r="J75"/>
  <c r="N73"/>
  <c r="M73" s="1"/>
  <c r="V73"/>
  <c r="Y73" s="1"/>
  <c r="K74"/>
  <c r="O74"/>
  <c r="X72"/>
  <c r="AB72"/>
  <c r="AA72"/>
  <c r="AC72" s="1"/>
  <c r="AD72" s="1"/>
  <c r="R71"/>
  <c r="S71"/>
  <c r="T71" s="1"/>
  <c r="P73"/>
  <c r="X73"/>
  <c r="W73"/>
  <c r="Q73"/>
  <c r="AA71"/>
  <c r="AC71" s="1"/>
  <c r="AD71" s="1"/>
  <c r="AB71"/>
  <c r="Q72"/>
  <c r="S72" l="1"/>
  <c r="T72" s="1"/>
  <c r="R72"/>
  <c r="R73"/>
  <c r="S73"/>
  <c r="T73" s="1"/>
  <c r="N74"/>
  <c r="M74" s="1"/>
  <c r="K75"/>
  <c r="O75"/>
  <c r="V74"/>
  <c r="Y74" s="1"/>
  <c r="I77"/>
  <c r="J76"/>
  <c r="W74"/>
  <c r="P74"/>
  <c r="Q74"/>
  <c r="AB73"/>
  <c r="AA73"/>
  <c r="AC73" s="1"/>
  <c r="AD73" s="1"/>
  <c r="X74" l="1"/>
  <c r="AA74"/>
  <c r="AC74" s="1"/>
  <c r="AD74" s="1"/>
  <c r="AB74"/>
  <c r="I78"/>
  <c r="J77"/>
  <c r="S74"/>
  <c r="T74" s="1"/>
  <c r="R74"/>
  <c r="V75"/>
  <c r="Y75" s="1"/>
  <c r="N75"/>
  <c r="M75" s="1"/>
  <c r="K76"/>
  <c r="O76"/>
  <c r="P75"/>
  <c r="Q75" l="1"/>
  <c r="S75"/>
  <c r="T75" s="1"/>
  <c r="R75"/>
  <c r="O77"/>
  <c r="K77"/>
  <c r="V76"/>
  <c r="Y76" s="1"/>
  <c r="N76"/>
  <c r="M76" s="1"/>
  <c r="W75"/>
  <c r="X75"/>
  <c r="P76"/>
  <c r="I79"/>
  <c r="J78"/>
  <c r="X76" l="1"/>
  <c r="W76"/>
  <c r="AB76" s="1"/>
  <c r="I80"/>
  <c r="J79"/>
  <c r="P77"/>
  <c r="AA75"/>
  <c r="AC75" s="1"/>
  <c r="AD75" s="1"/>
  <c r="AB75"/>
  <c r="N77"/>
  <c r="M77" s="1"/>
  <c r="V77"/>
  <c r="Y77" s="1"/>
  <c r="K78"/>
  <c r="O78"/>
  <c r="Q76"/>
  <c r="AA76" l="1"/>
  <c r="AC76" s="1"/>
  <c r="AD76" s="1"/>
  <c r="P78"/>
  <c r="R76"/>
  <c r="S76"/>
  <c r="T76" s="1"/>
  <c r="K79"/>
  <c r="V78"/>
  <c r="Y78" s="1"/>
  <c r="O79"/>
  <c r="N78"/>
  <c r="M78" s="1"/>
  <c r="I81"/>
  <c r="J80"/>
  <c r="W77"/>
  <c r="Q77"/>
  <c r="X77"/>
  <c r="W78" l="1"/>
  <c r="AB77"/>
  <c r="AA77"/>
  <c r="AC77" s="1"/>
  <c r="AD77" s="1"/>
  <c r="P79"/>
  <c r="AA78"/>
  <c r="AC78" s="1"/>
  <c r="AD78" s="1"/>
  <c r="AB78"/>
  <c r="J81"/>
  <c r="I82"/>
  <c r="O80"/>
  <c r="K80"/>
  <c r="N79"/>
  <c r="M79" s="1"/>
  <c r="V79"/>
  <c r="Y79" s="1"/>
  <c r="Q78"/>
  <c r="S77"/>
  <c r="T77" s="1"/>
  <c r="R77"/>
  <c r="X78"/>
  <c r="Q79" l="1"/>
  <c r="J82"/>
  <c r="I83"/>
  <c r="S78"/>
  <c r="T78" s="1"/>
  <c r="R78"/>
  <c r="X79"/>
  <c r="R79"/>
  <c r="S79"/>
  <c r="T79" s="1"/>
  <c r="P80"/>
  <c r="Q80"/>
  <c r="K81"/>
  <c r="N80"/>
  <c r="M80" s="1"/>
  <c r="O81"/>
  <c r="V80"/>
  <c r="Y80" s="1"/>
  <c r="W79"/>
  <c r="W80" l="1"/>
  <c r="AB80"/>
  <c r="AA80"/>
  <c r="AC80" s="1"/>
  <c r="AD80" s="1"/>
  <c r="R80"/>
  <c r="S80"/>
  <c r="T80" s="1"/>
  <c r="P81"/>
  <c r="I84"/>
  <c r="J83"/>
  <c r="AB79"/>
  <c r="AA79"/>
  <c r="AC79" s="1"/>
  <c r="AD79" s="1"/>
  <c r="O82"/>
  <c r="V81"/>
  <c r="Y81" s="1"/>
  <c r="K82"/>
  <c r="N81"/>
  <c r="M81" s="1"/>
  <c r="X80"/>
  <c r="P82" l="1"/>
  <c r="I85"/>
  <c r="J84"/>
  <c r="X81"/>
  <c r="V82"/>
  <c r="Y82" s="1"/>
  <c r="O83"/>
  <c r="K83"/>
  <c r="N82"/>
  <c r="M82" s="1"/>
  <c r="W81"/>
  <c r="Q81"/>
  <c r="X82" l="1"/>
  <c r="R81"/>
  <c r="S81"/>
  <c r="T81" s="1"/>
  <c r="P83"/>
  <c r="J85"/>
  <c r="I86"/>
  <c r="V83"/>
  <c r="Y83" s="1"/>
  <c r="K84"/>
  <c r="O84"/>
  <c r="N83"/>
  <c r="M83" s="1"/>
  <c r="Q82"/>
  <c r="AB81"/>
  <c r="AA81"/>
  <c r="AC81" s="1"/>
  <c r="AD81" s="1"/>
  <c r="W82"/>
  <c r="Q83" l="1"/>
  <c r="X83"/>
  <c r="P84"/>
  <c r="AB82"/>
  <c r="AA82"/>
  <c r="AC82" s="1"/>
  <c r="AD82" s="1"/>
  <c r="R82"/>
  <c r="S82"/>
  <c r="T82" s="1"/>
  <c r="N84"/>
  <c r="M84" s="1"/>
  <c r="K85"/>
  <c r="V84"/>
  <c r="Y84" s="1"/>
  <c r="O85"/>
  <c r="S83"/>
  <c r="T83" s="1"/>
  <c r="R83"/>
  <c r="J86"/>
  <c r="I87"/>
  <c r="W83"/>
  <c r="Q84" l="1"/>
  <c r="AB83"/>
  <c r="AA83"/>
  <c r="AC83" s="1"/>
  <c r="AD83" s="1"/>
  <c r="X84"/>
  <c r="K86"/>
  <c r="O86"/>
  <c r="V85"/>
  <c r="Y85" s="1"/>
  <c r="N85"/>
  <c r="M85" s="1"/>
  <c r="R84"/>
  <c r="S84"/>
  <c r="T84" s="1"/>
  <c r="J87"/>
  <c r="I88"/>
  <c r="P85"/>
  <c r="W84"/>
  <c r="W85" l="1"/>
  <c r="I89"/>
  <c r="J88"/>
  <c r="P86"/>
  <c r="X85"/>
  <c r="AA85"/>
  <c r="AC85" s="1"/>
  <c r="AD85" s="1"/>
  <c r="AB85"/>
  <c r="AA84"/>
  <c r="AC84" s="1"/>
  <c r="AD84" s="1"/>
  <c r="AB84"/>
  <c r="V86"/>
  <c r="Y86" s="1"/>
  <c r="N86"/>
  <c r="M86" s="1"/>
  <c r="K87"/>
  <c r="O87"/>
  <c r="Q85"/>
  <c r="X86" l="1"/>
  <c r="K88"/>
  <c r="N87"/>
  <c r="M87" s="1"/>
  <c r="V87"/>
  <c r="Y87" s="1"/>
  <c r="O88"/>
  <c r="I90"/>
  <c r="J89"/>
  <c r="W86"/>
  <c r="P87"/>
  <c r="X87"/>
  <c r="W87"/>
  <c r="R85"/>
  <c r="S85"/>
  <c r="T85" s="1"/>
  <c r="Q86"/>
  <c r="I91" l="1"/>
  <c r="J90"/>
  <c r="O89"/>
  <c r="K89"/>
  <c r="V88"/>
  <c r="Y88" s="1"/>
  <c r="N88"/>
  <c r="M88" s="1"/>
  <c r="Q87"/>
  <c r="AA86"/>
  <c r="AC86" s="1"/>
  <c r="AD86" s="1"/>
  <c r="AB86"/>
  <c r="S86"/>
  <c r="T86" s="1"/>
  <c r="R86"/>
  <c r="AA87"/>
  <c r="AC87" s="1"/>
  <c r="AD87" s="1"/>
  <c r="AB87"/>
  <c r="P88"/>
  <c r="X88"/>
  <c r="W88"/>
  <c r="J91" l="1"/>
  <c r="I92"/>
  <c r="Q88"/>
  <c r="S87"/>
  <c r="T87" s="1"/>
  <c r="R87"/>
  <c r="P89"/>
  <c r="AA88"/>
  <c r="AC88" s="1"/>
  <c r="AD88" s="1"/>
  <c r="AB88"/>
  <c r="N89"/>
  <c r="M89" s="1"/>
  <c r="O90"/>
  <c r="K90"/>
  <c r="V89"/>
  <c r="Y89" s="1"/>
  <c r="P90" l="1"/>
  <c r="Q89"/>
  <c r="N90"/>
  <c r="M90" s="1"/>
  <c r="K91"/>
  <c r="O91"/>
  <c r="V90"/>
  <c r="Y90" s="1"/>
  <c r="J92"/>
  <c r="I93"/>
  <c r="R88"/>
  <c r="S88"/>
  <c r="T88" s="1"/>
  <c r="X89"/>
  <c r="W89"/>
  <c r="X90" l="1"/>
  <c r="W90"/>
  <c r="AB89"/>
  <c r="AA89"/>
  <c r="AC89" s="1"/>
  <c r="AD89" s="1"/>
  <c r="R89"/>
  <c r="S89"/>
  <c r="T89" s="1"/>
  <c r="I94"/>
  <c r="J93"/>
  <c r="N91"/>
  <c r="M91" s="1"/>
  <c r="O92"/>
  <c r="V91"/>
  <c r="Y91" s="1"/>
  <c r="K92"/>
  <c r="Q90"/>
  <c r="P91"/>
  <c r="Q91"/>
  <c r="AB90"/>
  <c r="AA90"/>
  <c r="AC90" s="1"/>
  <c r="AD90" s="1"/>
  <c r="X91" l="1"/>
  <c r="W91"/>
  <c r="AA91" s="1"/>
  <c r="AC91" s="1"/>
  <c r="AD91" s="1"/>
  <c r="J94"/>
  <c r="I95"/>
  <c r="S91"/>
  <c r="T91" s="1"/>
  <c r="R91"/>
  <c r="R90"/>
  <c r="S90"/>
  <c r="T90" s="1"/>
  <c r="O93"/>
  <c r="K93"/>
  <c r="N92"/>
  <c r="M92" s="1"/>
  <c r="V92"/>
  <c r="Y92" s="1"/>
  <c r="P92"/>
  <c r="W92" l="1"/>
  <c r="X92"/>
  <c r="AB91"/>
  <c r="K94"/>
  <c r="V93"/>
  <c r="Y93" s="1"/>
  <c r="O94"/>
  <c r="N93"/>
  <c r="M93" s="1"/>
  <c r="P93"/>
  <c r="W93"/>
  <c r="Q92"/>
  <c r="I96"/>
  <c r="J95"/>
  <c r="AA92"/>
  <c r="AC92" s="1"/>
  <c r="AD92" s="1"/>
  <c r="AB92"/>
  <c r="Q93" l="1"/>
  <c r="AA93"/>
  <c r="AC93" s="1"/>
  <c r="AD93" s="1"/>
  <c r="AB93"/>
  <c r="R93"/>
  <c r="S93"/>
  <c r="T93" s="1"/>
  <c r="R92"/>
  <c r="S92"/>
  <c r="T92" s="1"/>
  <c r="K95"/>
  <c r="O95"/>
  <c r="N94"/>
  <c r="M94" s="1"/>
  <c r="V94"/>
  <c r="Y94" s="1"/>
  <c r="X93"/>
  <c r="J96"/>
  <c r="I97"/>
  <c r="P94"/>
  <c r="Q94" l="1"/>
  <c r="I98"/>
  <c r="J97"/>
  <c r="X94"/>
  <c r="S94"/>
  <c r="T94" s="1"/>
  <c r="R94"/>
  <c r="K96"/>
  <c r="N95"/>
  <c r="M95" s="1"/>
  <c r="O96"/>
  <c r="V95"/>
  <c r="Y95" s="1"/>
  <c r="P95"/>
  <c r="W94"/>
  <c r="W95" l="1"/>
  <c r="X95"/>
  <c r="I99"/>
  <c r="J98"/>
  <c r="AB94"/>
  <c r="AA94"/>
  <c r="AC94" s="1"/>
  <c r="AD94" s="1"/>
  <c r="V96"/>
  <c r="Y96" s="1"/>
  <c r="N96"/>
  <c r="M96" s="1"/>
  <c r="O97"/>
  <c r="K97"/>
  <c r="AA95"/>
  <c r="AC95" s="1"/>
  <c r="AD95" s="1"/>
  <c r="AB95"/>
  <c r="P96"/>
  <c r="W96"/>
  <c r="Q95"/>
  <c r="X96" l="1"/>
  <c r="I100"/>
  <c r="J99"/>
  <c r="Q96"/>
  <c r="P97"/>
  <c r="R95"/>
  <c r="S95"/>
  <c r="T95" s="1"/>
  <c r="AA96"/>
  <c r="AC96" s="1"/>
  <c r="AD96" s="1"/>
  <c r="AB96"/>
  <c r="V97"/>
  <c r="Y97" s="1"/>
  <c r="K98"/>
  <c r="N97"/>
  <c r="M97" s="1"/>
  <c r="O98"/>
  <c r="X97" l="1"/>
  <c r="P98"/>
  <c r="N98"/>
  <c r="M98" s="1"/>
  <c r="V98"/>
  <c r="Y98" s="1"/>
  <c r="K99"/>
  <c r="O99"/>
  <c r="I101"/>
  <c r="J100"/>
  <c r="Q97"/>
  <c r="W97"/>
  <c r="S96"/>
  <c r="T96" s="1"/>
  <c r="R96"/>
  <c r="Q98" l="1"/>
  <c r="J101"/>
  <c r="I102"/>
  <c r="S98"/>
  <c r="T98" s="1"/>
  <c r="R98"/>
  <c r="S97"/>
  <c r="T97" s="1"/>
  <c r="R97"/>
  <c r="O100"/>
  <c r="K100"/>
  <c r="V99"/>
  <c r="Y99" s="1"/>
  <c r="N99"/>
  <c r="M99" s="1"/>
  <c r="X98"/>
  <c r="AA97"/>
  <c r="AC97" s="1"/>
  <c r="AD97" s="1"/>
  <c r="AB97"/>
  <c r="P99"/>
  <c r="W98"/>
  <c r="W99" l="1"/>
  <c r="X99"/>
  <c r="AA98"/>
  <c r="AC98" s="1"/>
  <c r="AD98" s="1"/>
  <c r="AB98"/>
  <c r="AB99"/>
  <c r="AA99"/>
  <c r="AC99" s="1"/>
  <c r="AD99" s="1"/>
  <c r="I103"/>
  <c r="J102"/>
  <c r="P100"/>
  <c r="N100"/>
  <c r="M100" s="1"/>
  <c r="V100"/>
  <c r="Y100" s="1"/>
  <c r="O101"/>
  <c r="K101"/>
  <c r="Q99"/>
  <c r="Q100" l="1"/>
  <c r="O102"/>
  <c r="K102"/>
  <c r="V101"/>
  <c r="Y101" s="1"/>
  <c r="N101"/>
  <c r="M101" s="1"/>
  <c r="P101"/>
  <c r="X101"/>
  <c r="Q101"/>
  <c r="J103"/>
  <c r="I104"/>
  <c r="X100"/>
  <c r="R100"/>
  <c r="S100"/>
  <c r="T100" s="1"/>
  <c r="S99"/>
  <c r="T99" s="1"/>
  <c r="R99"/>
  <c r="W100"/>
  <c r="P102" l="1"/>
  <c r="W101"/>
  <c r="I105"/>
  <c r="J104"/>
  <c r="O103"/>
  <c r="N102"/>
  <c r="M102" s="1"/>
  <c r="V102"/>
  <c r="Y102" s="1"/>
  <c r="K103"/>
  <c r="R101"/>
  <c r="S101"/>
  <c r="T101" s="1"/>
  <c r="AB100"/>
  <c r="AA100"/>
  <c r="AC100" s="1"/>
  <c r="AD100" s="1"/>
  <c r="Q102" l="1"/>
  <c r="AA101"/>
  <c r="AC101" s="1"/>
  <c r="AD101" s="1"/>
  <c r="AB101"/>
  <c r="J105"/>
  <c r="I106"/>
  <c r="X102"/>
  <c r="K104"/>
  <c r="O104"/>
  <c r="V103"/>
  <c r="Y103" s="1"/>
  <c r="N103"/>
  <c r="M103" s="1"/>
  <c r="W102"/>
  <c r="P103"/>
  <c r="W103"/>
  <c r="X103"/>
  <c r="R102"/>
  <c r="S102"/>
  <c r="T102" s="1"/>
  <c r="Q103" l="1"/>
  <c r="R103" s="1"/>
  <c r="AA103"/>
  <c r="AC103" s="1"/>
  <c r="AD103" s="1"/>
  <c r="AB103"/>
  <c r="AB102"/>
  <c r="AA102"/>
  <c r="AC102" s="1"/>
  <c r="AD102" s="1"/>
  <c r="V104"/>
  <c r="Y104" s="1"/>
  <c r="N104"/>
  <c r="M104" s="1"/>
  <c r="O105"/>
  <c r="K105"/>
  <c r="P104"/>
  <c r="S103"/>
  <c r="T103" s="1"/>
  <c r="J106"/>
  <c r="I107"/>
  <c r="Q104" l="1"/>
  <c r="X104"/>
  <c r="W104"/>
  <c r="AA104" s="1"/>
  <c r="AC104" s="1"/>
  <c r="AD104" s="1"/>
  <c r="P105"/>
  <c r="R104"/>
  <c r="S104"/>
  <c r="T104" s="1"/>
  <c r="J107"/>
  <c r="I108"/>
  <c r="V105"/>
  <c r="Y105" s="1"/>
  <c r="N105"/>
  <c r="M105" s="1"/>
  <c r="O106"/>
  <c r="K106"/>
  <c r="AB104" l="1"/>
  <c r="P106"/>
  <c r="Q105"/>
  <c r="W105"/>
  <c r="O107"/>
  <c r="N106"/>
  <c r="M106" s="1"/>
  <c r="V106"/>
  <c r="Y106" s="1"/>
  <c r="K107"/>
  <c r="I109"/>
  <c r="J108"/>
  <c r="X105"/>
  <c r="X106" l="1"/>
  <c r="R105"/>
  <c r="S105"/>
  <c r="T105" s="1"/>
  <c r="K108"/>
  <c r="V107"/>
  <c r="Y107" s="1"/>
  <c r="N107"/>
  <c r="M107" s="1"/>
  <c r="O108"/>
  <c r="AA105"/>
  <c r="AC105" s="1"/>
  <c r="AD105" s="1"/>
  <c r="AB105"/>
  <c r="I110"/>
  <c r="J109"/>
  <c r="P107"/>
  <c r="X107"/>
  <c r="W107"/>
  <c r="Q106"/>
  <c r="W106"/>
  <c r="Q107" l="1"/>
  <c r="I111"/>
  <c r="J110"/>
  <c r="P108"/>
  <c r="S106"/>
  <c r="T106" s="1"/>
  <c r="R106"/>
  <c r="N108"/>
  <c r="M108" s="1"/>
  <c r="V108"/>
  <c r="Y108" s="1"/>
  <c r="O109"/>
  <c r="K109"/>
  <c r="AB107"/>
  <c r="AA107"/>
  <c r="AC107" s="1"/>
  <c r="AD107" s="1"/>
  <c r="AA106"/>
  <c r="AC106" s="1"/>
  <c r="AD106" s="1"/>
  <c r="AB106"/>
  <c r="S107"/>
  <c r="T107" s="1"/>
  <c r="R107"/>
  <c r="I112" l="1"/>
  <c r="J111"/>
  <c r="X108"/>
  <c r="W108"/>
  <c r="P109"/>
  <c r="K110"/>
  <c r="V109"/>
  <c r="Y109" s="1"/>
  <c r="N109"/>
  <c r="M109" s="1"/>
  <c r="O110"/>
  <c r="Q108"/>
  <c r="R108" l="1"/>
  <c r="S108"/>
  <c r="T108" s="1"/>
  <c r="O111"/>
  <c r="N110"/>
  <c r="M110" s="1"/>
  <c r="K111"/>
  <c r="V110"/>
  <c r="Y110" s="1"/>
  <c r="I113"/>
  <c r="J112"/>
  <c r="W109"/>
  <c r="P110"/>
  <c r="AA108"/>
  <c r="AC108" s="1"/>
  <c r="AD108" s="1"/>
  <c r="AB108"/>
  <c r="X109"/>
  <c r="Q109"/>
  <c r="J113" l="1"/>
  <c r="I114"/>
  <c r="S109"/>
  <c r="T109" s="1"/>
  <c r="R109"/>
  <c r="AB109"/>
  <c r="AA109"/>
  <c r="AC109" s="1"/>
  <c r="AD109" s="1"/>
  <c r="V111"/>
  <c r="Y111" s="1"/>
  <c r="N111"/>
  <c r="M111" s="1"/>
  <c r="O112"/>
  <c r="K112"/>
  <c r="W110"/>
  <c r="Q110"/>
  <c r="P111"/>
  <c r="W111"/>
  <c r="X111"/>
  <c r="Q111"/>
  <c r="X110"/>
  <c r="O113" l="1"/>
  <c r="K113"/>
  <c r="V112"/>
  <c r="Y112" s="1"/>
  <c r="N112"/>
  <c r="M112" s="1"/>
  <c r="AB110"/>
  <c r="AA110"/>
  <c r="AC110" s="1"/>
  <c r="AD110" s="1"/>
  <c r="S111"/>
  <c r="T111" s="1"/>
  <c r="R111"/>
  <c r="P112"/>
  <c r="W112"/>
  <c r="Q112"/>
  <c r="J114"/>
  <c r="I115"/>
  <c r="AB111"/>
  <c r="AA111"/>
  <c r="AC111" s="1"/>
  <c r="AD111" s="1"/>
  <c r="R110"/>
  <c r="S110"/>
  <c r="T110" s="1"/>
  <c r="X112" l="1"/>
  <c r="S112"/>
  <c r="T112" s="1"/>
  <c r="R112"/>
  <c r="P113"/>
  <c r="I116"/>
  <c r="J115"/>
  <c r="AB112"/>
  <c r="AA112"/>
  <c r="AC112" s="1"/>
  <c r="AD112" s="1"/>
  <c r="O114"/>
  <c r="K114"/>
  <c r="V113"/>
  <c r="Y113" s="1"/>
  <c r="N113"/>
  <c r="M113" s="1"/>
  <c r="W113" l="1"/>
  <c r="I117"/>
  <c r="J116"/>
  <c r="X113"/>
  <c r="Q113"/>
  <c r="P114"/>
  <c r="AA113"/>
  <c r="AC113" s="1"/>
  <c r="AD113" s="1"/>
  <c r="AB113"/>
  <c r="V114"/>
  <c r="Y114" s="1"/>
  <c r="O115"/>
  <c r="N114"/>
  <c r="M114" s="1"/>
  <c r="K115"/>
  <c r="K116" l="1"/>
  <c r="N115"/>
  <c r="M115" s="1"/>
  <c r="O116"/>
  <c r="V115"/>
  <c r="Y115" s="1"/>
  <c r="I118"/>
  <c r="J118" s="1"/>
  <c r="J117"/>
  <c r="X114"/>
  <c r="W114"/>
  <c r="P115"/>
  <c r="X115"/>
  <c r="W115"/>
  <c r="R113"/>
  <c r="S113"/>
  <c r="T113" s="1"/>
  <c r="Q114"/>
  <c r="O117" l="1"/>
  <c r="K117"/>
  <c r="V116"/>
  <c r="Y116" s="1"/>
  <c r="N116"/>
  <c r="M116" s="1"/>
  <c r="R114"/>
  <c r="S114"/>
  <c r="T114" s="1"/>
  <c r="P116"/>
  <c r="Q116"/>
  <c r="Q115"/>
  <c r="AA115"/>
  <c r="AC115" s="1"/>
  <c r="AD115" s="1"/>
  <c r="AB115"/>
  <c r="AB114"/>
  <c r="AA114"/>
  <c r="AC114" s="1"/>
  <c r="AD114" s="1"/>
  <c r="W116" l="1"/>
  <c r="S116"/>
  <c r="T116" s="1"/>
  <c r="R116"/>
  <c r="P117"/>
  <c r="X116"/>
  <c r="AA116"/>
  <c r="AC116" s="1"/>
  <c r="AD116" s="1"/>
  <c r="AB116"/>
  <c r="O118"/>
  <c r="N117"/>
  <c r="M117" s="1"/>
  <c r="K118"/>
  <c r="V117"/>
  <c r="Y117" s="1"/>
  <c r="S115"/>
  <c r="T115" s="1"/>
  <c r="R115"/>
  <c r="W117" l="1"/>
  <c r="X117"/>
  <c r="N118"/>
  <c r="M118" s="1"/>
  <c r="V118"/>
  <c r="Y118" s="1"/>
  <c r="Q117"/>
  <c r="AB117"/>
  <c r="AA117"/>
  <c r="AC117" s="1"/>
  <c r="AD117" s="1"/>
  <c r="P118"/>
  <c r="Q118" l="1"/>
  <c r="S118"/>
  <c r="T118" s="1"/>
  <c r="R118"/>
  <c r="S117"/>
  <c r="T117" s="1"/>
  <c r="R117"/>
  <c r="X118"/>
  <c r="W118"/>
  <c r="AA118" l="1"/>
  <c r="AC118" s="1"/>
  <c r="AD118" s="1"/>
  <c r="AB118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<sst xmlns="http://schemas.openxmlformats.org/spreadsheetml/2006/main" count="174" uniqueCount="89">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</sst>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6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2" fontId="3" fillId="9" borderId="34" xfId="0" applyNumberFormat="1" applyFont="1" applyFill="1" applyBorder="1" applyAlignment="1" applyProtection="1">
      <alignment horizontal="center"/>
    </xf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5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0" fillId="9" borderId="35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9" fontId="0" fillId="9" borderId="35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6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22" fillId="10" borderId="6" xfId="0" applyNumberFormat="1" applyFont="1" applyFill="1" applyBorder="1" applyAlignment="1" applyProtection="1">
      <alignment horizontal="center" vertical="center"/>
    </xf>
    <xf numFmtId="172" fontId="3" fillId="10" borderId="7" xfId="0" applyNumberFormat="1" applyFont="1" applyFill="1" applyBorder="1" applyAlignment="1" applyProtection="1">
      <alignment horizontal="center"/>
    </xf>
    <xf numFmtId="172" fontId="3" fillId="10" borderId="24" xfId="0" applyNumberFormat="1" applyFont="1" applyFill="1" applyBorder="1" applyAlignment="1" applyProtection="1">
      <alignment horizontal="center"/>
    </xf>
    <xf numFmtId="1" fontId="14" fillId="11" borderId="23" xfId="0" applyNumberFormat="1" applyFont="1" applyFill="1" applyBorder="1" applyAlignment="1" applyProtection="1">
      <alignment horizontal="center"/>
    </xf>
    <xf numFmtId="171" fontId="22" fillId="11" borderId="6" xfId="0" applyNumberFormat="1" applyFont="1" applyFill="1" applyBorder="1" applyAlignment="1" applyProtection="1">
      <alignment horizontal="center" vertical="center"/>
    </xf>
    <xf numFmtId="172" fontId="3" fillId="11" borderId="7" xfId="0" applyNumberFormat="1" applyFont="1" applyFill="1" applyBorder="1" applyAlignment="1" applyProtection="1">
      <alignment horizontal="center"/>
    </xf>
    <xf numFmtId="2" fontId="3" fillId="11" borderId="34" xfId="0" applyNumberFormat="1" applyFont="1" applyFill="1" applyBorder="1" applyAlignment="1" applyProtection="1">
      <alignment horizontal="center"/>
    </xf>
    <xf numFmtId="172" fontId="3" fillId="11" borderId="24" xfId="0" applyNumberFormat="1" applyFont="1" applyFill="1" applyBorder="1" applyAlignment="1" applyProtection="1">
      <alignment horizontal="center"/>
    </xf>
    <xf numFmtId="167" fontId="3" fillId="11" borderId="6" xfId="0" applyNumberFormat="1" applyFont="1" applyFill="1" applyBorder="1" applyAlignment="1" applyProtection="1">
      <alignment horizontal="center" vertical="center"/>
    </xf>
    <xf numFmtId="2" fontId="3" fillId="11" borderId="24" xfId="0" applyNumberFormat="1" applyFont="1" applyFill="1" applyBorder="1" applyAlignment="1" applyProtection="1">
      <alignment horizontal="center"/>
    </xf>
    <xf numFmtId="2" fontId="3" fillId="11" borderId="7" xfId="0" applyNumberFormat="1" applyFont="1" applyFill="1" applyBorder="1" applyAlignment="1" applyProtection="1">
      <alignment horizontal="center"/>
    </xf>
    <xf numFmtId="0" fontId="0" fillId="11" borderId="35" xfId="0" applyFill="1" applyBorder="1" applyProtection="1"/>
    <xf numFmtId="168" fontId="0" fillId="11" borderId="39" xfId="0" applyNumberFormat="1" applyFill="1" applyBorder="1" applyProtection="1"/>
    <xf numFmtId="168" fontId="0" fillId="11" borderId="8" xfId="0" applyNumberFormat="1" applyFill="1" applyBorder="1" applyProtection="1"/>
    <xf numFmtId="168" fontId="40" fillId="11" borderId="6" xfId="0" applyNumberFormat="1" applyFont="1" applyFill="1" applyBorder="1" applyProtection="1"/>
    <xf numFmtId="9" fontId="1" fillId="11" borderId="8" xfId="0" applyNumberFormat="1" applyFont="1" applyFill="1" applyBorder="1" applyAlignment="1" applyProtection="1">
      <alignment horizontal="right"/>
    </xf>
    <xf numFmtId="0" fontId="0" fillId="11" borderId="9" xfId="0" applyFill="1" applyBorder="1" applyProtection="1"/>
    <xf numFmtId="9" fontId="0" fillId="11" borderId="7" xfId="0" applyNumberFormat="1" applyFill="1" applyBorder="1" applyProtection="1"/>
    <xf numFmtId="172" fontId="0" fillId="11" borderId="9" xfId="0" applyNumberFormat="1" applyFill="1" applyBorder="1" applyProtection="1"/>
    <xf numFmtId="0" fontId="0" fillId="11" borderId="35" xfId="0" applyFill="1" applyBorder="1"/>
    <xf numFmtId="169" fontId="0" fillId="11" borderId="39" xfId="0" applyNumberFormat="1" applyFill="1" applyBorder="1"/>
    <xf numFmtId="170" fontId="39" fillId="11" borderId="8" xfId="0" applyNumberFormat="1" applyFont="1" applyFill="1" applyBorder="1"/>
    <xf numFmtId="9" fontId="0" fillId="11" borderId="9" xfId="0" applyNumberFormat="1" applyFill="1" applyBorder="1" applyAlignment="1">
      <alignment horizontal="right" indent="1"/>
    </xf>
    <xf numFmtId="9" fontId="0" fillId="11" borderId="7" xfId="0" applyNumberFormat="1" applyFill="1" applyBorder="1" applyAlignment="1">
      <alignment horizontal="right" indent="1"/>
    </xf>
    <xf numFmtId="9" fontId="0" fillId="11" borderId="35" xfId="0" applyNumberFormat="1" applyFill="1" applyBorder="1"/>
    <xf numFmtId="171" fontId="40" fillId="11" borderId="39" xfId="0" applyNumberFormat="1" applyFont="1" applyFill="1" applyBorder="1"/>
    <xf numFmtId="9" fontId="0" fillId="11" borderId="8" xfId="0" applyNumberFormat="1" applyFill="1" applyBorder="1" applyAlignment="1">
      <alignment horizontal="right" indent="1"/>
    </xf>
    <xf numFmtId="1" fontId="0" fillId="11" borderId="9" xfId="0" applyNumberFormat="1" applyFill="1" applyBorder="1" applyAlignment="1">
      <alignment horizontal="right" indent="1"/>
    </xf>
    <xf numFmtId="1" fontId="0" fillId="11" borderId="7" xfId="0" applyNumberFormat="1" applyFill="1" applyBorder="1" applyAlignment="1">
      <alignment horizontal="right" indent="1"/>
    </xf>
    <xf numFmtId="1" fontId="14" fillId="11" borderId="8" xfId="0" applyNumberFormat="1" applyFont="1" applyFill="1" applyBorder="1" applyAlignment="1" applyProtection="1">
      <alignment horizontal="center"/>
    </xf>
    <xf numFmtId="0" fontId="0" fillId="9" borderId="30" xfId="0" applyFill="1" applyBorder="1"/>
    <xf numFmtId="1" fontId="11" fillId="9" borderId="33" xfId="0" applyNumberFormat="1" applyFont="1" applyFill="1" applyBorder="1" applyProtection="1"/>
    <xf numFmtId="0" fontId="11" fillId="9" borderId="33" xfId="0" applyFont="1" applyFill="1" applyBorder="1" applyProtection="1"/>
    <xf numFmtId="0" fontId="13" fillId="9" borderId="33" xfId="0" applyFont="1" applyFill="1" applyBorder="1" applyProtection="1"/>
    <xf numFmtId="171" fontId="13" fillId="9" borderId="33" xfId="0" applyNumberFormat="1" applyFont="1" applyFill="1" applyBorder="1" applyProtection="1"/>
    <xf numFmtId="0" fontId="32" fillId="9" borderId="33" xfId="0" applyFont="1" applyFill="1" applyBorder="1" applyProtection="1"/>
    <xf numFmtId="171" fontId="32" fillId="9" borderId="33" xfId="0" applyNumberFormat="1" applyFont="1" applyFill="1" applyBorder="1" applyProtection="1"/>
    <xf numFmtId="171" fontId="56" fillId="9" borderId="33" xfId="0" applyNumberFormat="1" applyFont="1" applyFill="1" applyBorder="1" applyProtection="1"/>
    <xf numFmtId="2" fontId="3" fillId="9" borderId="40" xfId="0" applyNumberFormat="1" applyFont="1" applyFill="1" applyBorder="1" applyAlignment="1" applyProtection="1">
      <alignment horizontal="center"/>
    </xf>
    <xf numFmtId="172" fontId="3" fillId="10" borderId="41" xfId="0" applyNumberFormat="1" applyFont="1" applyFill="1" applyBorder="1" applyAlignment="1" applyProtection="1">
      <alignment horizontal="center"/>
    </xf>
    <xf numFmtId="171" fontId="22" fillId="10" borderId="9" xfId="0" applyNumberFormat="1" applyFont="1" applyFill="1" applyBorder="1" applyAlignment="1" applyProtection="1">
      <alignment horizontal="center" vertical="center"/>
    </xf>
    <xf numFmtId="167" fontId="3" fillId="10" borderId="6" xfId="0" applyNumberFormat="1" applyFont="1" applyFill="1" applyBorder="1" applyAlignment="1" applyProtection="1">
      <alignment horizontal="center" vertical="center"/>
    </xf>
    <xf numFmtId="2" fontId="3" fillId="10" borderId="24" xfId="0" applyNumberFormat="1" applyFont="1" applyFill="1" applyBorder="1" applyAlignment="1" applyProtection="1">
      <alignment horizontal="center"/>
    </xf>
    <xf numFmtId="2" fontId="3" fillId="10" borderId="7" xfId="0" applyNumberFormat="1" applyFont="1" applyFill="1" applyBorder="1" applyAlignment="1" applyProtection="1">
      <alignment horizontal="center"/>
    </xf>
    <xf numFmtId="168" fontId="0" fillId="10" borderId="39" xfId="0" applyNumberFormat="1" applyFill="1" applyBorder="1" applyProtection="1"/>
    <xf numFmtId="168" fontId="0" fillId="10" borderId="8" xfId="0" applyNumberFormat="1" applyFill="1" applyBorder="1" applyProtection="1"/>
    <xf numFmtId="168" fontId="40" fillId="10" borderId="6" xfId="0" applyNumberFormat="1" applyFont="1" applyFill="1" applyBorder="1" applyProtection="1"/>
    <xf numFmtId="9" fontId="1" fillId="10" borderId="8" xfId="0" applyNumberFormat="1" applyFont="1" applyFill="1" applyBorder="1" applyAlignment="1" applyProtection="1">
      <alignment horizontal="right"/>
    </xf>
    <xf numFmtId="0" fontId="0" fillId="10" borderId="9" xfId="0" applyFill="1" applyBorder="1" applyProtection="1"/>
    <xf numFmtId="9" fontId="0" fillId="10" borderId="7" xfId="0" applyNumberFormat="1" applyFill="1" applyBorder="1" applyProtection="1"/>
    <xf numFmtId="172" fontId="0" fillId="10" borderId="9" xfId="0" applyNumberFormat="1" applyFill="1" applyBorder="1" applyProtection="1"/>
    <xf numFmtId="169" fontId="0" fillId="10" borderId="39" xfId="0" applyNumberFormat="1" applyFill="1" applyBorder="1"/>
    <xf numFmtId="170" fontId="39" fillId="10" borderId="8" xfId="0" applyNumberFormat="1" applyFont="1" applyFill="1" applyBorder="1"/>
    <xf numFmtId="9" fontId="0" fillId="10" borderId="9" xfId="0" applyNumberFormat="1" applyFill="1" applyBorder="1" applyAlignment="1">
      <alignment horizontal="right" indent="1"/>
    </xf>
    <xf numFmtId="9" fontId="0" fillId="10" borderId="7" xfId="0" applyNumberFormat="1" applyFill="1" applyBorder="1" applyAlignment="1">
      <alignment horizontal="right" indent="1"/>
    </xf>
    <xf numFmtId="171" fontId="40" fillId="10" borderId="39" xfId="0" applyNumberFormat="1" applyFont="1" applyFill="1" applyBorder="1"/>
    <xf numFmtId="9" fontId="0" fillId="10" borderId="8" xfId="0" applyNumberFormat="1" applyFill="1" applyBorder="1" applyAlignment="1">
      <alignment horizontal="right" indent="1"/>
    </xf>
    <xf numFmtId="1" fontId="0" fillId="10" borderId="9" xfId="0" applyNumberFormat="1" applyFill="1" applyBorder="1" applyAlignment="1">
      <alignment horizontal="right" indent="1"/>
    </xf>
    <xf numFmtId="1" fontId="0" fillId="10" borderId="7" xfId="0" applyNumberFormat="1" applyFill="1" applyBorder="1" applyAlignment="1">
      <alignment horizontal="right" indent="1"/>
    </xf>
    <xf numFmtId="1" fontId="14" fillId="8" borderId="23" xfId="0" applyNumberFormat="1" applyFont="1" applyFill="1" applyBorder="1" applyAlignment="1" applyProtection="1">
      <alignment horizontal="center"/>
    </xf>
    <xf numFmtId="171" fontId="22" fillId="8" borderId="6" xfId="0" applyNumberFormat="1" applyFont="1" applyFill="1" applyBorder="1" applyAlignment="1" applyProtection="1">
      <alignment horizontal="center" vertical="center"/>
    </xf>
    <xf numFmtId="172" fontId="3" fillId="8" borderId="41" xfId="0" applyNumberFormat="1" applyFont="1" applyFill="1" applyBorder="1" applyAlignment="1" applyProtection="1">
      <alignment horizontal="center"/>
    </xf>
    <xf numFmtId="2" fontId="3" fillId="8" borderId="40" xfId="0" applyNumberFormat="1" applyFont="1" applyFill="1" applyBorder="1" applyAlignment="1" applyProtection="1">
      <alignment horizontal="center"/>
    </xf>
    <xf numFmtId="171" fontId="22" fillId="8" borderId="9" xfId="0" applyNumberFormat="1" applyFont="1" applyFill="1" applyBorder="1" applyAlignment="1" applyProtection="1">
      <alignment horizontal="center" vertical="center"/>
    </xf>
    <xf numFmtId="172" fontId="3" fillId="8" borderId="24" xfId="0" applyNumberFormat="1" applyFont="1" applyFill="1" applyBorder="1" applyAlignment="1" applyProtection="1">
      <alignment horizontal="center"/>
    </xf>
    <xf numFmtId="172" fontId="3" fillId="8" borderId="7" xfId="0" applyNumberFormat="1" applyFont="1" applyFill="1" applyBorder="1" applyAlignment="1" applyProtection="1">
      <alignment horizontal="center"/>
    </xf>
    <xf numFmtId="2" fontId="3" fillId="8" borderId="34" xfId="0" applyNumberFormat="1" applyFont="1" applyFill="1" applyBorder="1" applyAlignment="1" applyProtection="1">
      <alignment horizontal="center"/>
    </xf>
    <xf numFmtId="167" fontId="3" fillId="8" borderId="6" xfId="0" applyNumberFormat="1" applyFont="1" applyFill="1" applyBorder="1" applyAlignment="1" applyProtection="1">
      <alignment horizontal="center" vertical="center"/>
    </xf>
    <xf numFmtId="2" fontId="3" fillId="8" borderId="24" xfId="0" applyNumberFormat="1" applyFont="1" applyFill="1" applyBorder="1" applyAlignment="1" applyProtection="1">
      <alignment horizontal="center"/>
    </xf>
    <xf numFmtId="2" fontId="3" fillId="8" borderId="7" xfId="0" applyNumberFormat="1" applyFont="1" applyFill="1" applyBorder="1" applyAlignment="1" applyProtection="1">
      <alignment horizontal="center"/>
    </xf>
    <xf numFmtId="0" fontId="0" fillId="8" borderId="35" xfId="0" applyFill="1" applyBorder="1" applyProtection="1"/>
    <xf numFmtId="168" fontId="0" fillId="8" borderId="39" xfId="0" applyNumberFormat="1" applyFill="1" applyBorder="1" applyProtection="1"/>
    <xf numFmtId="168" fontId="0" fillId="8" borderId="8" xfId="0" applyNumberFormat="1" applyFill="1" applyBorder="1" applyProtection="1"/>
    <xf numFmtId="168" fontId="40" fillId="8" borderId="6" xfId="0" applyNumberFormat="1" applyFont="1" applyFill="1" applyBorder="1" applyProtection="1"/>
    <xf numFmtId="9" fontId="1" fillId="8" borderId="8" xfId="0" applyNumberFormat="1" applyFont="1" applyFill="1" applyBorder="1" applyAlignment="1" applyProtection="1">
      <alignment horizontal="right"/>
    </xf>
    <xf numFmtId="0" fontId="0" fillId="8" borderId="9" xfId="0" applyFill="1" applyBorder="1" applyProtection="1"/>
    <xf numFmtId="9" fontId="0" fillId="8" borderId="7" xfId="0" applyNumberFormat="1" applyFill="1" applyBorder="1" applyProtection="1"/>
    <xf numFmtId="172" fontId="0" fillId="8" borderId="9" xfId="0" applyNumberFormat="1" applyFill="1" applyBorder="1" applyProtection="1"/>
    <xf numFmtId="0" fontId="0" fillId="8" borderId="35" xfId="0" applyFill="1" applyBorder="1"/>
    <xf numFmtId="169" fontId="0" fillId="8" borderId="39" xfId="0" applyNumberFormat="1" applyFill="1" applyBorder="1"/>
    <xf numFmtId="170" fontId="39" fillId="8" borderId="8" xfId="0" applyNumberFormat="1" applyFont="1" applyFill="1" applyBorder="1"/>
    <xf numFmtId="9" fontId="0" fillId="8" borderId="9" xfId="0" applyNumberFormat="1" applyFill="1" applyBorder="1" applyAlignment="1">
      <alignment horizontal="right" indent="1"/>
    </xf>
    <xf numFmtId="9" fontId="0" fillId="8" borderId="7" xfId="0" applyNumberFormat="1" applyFill="1" applyBorder="1" applyAlignment="1">
      <alignment horizontal="right" indent="1"/>
    </xf>
    <xf numFmtId="9" fontId="0" fillId="8" borderId="35" xfId="0" applyNumberFormat="1" applyFill="1" applyBorder="1"/>
    <xf numFmtId="171" fontId="40" fillId="8" borderId="39" xfId="0" applyNumberFormat="1" applyFont="1" applyFill="1" applyBorder="1"/>
    <xf numFmtId="9" fontId="0" fillId="8" borderId="8" xfId="0" applyNumberFormat="1" applyFill="1" applyBorder="1" applyAlignment="1">
      <alignment horizontal="right" indent="1"/>
    </xf>
    <xf numFmtId="1" fontId="0" fillId="8" borderId="9" xfId="0" applyNumberFormat="1" applyFill="1" applyBorder="1" applyAlignment="1">
      <alignment horizontal="right" indent="1"/>
    </xf>
    <xf numFmtId="1" fontId="0" fillId="8" borderId="7" xfId="0" applyNumberFormat="1" applyFill="1" applyBorder="1" applyAlignment="1">
      <alignment horizontal="right" indent="1"/>
    </xf>
    <xf numFmtId="1" fontId="14" fillId="8" borderId="8" xfId="0" applyNumberFormat="1" applyFont="1" applyFill="1" applyBorder="1" applyAlignment="1" applyProtection="1">
      <alignment horizontal="center"/>
    </xf>
    <xf numFmtId="1" fontId="6" fillId="3" borderId="42" xfId="0" applyNumberFormat="1" applyFont="1" applyFill="1" applyBorder="1" applyAlignment="1" applyProtection="1">
      <alignment horizontal="center"/>
    </xf>
    <xf numFmtId="1" fontId="6" fillId="12" borderId="42" xfId="0" applyNumberFormat="1" applyFont="1" applyFill="1" applyBorder="1" applyAlignment="1" applyProtection="1">
      <alignment horizontal="center"/>
    </xf>
    <xf numFmtId="1" fontId="6" fillId="12" borderId="43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6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1x1'!$G$17:$G$66</c:f>
              <c:numCache>
                <c:formatCode>0;[Red]0</c:formatCode>
                <c:ptCount val="5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1x1'!$S$17:$S$66</c:f>
              <c:numCache>
                <c:formatCode>0;[Red]0</c:formatCode>
                <c:ptCount val="50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11</c:v>
                </c:pt>
                <c:pt idx="18">
                  <c:v>12</c:v>
                </c:pt>
                <c:pt idx="19">
                  <c:v>13</c:v>
                </c:pt>
                <c:pt idx="20">
                  <c:v>13</c:v>
                </c:pt>
                <c:pt idx="21">
                  <c:v>14</c:v>
                </c:pt>
                <c:pt idx="22">
                  <c:v>15</c:v>
                </c:pt>
                <c:pt idx="23">
                  <c:v>15</c:v>
                </c:pt>
                <c:pt idx="24">
                  <c:v>16</c:v>
                </c:pt>
                <c:pt idx="25">
                  <c:v>17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19</c:v>
                </c:pt>
                <c:pt idx="30">
                  <c:v>20</c:v>
                </c:pt>
                <c:pt idx="31">
                  <c:v>21</c:v>
                </c:pt>
                <c:pt idx="32">
                  <c:v>21</c:v>
                </c:pt>
                <c:pt idx="33">
                  <c:v>22</c:v>
                </c:pt>
                <c:pt idx="34">
                  <c:v>23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25</c:v>
                </c:pt>
                <c:pt idx="39">
                  <c:v>26</c:v>
                </c:pt>
                <c:pt idx="40">
                  <c:v>27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29</c:v>
                </c:pt>
                <c:pt idx="45">
                  <c:v>30</c:v>
                </c:pt>
                <c:pt idx="46">
                  <c:v>31</c:v>
                </c:pt>
                <c:pt idx="47">
                  <c:v>31</c:v>
                </c:pt>
                <c:pt idx="48">
                  <c:v>32</c:v>
                </c:pt>
                <c:pt idx="49">
                  <c:v>33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1x1'!$Q$17:$Q$66</c:f>
              <c:numCache>
                <c:formatCode>General</c:formatCode>
                <c:ptCount val="50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11</c:v>
                </c:pt>
                <c:pt idx="18">
                  <c:v>12</c:v>
                </c:pt>
                <c:pt idx="19">
                  <c:v>13</c:v>
                </c:pt>
                <c:pt idx="20">
                  <c:v>13</c:v>
                </c:pt>
                <c:pt idx="21">
                  <c:v>14</c:v>
                </c:pt>
                <c:pt idx="22">
                  <c:v>15</c:v>
                </c:pt>
                <c:pt idx="23">
                  <c:v>15</c:v>
                </c:pt>
                <c:pt idx="24">
                  <c:v>16</c:v>
                </c:pt>
                <c:pt idx="25">
                  <c:v>17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19</c:v>
                </c:pt>
                <c:pt idx="30">
                  <c:v>20</c:v>
                </c:pt>
                <c:pt idx="31">
                  <c:v>21</c:v>
                </c:pt>
                <c:pt idx="32">
                  <c:v>21</c:v>
                </c:pt>
                <c:pt idx="33">
                  <c:v>22</c:v>
                </c:pt>
                <c:pt idx="34">
                  <c:v>23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25</c:v>
                </c:pt>
                <c:pt idx="39">
                  <c:v>26</c:v>
                </c:pt>
                <c:pt idx="40">
                  <c:v>27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29</c:v>
                </c:pt>
                <c:pt idx="45">
                  <c:v>30</c:v>
                </c:pt>
                <c:pt idx="46">
                  <c:v>31</c:v>
                </c:pt>
                <c:pt idx="47">
                  <c:v>31</c:v>
                </c:pt>
                <c:pt idx="48">
                  <c:v>32</c:v>
                </c:pt>
                <c:pt idx="49">
                  <c:v>33</c:v>
                </c:pt>
              </c:numCache>
            </c:numRef>
          </c:val>
        </c:ser>
        <c:marker val="1"/>
        <c:axId val="81496704"/>
        <c:axId val="81510784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1x1'!$AA$17:$AA$66</c:f>
              <c:numCache>
                <c:formatCode>0_ ;[Red]\-0\ </c:formatCode>
                <c:ptCount val="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1x1'!$M$17:$M$66</c:f>
              <c:numCache>
                <c:formatCode>0.0</c:formatCode>
                <c:ptCount val="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val>
        </c:ser>
        <c:marker val="1"/>
        <c:axId val="81512320"/>
        <c:axId val="81513856"/>
      </c:lineChart>
      <c:catAx>
        <c:axId val="8149670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1510784"/>
        <c:crosses val="autoZero"/>
        <c:auto val="1"/>
        <c:lblAlgn val="ctr"/>
        <c:lblOffset val="100"/>
      </c:catAx>
      <c:valAx>
        <c:axId val="81510784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1496704"/>
        <c:crosses val="autoZero"/>
        <c:crossBetween val="between"/>
      </c:valAx>
      <c:catAx>
        <c:axId val="81512320"/>
        <c:scaling>
          <c:orientation val="minMax"/>
        </c:scaling>
        <c:delete val="1"/>
        <c:axPos val="b"/>
        <c:tickLblPos val="none"/>
        <c:crossAx val="81513856"/>
        <c:crosses val="autoZero"/>
        <c:auto val="1"/>
        <c:lblAlgn val="ctr"/>
        <c:lblOffset val="100"/>
      </c:catAx>
      <c:valAx>
        <c:axId val="81513856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1512320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928657799274485"/>
          <c:y val="2.8776978417266199E-2"/>
          <c:w val="0.64691656590084656"/>
          <c:h val="7.913669064748198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5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85">
        <v>0</v>
      </c>
      <c r="D1" s="125"/>
      <c r="E1" s="125"/>
      <c r="F1" s="125"/>
      <c r="G1" s="125"/>
      <c r="H1" s="125"/>
      <c r="I1" s="277"/>
      <c r="J1" s="275" t="str">
        <f>IF(K$1=0,"LastOrder",IF(K$1=1,"MinOrder","ОШИБКА"))</f>
        <v>LastOrder</v>
      </c>
      <c r="K1" s="285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8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8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8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8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8"/>
      <c r="C4" s="2"/>
      <c r="D4" s="35"/>
      <c r="E4" s="35"/>
      <c r="F4" s="35"/>
      <c r="G4" s="35"/>
      <c r="H4" s="35"/>
      <c r="I4" s="37"/>
      <c r="J4" s="258"/>
      <c r="K4" s="2"/>
      <c r="L4" s="38"/>
      <c r="M4" s="38"/>
      <c r="N4" s="38"/>
      <c r="O4" s="38"/>
      <c r="P4" s="38"/>
    </row>
    <row r="5" spans="1:16" ht="15">
      <c r="A5" s="40"/>
      <c r="B5" s="258"/>
      <c r="C5" s="3"/>
      <c r="D5" s="41"/>
      <c r="E5" s="41"/>
      <c r="F5" s="41"/>
      <c r="G5" s="41"/>
      <c r="H5" s="41"/>
      <c r="I5" s="43"/>
      <c r="J5" s="258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8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8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9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9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5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5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61" t="s">
        <v>4</v>
      </c>
      <c r="B9" s="258" t="str">
        <f>IF(C$9&lt;0,"д.б. &gt;=0","")</f>
        <v/>
      </c>
      <c r="C9" s="7">
        <v>11</v>
      </c>
      <c r="D9" s="278"/>
      <c r="E9" s="278"/>
      <c r="F9" s="278"/>
      <c r="G9" s="278"/>
      <c r="H9" s="278"/>
      <c r="I9" s="279"/>
      <c r="J9" s="258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61" t="s">
        <v>5</v>
      </c>
      <c r="B10" s="259" t="str">
        <f>IF(AND(C$9=0,C$10&lt;&gt;0),"д.б. =0","")</f>
        <v/>
      </c>
      <c r="C10" s="5">
        <v>-0.05</v>
      </c>
      <c r="D10" s="278"/>
      <c r="E10" s="278"/>
      <c r="F10" s="278"/>
      <c r="G10" s="278"/>
      <c r="H10" s="278"/>
      <c r="I10" s="279"/>
      <c r="J10" s="259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61"/>
      <c r="B11" s="259"/>
      <c r="C11" s="5"/>
      <c r="D11" s="278"/>
      <c r="E11" s="278"/>
      <c r="F11" s="278"/>
      <c r="G11" s="278"/>
      <c r="H11" s="278"/>
      <c r="I11" s="279"/>
      <c r="J11" s="259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8" t="str">
        <f>IF(C$12&lt;0,"д.б. &gt;=0","")</f>
        <v/>
      </c>
      <c r="C12" s="240">
        <v>15</v>
      </c>
      <c r="D12" s="278"/>
      <c r="E12" s="278"/>
      <c r="F12" s="278"/>
      <c r="G12" s="278"/>
      <c r="H12" s="278"/>
      <c r="I12" s="279"/>
      <c r="J12" s="258" t="str">
        <f>IF(K$12&lt;0,"д.б. &gt;=0","")</f>
        <v/>
      </c>
      <c r="K12" s="260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8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8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80" t="s">
        <v>6</v>
      </c>
      <c r="B15" s="445">
        <v>3</v>
      </c>
      <c r="C15" s="446"/>
      <c r="D15" s="447"/>
      <c r="E15" s="281"/>
      <c r="F15" s="442">
        <v>2</v>
      </c>
      <c r="G15" s="442"/>
      <c r="H15" s="442"/>
      <c r="I15" s="282"/>
      <c r="J15" s="443">
        <v>3</v>
      </c>
      <c r="K15" s="443"/>
      <c r="L15" s="443"/>
      <c r="M15" s="281"/>
      <c r="N15" s="443">
        <v>2</v>
      </c>
      <c r="O15" s="443"/>
      <c r="P15" s="444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3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3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4"/>
      <c r="F17" s="79"/>
      <c r="G17" s="76"/>
      <c r="H17" s="77"/>
      <c r="I17" s="80"/>
      <c r="J17" s="81"/>
      <c r="K17" s="76"/>
      <c r="L17" s="77"/>
      <c r="M17" s="284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76">
        <v>0</v>
      </c>
      <c r="D1" s="125"/>
      <c r="E1" s="286"/>
      <c r="F1" s="275" t="str">
        <f>IF(G$1=0,"LastOrder",IF(G$1=1,"MinOrder","ОШИБКА"))</f>
        <v>LastOrder</v>
      </c>
      <c r="G1" s="276">
        <v>0</v>
      </c>
      <c r="H1" s="125"/>
      <c r="I1" s="277"/>
      <c r="J1" s="275" t="str">
        <f>IF(K$1=0,"LastOrder",IF(K$1=1,"MinOrder","ОШИБКА"))</f>
        <v>LastOrder</v>
      </c>
      <c r="K1" s="276">
        <v>0</v>
      </c>
      <c r="L1" s="125"/>
      <c r="M1" s="287"/>
      <c r="N1" s="275" t="str">
        <f>IF(O$1=0,"LastOrder",IF(O$1=1,"MinOrder","ОШИБКА"))</f>
        <v>MinOrder</v>
      </c>
      <c r="O1" s="276">
        <v>1</v>
      </c>
      <c r="P1" s="125"/>
    </row>
    <row r="2" spans="1:16" ht="15">
      <c r="A2" s="33" t="s">
        <v>0</v>
      </c>
      <c r="B2" s="259" t="str">
        <f>IF(C$2&lt;0,"д.б. &gt;0","")</f>
        <v/>
      </c>
      <c r="C2" s="1">
        <v>0.01</v>
      </c>
      <c r="D2" s="35"/>
      <c r="E2" s="36"/>
      <c r="F2" s="259" t="str">
        <f>IF(G$2&lt;0,"д.б. &gt;0","")</f>
        <v/>
      </c>
      <c r="G2" s="1">
        <v>0.02</v>
      </c>
      <c r="H2" s="35"/>
      <c r="I2" s="37"/>
      <c r="J2" s="259" t="str">
        <f>IF(K$2&lt;0,"д.б. &gt;0","")</f>
        <v/>
      </c>
      <c r="K2" s="1">
        <v>0.03</v>
      </c>
      <c r="L2" s="38"/>
      <c r="M2" s="39"/>
      <c r="N2" s="259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9" t="str">
        <f>IF(C$3&lt;0,"д.б. &gt;0","")</f>
        <v/>
      </c>
      <c r="C3" s="2">
        <v>1.4</v>
      </c>
      <c r="D3" s="35"/>
      <c r="E3" s="36"/>
      <c r="F3" s="259" t="str">
        <f>IF(G$3&lt;0,"д.б. &gt;0","")</f>
        <v/>
      </c>
      <c r="G3" s="2">
        <v>1.4</v>
      </c>
      <c r="H3" s="35"/>
      <c r="I3" s="37"/>
      <c r="J3" s="259" t="str">
        <f>IF(K$3&lt;0,"д.б. &gt;0","")</f>
        <v/>
      </c>
      <c r="K3" s="2">
        <v>1.4</v>
      </c>
      <c r="L3" s="38"/>
      <c r="M3" s="39"/>
      <c r="N3" s="259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9" t="str">
        <f>IF(C$4&lt;2,"д.б. &gt;1","")</f>
        <v/>
      </c>
      <c r="C4" s="29">
        <v>2</v>
      </c>
      <c r="D4" s="35"/>
      <c r="E4" s="36"/>
      <c r="F4" s="259" t="str">
        <f>IF(G$4&lt;2,"д.б. &gt;1","")</f>
        <v/>
      </c>
      <c r="G4" s="29">
        <v>3</v>
      </c>
      <c r="H4" s="35"/>
      <c r="I4" s="37"/>
      <c r="J4" s="259" t="str">
        <f>IF(K$4&lt;2,"д.б. &gt;1","")</f>
        <v/>
      </c>
      <c r="K4" s="29">
        <v>4</v>
      </c>
      <c r="L4" s="38"/>
      <c r="M4" s="39"/>
      <c r="N4" s="259" t="str">
        <f>IF(O$4&lt;2,"д.б. &gt;1","")</f>
        <v/>
      </c>
      <c r="O4" s="29">
        <v>2</v>
      </c>
      <c r="P4" s="38"/>
    </row>
    <row r="5" spans="1:16" ht="15">
      <c r="A5" s="40"/>
      <c r="B5" s="259"/>
      <c r="C5" s="3"/>
      <c r="D5" s="41"/>
      <c r="E5" s="42"/>
      <c r="F5" s="259"/>
      <c r="G5" s="8"/>
      <c r="H5" s="41"/>
      <c r="I5" s="43"/>
      <c r="J5" s="259"/>
      <c r="K5" s="8"/>
      <c r="L5" s="38"/>
      <c r="M5" s="39"/>
      <c r="N5" s="259"/>
      <c r="O5" s="89"/>
      <c r="P5" s="38"/>
    </row>
    <row r="6" spans="1:16" ht="16.5">
      <c r="A6" s="264" t="s">
        <v>2</v>
      </c>
      <c r="B6" s="259" t="str">
        <f>IF(C$6&lt;0,"д.б. &gt;=0","")</f>
        <v/>
      </c>
      <c r="C6" s="4">
        <v>6</v>
      </c>
      <c r="D6" s="46"/>
      <c r="E6" s="47"/>
      <c r="F6" s="259" t="str">
        <f>IF(G$6&lt;0,"д.б. &gt;=0","")</f>
        <v/>
      </c>
      <c r="G6" s="4">
        <v>6</v>
      </c>
      <c r="H6" s="46"/>
      <c r="I6" s="48"/>
      <c r="J6" s="259" t="str">
        <f>IF(K$6&lt;0,"д.б. &gt;=0","")</f>
        <v/>
      </c>
      <c r="K6" s="4">
        <v>6</v>
      </c>
      <c r="L6" s="38"/>
      <c r="M6" s="39"/>
      <c r="N6" s="259" t="str">
        <f>IF(O$6&lt;0,"д.б. &gt;=0","")</f>
        <v/>
      </c>
      <c r="O6" s="4">
        <v>4</v>
      </c>
      <c r="P6" s="38"/>
    </row>
    <row r="7" spans="1:16" ht="16.5">
      <c r="A7" s="264" t="s">
        <v>3</v>
      </c>
      <c r="B7" s="259" t="str">
        <f>IF(AND(C$6=0,C$7&lt;&gt;0),"д.б. =0","")</f>
        <v/>
      </c>
      <c r="C7" s="10">
        <v>0.01</v>
      </c>
      <c r="D7" s="49"/>
      <c r="E7" s="50"/>
      <c r="F7" s="259" t="str">
        <f>IF(AND(G$6=0,G$7&lt;&gt;0),"д.б. =0","")</f>
        <v/>
      </c>
      <c r="G7" s="10">
        <v>0.01</v>
      </c>
      <c r="H7" s="49"/>
      <c r="I7" s="51"/>
      <c r="J7" s="259" t="str">
        <f>IF(AND(K$6=0,K$7&lt;&gt;0),"д.б. =0","")</f>
        <v/>
      </c>
      <c r="K7" s="10">
        <v>0.01</v>
      </c>
      <c r="L7" s="52"/>
      <c r="M7" s="53"/>
      <c r="N7" s="259" t="str">
        <f>IF(AND(O$6=0,O$7&lt;&gt;0),"д.б. =0","")</f>
        <v/>
      </c>
      <c r="O7" s="10">
        <v>3</v>
      </c>
      <c r="P7" s="52"/>
    </row>
    <row r="8" spans="1:16" ht="16.5">
      <c r="A8" s="265"/>
      <c r="B8" s="262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2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2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3" t="s">
        <v>4</v>
      </c>
      <c r="B9" s="259" t="str">
        <f>IF(C$9&lt;0,"д.б. &gt;=0","")</f>
        <v/>
      </c>
      <c r="C9" s="30">
        <v>0</v>
      </c>
      <c r="D9" s="56" t="s">
        <v>11</v>
      </c>
      <c r="E9" s="57"/>
      <c r="F9" s="259" t="str">
        <f>IF(G$9&lt;0,"д.б. &gt;=0","")</f>
        <v/>
      </c>
      <c r="G9" s="30">
        <v>0</v>
      </c>
      <c r="H9" s="56"/>
      <c r="I9" s="58"/>
      <c r="J9" s="259" t="str">
        <f>IF(K$9&lt;0,"д.б. &gt;=0","")</f>
        <v/>
      </c>
      <c r="K9" s="31">
        <v>0</v>
      </c>
      <c r="L9" s="59"/>
      <c r="M9" s="60"/>
      <c r="N9" s="259" t="str">
        <f>IF(O$9&lt;0,"д.б. &gt;=0","")</f>
        <v/>
      </c>
      <c r="O9" s="31">
        <v>10</v>
      </c>
      <c r="P9" s="59"/>
    </row>
    <row r="10" spans="1:16" ht="16.5">
      <c r="A10" s="263" t="s">
        <v>5</v>
      </c>
      <c r="B10" s="259" t="str">
        <f>IF(AND(C$9=0,C$10&lt;&gt;0),"д.б. =0","")</f>
        <v/>
      </c>
      <c r="C10" s="32">
        <v>0</v>
      </c>
      <c r="D10" s="61"/>
      <c r="E10" s="62"/>
      <c r="F10" s="259" t="str">
        <f>IF(AND(G$9=0,G$10&lt;&gt;0),"д.б. =0","")</f>
        <v/>
      </c>
      <c r="G10" s="32">
        <v>0</v>
      </c>
      <c r="H10" s="56"/>
      <c r="I10" s="58"/>
      <c r="J10" s="259" t="str">
        <f>IF(AND(K$9=0,K$10&lt;&gt;0),"д.б. =0","")</f>
        <v/>
      </c>
      <c r="K10" s="32">
        <v>0</v>
      </c>
      <c r="L10" s="59"/>
      <c r="M10" s="60"/>
      <c r="N10" s="259" t="str">
        <f>IF(AND(O$9=0,O$10&lt;&gt;0),"д.б. =0","")</f>
        <v/>
      </c>
      <c r="O10" s="32">
        <v>5</v>
      </c>
      <c r="P10" s="59"/>
    </row>
    <row r="11" spans="1:16" ht="15">
      <c r="A11" s="54"/>
      <c r="B11" s="259"/>
      <c r="C11" s="32"/>
      <c r="D11" s="61"/>
      <c r="E11" s="62"/>
      <c r="F11" s="259"/>
      <c r="G11" s="32"/>
      <c r="H11" s="56"/>
      <c r="I11" s="58"/>
      <c r="J11" s="259"/>
      <c r="K11" s="32"/>
      <c r="L11" s="59"/>
      <c r="M11" s="60"/>
      <c r="N11" s="259"/>
      <c r="O11" s="32"/>
      <c r="P11" s="59"/>
    </row>
    <row r="12" spans="1:16" ht="15">
      <c r="A12" s="33" t="s">
        <v>85</v>
      </c>
      <c r="B12" s="259" t="str">
        <f>IF(C$12&lt;0,"д.б. &gt;=0","")</f>
        <v/>
      </c>
      <c r="C12" s="240">
        <v>12</v>
      </c>
      <c r="D12" s="241"/>
      <c r="E12" s="242"/>
      <c r="F12" s="259" t="str">
        <f>IF(G$12&lt;0,"д.б. &gt;=0","")</f>
        <v/>
      </c>
      <c r="G12" s="240">
        <v>15</v>
      </c>
      <c r="H12" s="241"/>
      <c r="I12" s="245"/>
      <c r="J12" s="259" t="str">
        <f>IF(K$12&lt;0,"д.б. &gt;=0","")</f>
        <v/>
      </c>
      <c r="K12" s="240">
        <v>0</v>
      </c>
      <c r="L12" s="246"/>
      <c r="M12" s="247"/>
      <c r="N12" s="259" t="str">
        <f>IF(O$12&lt;0,"д.б. &gt;=0","")</f>
        <v/>
      </c>
      <c r="O12" s="240">
        <v>14</v>
      </c>
      <c r="P12" s="239"/>
    </row>
    <row r="13" spans="1:16" ht="15">
      <c r="A13" s="44" t="s">
        <v>88</v>
      </c>
      <c r="B13" s="259" t="str">
        <f>IF(C$13&lt;0,"д.б. &gt;=0","")</f>
        <v/>
      </c>
      <c r="C13" s="4">
        <v>400</v>
      </c>
      <c r="D13" s="268"/>
      <c r="E13" s="269"/>
      <c r="F13" s="259" t="str">
        <f>IF(G$13&lt;0,"д.б. &gt;=0","")</f>
        <v/>
      </c>
      <c r="G13" s="4">
        <v>200</v>
      </c>
      <c r="H13" s="268"/>
      <c r="I13" s="270"/>
      <c r="J13" s="259" t="str">
        <f>IF(K$13&lt;0,"д.б. &gt;=0","")</f>
        <v/>
      </c>
      <c r="K13" s="4">
        <v>200</v>
      </c>
      <c r="L13" s="271"/>
      <c r="M13" s="272"/>
      <c r="N13" s="259" t="str">
        <f>IF(O$13&lt;0,"д.б. &gt;=0","")</f>
        <v/>
      </c>
      <c r="O13" s="4">
        <v>40</v>
      </c>
      <c r="P13" s="239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8" t="str">
        <f>IF(C$1&lt;2,"д.б. &gt;1","")</f>
        <v/>
      </c>
      <c r="C1" s="90">
        <v>16</v>
      </c>
      <c r="D1" s="91"/>
      <c r="E1" s="92"/>
      <c r="F1" s="258" t="str">
        <f>IF(G$1&lt;2,"д.б. &gt;1","")</f>
        <v/>
      </c>
      <c r="G1" s="90">
        <v>14</v>
      </c>
      <c r="H1" s="91"/>
      <c r="I1" s="93"/>
      <c r="J1" s="258" t="str">
        <f>IF(K$1&lt;2,"д.б. &gt;1","")</f>
        <v/>
      </c>
      <c r="K1" s="90">
        <v>15</v>
      </c>
      <c r="L1" s="91"/>
      <c r="M1" s="94"/>
      <c r="N1" s="258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8" t="str">
        <f>IF(C$5&lt;0,"д.б. &gt;=0","")</f>
        <v/>
      </c>
      <c r="C5" s="4">
        <v>6</v>
      </c>
      <c r="D5" s="41"/>
      <c r="E5" s="47"/>
      <c r="F5" s="258" t="str">
        <f>IF(G$5&lt;0,"д.б. &gt;=0","")</f>
        <v/>
      </c>
      <c r="G5" s="4">
        <v>4</v>
      </c>
      <c r="H5" s="46"/>
      <c r="I5" s="48"/>
      <c r="J5" s="258" t="str">
        <f>IF(K$5&lt;0,"д.б. &gt;=0","")</f>
        <v/>
      </c>
      <c r="K5" s="4">
        <v>10</v>
      </c>
      <c r="L5" s="46"/>
      <c r="M5" s="39"/>
      <c r="N5" s="258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9" t="str">
        <f>IF(AND(C$5=0,C$6&gt;0),"д.б. =0","")</f>
        <v/>
      </c>
      <c r="C6" s="95">
        <v>1</v>
      </c>
      <c r="D6" s="101"/>
      <c r="E6" s="102"/>
      <c r="F6" s="259" t="str">
        <f>IF(AND(G$5=0,G$6&gt;0),"д.б. =0","")</f>
        <v/>
      </c>
      <c r="G6" s="95">
        <v>1</v>
      </c>
      <c r="H6" s="101"/>
      <c r="I6" s="103"/>
      <c r="J6" s="259" t="str">
        <f>IF(AND(K$5=0,K$6&gt;0),"д.б. =0","")</f>
        <v/>
      </c>
      <c r="K6" s="95">
        <v>8</v>
      </c>
      <c r="L6" s="101"/>
      <c r="M6" s="104"/>
      <c r="N6" s="259" t="str">
        <f>IF(AND(O$5=0,O$6&gt;0),"д.б. =0","")</f>
        <v/>
      </c>
      <c r="O6" s="95">
        <v>25</v>
      </c>
      <c r="P6" s="101"/>
    </row>
    <row r="7" spans="1:16" ht="15">
      <c r="A7" s="106"/>
      <c r="B7" s="255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5"/>
      <c r="E7" s="42"/>
      <c r="F7" s="255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5"/>
      <c r="I7" s="43"/>
      <c r="J7" s="255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5"/>
      <c r="M7" s="39"/>
      <c r="N7" s="255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5"/>
    </row>
    <row r="8" spans="1:16" ht="15">
      <c r="A8" s="108" t="s">
        <v>15</v>
      </c>
      <c r="B8" s="258" t="str">
        <f>IF(C$8&lt;0,"д.б. &gt;=0","")</f>
        <v/>
      </c>
      <c r="C8" s="30">
        <v>11</v>
      </c>
      <c r="D8" s="56" t="s">
        <v>11</v>
      </c>
      <c r="E8" s="57"/>
      <c r="F8" s="258" t="str">
        <f>IF(G$8&lt;0,"д.б. &gt;=0","")</f>
        <v/>
      </c>
      <c r="G8" s="30">
        <v>10</v>
      </c>
      <c r="H8" s="56" t="s">
        <v>11</v>
      </c>
      <c r="I8" s="58"/>
      <c r="J8" s="258" t="str">
        <f>IF(K$8&lt;0,"д.б. &gt;=0","")</f>
        <v/>
      </c>
      <c r="K8" s="30">
        <v>0</v>
      </c>
      <c r="L8" s="56" t="s">
        <v>11</v>
      </c>
      <c r="M8" s="60"/>
      <c r="N8" s="258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9" t="str">
        <f>IF(AND(C$8=0,C$9&gt;0),"д.б. =0","")</f>
        <v/>
      </c>
      <c r="C9" s="96">
        <v>6</v>
      </c>
      <c r="D9" s="97"/>
      <c r="E9" s="98"/>
      <c r="F9" s="259" t="str">
        <f>IF(AND(G$8=0,G$9&gt;0),"д.б. =0","")</f>
        <v/>
      </c>
      <c r="G9" s="96">
        <v>7</v>
      </c>
      <c r="H9" s="97"/>
      <c r="I9" s="99"/>
      <c r="J9" s="259" t="str">
        <f>IF(AND(K$8=0,K$9&gt;0),"д.б. =0","")</f>
        <v/>
      </c>
      <c r="K9" s="96">
        <v>0</v>
      </c>
      <c r="L9" s="97"/>
      <c r="M9" s="100"/>
      <c r="N9" s="259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8" t="str">
        <f>IF(C$11&lt;0,"д.б. &gt;=0","")</f>
        <v/>
      </c>
      <c r="C11" s="237">
        <v>17</v>
      </c>
      <c r="D11" s="243"/>
      <c r="E11" s="244"/>
      <c r="F11" s="258" t="str">
        <f>IF(G$11&lt;0,"д.б. &gt;=0","")</f>
        <v/>
      </c>
      <c r="G11" s="237">
        <v>15</v>
      </c>
      <c r="H11" s="243"/>
      <c r="I11" s="256"/>
      <c r="J11" s="258" t="str">
        <f>IF(K$11&lt;0,"д.б. &gt;=0","")</f>
        <v/>
      </c>
      <c r="K11" s="237">
        <v>16</v>
      </c>
      <c r="L11" s="243"/>
      <c r="M11" s="257"/>
      <c r="N11" s="258" t="str">
        <f>IF(O$11&lt;0,"д.б. &gt;=0","")</f>
        <v/>
      </c>
      <c r="O11" s="237">
        <v>10</v>
      </c>
      <c r="P11" s="97"/>
    </row>
    <row r="12" spans="1:16" ht="15">
      <c r="A12" s="105"/>
      <c r="B12" s="258"/>
      <c r="C12" s="237"/>
      <c r="D12" s="243"/>
      <c r="E12" s="244"/>
      <c r="F12" s="258"/>
      <c r="G12" s="237"/>
      <c r="H12" s="243"/>
      <c r="I12" s="256"/>
      <c r="J12" s="258"/>
      <c r="K12" s="237"/>
      <c r="L12" s="243"/>
      <c r="M12" s="257"/>
      <c r="N12" s="258"/>
      <c r="O12" s="237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8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8" t="str">
        <f>IF(C$6&lt;0,"д.б. &gt;=0","")</f>
        <v/>
      </c>
      <c r="C6" s="4">
        <v>6</v>
      </c>
      <c r="D6" s="47"/>
      <c r="E6" s="258" t="str">
        <f>IF(F$6&lt;0,"д.б. &gt;=0","")</f>
        <v/>
      </c>
      <c r="F6" s="4">
        <v>4</v>
      </c>
      <c r="G6" s="48"/>
      <c r="H6" s="258" t="str">
        <f>IF(I$6&lt;0,"д.б. &gt;=0","")</f>
        <v/>
      </c>
      <c r="I6" s="4">
        <v>9</v>
      </c>
      <c r="J6" s="39"/>
      <c r="K6" s="258" t="str">
        <f>IF(L$6&lt;0,"д.б. &gt;=0","")</f>
        <v/>
      </c>
      <c r="L6" s="4">
        <v>6</v>
      </c>
    </row>
    <row r="7" spans="1:12" ht="15">
      <c r="A7" s="107" t="s">
        <v>23</v>
      </c>
      <c r="B7" s="259" t="str">
        <f>IF(AND(C$6=0,C$7&lt;&gt;0),"д.б. =0","")</f>
        <v/>
      </c>
      <c r="C7" s="95">
        <v>1</v>
      </c>
      <c r="D7" s="102"/>
      <c r="E7" s="259" t="str">
        <f>IF(AND(F$6=0,F$7&lt;&gt;0),"д.б. =0","")</f>
        <v/>
      </c>
      <c r="F7" s="95">
        <v>1</v>
      </c>
      <c r="G7" s="103"/>
      <c r="H7" s="259" t="str">
        <f>IF(AND(I$6=0,I$7&lt;&gt;0),"д.б. =0","")</f>
        <v/>
      </c>
      <c r="I7" s="95">
        <v>-1</v>
      </c>
      <c r="J7" s="104"/>
      <c r="K7" s="259" t="str">
        <f>IF(AND(L$6=0,L$7&lt;&gt;0),"д.б. =0","")</f>
        <v/>
      </c>
      <c r="L7" s="95">
        <v>-1</v>
      </c>
    </row>
    <row r="8" spans="1:12" ht="15">
      <c r="A8" s="106"/>
      <c r="B8" s="255" t="str">
        <f>IF(OR(C$6=1,C$6&lt;0,C$9=1,C$9&lt;0,AND(C$6&gt;1,C$9&gt;1,C$6&gt;=C$9)),"ОШИБКА № колен","")</f>
        <v/>
      </c>
      <c r="C8" s="6"/>
      <c r="D8" s="42"/>
      <c r="E8" s="255" t="str">
        <f>IF(OR(F$6=1,F$6&lt;0,F$9=1,F$9&lt;0,AND(F$6&gt;1,F$9&gt;1,F$6&gt;=F$9)),"ОШИБКА № колен","")</f>
        <v/>
      </c>
      <c r="F8" s="6"/>
      <c r="G8" s="43"/>
      <c r="H8" s="255" t="str">
        <f>IF(OR(I$6=1,I$6&lt;0,I$9=1,I$9&lt;0,AND(I$6&gt;1,I$9&gt;1,I$6&gt;=I$9)),"ОШИБКА № колен","")</f>
        <v/>
      </c>
      <c r="I8" s="6"/>
      <c r="J8" s="39"/>
      <c r="K8" s="255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8" t="str">
        <f>IF(C$9&lt;0,"д.б. &gt;=0","")</f>
        <v/>
      </c>
      <c r="C9" s="30">
        <v>12</v>
      </c>
      <c r="D9" s="57"/>
      <c r="E9" s="258" t="str">
        <f>IF(F$9&lt;0,"д.б. &gt;=0","")</f>
        <v/>
      </c>
      <c r="F9" s="30">
        <v>10</v>
      </c>
      <c r="G9" s="58"/>
      <c r="H9" s="258" t="str">
        <f>IF(I$9&lt;0,"д.б. &gt;=0","")</f>
        <v/>
      </c>
      <c r="I9" s="30">
        <v>14</v>
      </c>
      <c r="J9" s="60"/>
      <c r="K9" s="258" t="str">
        <f>IF(L$9&lt;0,"д.б. &gt;=0","")</f>
        <v/>
      </c>
      <c r="L9" s="30">
        <v>11</v>
      </c>
    </row>
    <row r="10" spans="1:12" ht="15">
      <c r="A10" s="108" t="s">
        <v>25</v>
      </c>
      <c r="B10" s="259" t="str">
        <f>IF(AND(C$9=0,C$10&lt;&gt;0),"д.б. =0","")</f>
        <v/>
      </c>
      <c r="C10" s="96">
        <v>12</v>
      </c>
      <c r="D10" s="98"/>
      <c r="E10" s="259" t="str">
        <f>IF(AND(F$9=0,F$10&lt;&gt;0),"д.б. =0","")</f>
        <v/>
      </c>
      <c r="F10" s="96">
        <v>12</v>
      </c>
      <c r="G10" s="99"/>
      <c r="H10" s="259" t="str">
        <f>IF(AND(I$9=0,I$10&lt;&gt;0),"д.б. =0","")</f>
        <v/>
      </c>
      <c r="I10" s="96">
        <v>10</v>
      </c>
      <c r="J10" s="100"/>
      <c r="K10" s="259" t="str">
        <f>IF(AND(L$9=0,L$10&lt;&gt;0),"д.б. =0","")</f>
        <v/>
      </c>
      <c r="L10" s="96">
        <v>10</v>
      </c>
    </row>
    <row r="11" spans="1:12" ht="7.5" customHeight="1">
      <c r="A11" s="108"/>
      <c r="B11" s="259"/>
      <c r="C11" s="96"/>
      <c r="D11" s="98"/>
      <c r="E11" s="259"/>
      <c r="F11" s="96"/>
      <c r="G11" s="99"/>
      <c r="H11" s="259"/>
      <c r="I11" s="96"/>
      <c r="J11" s="100"/>
      <c r="K11" s="259"/>
      <c r="L11" s="96"/>
    </row>
    <row r="12" spans="1:12" ht="6.75" customHeight="1">
      <c r="A12" s="108"/>
      <c r="B12" s="259"/>
      <c r="C12" s="96"/>
      <c r="D12" s="98"/>
      <c r="E12" s="259"/>
      <c r="F12" s="96"/>
      <c r="G12" s="99"/>
      <c r="H12" s="259"/>
      <c r="I12" s="96"/>
      <c r="J12" s="100"/>
      <c r="K12" s="259"/>
      <c r="L12" s="96"/>
    </row>
    <row r="13" spans="1:12" ht="6.75" customHeight="1">
      <c r="A13" s="108"/>
      <c r="B13" s="259"/>
      <c r="C13" s="96"/>
      <c r="D13" s="98"/>
      <c r="E13" s="259"/>
      <c r="F13" s="96"/>
      <c r="G13" s="99"/>
      <c r="H13" s="259"/>
      <c r="I13" s="96"/>
      <c r="J13" s="100"/>
      <c r="K13" s="259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118"/>
  <sheetViews>
    <sheetView tabSelected="1" zoomScaleNormal="100" workbookViewId="0">
      <selection activeCell="G4" sqref="G4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83"/>
      <c r="H1" s="313"/>
      <c r="I1" s="288" t="s">
        <v>87</v>
      </c>
      <c r="J1" s="275" t="str">
        <f>IF(K$1=0,"LastOrder",IF(K$1=1,"MinOrder","ОШИБКА"))</f>
        <v>MinOrder</v>
      </c>
      <c r="K1" s="289">
        <v>1</v>
      </c>
      <c r="L1" s="313"/>
      <c r="T1" s="290"/>
      <c r="U1" s="290"/>
      <c r="Z1" s="290"/>
    </row>
    <row r="2" spans="1:33" ht="15">
      <c r="A2" s="105" t="s">
        <v>21</v>
      </c>
      <c r="B2" s="34"/>
      <c r="C2" s="148">
        <v>0</v>
      </c>
      <c r="D2" s="384"/>
      <c r="E2" s="105" t="s">
        <v>12</v>
      </c>
      <c r="F2" s="125"/>
      <c r="G2" s="148">
        <v>2</v>
      </c>
      <c r="H2" s="314"/>
      <c r="I2" s="105" t="s">
        <v>0</v>
      </c>
      <c r="J2" s="259" t="str">
        <f>IF(K$2&lt;0,"д.б. &gt;0","")</f>
        <v/>
      </c>
      <c r="K2" s="158">
        <v>0.01</v>
      </c>
      <c r="L2" s="287"/>
      <c r="M2" s="125" t="s">
        <v>27</v>
      </c>
      <c r="N2" s="125"/>
      <c r="O2" s="159" t="s">
        <v>29</v>
      </c>
      <c r="P2" s="224"/>
      <c r="Q2" s="125"/>
      <c r="R2" s="125"/>
      <c r="S2" s="125"/>
      <c r="T2" s="227"/>
      <c r="U2" s="290"/>
      <c r="Z2" s="290"/>
    </row>
    <row r="3" spans="1:33" ht="15">
      <c r="A3" s="105"/>
      <c r="B3" s="34"/>
      <c r="C3" s="114"/>
      <c r="D3" s="385"/>
      <c r="E3" s="105"/>
      <c r="F3" s="125"/>
      <c r="G3" s="113"/>
      <c r="H3" s="315"/>
      <c r="I3" s="105" t="s">
        <v>1</v>
      </c>
      <c r="J3" s="259" t="str">
        <f>IF(K$3&lt;0,"д.б. &gt;0","")</f>
        <v/>
      </c>
      <c r="K3" s="157">
        <v>2</v>
      </c>
      <c r="L3" s="287"/>
      <c r="M3" s="125" t="s">
        <v>28</v>
      </c>
      <c r="N3" s="125"/>
      <c r="O3" s="160">
        <v>4</v>
      </c>
      <c r="P3" s="225"/>
      <c r="Q3" s="125"/>
      <c r="R3" s="125"/>
      <c r="S3" s="125"/>
      <c r="T3" s="227"/>
      <c r="U3" s="290"/>
      <c r="Z3" s="290"/>
    </row>
    <row r="4" spans="1:33" ht="15">
      <c r="A4" s="105"/>
      <c r="B4" s="34"/>
      <c r="C4" s="114"/>
      <c r="D4" s="385"/>
      <c r="E4" s="105"/>
      <c r="F4" s="125"/>
      <c r="G4" s="114"/>
      <c r="H4" s="315"/>
      <c r="I4" s="105" t="s">
        <v>6</v>
      </c>
      <c r="J4" s="259" t="str">
        <f>IF(K$4&lt;2,"д.б. &gt;1","")</f>
        <v/>
      </c>
      <c r="K4" s="148">
        <v>2</v>
      </c>
      <c r="L4" s="287"/>
      <c r="M4" s="178" t="s">
        <v>30</v>
      </c>
      <c r="N4" s="125"/>
      <c r="O4" s="165">
        <v>10</v>
      </c>
      <c r="P4" s="226"/>
      <c r="Q4" s="125"/>
      <c r="R4" s="125"/>
      <c r="S4" s="125"/>
      <c r="T4" s="227"/>
      <c r="U4" s="290"/>
      <c r="Z4" s="290"/>
    </row>
    <row r="5" spans="1:33" ht="15" customHeight="1">
      <c r="A5" s="106"/>
      <c r="B5" s="34"/>
      <c r="C5" s="151"/>
      <c r="D5" s="385"/>
      <c r="E5" s="106"/>
      <c r="F5" s="125"/>
      <c r="G5" s="3"/>
      <c r="H5" s="316"/>
      <c r="I5" s="106"/>
      <c r="J5" s="259"/>
      <c r="K5" s="3"/>
      <c r="L5" s="287"/>
      <c r="M5" s="125"/>
      <c r="N5" s="125"/>
      <c r="O5" s="133"/>
      <c r="P5" s="227"/>
      <c r="Q5" s="125"/>
      <c r="R5" s="125"/>
      <c r="S5" s="125"/>
      <c r="T5" s="227"/>
      <c r="U5" s="290"/>
      <c r="Z5" s="290"/>
      <c r="AG5" s="352"/>
    </row>
    <row r="6" spans="1:33" ht="15" customHeight="1">
      <c r="A6" s="266" t="s">
        <v>22</v>
      </c>
      <c r="B6" s="45"/>
      <c r="C6" s="154">
        <v>0</v>
      </c>
      <c r="D6" s="386"/>
      <c r="E6" s="266" t="s">
        <v>13</v>
      </c>
      <c r="F6" s="138"/>
      <c r="G6" s="154">
        <v>0</v>
      </c>
      <c r="H6" s="317"/>
      <c r="I6" s="266" t="s">
        <v>2</v>
      </c>
      <c r="J6" s="259" t="str">
        <f>IF(K$6&lt;0,"д.б. &gt;=0","")</f>
        <v/>
      </c>
      <c r="K6" s="156">
        <v>3</v>
      </c>
      <c r="L6" s="327"/>
      <c r="M6" s="139" t="s">
        <v>36</v>
      </c>
      <c r="N6" s="138"/>
      <c r="O6" s="162">
        <v>0</v>
      </c>
      <c r="P6" s="228"/>
      <c r="Q6" s="125"/>
      <c r="R6" s="125"/>
      <c r="S6" s="125"/>
      <c r="T6" s="227"/>
      <c r="U6" s="290"/>
      <c r="Z6" s="290"/>
      <c r="AG6" s="352"/>
    </row>
    <row r="7" spans="1:33" ht="15">
      <c r="A7" s="266" t="s">
        <v>23</v>
      </c>
      <c r="B7" s="45"/>
      <c r="C7" s="150">
        <v>0</v>
      </c>
      <c r="D7" s="387"/>
      <c r="E7" s="266" t="s">
        <v>14</v>
      </c>
      <c r="F7" s="138"/>
      <c r="G7" s="150">
        <v>0</v>
      </c>
      <c r="H7" s="318"/>
      <c r="I7" s="266" t="s">
        <v>3</v>
      </c>
      <c r="J7" s="259" t="str">
        <f>IF(AND(K$6=0,K$7&lt;&gt;0),"д.б. =0","")</f>
        <v/>
      </c>
      <c r="K7" s="146">
        <v>1</v>
      </c>
      <c r="L7" s="327"/>
      <c r="M7" s="139" t="s">
        <v>35</v>
      </c>
      <c r="N7" s="138"/>
      <c r="O7" s="163">
        <v>113</v>
      </c>
      <c r="P7" s="228"/>
      <c r="Q7" s="125"/>
      <c r="R7" s="125"/>
      <c r="S7" s="125"/>
      <c r="T7" s="227"/>
      <c r="U7" s="290"/>
      <c r="Z7" s="290"/>
      <c r="AG7" s="235"/>
    </row>
    <row r="8" spans="1:33" ht="15">
      <c r="A8" s="266"/>
      <c r="B8" s="45"/>
      <c r="C8" s="152" t="s">
        <v>11</v>
      </c>
      <c r="D8" s="386"/>
      <c r="E8" s="266"/>
      <c r="F8" s="138"/>
      <c r="G8" s="140"/>
      <c r="H8" s="317"/>
      <c r="I8" s="266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7"/>
      <c r="M8" s="139" t="s">
        <v>37</v>
      </c>
      <c r="N8" s="138"/>
      <c r="O8" s="164">
        <v>0.1</v>
      </c>
      <c r="P8" s="229"/>
      <c r="Q8" s="125"/>
      <c r="R8" s="125"/>
      <c r="S8" s="125"/>
      <c r="T8" s="227"/>
      <c r="U8" s="290"/>
      <c r="Z8" s="290"/>
      <c r="AG8" s="235"/>
    </row>
    <row r="9" spans="1:33" ht="15">
      <c r="A9" s="267" t="s">
        <v>24</v>
      </c>
      <c r="B9" s="144"/>
      <c r="C9" s="153">
        <v>0</v>
      </c>
      <c r="D9" s="388"/>
      <c r="E9" s="267" t="s">
        <v>15</v>
      </c>
      <c r="F9" s="142"/>
      <c r="G9" s="153">
        <v>0</v>
      </c>
      <c r="H9" s="319"/>
      <c r="I9" s="267" t="s">
        <v>4</v>
      </c>
      <c r="J9" s="259" t="str">
        <f>IF(K$9&lt;0,"д.б. &gt;=0","")</f>
        <v/>
      </c>
      <c r="K9" s="155">
        <v>0</v>
      </c>
      <c r="L9" s="328"/>
      <c r="M9" s="142"/>
      <c r="N9" s="142"/>
      <c r="O9" s="145"/>
      <c r="P9" s="230"/>
      <c r="Q9" s="125"/>
      <c r="R9" s="125"/>
      <c r="S9" s="125"/>
      <c r="T9" s="227"/>
      <c r="U9" s="290"/>
      <c r="Z9" s="290"/>
      <c r="AG9" s="235"/>
    </row>
    <row r="10" spans="1:33" ht="15">
      <c r="A10" s="267" t="s">
        <v>25</v>
      </c>
      <c r="B10" s="144"/>
      <c r="C10" s="149">
        <v>0</v>
      </c>
      <c r="D10" s="389"/>
      <c r="E10" s="267" t="s">
        <v>16</v>
      </c>
      <c r="F10" s="142"/>
      <c r="G10" s="149">
        <v>0</v>
      </c>
      <c r="H10" s="320"/>
      <c r="I10" s="267" t="s">
        <v>5</v>
      </c>
      <c r="J10" s="259" t="str">
        <f>IF(AND(K$9=0,K$10&lt;&gt;0),"д.б. =0","")</f>
        <v/>
      </c>
      <c r="K10" s="147">
        <v>0</v>
      </c>
      <c r="L10" s="328"/>
      <c r="M10" s="141" t="s">
        <v>38</v>
      </c>
      <c r="N10" s="142"/>
      <c r="O10" s="161">
        <v>0</v>
      </c>
      <c r="P10" s="231"/>
      <c r="Q10" s="125"/>
      <c r="R10" s="125"/>
      <c r="S10" s="125"/>
      <c r="T10" s="125"/>
      <c r="U10" s="290"/>
      <c r="Z10" s="290"/>
      <c r="AG10" s="235"/>
    </row>
    <row r="11" spans="1:33" ht="15">
      <c r="A11" s="143"/>
      <c r="B11" s="144"/>
      <c r="C11" s="248"/>
      <c r="D11" s="389"/>
      <c r="E11" s="143"/>
      <c r="F11" s="142"/>
      <c r="G11" s="248"/>
      <c r="H11" s="320"/>
      <c r="I11" s="143"/>
      <c r="J11" s="259"/>
      <c r="K11" s="249"/>
      <c r="L11" s="328"/>
      <c r="M11" s="141"/>
      <c r="N11" s="142"/>
      <c r="O11" s="250"/>
      <c r="P11" s="231"/>
      <c r="Q11" s="125"/>
      <c r="R11" s="125"/>
      <c r="S11" s="125"/>
      <c r="T11" s="125"/>
      <c r="U11" s="290"/>
      <c r="Z11" s="290"/>
      <c r="AG11" s="235"/>
    </row>
    <row r="12" spans="1:33" ht="15">
      <c r="A12" s="105"/>
      <c r="B12" s="238"/>
      <c r="C12" s="253"/>
      <c r="D12" s="390"/>
      <c r="E12" s="105" t="s">
        <v>84</v>
      </c>
      <c r="F12" s="252"/>
      <c r="G12" s="251">
        <v>0</v>
      </c>
      <c r="H12" s="321"/>
      <c r="I12" s="105" t="s">
        <v>85</v>
      </c>
      <c r="J12" s="259" t="str">
        <f>IF(K$12&lt;0,"д.б. &gt;=0","")</f>
        <v/>
      </c>
      <c r="K12" s="274">
        <v>0</v>
      </c>
      <c r="L12" s="329"/>
      <c r="M12" s="178"/>
      <c r="N12" s="252"/>
      <c r="O12" s="254"/>
      <c r="P12" s="231"/>
      <c r="Q12" s="125"/>
      <c r="R12" s="125"/>
      <c r="S12" s="125"/>
      <c r="T12" s="125"/>
      <c r="U12" s="290"/>
      <c r="Z12" s="290"/>
      <c r="AG12" s="235"/>
    </row>
    <row r="13" spans="1:33" ht="15">
      <c r="A13" s="105"/>
      <c r="B13" s="238"/>
      <c r="C13" s="253"/>
      <c r="D13" s="390"/>
      <c r="E13" s="105"/>
      <c r="F13" s="252"/>
      <c r="G13" s="253"/>
      <c r="H13" s="321"/>
      <c r="I13" s="107" t="s">
        <v>88</v>
      </c>
      <c r="J13" s="259" t="str">
        <f>IF(K$13&lt;0,"д.б. &gt;=0","")</f>
        <v/>
      </c>
      <c r="K13" s="273">
        <v>0</v>
      </c>
      <c r="L13" s="329"/>
      <c r="M13" s="178"/>
      <c r="N13" s="252"/>
      <c r="O13" s="254"/>
      <c r="P13" s="231"/>
      <c r="Q13" s="125"/>
      <c r="R13" s="125"/>
      <c r="S13" s="125"/>
      <c r="T13" s="125"/>
      <c r="U13" s="290"/>
      <c r="Z13" s="290"/>
      <c r="AG13" s="235"/>
    </row>
    <row r="14" spans="1:33" ht="17.25" customHeight="1" thickBot="1">
      <c r="A14" s="38"/>
      <c r="B14" s="38"/>
      <c r="C14" s="38"/>
      <c r="D14" s="324"/>
      <c r="E14" s="38"/>
      <c r="F14" s="38"/>
      <c r="G14" s="38"/>
      <c r="H14" s="322"/>
      <c r="I14" s="38"/>
      <c r="J14" s="38"/>
      <c r="K14" s="38"/>
      <c r="L14" s="287"/>
      <c r="M14" s="125"/>
      <c r="N14" s="125"/>
      <c r="O14" s="133"/>
      <c r="P14" s="133"/>
      <c r="Q14" s="125"/>
      <c r="R14" s="125"/>
      <c r="S14" s="125"/>
      <c r="T14" s="125"/>
      <c r="U14" s="290"/>
      <c r="Z14" s="290"/>
      <c r="AG14" s="235"/>
    </row>
    <row r="15" spans="1:33" ht="65.25" customHeight="1" thickBot="1">
      <c r="A15" s="339" t="s">
        <v>7</v>
      </c>
      <c r="B15" s="340" t="s">
        <v>86</v>
      </c>
      <c r="C15" s="341" t="s">
        <v>20</v>
      </c>
      <c r="D15" s="323"/>
      <c r="E15" s="342" t="s">
        <v>17</v>
      </c>
      <c r="F15" s="343" t="s">
        <v>48</v>
      </c>
      <c r="G15" s="341" t="s">
        <v>47</v>
      </c>
      <c r="H15" s="323"/>
      <c r="I15" s="344" t="s">
        <v>8</v>
      </c>
      <c r="J15" s="343" t="s">
        <v>9</v>
      </c>
      <c r="K15" s="341" t="s">
        <v>49</v>
      </c>
      <c r="L15" s="330"/>
      <c r="M15" s="345" t="s">
        <v>39</v>
      </c>
      <c r="N15" s="346" t="s">
        <v>26</v>
      </c>
      <c r="O15" s="448" t="s">
        <v>83</v>
      </c>
      <c r="P15" s="449"/>
      <c r="Q15" s="455" t="s">
        <v>31</v>
      </c>
      <c r="R15" s="456"/>
      <c r="S15" s="451" t="s">
        <v>34</v>
      </c>
      <c r="T15" s="452"/>
      <c r="U15" s="333"/>
      <c r="V15" s="347" t="s">
        <v>40</v>
      </c>
      <c r="W15" s="348" t="s">
        <v>43</v>
      </c>
      <c r="X15" s="349" t="s">
        <v>44</v>
      </c>
      <c r="Y15" s="350" t="s">
        <v>42</v>
      </c>
      <c r="Z15" s="336"/>
      <c r="AA15" s="351" t="s">
        <v>64</v>
      </c>
      <c r="AB15" s="347" t="s">
        <v>41</v>
      </c>
      <c r="AC15" s="453" t="s">
        <v>50</v>
      </c>
      <c r="AD15" s="454"/>
      <c r="AE15" s="347" t="s">
        <v>51</v>
      </c>
      <c r="AF15" s="137"/>
      <c r="AG15" s="236"/>
    </row>
    <row r="16" spans="1:33" ht="15">
      <c r="A16" s="74"/>
      <c r="B16" s="75"/>
      <c r="C16" s="291"/>
      <c r="D16" s="324"/>
      <c r="E16" s="294"/>
      <c r="F16" s="76"/>
      <c r="G16" s="291"/>
      <c r="H16" s="324"/>
      <c r="I16" s="294"/>
      <c r="J16" s="76"/>
      <c r="K16" s="291"/>
      <c r="L16" s="331"/>
      <c r="M16" s="126"/>
      <c r="N16" s="126"/>
      <c r="O16" s="232" t="s">
        <v>81</v>
      </c>
      <c r="P16" s="223" t="s">
        <v>82</v>
      </c>
      <c r="Q16" s="127" t="s">
        <v>32</v>
      </c>
      <c r="R16" s="128" t="s">
        <v>33</v>
      </c>
      <c r="S16" s="127" t="s">
        <v>32</v>
      </c>
      <c r="T16" s="302" t="s">
        <v>33</v>
      </c>
      <c r="U16" s="334"/>
      <c r="V16" s="166"/>
      <c r="W16" s="166"/>
      <c r="X16" s="167"/>
      <c r="Y16" s="308"/>
      <c r="Z16" s="334"/>
      <c r="AA16" s="166"/>
      <c r="AB16" s="166"/>
      <c r="AC16" s="167" t="s">
        <v>45</v>
      </c>
      <c r="AD16" s="168" t="s">
        <v>46</v>
      </c>
      <c r="AE16" s="177"/>
      <c r="AG16" s="235"/>
    </row>
    <row r="17" spans="1:33" ht="15">
      <c r="A17" s="173">
        <v>1</v>
      </c>
      <c r="B17" s="118">
        <v>0</v>
      </c>
      <c r="C17" s="292">
        <f>C$2</f>
        <v>0</v>
      </c>
      <c r="D17" s="325"/>
      <c r="E17" s="295">
        <f>IF(OR($A17&lt;2,AND(G$12&gt;0,$A17&gt;G$12)),0,IF(AND($A17&gt;=G$9,G$9&gt;0),G$10,IF(AND($A17&gt;=G$6,G$6&gt;0),G$7,0)))</f>
        <v>0</v>
      </c>
      <c r="F17" s="116">
        <v>0</v>
      </c>
      <c r="G17" s="297">
        <f>F17</f>
        <v>0</v>
      </c>
      <c r="H17" s="325"/>
      <c r="I17" s="298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300">
        <f>J17</f>
        <v>0.01</v>
      </c>
      <c r="L17" s="331"/>
      <c r="M17" s="169">
        <f>ROUND(C17*N17-K17*$O$6,2)</f>
        <v>0</v>
      </c>
      <c r="N17" s="169">
        <f>ROUND(ROUND(K17,2)*$O$4,2)</f>
        <v>0.1</v>
      </c>
      <c r="O17" s="221">
        <f>ROUND(J17*$O$6,2)</f>
        <v>0</v>
      </c>
      <c r="P17" s="234" t="e">
        <f>O17/$O$10</f>
        <v>#DIV/0!</v>
      </c>
      <c r="Q17" s="129">
        <f>ROUND(O17/N17,0)</f>
        <v>0</v>
      </c>
      <c r="R17" s="130">
        <v>0</v>
      </c>
      <c r="S17" s="134">
        <f>Q17+C17</f>
        <v>0</v>
      </c>
      <c r="T17" s="303">
        <v>0</v>
      </c>
      <c r="U17" s="334"/>
      <c r="V17" s="306">
        <f>ROUND(K17*$O$7,2)</f>
        <v>1.1299999999999999</v>
      </c>
      <c r="W17" s="171">
        <f>ROUND(O17+V17,2)</f>
        <v>1.1299999999999999</v>
      </c>
      <c r="X17" s="199">
        <f>IF(O17&gt;0,ROUND(V17/O17,2),0)</f>
        <v>0</v>
      </c>
      <c r="Y17" s="309">
        <f>IF($O$10&gt;0,ROUND(V17/$O$10,2),0)</f>
        <v>0</v>
      </c>
      <c r="Z17" s="337"/>
      <c r="AA17" s="311">
        <f>IF($O$10&gt;0,ROUND($O$10-W17,2),0)</f>
        <v>0</v>
      </c>
      <c r="AB17" s="197">
        <f>IF($O$10&gt;0,ROUND(W17/$O$10,2),0)</f>
        <v>0</v>
      </c>
      <c r="AC17" s="193">
        <f>IF(AND(AA17&gt;0,$O$4&gt;0),($O$10-O17-V17*$O$8)/N17,0)</f>
        <v>0</v>
      </c>
      <c r="AD17" s="194">
        <f>IF(AC17&gt;0,AC17+G17,0)</f>
        <v>0</v>
      </c>
      <c r="AE17" s="175">
        <v>1</v>
      </c>
      <c r="AG17" s="235"/>
    </row>
    <row r="18" spans="1:33" ht="15">
      <c r="A18" s="173">
        <v>2</v>
      </c>
      <c r="B18" s="118">
        <f>IF(AND($A18&gt;=C$9,C$9&gt;0),0,IF(AND($A18&gt;=C$6,C$6&gt;0),C$7,0))</f>
        <v>0</v>
      </c>
      <c r="C18" s="292">
        <f>IF(AND($A18&gt;=C$9,C$9&gt;0),C$10,C17+B18)</f>
        <v>0</v>
      </c>
      <c r="D18" s="325"/>
      <c r="E18" s="295">
        <f t="shared" ref="E18:E36" si="0">IF(OR($A18&lt;2,AND(G$12&gt;0,$A18&gt;G$12)),0,IF(AND($A18&gt;=G$9,G$9&gt;0),G$10,IF(AND($A18&gt;=G$6,G$6&gt;0),G$7,0)))</f>
        <v>0</v>
      </c>
      <c r="F18" s="116">
        <f>G$2+E18</f>
        <v>2</v>
      </c>
      <c r="G18" s="297">
        <f t="shared" ref="G18:G36" si="1">G17+F18</f>
        <v>2</v>
      </c>
      <c r="H18" s="325"/>
      <c r="I18" s="298">
        <f t="shared" ref="I18:I36" si="2">IF(($A18&lt;K$4),1,IF(AND($A18&gt;K$12,K$12&gt;0),I17,IF(AND($A18&gt;=K$9,K$9&gt;0),ROUND(I17+K$10,4),IF(AND($A18&gt;=K$6,K$6&gt;0),ROUND(I17+K$7,4),K$3))))</f>
        <v>2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0.02</v>
      </c>
      <c r="K18" s="300">
        <f t="shared" ref="K18:K36" si="4">K17+J18</f>
        <v>0.03</v>
      </c>
      <c r="L18" s="331"/>
      <c r="M18" s="169">
        <f t="shared" ref="M18:M36" si="5">ROUND(C18*N18-K18*$O$6,2)</f>
        <v>0</v>
      </c>
      <c r="N18" s="169">
        <f t="shared" ref="N18:N36" si="6">ROUND(ROUND(K18,2)*$O$4,2)</f>
        <v>0.3</v>
      </c>
      <c r="O18" s="221">
        <f>ROUND((ROUND(K17,2)*(G18-G17)*$O$4+O17+J18*$O$6),2)</f>
        <v>0.2</v>
      </c>
      <c r="P18" s="234" t="e">
        <f t="shared" ref="P18:P36" si="7">O18/$O$10</f>
        <v>#DIV/0!</v>
      </c>
      <c r="Q18" s="129">
        <f>ROUND(O18/N18,0)</f>
        <v>1</v>
      </c>
      <c r="R18" s="130">
        <f>ROUND(Q18/G18,2)</f>
        <v>0.5</v>
      </c>
      <c r="S18" s="134">
        <f t="shared" ref="S18:S36" si="8">Q18+C18</f>
        <v>1</v>
      </c>
      <c r="T18" s="303">
        <f>ROUND(S18/G18,2)</f>
        <v>0.5</v>
      </c>
      <c r="U18" s="334"/>
      <c r="V18" s="306">
        <f t="shared" ref="V18:V36" si="9">ROUND(K18*$O$7,2)</f>
        <v>3.39</v>
      </c>
      <c r="W18" s="171">
        <f t="shared" ref="W18:W36" si="10">ROUND(O18+V18,2)</f>
        <v>3.59</v>
      </c>
      <c r="X18" s="199">
        <f t="shared" ref="X18:X36" si="11">IF(O18&gt;0,ROUND(V18/O18,2),0)</f>
        <v>16.95</v>
      </c>
      <c r="Y18" s="309">
        <f t="shared" ref="Y18:Y36" si="12">IF($O$10&gt;0,ROUND(V18/$O$10,2),0)</f>
        <v>0</v>
      </c>
      <c r="Z18" s="337"/>
      <c r="AA18" s="311">
        <f t="shared" ref="AA18:AA36" si="13">IF($O$10&gt;0,ROUND($O$10-W18,2),0)</f>
        <v>0</v>
      </c>
      <c r="AB18" s="197">
        <f t="shared" ref="AB18:AB36" si="14">IF($O$10&gt;0,ROUND(W18/$O$10,2),0)</f>
        <v>0</v>
      </c>
      <c r="AC18" s="193">
        <f t="shared" ref="AC18:AC36" si="15">IF(AND(AA18&gt;0,$O$4&gt;0),($O$10-O18-V18*$O$8)/N18,0)</f>
        <v>0</v>
      </c>
      <c r="AD18" s="194">
        <f t="shared" ref="AD18:AD36" si="16">IF(AC18&gt;0,AC18+G18,0)</f>
        <v>0</v>
      </c>
      <c r="AE18" s="175">
        <v>2</v>
      </c>
      <c r="AG18" s="235"/>
    </row>
    <row r="19" spans="1:33" ht="15">
      <c r="A19" s="173">
        <v>3</v>
      </c>
      <c r="B19" s="118">
        <f t="shared" ref="B19:B36" si="17">IF(AND($A19&gt;=C$9,C$9&gt;0),0,IF(AND($A19&gt;=C$6,C$6&gt;0),C$7,0))</f>
        <v>0</v>
      </c>
      <c r="C19" s="292">
        <f t="shared" ref="C19:C36" si="18">IF(AND($A19&gt;=C$9,C$9&gt;0),C$10,C18+B19)</f>
        <v>0</v>
      </c>
      <c r="D19" s="325"/>
      <c r="E19" s="295">
        <f t="shared" si="0"/>
        <v>0</v>
      </c>
      <c r="F19" s="116">
        <f>F18+E19</f>
        <v>2</v>
      </c>
      <c r="G19" s="297">
        <f>G18+F19</f>
        <v>4</v>
      </c>
      <c r="H19" s="325"/>
      <c r="I19" s="298">
        <f t="shared" si="2"/>
        <v>3</v>
      </c>
      <c r="J19" s="121">
        <f t="shared" si="3"/>
        <v>0.03</v>
      </c>
      <c r="K19" s="300">
        <f t="shared" si="4"/>
        <v>0.06</v>
      </c>
      <c r="L19" s="331"/>
      <c r="M19" s="169">
        <f t="shared" si="5"/>
        <v>0</v>
      </c>
      <c r="N19" s="169">
        <f t="shared" si="6"/>
        <v>0.6</v>
      </c>
      <c r="O19" s="221">
        <f t="shared" ref="O19:O36" si="19">ROUND((ROUND(K18,2)*(G19-G18)*$O$4+O18+J19*$O$6),2)</f>
        <v>0.8</v>
      </c>
      <c r="P19" s="234" t="e">
        <f t="shared" si="7"/>
        <v>#DIV/0!</v>
      </c>
      <c r="Q19" s="129">
        <f t="shared" ref="Q19:Q36" si="20">ROUND(O19/N19,0)</f>
        <v>1</v>
      </c>
      <c r="R19" s="130">
        <f t="shared" ref="R19:R36" si="21">ROUND(Q19/G19,2)</f>
        <v>0.25</v>
      </c>
      <c r="S19" s="134">
        <f t="shared" si="8"/>
        <v>1</v>
      </c>
      <c r="T19" s="303">
        <f t="shared" ref="T19:T36" si="22">ROUND(S19/G19,2)</f>
        <v>0.25</v>
      </c>
      <c r="U19" s="334"/>
      <c r="V19" s="306">
        <f t="shared" si="9"/>
        <v>6.78</v>
      </c>
      <c r="W19" s="171">
        <f t="shared" si="10"/>
        <v>7.58</v>
      </c>
      <c r="X19" s="199">
        <f t="shared" si="11"/>
        <v>8.48</v>
      </c>
      <c r="Y19" s="309">
        <f t="shared" si="12"/>
        <v>0</v>
      </c>
      <c r="Z19" s="337"/>
      <c r="AA19" s="311">
        <f t="shared" si="13"/>
        <v>0</v>
      </c>
      <c r="AB19" s="197">
        <f t="shared" si="14"/>
        <v>0</v>
      </c>
      <c r="AC19" s="193">
        <f t="shared" si="15"/>
        <v>0</v>
      </c>
      <c r="AD19" s="194">
        <f t="shared" si="16"/>
        <v>0</v>
      </c>
      <c r="AE19" s="175">
        <v>3</v>
      </c>
      <c r="AG19" s="235"/>
    </row>
    <row r="20" spans="1:33" ht="15">
      <c r="A20" s="173">
        <v>4</v>
      </c>
      <c r="B20" s="118">
        <f t="shared" si="17"/>
        <v>0</v>
      </c>
      <c r="C20" s="292">
        <f t="shared" si="18"/>
        <v>0</v>
      </c>
      <c r="D20" s="325"/>
      <c r="E20" s="295">
        <f t="shared" si="0"/>
        <v>0</v>
      </c>
      <c r="F20" s="116">
        <f t="shared" ref="F20:F36" si="23">F19+E20</f>
        <v>2</v>
      </c>
      <c r="G20" s="297">
        <f t="shared" si="1"/>
        <v>6</v>
      </c>
      <c r="H20" s="325"/>
      <c r="I20" s="298">
        <f t="shared" si="2"/>
        <v>4</v>
      </c>
      <c r="J20" s="121">
        <f t="shared" si="3"/>
        <v>0.04</v>
      </c>
      <c r="K20" s="300">
        <f t="shared" si="4"/>
        <v>0.1</v>
      </c>
      <c r="L20" s="331"/>
      <c r="M20" s="169">
        <f t="shared" si="5"/>
        <v>0</v>
      </c>
      <c r="N20" s="169">
        <f t="shared" si="6"/>
        <v>1</v>
      </c>
      <c r="O20" s="221">
        <f t="shared" si="19"/>
        <v>2</v>
      </c>
      <c r="P20" s="234" t="e">
        <f t="shared" si="7"/>
        <v>#DIV/0!</v>
      </c>
      <c r="Q20" s="129">
        <f t="shared" si="20"/>
        <v>2</v>
      </c>
      <c r="R20" s="130">
        <f t="shared" si="21"/>
        <v>0.33</v>
      </c>
      <c r="S20" s="134">
        <f t="shared" si="8"/>
        <v>2</v>
      </c>
      <c r="T20" s="303">
        <f t="shared" si="22"/>
        <v>0.33</v>
      </c>
      <c r="U20" s="334"/>
      <c r="V20" s="306">
        <f t="shared" si="9"/>
        <v>11.3</v>
      </c>
      <c r="W20" s="171">
        <f t="shared" si="10"/>
        <v>13.3</v>
      </c>
      <c r="X20" s="199">
        <f t="shared" si="11"/>
        <v>5.65</v>
      </c>
      <c r="Y20" s="309">
        <f t="shared" si="12"/>
        <v>0</v>
      </c>
      <c r="Z20" s="337"/>
      <c r="AA20" s="311">
        <f t="shared" si="13"/>
        <v>0</v>
      </c>
      <c r="AB20" s="197">
        <f t="shared" si="14"/>
        <v>0</v>
      </c>
      <c r="AC20" s="193">
        <f t="shared" si="15"/>
        <v>0</v>
      </c>
      <c r="AD20" s="194">
        <f t="shared" si="16"/>
        <v>0</v>
      </c>
      <c r="AE20" s="175">
        <v>4</v>
      </c>
      <c r="AG20" s="235"/>
    </row>
    <row r="21" spans="1:33" ht="15">
      <c r="A21" s="173">
        <v>5</v>
      </c>
      <c r="B21" s="119">
        <f t="shared" si="17"/>
        <v>0</v>
      </c>
      <c r="C21" s="293">
        <f t="shared" si="18"/>
        <v>0</v>
      </c>
      <c r="D21" s="325"/>
      <c r="E21" s="296">
        <f t="shared" si="0"/>
        <v>0</v>
      </c>
      <c r="F21" s="110">
        <f t="shared" si="23"/>
        <v>2</v>
      </c>
      <c r="G21" s="293">
        <f t="shared" si="1"/>
        <v>8</v>
      </c>
      <c r="H21" s="325"/>
      <c r="I21" s="299">
        <f t="shared" si="2"/>
        <v>5</v>
      </c>
      <c r="J21" s="20">
        <f t="shared" si="3"/>
        <v>0.05</v>
      </c>
      <c r="K21" s="301">
        <f t="shared" si="4"/>
        <v>0.15000000000000002</v>
      </c>
      <c r="L21" s="331"/>
      <c r="M21" s="170">
        <f t="shared" si="5"/>
        <v>0</v>
      </c>
      <c r="N21" s="170">
        <f t="shared" si="6"/>
        <v>1.5</v>
      </c>
      <c r="O21" s="222">
        <f t="shared" si="19"/>
        <v>4</v>
      </c>
      <c r="P21" s="233" t="e">
        <f t="shared" si="7"/>
        <v>#DIV/0!</v>
      </c>
      <c r="Q21" s="131">
        <f t="shared" si="20"/>
        <v>3</v>
      </c>
      <c r="R21" s="132">
        <f t="shared" si="21"/>
        <v>0.38</v>
      </c>
      <c r="S21" s="136">
        <f t="shared" si="8"/>
        <v>3</v>
      </c>
      <c r="T21" s="304">
        <f t="shared" si="22"/>
        <v>0.38</v>
      </c>
      <c r="U21" s="334"/>
      <c r="V21" s="307">
        <f t="shared" si="9"/>
        <v>16.95</v>
      </c>
      <c r="W21" s="172">
        <f t="shared" si="10"/>
        <v>20.95</v>
      </c>
      <c r="X21" s="200">
        <f t="shared" si="11"/>
        <v>4.24</v>
      </c>
      <c r="Y21" s="310">
        <f t="shared" si="12"/>
        <v>0</v>
      </c>
      <c r="Z21" s="337"/>
      <c r="AA21" s="312">
        <f t="shared" si="13"/>
        <v>0</v>
      </c>
      <c r="AB21" s="198">
        <f t="shared" si="14"/>
        <v>0</v>
      </c>
      <c r="AC21" s="195">
        <f t="shared" si="15"/>
        <v>0</v>
      </c>
      <c r="AD21" s="196">
        <f t="shared" si="16"/>
        <v>0</v>
      </c>
      <c r="AE21" s="175">
        <v>5</v>
      </c>
      <c r="AG21" s="235"/>
    </row>
    <row r="22" spans="1:33" ht="15">
      <c r="A22" s="173">
        <v>6</v>
      </c>
      <c r="B22" s="118">
        <f t="shared" si="17"/>
        <v>0</v>
      </c>
      <c r="C22" s="292">
        <f t="shared" si="18"/>
        <v>0</v>
      </c>
      <c r="D22" s="325"/>
      <c r="E22" s="295">
        <f t="shared" si="0"/>
        <v>0</v>
      </c>
      <c r="F22" s="116">
        <f t="shared" si="23"/>
        <v>2</v>
      </c>
      <c r="G22" s="297">
        <f t="shared" si="1"/>
        <v>10</v>
      </c>
      <c r="H22" s="325"/>
      <c r="I22" s="298">
        <f t="shared" si="2"/>
        <v>6</v>
      </c>
      <c r="J22" s="121">
        <f t="shared" si="3"/>
        <v>0.06</v>
      </c>
      <c r="K22" s="300">
        <f t="shared" si="4"/>
        <v>0.21000000000000002</v>
      </c>
      <c r="L22" s="331"/>
      <c r="M22" s="169">
        <f t="shared" si="5"/>
        <v>0</v>
      </c>
      <c r="N22" s="169">
        <f t="shared" si="6"/>
        <v>2.1</v>
      </c>
      <c r="O22" s="221">
        <f t="shared" si="19"/>
        <v>7</v>
      </c>
      <c r="P22" s="234" t="e">
        <f t="shared" si="7"/>
        <v>#DIV/0!</v>
      </c>
      <c r="Q22" s="129">
        <f t="shared" si="20"/>
        <v>3</v>
      </c>
      <c r="R22" s="130">
        <f t="shared" si="21"/>
        <v>0.3</v>
      </c>
      <c r="S22" s="134">
        <f t="shared" si="8"/>
        <v>3</v>
      </c>
      <c r="T22" s="303">
        <f t="shared" si="22"/>
        <v>0.3</v>
      </c>
      <c r="U22" s="334"/>
      <c r="V22" s="306">
        <f t="shared" si="9"/>
        <v>23.73</v>
      </c>
      <c r="W22" s="171">
        <f t="shared" si="10"/>
        <v>30.73</v>
      </c>
      <c r="X22" s="199">
        <f t="shared" si="11"/>
        <v>3.39</v>
      </c>
      <c r="Y22" s="309">
        <f t="shared" si="12"/>
        <v>0</v>
      </c>
      <c r="Z22" s="337"/>
      <c r="AA22" s="311">
        <f t="shared" si="13"/>
        <v>0</v>
      </c>
      <c r="AB22" s="197">
        <f t="shared" si="14"/>
        <v>0</v>
      </c>
      <c r="AC22" s="193">
        <f t="shared" si="15"/>
        <v>0</v>
      </c>
      <c r="AD22" s="194">
        <f t="shared" si="16"/>
        <v>0</v>
      </c>
      <c r="AE22" s="175">
        <v>6</v>
      </c>
      <c r="AG22" s="235"/>
    </row>
    <row r="23" spans="1:33" ht="15" customHeight="1">
      <c r="A23" s="173">
        <v>7</v>
      </c>
      <c r="B23" s="118">
        <f t="shared" si="17"/>
        <v>0</v>
      </c>
      <c r="C23" s="292">
        <f t="shared" si="18"/>
        <v>0</v>
      </c>
      <c r="D23" s="325"/>
      <c r="E23" s="295">
        <f t="shared" si="0"/>
        <v>0</v>
      </c>
      <c r="F23" s="116">
        <f t="shared" si="23"/>
        <v>2</v>
      </c>
      <c r="G23" s="297">
        <f t="shared" si="1"/>
        <v>12</v>
      </c>
      <c r="H23" s="325"/>
      <c r="I23" s="298">
        <f t="shared" si="2"/>
        <v>7</v>
      </c>
      <c r="J23" s="121">
        <f t="shared" si="3"/>
        <v>7.0000000000000007E-2</v>
      </c>
      <c r="K23" s="300">
        <f t="shared" si="4"/>
        <v>0.28000000000000003</v>
      </c>
      <c r="L23" s="331"/>
      <c r="M23" s="169">
        <f t="shared" si="5"/>
        <v>0</v>
      </c>
      <c r="N23" s="169">
        <f t="shared" si="6"/>
        <v>2.8</v>
      </c>
      <c r="O23" s="221">
        <f t="shared" si="19"/>
        <v>11.2</v>
      </c>
      <c r="P23" s="234" t="e">
        <f t="shared" si="7"/>
        <v>#DIV/0!</v>
      </c>
      <c r="Q23" s="129">
        <f t="shared" si="20"/>
        <v>4</v>
      </c>
      <c r="R23" s="130">
        <f t="shared" si="21"/>
        <v>0.33</v>
      </c>
      <c r="S23" s="134">
        <f t="shared" si="8"/>
        <v>4</v>
      </c>
      <c r="T23" s="303">
        <f t="shared" si="22"/>
        <v>0.33</v>
      </c>
      <c r="U23" s="334"/>
      <c r="V23" s="306">
        <f t="shared" si="9"/>
        <v>31.64</v>
      </c>
      <c r="W23" s="171">
        <f t="shared" si="10"/>
        <v>42.84</v>
      </c>
      <c r="X23" s="199">
        <f t="shared" si="11"/>
        <v>2.83</v>
      </c>
      <c r="Y23" s="309">
        <f t="shared" si="12"/>
        <v>0</v>
      </c>
      <c r="Z23" s="337"/>
      <c r="AA23" s="311">
        <f t="shared" si="13"/>
        <v>0</v>
      </c>
      <c r="AB23" s="197">
        <f t="shared" si="14"/>
        <v>0</v>
      </c>
      <c r="AC23" s="193">
        <f t="shared" si="15"/>
        <v>0</v>
      </c>
      <c r="AD23" s="194">
        <f t="shared" si="16"/>
        <v>0</v>
      </c>
      <c r="AE23" s="175">
        <v>7</v>
      </c>
      <c r="AG23" s="450"/>
    </row>
    <row r="24" spans="1:33" ht="15" customHeight="1">
      <c r="A24" s="173">
        <v>8</v>
      </c>
      <c r="B24" s="118">
        <f t="shared" si="17"/>
        <v>0</v>
      </c>
      <c r="C24" s="292">
        <f t="shared" si="18"/>
        <v>0</v>
      </c>
      <c r="D24" s="325"/>
      <c r="E24" s="295">
        <f t="shared" si="0"/>
        <v>0</v>
      </c>
      <c r="F24" s="116">
        <f t="shared" si="23"/>
        <v>2</v>
      </c>
      <c r="G24" s="297">
        <f t="shared" si="1"/>
        <v>14</v>
      </c>
      <c r="H24" s="325"/>
      <c r="I24" s="298">
        <f t="shared" si="2"/>
        <v>8</v>
      </c>
      <c r="J24" s="121">
        <f t="shared" si="3"/>
        <v>0.08</v>
      </c>
      <c r="K24" s="300">
        <f t="shared" si="4"/>
        <v>0.36000000000000004</v>
      </c>
      <c r="L24" s="331"/>
      <c r="M24" s="169">
        <f t="shared" si="5"/>
        <v>0</v>
      </c>
      <c r="N24" s="169">
        <f t="shared" si="6"/>
        <v>3.6</v>
      </c>
      <c r="O24" s="221">
        <f t="shared" si="19"/>
        <v>16.8</v>
      </c>
      <c r="P24" s="234" t="e">
        <f t="shared" si="7"/>
        <v>#DIV/0!</v>
      </c>
      <c r="Q24" s="129">
        <f t="shared" si="20"/>
        <v>5</v>
      </c>
      <c r="R24" s="130">
        <f t="shared" si="21"/>
        <v>0.36</v>
      </c>
      <c r="S24" s="134">
        <f t="shared" si="8"/>
        <v>5</v>
      </c>
      <c r="T24" s="303">
        <f t="shared" si="22"/>
        <v>0.36</v>
      </c>
      <c r="U24" s="334"/>
      <c r="V24" s="306">
        <f t="shared" si="9"/>
        <v>40.68</v>
      </c>
      <c r="W24" s="171">
        <f t="shared" si="10"/>
        <v>57.48</v>
      </c>
      <c r="X24" s="199">
        <f t="shared" si="11"/>
        <v>2.42</v>
      </c>
      <c r="Y24" s="309">
        <f t="shared" si="12"/>
        <v>0</v>
      </c>
      <c r="Z24" s="337"/>
      <c r="AA24" s="311">
        <f t="shared" si="13"/>
        <v>0</v>
      </c>
      <c r="AB24" s="197">
        <f t="shared" si="14"/>
        <v>0</v>
      </c>
      <c r="AC24" s="193">
        <f t="shared" si="15"/>
        <v>0</v>
      </c>
      <c r="AD24" s="194">
        <f t="shared" si="16"/>
        <v>0</v>
      </c>
      <c r="AE24" s="175">
        <v>8</v>
      </c>
      <c r="AG24" s="450"/>
    </row>
    <row r="25" spans="1:33" ht="17.25" customHeight="1">
      <c r="A25" s="173">
        <v>9</v>
      </c>
      <c r="B25" s="118">
        <f t="shared" si="17"/>
        <v>0</v>
      </c>
      <c r="C25" s="292">
        <f t="shared" si="18"/>
        <v>0</v>
      </c>
      <c r="D25" s="325"/>
      <c r="E25" s="295">
        <f t="shared" si="0"/>
        <v>0</v>
      </c>
      <c r="F25" s="116">
        <f t="shared" si="23"/>
        <v>2</v>
      </c>
      <c r="G25" s="297">
        <f t="shared" si="1"/>
        <v>16</v>
      </c>
      <c r="H25" s="325"/>
      <c r="I25" s="298">
        <f t="shared" si="2"/>
        <v>9</v>
      </c>
      <c r="J25" s="121">
        <f t="shared" si="3"/>
        <v>0.09</v>
      </c>
      <c r="K25" s="300">
        <f t="shared" si="4"/>
        <v>0.45000000000000007</v>
      </c>
      <c r="L25" s="331"/>
      <c r="M25" s="169">
        <f t="shared" si="5"/>
        <v>0</v>
      </c>
      <c r="N25" s="169">
        <f t="shared" si="6"/>
        <v>4.5</v>
      </c>
      <c r="O25" s="221">
        <f t="shared" si="19"/>
        <v>24</v>
      </c>
      <c r="P25" s="234" t="e">
        <f t="shared" si="7"/>
        <v>#DIV/0!</v>
      </c>
      <c r="Q25" s="129">
        <f t="shared" si="20"/>
        <v>5</v>
      </c>
      <c r="R25" s="130">
        <f t="shared" si="21"/>
        <v>0.31</v>
      </c>
      <c r="S25" s="134">
        <f t="shared" si="8"/>
        <v>5</v>
      </c>
      <c r="T25" s="303">
        <f t="shared" si="22"/>
        <v>0.31</v>
      </c>
      <c r="U25" s="334"/>
      <c r="V25" s="306">
        <f t="shared" si="9"/>
        <v>50.85</v>
      </c>
      <c r="W25" s="171">
        <f t="shared" si="10"/>
        <v>74.849999999999994</v>
      </c>
      <c r="X25" s="199">
        <f t="shared" si="11"/>
        <v>2.12</v>
      </c>
      <c r="Y25" s="309">
        <f t="shared" si="12"/>
        <v>0</v>
      </c>
      <c r="Z25" s="337"/>
      <c r="AA25" s="311">
        <f t="shared" si="13"/>
        <v>0</v>
      </c>
      <c r="AB25" s="197">
        <f t="shared" si="14"/>
        <v>0</v>
      </c>
      <c r="AC25" s="193">
        <f t="shared" si="15"/>
        <v>0</v>
      </c>
      <c r="AD25" s="194">
        <f t="shared" si="16"/>
        <v>0</v>
      </c>
      <c r="AE25" s="175">
        <v>9</v>
      </c>
      <c r="AG25" s="183"/>
    </row>
    <row r="26" spans="1:33" ht="15">
      <c r="A26" s="173">
        <v>10</v>
      </c>
      <c r="B26" s="119">
        <f t="shared" si="17"/>
        <v>0</v>
      </c>
      <c r="C26" s="293">
        <f t="shared" si="18"/>
        <v>0</v>
      </c>
      <c r="D26" s="325"/>
      <c r="E26" s="296">
        <f t="shared" si="0"/>
        <v>0</v>
      </c>
      <c r="F26" s="110">
        <f t="shared" si="23"/>
        <v>2</v>
      </c>
      <c r="G26" s="293">
        <f t="shared" si="1"/>
        <v>18</v>
      </c>
      <c r="H26" s="325"/>
      <c r="I26" s="299">
        <f t="shared" si="2"/>
        <v>10</v>
      </c>
      <c r="J26" s="20">
        <f t="shared" si="3"/>
        <v>0.1</v>
      </c>
      <c r="K26" s="301">
        <f t="shared" si="4"/>
        <v>0.55000000000000004</v>
      </c>
      <c r="L26" s="331"/>
      <c r="M26" s="170">
        <f t="shared" si="5"/>
        <v>0</v>
      </c>
      <c r="N26" s="170">
        <f t="shared" si="6"/>
        <v>5.5</v>
      </c>
      <c r="O26" s="222">
        <f t="shared" si="19"/>
        <v>33</v>
      </c>
      <c r="P26" s="233" t="e">
        <f t="shared" si="7"/>
        <v>#DIV/0!</v>
      </c>
      <c r="Q26" s="131">
        <f t="shared" si="20"/>
        <v>6</v>
      </c>
      <c r="R26" s="132">
        <f t="shared" si="21"/>
        <v>0.33</v>
      </c>
      <c r="S26" s="136">
        <f t="shared" si="8"/>
        <v>6</v>
      </c>
      <c r="T26" s="304">
        <f t="shared" si="22"/>
        <v>0.33</v>
      </c>
      <c r="U26" s="334"/>
      <c r="V26" s="307">
        <f t="shared" si="9"/>
        <v>62.15</v>
      </c>
      <c r="W26" s="172">
        <f t="shared" si="10"/>
        <v>95.15</v>
      </c>
      <c r="X26" s="200">
        <f t="shared" si="11"/>
        <v>1.88</v>
      </c>
      <c r="Y26" s="310">
        <f t="shared" si="12"/>
        <v>0</v>
      </c>
      <c r="Z26" s="337"/>
      <c r="AA26" s="312">
        <f t="shared" si="13"/>
        <v>0</v>
      </c>
      <c r="AB26" s="198">
        <f t="shared" si="14"/>
        <v>0</v>
      </c>
      <c r="AC26" s="195">
        <f t="shared" si="15"/>
        <v>0</v>
      </c>
      <c r="AD26" s="196">
        <f t="shared" si="16"/>
        <v>0</v>
      </c>
      <c r="AE26" s="175">
        <v>10</v>
      </c>
    </row>
    <row r="27" spans="1:33" ht="15">
      <c r="A27" s="173">
        <v>11</v>
      </c>
      <c r="B27" s="118">
        <f t="shared" si="17"/>
        <v>0</v>
      </c>
      <c r="C27" s="292">
        <f t="shared" si="18"/>
        <v>0</v>
      </c>
      <c r="D27" s="325"/>
      <c r="E27" s="295">
        <f t="shared" si="0"/>
        <v>0</v>
      </c>
      <c r="F27" s="116">
        <f t="shared" si="23"/>
        <v>2</v>
      </c>
      <c r="G27" s="297">
        <f t="shared" si="1"/>
        <v>20</v>
      </c>
      <c r="H27" s="325"/>
      <c r="I27" s="298">
        <f t="shared" si="2"/>
        <v>11</v>
      </c>
      <c r="J27" s="121">
        <f t="shared" si="3"/>
        <v>0.11</v>
      </c>
      <c r="K27" s="300">
        <f t="shared" si="4"/>
        <v>0.66</v>
      </c>
      <c r="L27" s="331"/>
      <c r="M27" s="169">
        <f t="shared" si="5"/>
        <v>0</v>
      </c>
      <c r="N27" s="169">
        <f t="shared" si="6"/>
        <v>6.6</v>
      </c>
      <c r="O27" s="221">
        <f t="shared" si="19"/>
        <v>44</v>
      </c>
      <c r="P27" s="234" t="e">
        <f t="shared" si="7"/>
        <v>#DIV/0!</v>
      </c>
      <c r="Q27" s="129">
        <f t="shared" si="20"/>
        <v>7</v>
      </c>
      <c r="R27" s="130">
        <f t="shared" si="21"/>
        <v>0.35</v>
      </c>
      <c r="S27" s="134">
        <f t="shared" si="8"/>
        <v>7</v>
      </c>
      <c r="T27" s="303">
        <f t="shared" si="22"/>
        <v>0.35</v>
      </c>
      <c r="U27" s="334"/>
      <c r="V27" s="306">
        <f t="shared" si="9"/>
        <v>74.58</v>
      </c>
      <c r="W27" s="171">
        <f t="shared" si="10"/>
        <v>118.58</v>
      </c>
      <c r="X27" s="199">
        <f t="shared" si="11"/>
        <v>1.7</v>
      </c>
      <c r="Y27" s="309">
        <f t="shared" si="12"/>
        <v>0</v>
      </c>
      <c r="Z27" s="337"/>
      <c r="AA27" s="311">
        <f t="shared" si="13"/>
        <v>0</v>
      </c>
      <c r="AB27" s="197">
        <f t="shared" si="14"/>
        <v>0</v>
      </c>
      <c r="AC27" s="193">
        <f t="shared" si="15"/>
        <v>0</v>
      </c>
      <c r="AD27" s="194">
        <f t="shared" si="16"/>
        <v>0</v>
      </c>
      <c r="AE27" s="175">
        <v>11</v>
      </c>
    </row>
    <row r="28" spans="1:33" ht="15">
      <c r="A28" s="173">
        <v>12</v>
      </c>
      <c r="B28" s="118">
        <f t="shared" si="17"/>
        <v>0</v>
      </c>
      <c r="C28" s="292">
        <f t="shared" si="18"/>
        <v>0</v>
      </c>
      <c r="D28" s="325"/>
      <c r="E28" s="295">
        <f t="shared" si="0"/>
        <v>0</v>
      </c>
      <c r="F28" s="116">
        <f t="shared" si="23"/>
        <v>2</v>
      </c>
      <c r="G28" s="297">
        <f t="shared" si="1"/>
        <v>22</v>
      </c>
      <c r="H28" s="325"/>
      <c r="I28" s="298">
        <f t="shared" si="2"/>
        <v>12</v>
      </c>
      <c r="J28" s="121">
        <f t="shared" si="3"/>
        <v>0.12</v>
      </c>
      <c r="K28" s="300">
        <f t="shared" si="4"/>
        <v>0.78</v>
      </c>
      <c r="L28" s="331"/>
      <c r="M28" s="169">
        <f t="shared" si="5"/>
        <v>0</v>
      </c>
      <c r="N28" s="169">
        <f t="shared" si="6"/>
        <v>7.8</v>
      </c>
      <c r="O28" s="221">
        <f t="shared" si="19"/>
        <v>57.2</v>
      </c>
      <c r="P28" s="234" t="e">
        <f t="shared" si="7"/>
        <v>#DIV/0!</v>
      </c>
      <c r="Q28" s="129">
        <f t="shared" si="20"/>
        <v>7</v>
      </c>
      <c r="R28" s="130">
        <f t="shared" si="21"/>
        <v>0.32</v>
      </c>
      <c r="S28" s="134">
        <f t="shared" si="8"/>
        <v>7</v>
      </c>
      <c r="T28" s="303">
        <f t="shared" si="22"/>
        <v>0.32</v>
      </c>
      <c r="U28" s="334"/>
      <c r="V28" s="306">
        <f t="shared" si="9"/>
        <v>88.14</v>
      </c>
      <c r="W28" s="171">
        <f t="shared" si="10"/>
        <v>145.34</v>
      </c>
      <c r="X28" s="199">
        <f t="shared" si="11"/>
        <v>1.54</v>
      </c>
      <c r="Y28" s="309">
        <f t="shared" si="12"/>
        <v>0</v>
      </c>
      <c r="Z28" s="337"/>
      <c r="AA28" s="311">
        <f t="shared" si="13"/>
        <v>0</v>
      </c>
      <c r="AB28" s="197">
        <f t="shared" si="14"/>
        <v>0</v>
      </c>
      <c r="AC28" s="193">
        <f t="shared" si="15"/>
        <v>0</v>
      </c>
      <c r="AD28" s="194">
        <f t="shared" si="16"/>
        <v>0</v>
      </c>
      <c r="AE28" s="175">
        <v>12</v>
      </c>
    </row>
    <row r="29" spans="1:33" ht="15">
      <c r="A29" s="173">
        <v>13</v>
      </c>
      <c r="B29" s="118">
        <f t="shared" si="17"/>
        <v>0</v>
      </c>
      <c r="C29" s="292">
        <f t="shared" si="18"/>
        <v>0</v>
      </c>
      <c r="D29" s="325"/>
      <c r="E29" s="295">
        <f t="shared" si="0"/>
        <v>0</v>
      </c>
      <c r="F29" s="116">
        <f t="shared" si="23"/>
        <v>2</v>
      </c>
      <c r="G29" s="297">
        <f t="shared" si="1"/>
        <v>24</v>
      </c>
      <c r="H29" s="325"/>
      <c r="I29" s="298">
        <f t="shared" si="2"/>
        <v>13</v>
      </c>
      <c r="J29" s="121">
        <f t="shared" si="3"/>
        <v>0.13</v>
      </c>
      <c r="K29" s="300">
        <f t="shared" si="4"/>
        <v>0.91</v>
      </c>
      <c r="L29" s="331"/>
      <c r="M29" s="169">
        <f t="shared" si="5"/>
        <v>0</v>
      </c>
      <c r="N29" s="169">
        <f t="shared" si="6"/>
        <v>9.1</v>
      </c>
      <c r="O29" s="221">
        <f t="shared" si="19"/>
        <v>72.8</v>
      </c>
      <c r="P29" s="234" t="e">
        <f t="shared" si="7"/>
        <v>#DIV/0!</v>
      </c>
      <c r="Q29" s="129">
        <f t="shared" si="20"/>
        <v>8</v>
      </c>
      <c r="R29" s="130">
        <f t="shared" si="21"/>
        <v>0.33</v>
      </c>
      <c r="S29" s="134">
        <f t="shared" si="8"/>
        <v>8</v>
      </c>
      <c r="T29" s="303">
        <f t="shared" si="22"/>
        <v>0.33</v>
      </c>
      <c r="U29" s="334"/>
      <c r="V29" s="306">
        <f t="shared" si="9"/>
        <v>102.83</v>
      </c>
      <c r="W29" s="171">
        <f t="shared" si="10"/>
        <v>175.63</v>
      </c>
      <c r="X29" s="199">
        <f t="shared" si="11"/>
        <v>1.41</v>
      </c>
      <c r="Y29" s="309">
        <f t="shared" si="12"/>
        <v>0</v>
      </c>
      <c r="Z29" s="337"/>
      <c r="AA29" s="311">
        <f t="shared" si="13"/>
        <v>0</v>
      </c>
      <c r="AB29" s="197">
        <f t="shared" si="14"/>
        <v>0</v>
      </c>
      <c r="AC29" s="193">
        <f t="shared" si="15"/>
        <v>0</v>
      </c>
      <c r="AD29" s="194">
        <f t="shared" si="16"/>
        <v>0</v>
      </c>
      <c r="AE29" s="175">
        <v>13</v>
      </c>
    </row>
    <row r="30" spans="1:33" ht="15">
      <c r="A30" s="173">
        <v>14</v>
      </c>
      <c r="B30" s="118">
        <f t="shared" si="17"/>
        <v>0</v>
      </c>
      <c r="C30" s="292">
        <f t="shared" si="18"/>
        <v>0</v>
      </c>
      <c r="D30" s="325"/>
      <c r="E30" s="295">
        <f t="shared" si="0"/>
        <v>0</v>
      </c>
      <c r="F30" s="116">
        <f t="shared" si="23"/>
        <v>2</v>
      </c>
      <c r="G30" s="297">
        <f t="shared" si="1"/>
        <v>26</v>
      </c>
      <c r="H30" s="325"/>
      <c r="I30" s="298">
        <f t="shared" si="2"/>
        <v>14</v>
      </c>
      <c r="J30" s="121">
        <f t="shared" si="3"/>
        <v>0.14000000000000001</v>
      </c>
      <c r="K30" s="300">
        <f t="shared" si="4"/>
        <v>1.05</v>
      </c>
      <c r="L30" s="331"/>
      <c r="M30" s="169">
        <f t="shared" si="5"/>
        <v>0</v>
      </c>
      <c r="N30" s="169">
        <f t="shared" si="6"/>
        <v>10.5</v>
      </c>
      <c r="O30" s="221">
        <f t="shared" si="19"/>
        <v>91</v>
      </c>
      <c r="P30" s="234" t="e">
        <f t="shared" si="7"/>
        <v>#DIV/0!</v>
      </c>
      <c r="Q30" s="129">
        <f t="shared" si="20"/>
        <v>9</v>
      </c>
      <c r="R30" s="130">
        <f t="shared" si="21"/>
        <v>0.35</v>
      </c>
      <c r="S30" s="134">
        <f t="shared" si="8"/>
        <v>9</v>
      </c>
      <c r="T30" s="303">
        <f t="shared" si="22"/>
        <v>0.35</v>
      </c>
      <c r="U30" s="334"/>
      <c r="V30" s="306">
        <f t="shared" si="9"/>
        <v>118.65</v>
      </c>
      <c r="W30" s="171">
        <f t="shared" si="10"/>
        <v>209.65</v>
      </c>
      <c r="X30" s="199">
        <f t="shared" si="11"/>
        <v>1.3</v>
      </c>
      <c r="Y30" s="309">
        <f t="shared" si="12"/>
        <v>0</v>
      </c>
      <c r="Z30" s="337"/>
      <c r="AA30" s="311">
        <f t="shared" si="13"/>
        <v>0</v>
      </c>
      <c r="AB30" s="197">
        <f t="shared" si="14"/>
        <v>0</v>
      </c>
      <c r="AC30" s="193">
        <f t="shared" si="15"/>
        <v>0</v>
      </c>
      <c r="AD30" s="194">
        <f t="shared" si="16"/>
        <v>0</v>
      </c>
      <c r="AE30" s="175">
        <v>14</v>
      </c>
    </row>
    <row r="31" spans="1:33" ht="15">
      <c r="A31" s="173">
        <v>15</v>
      </c>
      <c r="B31" s="119">
        <f t="shared" si="17"/>
        <v>0</v>
      </c>
      <c r="C31" s="293">
        <f t="shared" si="18"/>
        <v>0</v>
      </c>
      <c r="D31" s="325"/>
      <c r="E31" s="296">
        <f t="shared" si="0"/>
        <v>0</v>
      </c>
      <c r="F31" s="110">
        <f t="shared" si="23"/>
        <v>2</v>
      </c>
      <c r="G31" s="293">
        <f t="shared" si="1"/>
        <v>28</v>
      </c>
      <c r="H31" s="325"/>
      <c r="I31" s="299">
        <f t="shared" si="2"/>
        <v>15</v>
      </c>
      <c r="J31" s="20">
        <f t="shared" si="3"/>
        <v>0.15</v>
      </c>
      <c r="K31" s="301">
        <f t="shared" si="4"/>
        <v>1.2</v>
      </c>
      <c r="L31" s="331"/>
      <c r="M31" s="170">
        <f t="shared" si="5"/>
        <v>0</v>
      </c>
      <c r="N31" s="170">
        <f t="shared" si="6"/>
        <v>12</v>
      </c>
      <c r="O31" s="222">
        <f t="shared" si="19"/>
        <v>112</v>
      </c>
      <c r="P31" s="233" t="e">
        <f t="shared" si="7"/>
        <v>#DIV/0!</v>
      </c>
      <c r="Q31" s="131">
        <f t="shared" si="20"/>
        <v>9</v>
      </c>
      <c r="R31" s="132">
        <f t="shared" si="21"/>
        <v>0.32</v>
      </c>
      <c r="S31" s="135">
        <f t="shared" si="8"/>
        <v>9</v>
      </c>
      <c r="T31" s="305">
        <f t="shared" si="22"/>
        <v>0.32</v>
      </c>
      <c r="U31" s="334"/>
      <c r="V31" s="307">
        <f t="shared" si="9"/>
        <v>135.6</v>
      </c>
      <c r="W31" s="172">
        <f t="shared" si="10"/>
        <v>247.6</v>
      </c>
      <c r="X31" s="200">
        <f t="shared" si="11"/>
        <v>1.21</v>
      </c>
      <c r="Y31" s="310">
        <f t="shared" si="12"/>
        <v>0</v>
      </c>
      <c r="Z31" s="337"/>
      <c r="AA31" s="312">
        <f t="shared" si="13"/>
        <v>0</v>
      </c>
      <c r="AB31" s="198">
        <f t="shared" si="14"/>
        <v>0</v>
      </c>
      <c r="AC31" s="195">
        <f t="shared" si="15"/>
        <v>0</v>
      </c>
      <c r="AD31" s="196">
        <f t="shared" si="16"/>
        <v>0</v>
      </c>
      <c r="AE31" s="175">
        <v>15</v>
      </c>
    </row>
    <row r="32" spans="1:33" ht="15">
      <c r="A32" s="173">
        <v>16</v>
      </c>
      <c r="B32" s="118">
        <f t="shared" si="17"/>
        <v>0</v>
      </c>
      <c r="C32" s="292">
        <f t="shared" si="18"/>
        <v>0</v>
      </c>
      <c r="D32" s="325"/>
      <c r="E32" s="295">
        <f t="shared" si="0"/>
        <v>0</v>
      </c>
      <c r="F32" s="116">
        <f t="shared" si="23"/>
        <v>2</v>
      </c>
      <c r="G32" s="297">
        <f t="shared" si="1"/>
        <v>30</v>
      </c>
      <c r="H32" s="325"/>
      <c r="I32" s="298">
        <f t="shared" si="2"/>
        <v>16</v>
      </c>
      <c r="J32" s="121">
        <f t="shared" si="3"/>
        <v>0.16</v>
      </c>
      <c r="K32" s="300">
        <f t="shared" si="4"/>
        <v>1.3599999999999999</v>
      </c>
      <c r="L32" s="331"/>
      <c r="M32" s="169">
        <f t="shared" si="5"/>
        <v>0</v>
      </c>
      <c r="N32" s="169">
        <f t="shared" si="6"/>
        <v>13.6</v>
      </c>
      <c r="O32" s="221">
        <f t="shared" si="19"/>
        <v>136</v>
      </c>
      <c r="P32" s="234" t="e">
        <f t="shared" si="7"/>
        <v>#DIV/0!</v>
      </c>
      <c r="Q32" s="129">
        <f t="shared" si="20"/>
        <v>10</v>
      </c>
      <c r="R32" s="130">
        <f t="shared" si="21"/>
        <v>0.33</v>
      </c>
      <c r="S32" s="134">
        <f t="shared" si="8"/>
        <v>10</v>
      </c>
      <c r="T32" s="303">
        <f t="shared" si="22"/>
        <v>0.33</v>
      </c>
      <c r="U32" s="334"/>
      <c r="V32" s="306">
        <f t="shared" si="9"/>
        <v>153.68</v>
      </c>
      <c r="W32" s="171">
        <f t="shared" si="10"/>
        <v>289.68</v>
      </c>
      <c r="X32" s="199">
        <f t="shared" si="11"/>
        <v>1.1299999999999999</v>
      </c>
      <c r="Y32" s="309">
        <f t="shared" si="12"/>
        <v>0</v>
      </c>
      <c r="Z32" s="337"/>
      <c r="AA32" s="311">
        <f t="shared" si="13"/>
        <v>0</v>
      </c>
      <c r="AB32" s="197">
        <f t="shared" si="14"/>
        <v>0</v>
      </c>
      <c r="AC32" s="193">
        <f t="shared" si="15"/>
        <v>0</v>
      </c>
      <c r="AD32" s="194">
        <f t="shared" si="16"/>
        <v>0</v>
      </c>
      <c r="AE32" s="175">
        <v>16</v>
      </c>
    </row>
    <row r="33" spans="1:31" ht="15">
      <c r="A33" s="173">
        <v>17</v>
      </c>
      <c r="B33" s="118">
        <f t="shared" si="17"/>
        <v>0</v>
      </c>
      <c r="C33" s="292">
        <f t="shared" si="18"/>
        <v>0</v>
      </c>
      <c r="D33" s="325"/>
      <c r="E33" s="295">
        <f t="shared" si="0"/>
        <v>0</v>
      </c>
      <c r="F33" s="116">
        <f t="shared" si="23"/>
        <v>2</v>
      </c>
      <c r="G33" s="297">
        <f t="shared" si="1"/>
        <v>32</v>
      </c>
      <c r="H33" s="325"/>
      <c r="I33" s="298">
        <f t="shared" si="2"/>
        <v>17</v>
      </c>
      <c r="J33" s="121">
        <f t="shared" si="3"/>
        <v>0.17</v>
      </c>
      <c r="K33" s="300">
        <f t="shared" si="4"/>
        <v>1.5299999999999998</v>
      </c>
      <c r="L33" s="331"/>
      <c r="M33" s="169">
        <f t="shared" si="5"/>
        <v>0</v>
      </c>
      <c r="N33" s="169">
        <f t="shared" si="6"/>
        <v>15.3</v>
      </c>
      <c r="O33" s="221">
        <f t="shared" si="19"/>
        <v>163.19999999999999</v>
      </c>
      <c r="P33" s="234" t="e">
        <f t="shared" si="7"/>
        <v>#DIV/0!</v>
      </c>
      <c r="Q33" s="129">
        <f t="shared" si="20"/>
        <v>11</v>
      </c>
      <c r="R33" s="130">
        <f t="shared" si="21"/>
        <v>0.34</v>
      </c>
      <c r="S33" s="134">
        <f t="shared" si="8"/>
        <v>11</v>
      </c>
      <c r="T33" s="303">
        <f t="shared" si="22"/>
        <v>0.34</v>
      </c>
      <c r="U33" s="334"/>
      <c r="V33" s="306">
        <f t="shared" si="9"/>
        <v>172.89</v>
      </c>
      <c r="W33" s="171">
        <f t="shared" si="10"/>
        <v>336.09</v>
      </c>
      <c r="X33" s="199">
        <f t="shared" si="11"/>
        <v>1.06</v>
      </c>
      <c r="Y33" s="309">
        <f t="shared" si="12"/>
        <v>0</v>
      </c>
      <c r="Z33" s="337"/>
      <c r="AA33" s="311">
        <f t="shared" si="13"/>
        <v>0</v>
      </c>
      <c r="AB33" s="197">
        <f t="shared" si="14"/>
        <v>0</v>
      </c>
      <c r="AC33" s="193">
        <f t="shared" si="15"/>
        <v>0</v>
      </c>
      <c r="AD33" s="194">
        <f t="shared" si="16"/>
        <v>0</v>
      </c>
      <c r="AE33" s="175">
        <v>17</v>
      </c>
    </row>
    <row r="34" spans="1:31" ht="15">
      <c r="A34" s="173">
        <v>18</v>
      </c>
      <c r="B34" s="118">
        <f t="shared" si="17"/>
        <v>0</v>
      </c>
      <c r="C34" s="292">
        <f t="shared" si="18"/>
        <v>0</v>
      </c>
      <c r="D34" s="325"/>
      <c r="E34" s="295">
        <f t="shared" si="0"/>
        <v>0</v>
      </c>
      <c r="F34" s="116">
        <f t="shared" si="23"/>
        <v>2</v>
      </c>
      <c r="G34" s="297">
        <f t="shared" si="1"/>
        <v>34</v>
      </c>
      <c r="H34" s="325"/>
      <c r="I34" s="298">
        <f t="shared" si="2"/>
        <v>18</v>
      </c>
      <c r="J34" s="121">
        <f t="shared" si="3"/>
        <v>0.18</v>
      </c>
      <c r="K34" s="300">
        <f t="shared" si="4"/>
        <v>1.7099999999999997</v>
      </c>
      <c r="L34" s="331"/>
      <c r="M34" s="169">
        <f t="shared" si="5"/>
        <v>0</v>
      </c>
      <c r="N34" s="169">
        <f t="shared" si="6"/>
        <v>17.100000000000001</v>
      </c>
      <c r="O34" s="221">
        <f t="shared" si="19"/>
        <v>193.8</v>
      </c>
      <c r="P34" s="234" t="e">
        <f t="shared" si="7"/>
        <v>#DIV/0!</v>
      </c>
      <c r="Q34" s="129">
        <f t="shared" si="20"/>
        <v>11</v>
      </c>
      <c r="R34" s="130">
        <f t="shared" si="21"/>
        <v>0.32</v>
      </c>
      <c r="S34" s="134">
        <f t="shared" si="8"/>
        <v>11</v>
      </c>
      <c r="T34" s="303">
        <f t="shared" si="22"/>
        <v>0.32</v>
      </c>
      <c r="U34" s="334"/>
      <c r="V34" s="306">
        <f t="shared" si="9"/>
        <v>193.23</v>
      </c>
      <c r="W34" s="171">
        <f t="shared" si="10"/>
        <v>387.03</v>
      </c>
      <c r="X34" s="199">
        <f t="shared" si="11"/>
        <v>1</v>
      </c>
      <c r="Y34" s="309">
        <f t="shared" si="12"/>
        <v>0</v>
      </c>
      <c r="Z34" s="337"/>
      <c r="AA34" s="311">
        <f t="shared" si="13"/>
        <v>0</v>
      </c>
      <c r="AB34" s="197">
        <f t="shared" si="14"/>
        <v>0</v>
      </c>
      <c r="AC34" s="193">
        <f t="shared" si="15"/>
        <v>0</v>
      </c>
      <c r="AD34" s="194">
        <f t="shared" si="16"/>
        <v>0</v>
      </c>
      <c r="AE34" s="175">
        <v>18</v>
      </c>
    </row>
    <row r="35" spans="1:31" ht="15">
      <c r="A35" s="173">
        <v>19</v>
      </c>
      <c r="B35" s="118">
        <f t="shared" si="17"/>
        <v>0</v>
      </c>
      <c r="C35" s="292">
        <f t="shared" si="18"/>
        <v>0</v>
      </c>
      <c r="D35" s="325"/>
      <c r="E35" s="295">
        <f t="shared" si="0"/>
        <v>0</v>
      </c>
      <c r="F35" s="116">
        <f t="shared" si="23"/>
        <v>2</v>
      </c>
      <c r="G35" s="297">
        <f t="shared" si="1"/>
        <v>36</v>
      </c>
      <c r="H35" s="325"/>
      <c r="I35" s="298">
        <f t="shared" si="2"/>
        <v>19</v>
      </c>
      <c r="J35" s="121">
        <f t="shared" si="3"/>
        <v>0.19</v>
      </c>
      <c r="K35" s="300">
        <f t="shared" si="4"/>
        <v>1.8999999999999997</v>
      </c>
      <c r="L35" s="331"/>
      <c r="M35" s="169">
        <f t="shared" si="5"/>
        <v>0</v>
      </c>
      <c r="N35" s="169">
        <f t="shared" si="6"/>
        <v>19</v>
      </c>
      <c r="O35" s="221">
        <f t="shared" si="19"/>
        <v>228</v>
      </c>
      <c r="P35" s="234" t="e">
        <f t="shared" si="7"/>
        <v>#DIV/0!</v>
      </c>
      <c r="Q35" s="129">
        <f t="shared" si="20"/>
        <v>12</v>
      </c>
      <c r="R35" s="130">
        <f t="shared" si="21"/>
        <v>0.33</v>
      </c>
      <c r="S35" s="134">
        <f t="shared" si="8"/>
        <v>12</v>
      </c>
      <c r="T35" s="303">
        <f t="shared" si="22"/>
        <v>0.33</v>
      </c>
      <c r="U35" s="334"/>
      <c r="V35" s="306">
        <f t="shared" si="9"/>
        <v>214.7</v>
      </c>
      <c r="W35" s="171">
        <f t="shared" si="10"/>
        <v>442.7</v>
      </c>
      <c r="X35" s="199">
        <f t="shared" si="11"/>
        <v>0.94</v>
      </c>
      <c r="Y35" s="309">
        <f t="shared" si="12"/>
        <v>0</v>
      </c>
      <c r="Z35" s="337"/>
      <c r="AA35" s="311">
        <f t="shared" si="13"/>
        <v>0</v>
      </c>
      <c r="AB35" s="197">
        <f t="shared" si="14"/>
        <v>0</v>
      </c>
      <c r="AC35" s="193">
        <f t="shared" si="15"/>
        <v>0</v>
      </c>
      <c r="AD35" s="194">
        <f t="shared" si="16"/>
        <v>0</v>
      </c>
      <c r="AE35" s="175">
        <v>19</v>
      </c>
    </row>
    <row r="36" spans="1:31" ht="15">
      <c r="A36" s="173">
        <v>20</v>
      </c>
      <c r="B36" s="119">
        <f t="shared" si="17"/>
        <v>0</v>
      </c>
      <c r="C36" s="293">
        <f t="shared" si="18"/>
        <v>0</v>
      </c>
      <c r="D36" s="325"/>
      <c r="E36" s="296">
        <f t="shared" si="0"/>
        <v>0</v>
      </c>
      <c r="F36" s="110">
        <f t="shared" si="23"/>
        <v>2</v>
      </c>
      <c r="G36" s="293">
        <f t="shared" si="1"/>
        <v>38</v>
      </c>
      <c r="H36" s="325"/>
      <c r="I36" s="299">
        <f t="shared" si="2"/>
        <v>20</v>
      </c>
      <c r="J36" s="20">
        <f t="shared" si="3"/>
        <v>0.2</v>
      </c>
      <c r="K36" s="301">
        <f t="shared" si="4"/>
        <v>2.0999999999999996</v>
      </c>
      <c r="L36" s="331"/>
      <c r="M36" s="170">
        <f t="shared" si="5"/>
        <v>0</v>
      </c>
      <c r="N36" s="170">
        <f t="shared" si="6"/>
        <v>21</v>
      </c>
      <c r="O36" s="222">
        <f t="shared" si="19"/>
        <v>266</v>
      </c>
      <c r="P36" s="233" t="e">
        <f t="shared" si="7"/>
        <v>#DIV/0!</v>
      </c>
      <c r="Q36" s="131">
        <f t="shared" si="20"/>
        <v>13</v>
      </c>
      <c r="R36" s="132">
        <f t="shared" si="21"/>
        <v>0.34</v>
      </c>
      <c r="S36" s="136">
        <f t="shared" si="8"/>
        <v>13</v>
      </c>
      <c r="T36" s="304">
        <f t="shared" si="22"/>
        <v>0.34</v>
      </c>
      <c r="U36" s="334"/>
      <c r="V36" s="307">
        <f t="shared" si="9"/>
        <v>237.3</v>
      </c>
      <c r="W36" s="172">
        <f t="shared" si="10"/>
        <v>503.3</v>
      </c>
      <c r="X36" s="200">
        <f t="shared" si="11"/>
        <v>0.89</v>
      </c>
      <c r="Y36" s="310">
        <f t="shared" si="12"/>
        <v>0</v>
      </c>
      <c r="Z36" s="337"/>
      <c r="AA36" s="312">
        <f t="shared" si="13"/>
        <v>0</v>
      </c>
      <c r="AB36" s="198">
        <f t="shared" si="14"/>
        <v>0</v>
      </c>
      <c r="AC36" s="195">
        <f t="shared" si="15"/>
        <v>0</v>
      </c>
      <c r="AD36" s="196">
        <f t="shared" si="16"/>
        <v>0</v>
      </c>
      <c r="AE36" s="175">
        <v>20</v>
      </c>
    </row>
    <row r="37" spans="1:31" ht="15" customHeight="1">
      <c r="A37" s="173">
        <v>21</v>
      </c>
      <c r="B37" s="118">
        <f>IF(AND($A37&gt;=C$9,C$9&gt;0),0,IF(AND($A37&gt;=C$6,C$6&gt;0),C$7,0))</f>
        <v>0</v>
      </c>
      <c r="C37" s="292">
        <f>IF(AND($A37&gt;=C$9,C$9&gt;0),C$10,C36+B37)</f>
        <v>0</v>
      </c>
      <c r="D37" s="325"/>
      <c r="E37" s="295">
        <f>IF(OR($A37&lt;2,AND(G$12&gt;0,$A37&gt;G$12)),0,IF(AND($A37&gt;=G$9,G$9&gt;0),G$10,IF(AND($A37&gt;=G$6,G$6&gt;0),G$7,0)))</f>
        <v>0</v>
      </c>
      <c r="F37" s="116">
        <f t="shared" ref="F37:G39" si="24">F36+E37</f>
        <v>2</v>
      </c>
      <c r="G37" s="297">
        <f t="shared" si="24"/>
        <v>40</v>
      </c>
      <c r="H37" s="325"/>
      <c r="I37" s="298">
        <f>IF(($A37&lt;K$4),1,IF(AND($A37&gt;K$12,K$12&gt;0),I36,IF(AND($A37&gt;=K$9,K$9&gt;0),ROUND(I36+K$10,4),IF(AND($A37&gt;=K$6,K$6&gt;0),ROUND(I36+K$7,4),K$3))))</f>
        <v>21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0.21</v>
      </c>
      <c r="K37" s="300">
        <f>K36+J37</f>
        <v>2.3099999999999996</v>
      </c>
      <c r="L37" s="331"/>
      <c r="M37" s="169">
        <f>ROUND(C37*N37-K37*$O$6,2)</f>
        <v>0</v>
      </c>
      <c r="N37" s="169">
        <f>ROUND(ROUND(K37,2)*$O$4,2)</f>
        <v>23.1</v>
      </c>
      <c r="O37" s="221">
        <f>ROUND((ROUND(K36,2)*(G37-G36)*$O$4+O36+J37*$O$6),2)</f>
        <v>308</v>
      </c>
      <c r="P37" s="234" t="e">
        <f>O37/$O$10</f>
        <v>#DIV/0!</v>
      </c>
      <c r="Q37" s="129">
        <f>ROUND(O37/N37,0)</f>
        <v>13</v>
      </c>
      <c r="R37" s="130">
        <f>ROUND(Q37/G37,2)</f>
        <v>0.33</v>
      </c>
      <c r="S37" s="134">
        <f>Q37+C37</f>
        <v>13</v>
      </c>
      <c r="T37" s="303">
        <f>ROUND(S37/G37,2)</f>
        <v>0.33</v>
      </c>
      <c r="U37" s="334"/>
      <c r="V37" s="306">
        <f>ROUND(K37*$O$7,2)</f>
        <v>261.02999999999997</v>
      </c>
      <c r="W37" s="171">
        <f>ROUND(O37+V37,2)</f>
        <v>569.03</v>
      </c>
      <c r="X37" s="199">
        <f>IF(O37&gt;0,ROUND(V37/O37,2),0)</f>
        <v>0.85</v>
      </c>
      <c r="Y37" s="309">
        <f>IF($O$10&gt;0,ROUND(V37/$O$10,2),0)</f>
        <v>0</v>
      </c>
      <c r="Z37" s="337"/>
      <c r="AA37" s="311">
        <f>IF($O$10&gt;0,ROUND($O$10-W37,2),0)</f>
        <v>0</v>
      </c>
      <c r="AB37" s="197">
        <f>IF($O$10&gt;0,ROUND(W37/$O$10,2),0)</f>
        <v>0</v>
      </c>
      <c r="AC37" s="193">
        <f>IF(AND(AA37&gt;0,$O$4&gt;0),($O$10-O37-V37*$O$8)/N37,0)</f>
        <v>0</v>
      </c>
      <c r="AD37" s="194">
        <f>IF(AC37&gt;0,AC37+G37,0)</f>
        <v>0</v>
      </c>
      <c r="AE37" s="175">
        <v>21</v>
      </c>
    </row>
    <row r="38" spans="1:31" ht="15">
      <c r="A38" s="173">
        <v>22</v>
      </c>
      <c r="B38" s="118">
        <f>IF(AND($A38&gt;=C$9,C$9&gt;0),0,IF(AND($A38&gt;=C$6,C$6&gt;0),C$7,0))</f>
        <v>0</v>
      </c>
      <c r="C38" s="292">
        <f>IF(AND($A38&gt;=C$9,C$9&gt;0),C$10,C37+B38)</f>
        <v>0</v>
      </c>
      <c r="D38" s="325"/>
      <c r="E38" s="295">
        <f>IF(OR($A38&lt;2,AND(G$12&gt;0,$A38&gt;G$12)),0,IF(AND($A38&gt;=G$9,G$9&gt;0),G$10,IF(AND($A38&gt;=G$6,G$6&gt;0),G$7,0)))</f>
        <v>0</v>
      </c>
      <c r="F38" s="116">
        <f t="shared" si="24"/>
        <v>2</v>
      </c>
      <c r="G38" s="297">
        <f t="shared" si="24"/>
        <v>42</v>
      </c>
      <c r="H38" s="325"/>
      <c r="I38" s="298">
        <f>IF(($A38&lt;K$4),1,IF(AND($A38&gt;K$12,K$12&gt;0),I37,IF(AND($A38&gt;=K$9,K$9&gt;0),ROUND(I37+K$10,4),IF(AND($A38&gt;=K$6,K$6&gt;0),ROUND(I37+K$7,4),K$3))))</f>
        <v>22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0.22</v>
      </c>
      <c r="K38" s="300">
        <f>K37+J38</f>
        <v>2.5299999999999998</v>
      </c>
      <c r="L38" s="331"/>
      <c r="M38" s="169">
        <f>ROUND(C38*N38-K38*$O$6,2)</f>
        <v>0</v>
      </c>
      <c r="N38" s="169">
        <f>ROUND(ROUND(K38,2)*$O$4,2)</f>
        <v>25.3</v>
      </c>
      <c r="O38" s="221">
        <f>ROUND((ROUND(K37,2)*(G38-G37)*$O$4+O37+J38*$O$6),2)</f>
        <v>354.2</v>
      </c>
      <c r="P38" s="234" t="e">
        <f>O38/$O$10</f>
        <v>#DIV/0!</v>
      </c>
      <c r="Q38" s="129">
        <f>ROUND(O38/N38,0)</f>
        <v>14</v>
      </c>
      <c r="R38" s="130">
        <f>ROUND(Q38/G38,2)</f>
        <v>0.33</v>
      </c>
      <c r="S38" s="134">
        <f>Q38+C38</f>
        <v>14</v>
      </c>
      <c r="T38" s="303">
        <f>ROUND(S38/G38,2)</f>
        <v>0.33</v>
      </c>
      <c r="U38" s="334"/>
      <c r="V38" s="306">
        <f>ROUND(K38*$O$7,2)</f>
        <v>285.89</v>
      </c>
      <c r="W38" s="171">
        <f>ROUND(O38+V38,2)</f>
        <v>640.09</v>
      </c>
      <c r="X38" s="199">
        <f>IF(O38&gt;0,ROUND(V38/O38,2),0)</f>
        <v>0.81</v>
      </c>
      <c r="Y38" s="309">
        <f>IF($O$10&gt;0,ROUND(V38/$O$10,2),0)</f>
        <v>0</v>
      </c>
      <c r="Z38" s="337"/>
      <c r="AA38" s="311">
        <f>IF($O$10&gt;0,ROUND($O$10-W38,2),0)</f>
        <v>0</v>
      </c>
      <c r="AB38" s="197">
        <f>IF($O$10&gt;0,ROUND(W38/$O$10,2),0)</f>
        <v>0</v>
      </c>
      <c r="AC38" s="193">
        <f>IF(AND(AA38&gt;0,$O$4&gt;0),($O$10-O38-V38*$O$8)/N38,0)</f>
        <v>0</v>
      </c>
      <c r="AD38" s="194">
        <f>IF(AC38&gt;0,AC38+G38,0)</f>
        <v>0</v>
      </c>
      <c r="AE38" s="175">
        <v>22</v>
      </c>
    </row>
    <row r="39" spans="1:31" ht="15">
      <c r="A39" s="173">
        <v>23</v>
      </c>
      <c r="B39" s="118">
        <f>IF(AND($A39&gt;=C$9,C$9&gt;0),0,IF(AND($A39&gt;=C$6,C$6&gt;0),C$7,0))</f>
        <v>0</v>
      </c>
      <c r="C39" s="292">
        <f>IF(AND($A39&gt;=C$9,C$9&gt;0),C$10,C38+B39)</f>
        <v>0</v>
      </c>
      <c r="D39" s="325"/>
      <c r="E39" s="295">
        <f>IF(OR($A39&lt;2,AND(G$12&gt;0,$A39&gt;G$12)),0,IF(AND($A39&gt;=G$9,G$9&gt;0),G$10,IF(AND($A39&gt;=G$6,G$6&gt;0),G$7,0)))</f>
        <v>0</v>
      </c>
      <c r="F39" s="116">
        <f t="shared" si="24"/>
        <v>2</v>
      </c>
      <c r="G39" s="297">
        <f t="shared" si="24"/>
        <v>44</v>
      </c>
      <c r="H39" s="325"/>
      <c r="I39" s="298">
        <f>IF(($A39&lt;K$4),1,IF(AND($A39&gt;K$12,K$12&gt;0),I38,IF(AND($A39&gt;=K$9,K$9&gt;0),ROUND(I38+K$10,4),IF(AND($A39&gt;=K$6,K$6&gt;0),ROUND(I38+K$7,4),K$3))))</f>
        <v>23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0.23</v>
      </c>
      <c r="K39" s="300">
        <f>K38+J39</f>
        <v>2.76</v>
      </c>
      <c r="L39" s="331"/>
      <c r="M39" s="169">
        <f>ROUND(C39*N39-K39*$O$6,2)</f>
        <v>0</v>
      </c>
      <c r="N39" s="169">
        <f>ROUND(ROUND(K39,2)*$O$4,2)</f>
        <v>27.6</v>
      </c>
      <c r="O39" s="221">
        <f>ROUND((ROUND(K38,2)*(G39-G38)*$O$4+O38+J39*$O$6),2)</f>
        <v>404.8</v>
      </c>
      <c r="P39" s="234" t="e">
        <f>O39/$O$10</f>
        <v>#DIV/0!</v>
      </c>
      <c r="Q39" s="129">
        <f>ROUND(O39/N39,0)</f>
        <v>15</v>
      </c>
      <c r="R39" s="130">
        <f>ROUND(Q39/G39,2)</f>
        <v>0.34</v>
      </c>
      <c r="S39" s="134">
        <f>Q39+C39</f>
        <v>15</v>
      </c>
      <c r="T39" s="303">
        <f>ROUND(S39/G39,2)</f>
        <v>0.34</v>
      </c>
      <c r="U39" s="334"/>
      <c r="V39" s="306">
        <f>ROUND(K39*$O$7,2)</f>
        <v>311.88</v>
      </c>
      <c r="W39" s="171">
        <f>ROUND(O39+V39,2)</f>
        <v>716.68</v>
      </c>
      <c r="X39" s="199">
        <f>IF(O39&gt;0,ROUND(V39/O39,2),0)</f>
        <v>0.77</v>
      </c>
      <c r="Y39" s="309">
        <f>IF($O$10&gt;0,ROUND(V39/$O$10,2),0)</f>
        <v>0</v>
      </c>
      <c r="Z39" s="337"/>
      <c r="AA39" s="311">
        <f>IF($O$10&gt;0,ROUND($O$10-W39,2),0)</f>
        <v>0</v>
      </c>
      <c r="AB39" s="197">
        <f>IF($O$10&gt;0,ROUND(W39/$O$10,2),0)</f>
        <v>0</v>
      </c>
      <c r="AC39" s="193">
        <f>IF(AND(AA39&gt;0,$O$4&gt;0),($O$10-O39-V39*$O$8)/N39,0)</f>
        <v>0</v>
      </c>
      <c r="AD39" s="194">
        <f>IF(AC39&gt;0,AC39+G39,0)</f>
        <v>0</v>
      </c>
      <c r="AE39" s="175">
        <v>23</v>
      </c>
    </row>
    <row r="40" spans="1:31" ht="15" customHeight="1">
      <c r="A40" s="173">
        <v>24</v>
      </c>
      <c r="B40" s="118">
        <f t="shared" ref="B40:B66" si="25">IF(AND($A40&gt;=C$9,C$9&gt;0),0,IF(AND($A40&gt;=C$6,C$6&gt;0),C$7,0))</f>
        <v>0</v>
      </c>
      <c r="C40" s="292">
        <f t="shared" ref="C40:C66" si="26">IF(AND($A40&gt;=C$9,C$9&gt;0),C$10,C39+B40)</f>
        <v>0</v>
      </c>
      <c r="D40" s="325"/>
      <c r="E40" s="295">
        <f t="shared" ref="E40:E66" si="27">IF(OR($A40&lt;2,AND(G$12&gt;0,$A40&gt;G$12)),0,IF(AND($A40&gt;=G$9,G$9&gt;0),G$10,IF(AND($A40&gt;=G$6,G$6&gt;0),G$7,0)))</f>
        <v>0</v>
      </c>
      <c r="F40" s="116">
        <f t="shared" ref="F40:F66" si="28">F39+E40</f>
        <v>2</v>
      </c>
      <c r="G40" s="297">
        <f t="shared" ref="G40:G66" si="29">G39+F40</f>
        <v>46</v>
      </c>
      <c r="H40" s="325"/>
      <c r="I40" s="298">
        <f t="shared" ref="I40:I66" si="30">IF(($A40&lt;K$4),1,IF(AND($A40&gt;K$12,K$12&gt;0),I39,IF(AND($A40&gt;=K$9,K$9&gt;0),ROUND(I39+K$10,4),IF(AND($A40&gt;=K$6,K$6&gt;0),ROUND(I39+K$7,4),K$3))))</f>
        <v>24</v>
      </c>
      <c r="J40" s="121">
        <f t="shared" ref="J40:J66" si="31">IF($A40&lt;K$4, K$2, IF(K$1=0,IF(K$13&gt;0,IF(K$2*K$13&lt;ROUND(J39*I40, 3),K$2*K$13,ROUND(J39*I40, 3)),ROUND(J39*I40, 3)),IF(K$13&gt;0,IF(K$2*K$13&lt;ROUND(K$2*I40, 3),K$2*K$13,ROUND(K$2*I40, 3)),ROUND(K$2*I40, 3))))</f>
        <v>0.24</v>
      </c>
      <c r="K40" s="300">
        <f t="shared" ref="K40:K66" si="32">K39+J40</f>
        <v>3</v>
      </c>
      <c r="L40" s="331"/>
      <c r="M40" s="169">
        <f t="shared" ref="M40:M66" si="33">ROUND(C40*N40-K40*$O$6,2)</f>
        <v>0</v>
      </c>
      <c r="N40" s="169">
        <f t="shared" ref="N40:N66" si="34">ROUND(ROUND(K40,2)*$O$4,2)</f>
        <v>30</v>
      </c>
      <c r="O40" s="221">
        <f t="shared" ref="O40:O66" si="35">ROUND((ROUND(K39,2)*(G40-G39)*$O$4+O39+J40*$O$6),2)</f>
        <v>460</v>
      </c>
      <c r="P40" s="234" t="e">
        <f t="shared" ref="P40:P103" si="36">O40/$O$10</f>
        <v>#DIV/0!</v>
      </c>
      <c r="Q40" s="129">
        <f t="shared" ref="Q40:Q66" si="37">ROUND(O40/N40,0)</f>
        <v>15</v>
      </c>
      <c r="R40" s="130">
        <f t="shared" ref="R40:R66" si="38">ROUND(Q40/G40,2)</f>
        <v>0.33</v>
      </c>
      <c r="S40" s="134">
        <f t="shared" ref="S40:S66" si="39">Q40+C40</f>
        <v>15</v>
      </c>
      <c r="T40" s="303">
        <f t="shared" ref="T40:T66" si="40">ROUND(S40/G40,2)</f>
        <v>0.33</v>
      </c>
      <c r="U40" s="334"/>
      <c r="V40" s="306">
        <f t="shared" ref="V40:V66" si="41">ROUND(K40*$O$7,2)</f>
        <v>339</v>
      </c>
      <c r="W40" s="171">
        <f t="shared" ref="W40:W66" si="42">ROUND(O40+V40,2)</f>
        <v>799</v>
      </c>
      <c r="X40" s="199">
        <f t="shared" ref="X40:X66" si="43">IF(O40&gt;0,ROUND(V40/O40,2),0)</f>
        <v>0.74</v>
      </c>
      <c r="Y40" s="309">
        <f t="shared" ref="Y40:Y66" si="44">IF($O$10&gt;0,ROUND(V40/$O$10,2),0)</f>
        <v>0</v>
      </c>
      <c r="Z40" s="337"/>
      <c r="AA40" s="311">
        <f t="shared" ref="AA40:AA66" si="45">IF($O$10&gt;0,ROUND($O$10-W40,2),0)</f>
        <v>0</v>
      </c>
      <c r="AB40" s="197">
        <f t="shared" ref="AB40:AB66" si="46">IF($O$10&gt;0,ROUND(W40/$O$10,2),0)</f>
        <v>0</v>
      </c>
      <c r="AC40" s="193">
        <f t="shared" ref="AC40:AC66" si="47">IF(AND(AA40&gt;0,$O$4&gt;0),($O$10-O40-V40*$O$8)/N40,0)</f>
        <v>0</v>
      </c>
      <c r="AD40" s="194">
        <f t="shared" ref="AD40:AD66" si="48">IF(AC40&gt;0,AC40+G40,0)</f>
        <v>0</v>
      </c>
      <c r="AE40" s="175">
        <v>24</v>
      </c>
    </row>
    <row r="41" spans="1:31" ht="15">
      <c r="A41" s="173">
        <v>25</v>
      </c>
      <c r="B41" s="119">
        <f t="shared" si="25"/>
        <v>0</v>
      </c>
      <c r="C41" s="293">
        <f t="shared" si="26"/>
        <v>0</v>
      </c>
      <c r="D41" s="325"/>
      <c r="E41" s="296">
        <f t="shared" si="27"/>
        <v>0</v>
      </c>
      <c r="F41" s="110">
        <f t="shared" si="28"/>
        <v>2</v>
      </c>
      <c r="G41" s="293">
        <f t="shared" si="29"/>
        <v>48</v>
      </c>
      <c r="H41" s="325"/>
      <c r="I41" s="299">
        <f t="shared" si="30"/>
        <v>25</v>
      </c>
      <c r="J41" s="20">
        <f t="shared" si="31"/>
        <v>0.25</v>
      </c>
      <c r="K41" s="301">
        <f t="shared" si="32"/>
        <v>3.25</v>
      </c>
      <c r="L41" s="331"/>
      <c r="M41" s="170">
        <f t="shared" si="33"/>
        <v>0</v>
      </c>
      <c r="N41" s="170">
        <f t="shared" si="34"/>
        <v>32.5</v>
      </c>
      <c r="O41" s="222">
        <f t="shared" si="35"/>
        <v>520</v>
      </c>
      <c r="P41" s="233" t="e">
        <f t="shared" si="36"/>
        <v>#DIV/0!</v>
      </c>
      <c r="Q41" s="131">
        <f t="shared" si="37"/>
        <v>16</v>
      </c>
      <c r="R41" s="132">
        <f t="shared" si="38"/>
        <v>0.33</v>
      </c>
      <c r="S41" s="136">
        <f t="shared" si="39"/>
        <v>16</v>
      </c>
      <c r="T41" s="304">
        <f t="shared" si="40"/>
        <v>0.33</v>
      </c>
      <c r="U41" s="334"/>
      <c r="V41" s="307">
        <f t="shared" si="41"/>
        <v>367.25</v>
      </c>
      <c r="W41" s="172">
        <f t="shared" si="42"/>
        <v>887.25</v>
      </c>
      <c r="X41" s="200">
        <f t="shared" si="43"/>
        <v>0.71</v>
      </c>
      <c r="Y41" s="310">
        <f t="shared" si="44"/>
        <v>0</v>
      </c>
      <c r="Z41" s="337"/>
      <c r="AA41" s="312">
        <f t="shared" si="45"/>
        <v>0</v>
      </c>
      <c r="AB41" s="198">
        <f t="shared" si="46"/>
        <v>0</v>
      </c>
      <c r="AC41" s="195">
        <f t="shared" si="47"/>
        <v>0</v>
      </c>
      <c r="AD41" s="196">
        <f t="shared" si="48"/>
        <v>0</v>
      </c>
      <c r="AE41" s="175">
        <v>25</v>
      </c>
    </row>
    <row r="42" spans="1:31" ht="15">
      <c r="A42" s="173">
        <v>26</v>
      </c>
      <c r="B42" s="118">
        <f t="shared" si="25"/>
        <v>0</v>
      </c>
      <c r="C42" s="292">
        <f t="shared" si="26"/>
        <v>0</v>
      </c>
      <c r="D42" s="325"/>
      <c r="E42" s="295">
        <f t="shared" si="27"/>
        <v>0</v>
      </c>
      <c r="F42" s="116">
        <f t="shared" si="28"/>
        <v>2</v>
      </c>
      <c r="G42" s="297">
        <f t="shared" si="29"/>
        <v>50</v>
      </c>
      <c r="H42" s="325"/>
      <c r="I42" s="298">
        <f t="shared" si="30"/>
        <v>26</v>
      </c>
      <c r="J42" s="121">
        <f t="shared" si="31"/>
        <v>0.26</v>
      </c>
      <c r="K42" s="300">
        <f t="shared" si="32"/>
        <v>3.51</v>
      </c>
      <c r="L42" s="331"/>
      <c r="M42" s="169">
        <f t="shared" si="33"/>
        <v>0</v>
      </c>
      <c r="N42" s="169">
        <f t="shared" si="34"/>
        <v>35.1</v>
      </c>
      <c r="O42" s="221">
        <f t="shared" si="35"/>
        <v>585</v>
      </c>
      <c r="P42" s="234" t="e">
        <f t="shared" si="36"/>
        <v>#DIV/0!</v>
      </c>
      <c r="Q42" s="129">
        <f t="shared" si="37"/>
        <v>17</v>
      </c>
      <c r="R42" s="130">
        <f t="shared" si="38"/>
        <v>0.34</v>
      </c>
      <c r="S42" s="134">
        <f t="shared" si="39"/>
        <v>17</v>
      </c>
      <c r="T42" s="303">
        <f t="shared" si="40"/>
        <v>0.34</v>
      </c>
      <c r="U42" s="334"/>
      <c r="V42" s="306">
        <f t="shared" si="41"/>
        <v>396.63</v>
      </c>
      <c r="W42" s="171">
        <f t="shared" si="42"/>
        <v>981.63</v>
      </c>
      <c r="X42" s="199">
        <f t="shared" si="43"/>
        <v>0.68</v>
      </c>
      <c r="Y42" s="309">
        <f t="shared" si="44"/>
        <v>0</v>
      </c>
      <c r="Z42" s="337"/>
      <c r="AA42" s="311">
        <f t="shared" si="45"/>
        <v>0</v>
      </c>
      <c r="AB42" s="197">
        <f t="shared" si="46"/>
        <v>0</v>
      </c>
      <c r="AC42" s="193">
        <f t="shared" si="47"/>
        <v>0</v>
      </c>
      <c r="AD42" s="194">
        <f t="shared" si="48"/>
        <v>0</v>
      </c>
      <c r="AE42" s="175">
        <v>26</v>
      </c>
    </row>
    <row r="43" spans="1:31" ht="15">
      <c r="A43" s="173">
        <v>27</v>
      </c>
      <c r="B43" s="118">
        <f t="shared" si="25"/>
        <v>0</v>
      </c>
      <c r="C43" s="292">
        <f t="shared" si="26"/>
        <v>0</v>
      </c>
      <c r="D43" s="325"/>
      <c r="E43" s="295">
        <f t="shared" si="27"/>
        <v>0</v>
      </c>
      <c r="F43" s="116">
        <f t="shared" si="28"/>
        <v>2</v>
      </c>
      <c r="G43" s="297">
        <f t="shared" si="29"/>
        <v>52</v>
      </c>
      <c r="H43" s="325"/>
      <c r="I43" s="298">
        <f t="shared" si="30"/>
        <v>27</v>
      </c>
      <c r="J43" s="121">
        <f t="shared" si="31"/>
        <v>0.27</v>
      </c>
      <c r="K43" s="300">
        <f t="shared" si="32"/>
        <v>3.78</v>
      </c>
      <c r="L43" s="331"/>
      <c r="M43" s="169">
        <f t="shared" si="33"/>
        <v>0</v>
      </c>
      <c r="N43" s="169">
        <f t="shared" si="34"/>
        <v>37.799999999999997</v>
      </c>
      <c r="O43" s="221">
        <f t="shared" si="35"/>
        <v>655.20000000000005</v>
      </c>
      <c r="P43" s="234" t="e">
        <f t="shared" si="36"/>
        <v>#DIV/0!</v>
      </c>
      <c r="Q43" s="129">
        <f t="shared" si="37"/>
        <v>17</v>
      </c>
      <c r="R43" s="130">
        <f t="shared" si="38"/>
        <v>0.33</v>
      </c>
      <c r="S43" s="134">
        <f t="shared" si="39"/>
        <v>17</v>
      </c>
      <c r="T43" s="303">
        <f t="shared" si="40"/>
        <v>0.33</v>
      </c>
      <c r="U43" s="334"/>
      <c r="V43" s="306">
        <f t="shared" si="41"/>
        <v>427.14</v>
      </c>
      <c r="W43" s="171">
        <f t="shared" si="42"/>
        <v>1082.3399999999999</v>
      </c>
      <c r="X43" s="199">
        <f t="shared" si="43"/>
        <v>0.65</v>
      </c>
      <c r="Y43" s="309">
        <f t="shared" si="44"/>
        <v>0</v>
      </c>
      <c r="Z43" s="337"/>
      <c r="AA43" s="311">
        <f t="shared" si="45"/>
        <v>0</v>
      </c>
      <c r="AB43" s="197">
        <f t="shared" si="46"/>
        <v>0</v>
      </c>
      <c r="AC43" s="193">
        <f t="shared" si="47"/>
        <v>0</v>
      </c>
      <c r="AD43" s="194">
        <f t="shared" si="48"/>
        <v>0</v>
      </c>
      <c r="AE43" s="175">
        <v>27</v>
      </c>
    </row>
    <row r="44" spans="1:31" ht="15">
      <c r="A44" s="173">
        <v>28</v>
      </c>
      <c r="B44" s="118">
        <f t="shared" si="25"/>
        <v>0</v>
      </c>
      <c r="C44" s="292">
        <f t="shared" si="26"/>
        <v>0</v>
      </c>
      <c r="D44" s="325"/>
      <c r="E44" s="295">
        <f t="shared" si="27"/>
        <v>0</v>
      </c>
      <c r="F44" s="116">
        <f t="shared" si="28"/>
        <v>2</v>
      </c>
      <c r="G44" s="297">
        <f t="shared" si="29"/>
        <v>54</v>
      </c>
      <c r="H44" s="325"/>
      <c r="I44" s="298">
        <f t="shared" si="30"/>
        <v>28</v>
      </c>
      <c r="J44" s="121">
        <f t="shared" si="31"/>
        <v>0.28000000000000003</v>
      </c>
      <c r="K44" s="300">
        <f t="shared" si="32"/>
        <v>4.0599999999999996</v>
      </c>
      <c r="L44" s="331"/>
      <c r="M44" s="169">
        <f t="shared" si="33"/>
        <v>0</v>
      </c>
      <c r="N44" s="169">
        <f t="shared" si="34"/>
        <v>40.6</v>
      </c>
      <c r="O44" s="221">
        <f t="shared" si="35"/>
        <v>730.8</v>
      </c>
      <c r="P44" s="234" t="e">
        <f t="shared" si="36"/>
        <v>#DIV/0!</v>
      </c>
      <c r="Q44" s="129">
        <f t="shared" si="37"/>
        <v>18</v>
      </c>
      <c r="R44" s="130">
        <f t="shared" si="38"/>
        <v>0.33</v>
      </c>
      <c r="S44" s="134">
        <f t="shared" si="39"/>
        <v>18</v>
      </c>
      <c r="T44" s="303">
        <f t="shared" si="40"/>
        <v>0.33</v>
      </c>
      <c r="U44" s="334"/>
      <c r="V44" s="306">
        <f t="shared" si="41"/>
        <v>458.78</v>
      </c>
      <c r="W44" s="171">
        <f t="shared" si="42"/>
        <v>1189.58</v>
      </c>
      <c r="X44" s="199">
        <f t="shared" si="43"/>
        <v>0.63</v>
      </c>
      <c r="Y44" s="309">
        <f t="shared" si="44"/>
        <v>0</v>
      </c>
      <c r="Z44" s="337"/>
      <c r="AA44" s="311">
        <f t="shared" si="45"/>
        <v>0</v>
      </c>
      <c r="AB44" s="197">
        <f t="shared" si="46"/>
        <v>0</v>
      </c>
      <c r="AC44" s="193">
        <f t="shared" si="47"/>
        <v>0</v>
      </c>
      <c r="AD44" s="194">
        <f t="shared" si="48"/>
        <v>0</v>
      </c>
      <c r="AE44" s="175">
        <v>28</v>
      </c>
    </row>
    <row r="45" spans="1:31" ht="15">
      <c r="A45" s="173">
        <v>29</v>
      </c>
      <c r="B45" s="118">
        <f t="shared" si="25"/>
        <v>0</v>
      </c>
      <c r="C45" s="292">
        <f t="shared" si="26"/>
        <v>0</v>
      </c>
      <c r="D45" s="325"/>
      <c r="E45" s="295">
        <f t="shared" si="27"/>
        <v>0</v>
      </c>
      <c r="F45" s="116">
        <f t="shared" si="28"/>
        <v>2</v>
      </c>
      <c r="G45" s="297">
        <f t="shared" si="29"/>
        <v>56</v>
      </c>
      <c r="H45" s="325"/>
      <c r="I45" s="298">
        <f t="shared" si="30"/>
        <v>29</v>
      </c>
      <c r="J45" s="121">
        <f t="shared" si="31"/>
        <v>0.28999999999999998</v>
      </c>
      <c r="K45" s="300">
        <f t="shared" si="32"/>
        <v>4.3499999999999996</v>
      </c>
      <c r="L45" s="331"/>
      <c r="M45" s="169">
        <f t="shared" si="33"/>
        <v>0</v>
      </c>
      <c r="N45" s="169">
        <f t="shared" si="34"/>
        <v>43.5</v>
      </c>
      <c r="O45" s="221">
        <f t="shared" si="35"/>
        <v>812</v>
      </c>
      <c r="P45" s="234" t="e">
        <f t="shared" si="36"/>
        <v>#DIV/0!</v>
      </c>
      <c r="Q45" s="129">
        <f t="shared" si="37"/>
        <v>19</v>
      </c>
      <c r="R45" s="130">
        <f t="shared" si="38"/>
        <v>0.34</v>
      </c>
      <c r="S45" s="134">
        <f t="shared" si="39"/>
        <v>19</v>
      </c>
      <c r="T45" s="303">
        <f t="shared" si="40"/>
        <v>0.34</v>
      </c>
      <c r="U45" s="334"/>
      <c r="V45" s="306">
        <f t="shared" si="41"/>
        <v>491.55</v>
      </c>
      <c r="W45" s="171">
        <f t="shared" si="42"/>
        <v>1303.55</v>
      </c>
      <c r="X45" s="199">
        <f t="shared" si="43"/>
        <v>0.61</v>
      </c>
      <c r="Y45" s="309">
        <f t="shared" si="44"/>
        <v>0</v>
      </c>
      <c r="Z45" s="337"/>
      <c r="AA45" s="311">
        <f t="shared" si="45"/>
        <v>0</v>
      </c>
      <c r="AB45" s="197">
        <f t="shared" si="46"/>
        <v>0</v>
      </c>
      <c r="AC45" s="193">
        <f t="shared" si="47"/>
        <v>0</v>
      </c>
      <c r="AD45" s="194">
        <f t="shared" si="48"/>
        <v>0</v>
      </c>
      <c r="AE45" s="175">
        <v>29</v>
      </c>
    </row>
    <row r="46" spans="1:31" ht="15">
      <c r="A46" s="173">
        <v>30</v>
      </c>
      <c r="B46" s="119">
        <f t="shared" si="25"/>
        <v>0</v>
      </c>
      <c r="C46" s="293">
        <f t="shared" si="26"/>
        <v>0</v>
      </c>
      <c r="D46" s="325"/>
      <c r="E46" s="296">
        <f t="shared" si="27"/>
        <v>0</v>
      </c>
      <c r="F46" s="110">
        <f t="shared" si="28"/>
        <v>2</v>
      </c>
      <c r="G46" s="293">
        <f t="shared" si="29"/>
        <v>58</v>
      </c>
      <c r="H46" s="325"/>
      <c r="I46" s="299">
        <f t="shared" si="30"/>
        <v>30</v>
      </c>
      <c r="J46" s="20">
        <f t="shared" si="31"/>
        <v>0.3</v>
      </c>
      <c r="K46" s="301">
        <f t="shared" si="32"/>
        <v>4.6499999999999995</v>
      </c>
      <c r="L46" s="331"/>
      <c r="M46" s="170">
        <f t="shared" si="33"/>
        <v>0</v>
      </c>
      <c r="N46" s="170">
        <f t="shared" si="34"/>
        <v>46.5</v>
      </c>
      <c r="O46" s="222">
        <f t="shared" si="35"/>
        <v>899</v>
      </c>
      <c r="P46" s="233" t="e">
        <f t="shared" si="36"/>
        <v>#DIV/0!</v>
      </c>
      <c r="Q46" s="131">
        <f t="shared" si="37"/>
        <v>19</v>
      </c>
      <c r="R46" s="132">
        <f t="shared" si="38"/>
        <v>0.33</v>
      </c>
      <c r="S46" s="136">
        <f t="shared" si="39"/>
        <v>19</v>
      </c>
      <c r="T46" s="304">
        <f t="shared" si="40"/>
        <v>0.33</v>
      </c>
      <c r="U46" s="334"/>
      <c r="V46" s="307">
        <f t="shared" si="41"/>
        <v>525.45000000000005</v>
      </c>
      <c r="W46" s="172">
        <f t="shared" si="42"/>
        <v>1424.45</v>
      </c>
      <c r="X46" s="200">
        <f t="shared" si="43"/>
        <v>0.57999999999999996</v>
      </c>
      <c r="Y46" s="310">
        <f t="shared" si="44"/>
        <v>0</v>
      </c>
      <c r="Z46" s="337"/>
      <c r="AA46" s="312">
        <f t="shared" si="45"/>
        <v>0</v>
      </c>
      <c r="AB46" s="198">
        <f t="shared" si="46"/>
        <v>0</v>
      </c>
      <c r="AC46" s="195">
        <f t="shared" si="47"/>
        <v>0</v>
      </c>
      <c r="AD46" s="196">
        <f t="shared" si="48"/>
        <v>0</v>
      </c>
      <c r="AE46" s="175">
        <v>30</v>
      </c>
    </row>
    <row r="47" spans="1:31" ht="15">
      <c r="A47" s="173">
        <v>31</v>
      </c>
      <c r="B47" s="118">
        <f t="shared" si="25"/>
        <v>0</v>
      </c>
      <c r="C47" s="292">
        <f t="shared" si="26"/>
        <v>0</v>
      </c>
      <c r="D47" s="325"/>
      <c r="E47" s="295">
        <f t="shared" si="27"/>
        <v>0</v>
      </c>
      <c r="F47" s="116">
        <f t="shared" si="28"/>
        <v>2</v>
      </c>
      <c r="G47" s="297">
        <f t="shared" si="29"/>
        <v>60</v>
      </c>
      <c r="H47" s="325"/>
      <c r="I47" s="298">
        <f t="shared" si="30"/>
        <v>31</v>
      </c>
      <c r="J47" s="121">
        <f t="shared" si="31"/>
        <v>0.31</v>
      </c>
      <c r="K47" s="300">
        <f t="shared" si="32"/>
        <v>4.9599999999999991</v>
      </c>
      <c r="L47" s="331"/>
      <c r="M47" s="169">
        <f t="shared" si="33"/>
        <v>0</v>
      </c>
      <c r="N47" s="169">
        <f t="shared" si="34"/>
        <v>49.6</v>
      </c>
      <c r="O47" s="221">
        <f t="shared" si="35"/>
        <v>992</v>
      </c>
      <c r="P47" s="234" t="e">
        <f t="shared" si="36"/>
        <v>#DIV/0!</v>
      </c>
      <c r="Q47" s="129">
        <f t="shared" si="37"/>
        <v>20</v>
      </c>
      <c r="R47" s="130">
        <f t="shared" si="38"/>
        <v>0.33</v>
      </c>
      <c r="S47" s="134">
        <f t="shared" si="39"/>
        <v>20</v>
      </c>
      <c r="T47" s="303">
        <f t="shared" si="40"/>
        <v>0.33</v>
      </c>
      <c r="U47" s="334"/>
      <c r="V47" s="306">
        <f t="shared" si="41"/>
        <v>560.48</v>
      </c>
      <c r="W47" s="171">
        <f t="shared" si="42"/>
        <v>1552.48</v>
      </c>
      <c r="X47" s="199">
        <f t="shared" si="43"/>
        <v>0.56999999999999995</v>
      </c>
      <c r="Y47" s="309">
        <f t="shared" si="44"/>
        <v>0</v>
      </c>
      <c r="Z47" s="337"/>
      <c r="AA47" s="311">
        <f t="shared" si="45"/>
        <v>0</v>
      </c>
      <c r="AB47" s="197">
        <f t="shared" si="46"/>
        <v>0</v>
      </c>
      <c r="AC47" s="193">
        <f t="shared" si="47"/>
        <v>0</v>
      </c>
      <c r="AD47" s="194">
        <f t="shared" si="48"/>
        <v>0</v>
      </c>
      <c r="AE47" s="175">
        <v>31</v>
      </c>
    </row>
    <row r="48" spans="1:31" ht="15">
      <c r="A48" s="173">
        <v>32</v>
      </c>
      <c r="B48" s="118">
        <f t="shared" si="25"/>
        <v>0</v>
      </c>
      <c r="C48" s="292">
        <f t="shared" si="26"/>
        <v>0</v>
      </c>
      <c r="D48" s="325"/>
      <c r="E48" s="295">
        <f t="shared" si="27"/>
        <v>0</v>
      </c>
      <c r="F48" s="116">
        <f t="shared" si="28"/>
        <v>2</v>
      </c>
      <c r="G48" s="297">
        <f t="shared" si="29"/>
        <v>62</v>
      </c>
      <c r="H48" s="325"/>
      <c r="I48" s="298">
        <f t="shared" si="30"/>
        <v>32</v>
      </c>
      <c r="J48" s="121">
        <f t="shared" si="31"/>
        <v>0.32</v>
      </c>
      <c r="K48" s="300">
        <f t="shared" si="32"/>
        <v>5.2799999999999994</v>
      </c>
      <c r="L48" s="331"/>
      <c r="M48" s="169">
        <f t="shared" si="33"/>
        <v>0</v>
      </c>
      <c r="N48" s="169">
        <f t="shared" si="34"/>
        <v>52.8</v>
      </c>
      <c r="O48" s="221">
        <f t="shared" si="35"/>
        <v>1091.2</v>
      </c>
      <c r="P48" s="234" t="e">
        <f t="shared" si="36"/>
        <v>#DIV/0!</v>
      </c>
      <c r="Q48" s="129">
        <f t="shared" si="37"/>
        <v>21</v>
      </c>
      <c r="R48" s="130">
        <f t="shared" si="38"/>
        <v>0.34</v>
      </c>
      <c r="S48" s="134">
        <f t="shared" si="39"/>
        <v>21</v>
      </c>
      <c r="T48" s="303">
        <f t="shared" si="40"/>
        <v>0.34</v>
      </c>
      <c r="U48" s="334"/>
      <c r="V48" s="306">
        <f t="shared" si="41"/>
        <v>596.64</v>
      </c>
      <c r="W48" s="171">
        <f t="shared" si="42"/>
        <v>1687.84</v>
      </c>
      <c r="X48" s="199">
        <f t="shared" si="43"/>
        <v>0.55000000000000004</v>
      </c>
      <c r="Y48" s="309">
        <f t="shared" si="44"/>
        <v>0</v>
      </c>
      <c r="Z48" s="337"/>
      <c r="AA48" s="311">
        <f t="shared" si="45"/>
        <v>0</v>
      </c>
      <c r="AB48" s="197">
        <f t="shared" si="46"/>
        <v>0</v>
      </c>
      <c r="AC48" s="193">
        <f t="shared" si="47"/>
        <v>0</v>
      </c>
      <c r="AD48" s="194">
        <f t="shared" si="48"/>
        <v>0</v>
      </c>
      <c r="AE48" s="175">
        <v>32</v>
      </c>
    </row>
    <row r="49" spans="1:31" ht="15">
      <c r="A49" s="173">
        <v>33</v>
      </c>
      <c r="B49" s="118">
        <f t="shared" si="25"/>
        <v>0</v>
      </c>
      <c r="C49" s="292">
        <f t="shared" si="26"/>
        <v>0</v>
      </c>
      <c r="D49" s="325"/>
      <c r="E49" s="295">
        <f t="shared" si="27"/>
        <v>0</v>
      </c>
      <c r="F49" s="116">
        <f t="shared" si="28"/>
        <v>2</v>
      </c>
      <c r="G49" s="297">
        <f t="shared" si="29"/>
        <v>64</v>
      </c>
      <c r="H49" s="325"/>
      <c r="I49" s="298">
        <f t="shared" si="30"/>
        <v>33</v>
      </c>
      <c r="J49" s="121">
        <f t="shared" si="31"/>
        <v>0.33</v>
      </c>
      <c r="K49" s="300">
        <f t="shared" si="32"/>
        <v>5.6099999999999994</v>
      </c>
      <c r="L49" s="331"/>
      <c r="M49" s="169">
        <f t="shared" si="33"/>
        <v>0</v>
      </c>
      <c r="N49" s="169">
        <f t="shared" si="34"/>
        <v>56.1</v>
      </c>
      <c r="O49" s="221">
        <f t="shared" si="35"/>
        <v>1196.8</v>
      </c>
      <c r="P49" s="234" t="e">
        <f t="shared" si="36"/>
        <v>#DIV/0!</v>
      </c>
      <c r="Q49" s="129">
        <f t="shared" si="37"/>
        <v>21</v>
      </c>
      <c r="R49" s="130">
        <f t="shared" si="38"/>
        <v>0.33</v>
      </c>
      <c r="S49" s="134">
        <f t="shared" si="39"/>
        <v>21</v>
      </c>
      <c r="T49" s="303">
        <f t="shared" si="40"/>
        <v>0.33</v>
      </c>
      <c r="U49" s="334"/>
      <c r="V49" s="306">
        <f t="shared" si="41"/>
        <v>633.92999999999995</v>
      </c>
      <c r="W49" s="171">
        <f t="shared" si="42"/>
        <v>1830.73</v>
      </c>
      <c r="X49" s="199">
        <f t="shared" si="43"/>
        <v>0.53</v>
      </c>
      <c r="Y49" s="309">
        <f t="shared" si="44"/>
        <v>0</v>
      </c>
      <c r="Z49" s="337"/>
      <c r="AA49" s="311">
        <f t="shared" si="45"/>
        <v>0</v>
      </c>
      <c r="AB49" s="197">
        <f t="shared" si="46"/>
        <v>0</v>
      </c>
      <c r="AC49" s="193">
        <f t="shared" si="47"/>
        <v>0</v>
      </c>
      <c r="AD49" s="194">
        <f t="shared" si="48"/>
        <v>0</v>
      </c>
      <c r="AE49" s="175">
        <v>33</v>
      </c>
    </row>
    <row r="50" spans="1:31" ht="15">
      <c r="A50" s="173">
        <v>34</v>
      </c>
      <c r="B50" s="118">
        <f t="shared" si="25"/>
        <v>0</v>
      </c>
      <c r="C50" s="292">
        <f t="shared" si="26"/>
        <v>0</v>
      </c>
      <c r="D50" s="325"/>
      <c r="E50" s="295">
        <f t="shared" si="27"/>
        <v>0</v>
      </c>
      <c r="F50" s="116">
        <f t="shared" si="28"/>
        <v>2</v>
      </c>
      <c r="G50" s="297">
        <f t="shared" si="29"/>
        <v>66</v>
      </c>
      <c r="H50" s="325"/>
      <c r="I50" s="298">
        <f t="shared" si="30"/>
        <v>34</v>
      </c>
      <c r="J50" s="121">
        <f t="shared" si="31"/>
        <v>0.34</v>
      </c>
      <c r="K50" s="300">
        <f t="shared" si="32"/>
        <v>5.9499999999999993</v>
      </c>
      <c r="L50" s="331"/>
      <c r="M50" s="169">
        <f t="shared" si="33"/>
        <v>0</v>
      </c>
      <c r="N50" s="169">
        <f t="shared" si="34"/>
        <v>59.5</v>
      </c>
      <c r="O50" s="221">
        <f t="shared" si="35"/>
        <v>1309</v>
      </c>
      <c r="P50" s="234" t="e">
        <f t="shared" si="36"/>
        <v>#DIV/0!</v>
      </c>
      <c r="Q50" s="129">
        <f t="shared" si="37"/>
        <v>22</v>
      </c>
      <c r="R50" s="130">
        <f t="shared" si="38"/>
        <v>0.33</v>
      </c>
      <c r="S50" s="134">
        <f t="shared" si="39"/>
        <v>22</v>
      </c>
      <c r="T50" s="303">
        <f t="shared" si="40"/>
        <v>0.33</v>
      </c>
      <c r="U50" s="334"/>
      <c r="V50" s="306">
        <f t="shared" si="41"/>
        <v>672.35</v>
      </c>
      <c r="W50" s="171">
        <f t="shared" si="42"/>
        <v>1981.35</v>
      </c>
      <c r="X50" s="199">
        <f t="shared" si="43"/>
        <v>0.51</v>
      </c>
      <c r="Y50" s="309">
        <f t="shared" si="44"/>
        <v>0</v>
      </c>
      <c r="Z50" s="337"/>
      <c r="AA50" s="311">
        <f t="shared" si="45"/>
        <v>0</v>
      </c>
      <c r="AB50" s="197">
        <f t="shared" si="46"/>
        <v>0</v>
      </c>
      <c r="AC50" s="193">
        <f t="shared" si="47"/>
        <v>0</v>
      </c>
      <c r="AD50" s="194">
        <f t="shared" si="48"/>
        <v>0</v>
      </c>
      <c r="AE50" s="175">
        <v>34</v>
      </c>
    </row>
    <row r="51" spans="1:31" ht="15">
      <c r="A51" s="173">
        <v>35</v>
      </c>
      <c r="B51" s="119">
        <f t="shared" si="25"/>
        <v>0</v>
      </c>
      <c r="C51" s="293">
        <f t="shared" si="26"/>
        <v>0</v>
      </c>
      <c r="D51" s="325"/>
      <c r="E51" s="296">
        <f t="shared" si="27"/>
        <v>0</v>
      </c>
      <c r="F51" s="110">
        <f t="shared" si="28"/>
        <v>2</v>
      </c>
      <c r="G51" s="293">
        <f t="shared" si="29"/>
        <v>68</v>
      </c>
      <c r="H51" s="325"/>
      <c r="I51" s="299">
        <f t="shared" si="30"/>
        <v>35</v>
      </c>
      <c r="J51" s="20">
        <f t="shared" si="31"/>
        <v>0.35</v>
      </c>
      <c r="K51" s="301">
        <f t="shared" si="32"/>
        <v>6.2999999999999989</v>
      </c>
      <c r="L51" s="331"/>
      <c r="M51" s="170">
        <f t="shared" si="33"/>
        <v>0</v>
      </c>
      <c r="N51" s="170">
        <f t="shared" si="34"/>
        <v>63</v>
      </c>
      <c r="O51" s="222">
        <f t="shared" si="35"/>
        <v>1428</v>
      </c>
      <c r="P51" s="233" t="e">
        <f t="shared" si="36"/>
        <v>#DIV/0!</v>
      </c>
      <c r="Q51" s="131">
        <f t="shared" si="37"/>
        <v>23</v>
      </c>
      <c r="R51" s="132">
        <f t="shared" si="38"/>
        <v>0.34</v>
      </c>
      <c r="S51" s="136">
        <f t="shared" si="39"/>
        <v>23</v>
      </c>
      <c r="T51" s="304">
        <f t="shared" si="40"/>
        <v>0.34</v>
      </c>
      <c r="U51" s="334"/>
      <c r="V51" s="307">
        <f t="shared" si="41"/>
        <v>711.9</v>
      </c>
      <c r="W51" s="172">
        <f t="shared" si="42"/>
        <v>2139.9</v>
      </c>
      <c r="X51" s="200">
        <f t="shared" si="43"/>
        <v>0.5</v>
      </c>
      <c r="Y51" s="310">
        <f t="shared" si="44"/>
        <v>0</v>
      </c>
      <c r="Z51" s="337"/>
      <c r="AA51" s="312">
        <f t="shared" si="45"/>
        <v>0</v>
      </c>
      <c r="AB51" s="198">
        <f t="shared" si="46"/>
        <v>0</v>
      </c>
      <c r="AC51" s="195">
        <f t="shared" si="47"/>
        <v>0</v>
      </c>
      <c r="AD51" s="196">
        <f t="shared" si="48"/>
        <v>0</v>
      </c>
      <c r="AE51" s="175">
        <v>35</v>
      </c>
    </row>
    <row r="52" spans="1:31" ht="15">
      <c r="A52" s="173">
        <v>36</v>
      </c>
      <c r="B52" s="118">
        <f t="shared" si="25"/>
        <v>0</v>
      </c>
      <c r="C52" s="292">
        <f t="shared" si="26"/>
        <v>0</v>
      </c>
      <c r="D52" s="325"/>
      <c r="E52" s="295">
        <f t="shared" si="27"/>
        <v>0</v>
      </c>
      <c r="F52" s="116">
        <f t="shared" si="28"/>
        <v>2</v>
      </c>
      <c r="G52" s="297">
        <f t="shared" si="29"/>
        <v>70</v>
      </c>
      <c r="H52" s="325"/>
      <c r="I52" s="298">
        <f t="shared" si="30"/>
        <v>36</v>
      </c>
      <c r="J52" s="121">
        <f t="shared" si="31"/>
        <v>0.36</v>
      </c>
      <c r="K52" s="300">
        <f t="shared" si="32"/>
        <v>6.6599999999999993</v>
      </c>
      <c r="L52" s="331"/>
      <c r="M52" s="169">
        <f t="shared" si="33"/>
        <v>0</v>
      </c>
      <c r="N52" s="169">
        <f t="shared" si="34"/>
        <v>66.599999999999994</v>
      </c>
      <c r="O52" s="221">
        <f t="shared" si="35"/>
        <v>1554</v>
      </c>
      <c r="P52" s="234" t="e">
        <f t="shared" si="36"/>
        <v>#DIV/0!</v>
      </c>
      <c r="Q52" s="129">
        <f t="shared" si="37"/>
        <v>23</v>
      </c>
      <c r="R52" s="130">
        <f t="shared" si="38"/>
        <v>0.33</v>
      </c>
      <c r="S52" s="134">
        <f t="shared" si="39"/>
        <v>23</v>
      </c>
      <c r="T52" s="303">
        <f t="shared" si="40"/>
        <v>0.33</v>
      </c>
      <c r="U52" s="334"/>
      <c r="V52" s="306">
        <f t="shared" si="41"/>
        <v>752.58</v>
      </c>
      <c r="W52" s="171">
        <f t="shared" si="42"/>
        <v>2306.58</v>
      </c>
      <c r="X52" s="199">
        <f t="shared" si="43"/>
        <v>0.48</v>
      </c>
      <c r="Y52" s="309">
        <f t="shared" si="44"/>
        <v>0</v>
      </c>
      <c r="Z52" s="337"/>
      <c r="AA52" s="311">
        <f t="shared" si="45"/>
        <v>0</v>
      </c>
      <c r="AB52" s="197">
        <f t="shared" si="46"/>
        <v>0</v>
      </c>
      <c r="AC52" s="193">
        <f t="shared" si="47"/>
        <v>0</v>
      </c>
      <c r="AD52" s="194">
        <f t="shared" si="48"/>
        <v>0</v>
      </c>
      <c r="AE52" s="175">
        <v>36</v>
      </c>
    </row>
    <row r="53" spans="1:31" ht="15">
      <c r="A53" s="173">
        <v>37</v>
      </c>
      <c r="B53" s="118">
        <f t="shared" si="25"/>
        <v>0</v>
      </c>
      <c r="C53" s="292">
        <f t="shared" si="26"/>
        <v>0</v>
      </c>
      <c r="D53" s="325"/>
      <c r="E53" s="295">
        <f t="shared" si="27"/>
        <v>0</v>
      </c>
      <c r="F53" s="116">
        <f t="shared" si="28"/>
        <v>2</v>
      </c>
      <c r="G53" s="297">
        <f t="shared" si="29"/>
        <v>72</v>
      </c>
      <c r="H53" s="325"/>
      <c r="I53" s="298">
        <f t="shared" si="30"/>
        <v>37</v>
      </c>
      <c r="J53" s="121">
        <f t="shared" si="31"/>
        <v>0.37</v>
      </c>
      <c r="K53" s="300">
        <f t="shared" si="32"/>
        <v>7.0299999999999994</v>
      </c>
      <c r="L53" s="331"/>
      <c r="M53" s="169">
        <f t="shared" si="33"/>
        <v>0</v>
      </c>
      <c r="N53" s="169">
        <f t="shared" si="34"/>
        <v>70.3</v>
      </c>
      <c r="O53" s="221">
        <f t="shared" si="35"/>
        <v>1687.2</v>
      </c>
      <c r="P53" s="234" t="e">
        <f t="shared" si="36"/>
        <v>#DIV/0!</v>
      </c>
      <c r="Q53" s="129">
        <f t="shared" si="37"/>
        <v>24</v>
      </c>
      <c r="R53" s="130">
        <f t="shared" si="38"/>
        <v>0.33</v>
      </c>
      <c r="S53" s="134">
        <f t="shared" si="39"/>
        <v>24</v>
      </c>
      <c r="T53" s="303">
        <f t="shared" si="40"/>
        <v>0.33</v>
      </c>
      <c r="U53" s="334"/>
      <c r="V53" s="306">
        <f t="shared" si="41"/>
        <v>794.39</v>
      </c>
      <c r="W53" s="171">
        <f t="shared" si="42"/>
        <v>2481.59</v>
      </c>
      <c r="X53" s="199">
        <f t="shared" si="43"/>
        <v>0.47</v>
      </c>
      <c r="Y53" s="309">
        <f t="shared" si="44"/>
        <v>0</v>
      </c>
      <c r="Z53" s="337"/>
      <c r="AA53" s="311">
        <f t="shared" si="45"/>
        <v>0</v>
      </c>
      <c r="AB53" s="197">
        <f t="shared" si="46"/>
        <v>0</v>
      </c>
      <c r="AC53" s="193">
        <f t="shared" si="47"/>
        <v>0</v>
      </c>
      <c r="AD53" s="194">
        <f t="shared" si="48"/>
        <v>0</v>
      </c>
      <c r="AE53" s="175">
        <v>37</v>
      </c>
    </row>
    <row r="54" spans="1:31" ht="15">
      <c r="A54" s="173">
        <v>38</v>
      </c>
      <c r="B54" s="118">
        <f t="shared" si="25"/>
        <v>0</v>
      </c>
      <c r="C54" s="292">
        <f t="shared" si="26"/>
        <v>0</v>
      </c>
      <c r="D54" s="325"/>
      <c r="E54" s="295">
        <f t="shared" si="27"/>
        <v>0</v>
      </c>
      <c r="F54" s="116">
        <f t="shared" si="28"/>
        <v>2</v>
      </c>
      <c r="G54" s="297">
        <f t="shared" si="29"/>
        <v>74</v>
      </c>
      <c r="H54" s="325"/>
      <c r="I54" s="298">
        <f t="shared" si="30"/>
        <v>38</v>
      </c>
      <c r="J54" s="121">
        <f t="shared" si="31"/>
        <v>0.38</v>
      </c>
      <c r="K54" s="300">
        <f t="shared" si="32"/>
        <v>7.4099999999999993</v>
      </c>
      <c r="L54" s="331"/>
      <c r="M54" s="169">
        <f t="shared" si="33"/>
        <v>0</v>
      </c>
      <c r="N54" s="169">
        <f t="shared" si="34"/>
        <v>74.099999999999994</v>
      </c>
      <c r="O54" s="221">
        <f t="shared" si="35"/>
        <v>1827.8</v>
      </c>
      <c r="P54" s="234" t="e">
        <f t="shared" si="36"/>
        <v>#DIV/0!</v>
      </c>
      <c r="Q54" s="129">
        <f t="shared" si="37"/>
        <v>25</v>
      </c>
      <c r="R54" s="130">
        <f t="shared" si="38"/>
        <v>0.34</v>
      </c>
      <c r="S54" s="134">
        <f t="shared" si="39"/>
        <v>25</v>
      </c>
      <c r="T54" s="303">
        <f t="shared" si="40"/>
        <v>0.34</v>
      </c>
      <c r="U54" s="334"/>
      <c r="V54" s="306">
        <f t="shared" si="41"/>
        <v>837.33</v>
      </c>
      <c r="W54" s="171">
        <f t="shared" si="42"/>
        <v>2665.13</v>
      </c>
      <c r="X54" s="199">
        <f t="shared" si="43"/>
        <v>0.46</v>
      </c>
      <c r="Y54" s="309">
        <f t="shared" si="44"/>
        <v>0</v>
      </c>
      <c r="Z54" s="337"/>
      <c r="AA54" s="311">
        <f t="shared" si="45"/>
        <v>0</v>
      </c>
      <c r="AB54" s="197">
        <f t="shared" si="46"/>
        <v>0</v>
      </c>
      <c r="AC54" s="193">
        <f t="shared" si="47"/>
        <v>0</v>
      </c>
      <c r="AD54" s="194">
        <f t="shared" si="48"/>
        <v>0</v>
      </c>
      <c r="AE54" s="175">
        <v>38</v>
      </c>
    </row>
    <row r="55" spans="1:31" ht="15">
      <c r="A55" s="173">
        <v>39</v>
      </c>
      <c r="B55" s="118">
        <f t="shared" si="25"/>
        <v>0</v>
      </c>
      <c r="C55" s="292">
        <f t="shared" si="26"/>
        <v>0</v>
      </c>
      <c r="D55" s="325"/>
      <c r="E55" s="295">
        <f t="shared" si="27"/>
        <v>0</v>
      </c>
      <c r="F55" s="116">
        <f t="shared" si="28"/>
        <v>2</v>
      </c>
      <c r="G55" s="297">
        <f t="shared" si="29"/>
        <v>76</v>
      </c>
      <c r="H55" s="325"/>
      <c r="I55" s="298">
        <f t="shared" si="30"/>
        <v>39</v>
      </c>
      <c r="J55" s="121">
        <f t="shared" si="31"/>
        <v>0.39</v>
      </c>
      <c r="K55" s="300">
        <f t="shared" si="32"/>
        <v>7.7999999999999989</v>
      </c>
      <c r="L55" s="331"/>
      <c r="M55" s="169">
        <f t="shared" si="33"/>
        <v>0</v>
      </c>
      <c r="N55" s="169">
        <f t="shared" si="34"/>
        <v>78</v>
      </c>
      <c r="O55" s="221">
        <f t="shared" si="35"/>
        <v>1976</v>
      </c>
      <c r="P55" s="234" t="e">
        <f t="shared" si="36"/>
        <v>#DIV/0!</v>
      </c>
      <c r="Q55" s="129">
        <f t="shared" si="37"/>
        <v>25</v>
      </c>
      <c r="R55" s="130">
        <f t="shared" si="38"/>
        <v>0.33</v>
      </c>
      <c r="S55" s="134">
        <f t="shared" si="39"/>
        <v>25</v>
      </c>
      <c r="T55" s="303">
        <f t="shared" si="40"/>
        <v>0.33</v>
      </c>
      <c r="U55" s="334"/>
      <c r="V55" s="306">
        <f t="shared" si="41"/>
        <v>881.4</v>
      </c>
      <c r="W55" s="171">
        <f t="shared" si="42"/>
        <v>2857.4</v>
      </c>
      <c r="X55" s="199">
        <f t="shared" si="43"/>
        <v>0.45</v>
      </c>
      <c r="Y55" s="309">
        <f t="shared" si="44"/>
        <v>0</v>
      </c>
      <c r="Z55" s="337"/>
      <c r="AA55" s="311">
        <f t="shared" si="45"/>
        <v>0</v>
      </c>
      <c r="AB55" s="197">
        <f t="shared" si="46"/>
        <v>0</v>
      </c>
      <c r="AC55" s="193">
        <f t="shared" si="47"/>
        <v>0</v>
      </c>
      <c r="AD55" s="194">
        <f t="shared" si="48"/>
        <v>0</v>
      </c>
      <c r="AE55" s="175">
        <v>39</v>
      </c>
    </row>
    <row r="56" spans="1:31" ht="15">
      <c r="A56" s="173">
        <v>40</v>
      </c>
      <c r="B56" s="119">
        <f t="shared" si="25"/>
        <v>0</v>
      </c>
      <c r="C56" s="293">
        <f t="shared" si="26"/>
        <v>0</v>
      </c>
      <c r="D56" s="325"/>
      <c r="E56" s="296">
        <f t="shared" si="27"/>
        <v>0</v>
      </c>
      <c r="F56" s="110">
        <f t="shared" si="28"/>
        <v>2</v>
      </c>
      <c r="G56" s="293">
        <f t="shared" si="29"/>
        <v>78</v>
      </c>
      <c r="H56" s="325"/>
      <c r="I56" s="299">
        <f t="shared" si="30"/>
        <v>40</v>
      </c>
      <c r="J56" s="20">
        <f t="shared" si="31"/>
        <v>0.4</v>
      </c>
      <c r="K56" s="301">
        <f t="shared" si="32"/>
        <v>8.1999999999999993</v>
      </c>
      <c r="L56" s="331"/>
      <c r="M56" s="170">
        <f t="shared" si="33"/>
        <v>0</v>
      </c>
      <c r="N56" s="170">
        <f t="shared" si="34"/>
        <v>82</v>
      </c>
      <c r="O56" s="222">
        <f t="shared" si="35"/>
        <v>2132</v>
      </c>
      <c r="P56" s="233" t="e">
        <f t="shared" si="36"/>
        <v>#DIV/0!</v>
      </c>
      <c r="Q56" s="131">
        <f t="shared" si="37"/>
        <v>26</v>
      </c>
      <c r="R56" s="132">
        <f t="shared" si="38"/>
        <v>0.33</v>
      </c>
      <c r="S56" s="136">
        <f t="shared" si="39"/>
        <v>26</v>
      </c>
      <c r="T56" s="304">
        <f t="shared" si="40"/>
        <v>0.33</v>
      </c>
      <c r="U56" s="334"/>
      <c r="V56" s="307">
        <f t="shared" si="41"/>
        <v>926.6</v>
      </c>
      <c r="W56" s="172">
        <f t="shared" si="42"/>
        <v>3058.6</v>
      </c>
      <c r="X56" s="200">
        <f t="shared" si="43"/>
        <v>0.43</v>
      </c>
      <c r="Y56" s="310">
        <f t="shared" si="44"/>
        <v>0</v>
      </c>
      <c r="Z56" s="337"/>
      <c r="AA56" s="312">
        <f t="shared" si="45"/>
        <v>0</v>
      </c>
      <c r="AB56" s="198">
        <f t="shared" si="46"/>
        <v>0</v>
      </c>
      <c r="AC56" s="195">
        <f t="shared" si="47"/>
        <v>0</v>
      </c>
      <c r="AD56" s="196">
        <f t="shared" si="48"/>
        <v>0</v>
      </c>
      <c r="AE56" s="175">
        <v>40</v>
      </c>
    </row>
    <row r="57" spans="1:31" ht="15">
      <c r="A57" s="173">
        <v>41</v>
      </c>
      <c r="B57" s="118">
        <f t="shared" si="25"/>
        <v>0</v>
      </c>
      <c r="C57" s="292">
        <f t="shared" si="26"/>
        <v>0</v>
      </c>
      <c r="D57" s="325"/>
      <c r="E57" s="295">
        <f t="shared" si="27"/>
        <v>0</v>
      </c>
      <c r="F57" s="116">
        <f t="shared" si="28"/>
        <v>2</v>
      </c>
      <c r="G57" s="297">
        <f t="shared" si="29"/>
        <v>80</v>
      </c>
      <c r="H57" s="325"/>
      <c r="I57" s="298">
        <f t="shared" si="30"/>
        <v>41</v>
      </c>
      <c r="J57" s="121">
        <f t="shared" si="31"/>
        <v>0.41</v>
      </c>
      <c r="K57" s="300">
        <f t="shared" si="32"/>
        <v>8.61</v>
      </c>
      <c r="L57" s="331"/>
      <c r="M57" s="169">
        <f t="shared" si="33"/>
        <v>0</v>
      </c>
      <c r="N57" s="169">
        <f t="shared" si="34"/>
        <v>86.1</v>
      </c>
      <c r="O57" s="221">
        <f t="shared" si="35"/>
        <v>2296</v>
      </c>
      <c r="P57" s="234" t="e">
        <f t="shared" si="36"/>
        <v>#DIV/0!</v>
      </c>
      <c r="Q57" s="129">
        <f t="shared" si="37"/>
        <v>27</v>
      </c>
      <c r="R57" s="130">
        <f t="shared" si="38"/>
        <v>0.34</v>
      </c>
      <c r="S57" s="134">
        <f t="shared" si="39"/>
        <v>27</v>
      </c>
      <c r="T57" s="303">
        <f t="shared" si="40"/>
        <v>0.34</v>
      </c>
      <c r="U57" s="334"/>
      <c r="V57" s="306">
        <f t="shared" si="41"/>
        <v>972.93</v>
      </c>
      <c r="W57" s="171">
        <f t="shared" si="42"/>
        <v>3268.93</v>
      </c>
      <c r="X57" s="199">
        <f t="shared" si="43"/>
        <v>0.42</v>
      </c>
      <c r="Y57" s="309">
        <f t="shared" si="44"/>
        <v>0</v>
      </c>
      <c r="Z57" s="337"/>
      <c r="AA57" s="311">
        <f t="shared" si="45"/>
        <v>0</v>
      </c>
      <c r="AB57" s="197">
        <f t="shared" si="46"/>
        <v>0</v>
      </c>
      <c r="AC57" s="193">
        <f t="shared" si="47"/>
        <v>0</v>
      </c>
      <c r="AD57" s="194">
        <f t="shared" si="48"/>
        <v>0</v>
      </c>
      <c r="AE57" s="175">
        <v>41</v>
      </c>
    </row>
    <row r="58" spans="1:31" ht="15">
      <c r="A58" s="173">
        <v>42</v>
      </c>
      <c r="B58" s="118">
        <f t="shared" si="25"/>
        <v>0</v>
      </c>
      <c r="C58" s="292">
        <f t="shared" si="26"/>
        <v>0</v>
      </c>
      <c r="D58" s="325"/>
      <c r="E58" s="295">
        <f t="shared" si="27"/>
        <v>0</v>
      </c>
      <c r="F58" s="116">
        <f t="shared" si="28"/>
        <v>2</v>
      </c>
      <c r="G58" s="297">
        <f t="shared" si="29"/>
        <v>82</v>
      </c>
      <c r="H58" s="325"/>
      <c r="I58" s="298">
        <f t="shared" si="30"/>
        <v>42</v>
      </c>
      <c r="J58" s="121">
        <f t="shared" si="31"/>
        <v>0.42</v>
      </c>
      <c r="K58" s="300">
        <f t="shared" si="32"/>
        <v>9.0299999999999994</v>
      </c>
      <c r="L58" s="331"/>
      <c r="M58" s="169">
        <f t="shared" si="33"/>
        <v>0</v>
      </c>
      <c r="N58" s="169">
        <f t="shared" si="34"/>
        <v>90.3</v>
      </c>
      <c r="O58" s="221">
        <f t="shared" si="35"/>
        <v>2468.1999999999998</v>
      </c>
      <c r="P58" s="234" t="e">
        <f t="shared" si="36"/>
        <v>#DIV/0!</v>
      </c>
      <c r="Q58" s="129">
        <f t="shared" si="37"/>
        <v>27</v>
      </c>
      <c r="R58" s="130">
        <f t="shared" si="38"/>
        <v>0.33</v>
      </c>
      <c r="S58" s="134">
        <f t="shared" si="39"/>
        <v>27</v>
      </c>
      <c r="T58" s="303">
        <f t="shared" si="40"/>
        <v>0.33</v>
      </c>
      <c r="U58" s="334"/>
      <c r="V58" s="306">
        <f t="shared" si="41"/>
        <v>1020.39</v>
      </c>
      <c r="W58" s="171">
        <f t="shared" si="42"/>
        <v>3488.59</v>
      </c>
      <c r="X58" s="199">
        <f t="shared" si="43"/>
        <v>0.41</v>
      </c>
      <c r="Y58" s="309">
        <f t="shared" si="44"/>
        <v>0</v>
      </c>
      <c r="Z58" s="337"/>
      <c r="AA58" s="311">
        <f t="shared" si="45"/>
        <v>0</v>
      </c>
      <c r="AB58" s="197">
        <f t="shared" si="46"/>
        <v>0</v>
      </c>
      <c r="AC58" s="193">
        <f t="shared" si="47"/>
        <v>0</v>
      </c>
      <c r="AD58" s="194">
        <f t="shared" si="48"/>
        <v>0</v>
      </c>
      <c r="AE58" s="175">
        <v>42</v>
      </c>
    </row>
    <row r="59" spans="1:31" ht="15">
      <c r="A59" s="173">
        <v>43</v>
      </c>
      <c r="B59" s="118">
        <f t="shared" si="25"/>
        <v>0</v>
      </c>
      <c r="C59" s="292">
        <f t="shared" si="26"/>
        <v>0</v>
      </c>
      <c r="D59" s="325"/>
      <c r="E59" s="295">
        <f t="shared" si="27"/>
        <v>0</v>
      </c>
      <c r="F59" s="116">
        <f t="shared" si="28"/>
        <v>2</v>
      </c>
      <c r="G59" s="297">
        <f t="shared" si="29"/>
        <v>84</v>
      </c>
      <c r="H59" s="325"/>
      <c r="I59" s="298">
        <f t="shared" si="30"/>
        <v>43</v>
      </c>
      <c r="J59" s="121">
        <f t="shared" si="31"/>
        <v>0.43</v>
      </c>
      <c r="K59" s="300">
        <f t="shared" si="32"/>
        <v>9.4599999999999991</v>
      </c>
      <c r="L59" s="331"/>
      <c r="M59" s="169">
        <f t="shared" si="33"/>
        <v>0</v>
      </c>
      <c r="N59" s="169">
        <f t="shared" si="34"/>
        <v>94.6</v>
      </c>
      <c r="O59" s="221">
        <f t="shared" si="35"/>
        <v>2648.8</v>
      </c>
      <c r="P59" s="234" t="e">
        <f t="shared" si="36"/>
        <v>#DIV/0!</v>
      </c>
      <c r="Q59" s="129">
        <f t="shared" si="37"/>
        <v>28</v>
      </c>
      <c r="R59" s="130">
        <f t="shared" si="38"/>
        <v>0.33</v>
      </c>
      <c r="S59" s="134">
        <f t="shared" si="39"/>
        <v>28</v>
      </c>
      <c r="T59" s="303">
        <f t="shared" si="40"/>
        <v>0.33</v>
      </c>
      <c r="U59" s="334"/>
      <c r="V59" s="306">
        <f t="shared" si="41"/>
        <v>1068.98</v>
      </c>
      <c r="W59" s="171">
        <f t="shared" si="42"/>
        <v>3717.78</v>
      </c>
      <c r="X59" s="199">
        <f t="shared" si="43"/>
        <v>0.4</v>
      </c>
      <c r="Y59" s="309">
        <f t="shared" si="44"/>
        <v>0</v>
      </c>
      <c r="Z59" s="337"/>
      <c r="AA59" s="311">
        <f t="shared" si="45"/>
        <v>0</v>
      </c>
      <c r="AB59" s="197">
        <f t="shared" si="46"/>
        <v>0</v>
      </c>
      <c r="AC59" s="193">
        <f t="shared" si="47"/>
        <v>0</v>
      </c>
      <c r="AD59" s="194">
        <f t="shared" si="48"/>
        <v>0</v>
      </c>
      <c r="AE59" s="175">
        <v>43</v>
      </c>
    </row>
    <row r="60" spans="1:31" ht="15">
      <c r="A60" s="173">
        <v>44</v>
      </c>
      <c r="B60" s="118">
        <f t="shared" si="25"/>
        <v>0</v>
      </c>
      <c r="C60" s="292">
        <f t="shared" si="26"/>
        <v>0</v>
      </c>
      <c r="D60" s="325"/>
      <c r="E60" s="295">
        <f t="shared" si="27"/>
        <v>0</v>
      </c>
      <c r="F60" s="116">
        <f t="shared" si="28"/>
        <v>2</v>
      </c>
      <c r="G60" s="297">
        <f t="shared" si="29"/>
        <v>86</v>
      </c>
      <c r="H60" s="325"/>
      <c r="I60" s="298">
        <f t="shared" si="30"/>
        <v>44</v>
      </c>
      <c r="J60" s="121">
        <f t="shared" si="31"/>
        <v>0.44</v>
      </c>
      <c r="K60" s="300">
        <f t="shared" si="32"/>
        <v>9.8999999999999986</v>
      </c>
      <c r="L60" s="331"/>
      <c r="M60" s="169">
        <f t="shared" si="33"/>
        <v>0</v>
      </c>
      <c r="N60" s="169">
        <f t="shared" si="34"/>
        <v>99</v>
      </c>
      <c r="O60" s="221">
        <f t="shared" si="35"/>
        <v>2838</v>
      </c>
      <c r="P60" s="234" t="e">
        <f t="shared" si="36"/>
        <v>#DIV/0!</v>
      </c>
      <c r="Q60" s="129">
        <f t="shared" si="37"/>
        <v>29</v>
      </c>
      <c r="R60" s="130">
        <f t="shared" si="38"/>
        <v>0.34</v>
      </c>
      <c r="S60" s="134">
        <f t="shared" si="39"/>
        <v>29</v>
      </c>
      <c r="T60" s="303">
        <f t="shared" si="40"/>
        <v>0.34</v>
      </c>
      <c r="U60" s="334"/>
      <c r="V60" s="306">
        <f t="shared" si="41"/>
        <v>1118.7</v>
      </c>
      <c r="W60" s="171">
        <f t="shared" si="42"/>
        <v>3956.7</v>
      </c>
      <c r="X60" s="199">
        <f t="shared" si="43"/>
        <v>0.39</v>
      </c>
      <c r="Y60" s="309">
        <f t="shared" si="44"/>
        <v>0</v>
      </c>
      <c r="Z60" s="337"/>
      <c r="AA60" s="311">
        <f t="shared" si="45"/>
        <v>0</v>
      </c>
      <c r="AB60" s="197">
        <f t="shared" si="46"/>
        <v>0</v>
      </c>
      <c r="AC60" s="193">
        <f t="shared" si="47"/>
        <v>0</v>
      </c>
      <c r="AD60" s="194">
        <f t="shared" si="48"/>
        <v>0</v>
      </c>
      <c r="AE60" s="175">
        <v>44</v>
      </c>
    </row>
    <row r="61" spans="1:31" ht="15">
      <c r="A61" s="173">
        <v>45</v>
      </c>
      <c r="B61" s="119">
        <f t="shared" si="25"/>
        <v>0</v>
      </c>
      <c r="C61" s="293">
        <f t="shared" si="26"/>
        <v>0</v>
      </c>
      <c r="D61" s="325"/>
      <c r="E61" s="296">
        <f t="shared" si="27"/>
        <v>0</v>
      </c>
      <c r="F61" s="110">
        <f t="shared" si="28"/>
        <v>2</v>
      </c>
      <c r="G61" s="293">
        <f t="shared" si="29"/>
        <v>88</v>
      </c>
      <c r="H61" s="325"/>
      <c r="I61" s="299">
        <f t="shared" si="30"/>
        <v>45</v>
      </c>
      <c r="J61" s="20">
        <f t="shared" si="31"/>
        <v>0.45</v>
      </c>
      <c r="K61" s="301">
        <f t="shared" si="32"/>
        <v>10.349999999999998</v>
      </c>
      <c r="L61" s="331"/>
      <c r="M61" s="170">
        <f t="shared" si="33"/>
        <v>0</v>
      </c>
      <c r="N61" s="170">
        <f t="shared" si="34"/>
        <v>103.5</v>
      </c>
      <c r="O61" s="222">
        <f t="shared" si="35"/>
        <v>3036</v>
      </c>
      <c r="P61" s="233" t="e">
        <f t="shared" si="36"/>
        <v>#DIV/0!</v>
      </c>
      <c r="Q61" s="131">
        <f t="shared" si="37"/>
        <v>29</v>
      </c>
      <c r="R61" s="132">
        <f t="shared" si="38"/>
        <v>0.33</v>
      </c>
      <c r="S61" s="136">
        <f t="shared" si="39"/>
        <v>29</v>
      </c>
      <c r="T61" s="304">
        <f t="shared" si="40"/>
        <v>0.33</v>
      </c>
      <c r="U61" s="334"/>
      <c r="V61" s="307">
        <f t="shared" si="41"/>
        <v>1169.55</v>
      </c>
      <c r="W61" s="172">
        <f t="shared" si="42"/>
        <v>4205.55</v>
      </c>
      <c r="X61" s="200">
        <f t="shared" si="43"/>
        <v>0.39</v>
      </c>
      <c r="Y61" s="310">
        <f t="shared" si="44"/>
        <v>0</v>
      </c>
      <c r="Z61" s="337"/>
      <c r="AA61" s="312">
        <f t="shared" si="45"/>
        <v>0</v>
      </c>
      <c r="AB61" s="198">
        <f t="shared" si="46"/>
        <v>0</v>
      </c>
      <c r="AC61" s="195">
        <f t="shared" si="47"/>
        <v>0</v>
      </c>
      <c r="AD61" s="196">
        <f t="shared" si="48"/>
        <v>0</v>
      </c>
      <c r="AE61" s="175">
        <v>45</v>
      </c>
    </row>
    <row r="62" spans="1:31" ht="15">
      <c r="A62" s="173">
        <v>46</v>
      </c>
      <c r="B62" s="118">
        <f t="shared" si="25"/>
        <v>0</v>
      </c>
      <c r="C62" s="292">
        <f t="shared" si="26"/>
        <v>0</v>
      </c>
      <c r="D62" s="325"/>
      <c r="E62" s="295">
        <f t="shared" si="27"/>
        <v>0</v>
      </c>
      <c r="F62" s="116">
        <f t="shared" si="28"/>
        <v>2</v>
      </c>
      <c r="G62" s="297">
        <f t="shared" si="29"/>
        <v>90</v>
      </c>
      <c r="H62" s="325"/>
      <c r="I62" s="298">
        <f t="shared" si="30"/>
        <v>46</v>
      </c>
      <c r="J62" s="121">
        <f t="shared" si="31"/>
        <v>0.46</v>
      </c>
      <c r="K62" s="300">
        <f t="shared" si="32"/>
        <v>10.809999999999999</v>
      </c>
      <c r="L62" s="331"/>
      <c r="M62" s="169">
        <f t="shared" si="33"/>
        <v>0</v>
      </c>
      <c r="N62" s="169">
        <f t="shared" si="34"/>
        <v>108.1</v>
      </c>
      <c r="O62" s="221">
        <f t="shared" si="35"/>
        <v>3243</v>
      </c>
      <c r="P62" s="234" t="e">
        <f t="shared" si="36"/>
        <v>#DIV/0!</v>
      </c>
      <c r="Q62" s="129">
        <f t="shared" si="37"/>
        <v>30</v>
      </c>
      <c r="R62" s="130">
        <f t="shared" si="38"/>
        <v>0.33</v>
      </c>
      <c r="S62" s="134">
        <f t="shared" si="39"/>
        <v>30</v>
      </c>
      <c r="T62" s="303">
        <f t="shared" si="40"/>
        <v>0.33</v>
      </c>
      <c r="U62" s="334"/>
      <c r="V62" s="306">
        <f t="shared" si="41"/>
        <v>1221.53</v>
      </c>
      <c r="W62" s="171">
        <f t="shared" si="42"/>
        <v>4464.53</v>
      </c>
      <c r="X62" s="199">
        <f t="shared" si="43"/>
        <v>0.38</v>
      </c>
      <c r="Y62" s="309">
        <f t="shared" si="44"/>
        <v>0</v>
      </c>
      <c r="Z62" s="337"/>
      <c r="AA62" s="311">
        <f t="shared" si="45"/>
        <v>0</v>
      </c>
      <c r="AB62" s="197">
        <f t="shared" si="46"/>
        <v>0</v>
      </c>
      <c r="AC62" s="193">
        <f t="shared" si="47"/>
        <v>0</v>
      </c>
      <c r="AD62" s="194">
        <f t="shared" si="48"/>
        <v>0</v>
      </c>
      <c r="AE62" s="175">
        <v>46</v>
      </c>
    </row>
    <row r="63" spans="1:31" ht="15">
      <c r="A63" s="173">
        <v>47</v>
      </c>
      <c r="B63" s="118">
        <f t="shared" si="25"/>
        <v>0</v>
      </c>
      <c r="C63" s="292">
        <f t="shared" si="26"/>
        <v>0</v>
      </c>
      <c r="D63" s="325"/>
      <c r="E63" s="295">
        <f t="shared" si="27"/>
        <v>0</v>
      </c>
      <c r="F63" s="116">
        <f t="shared" si="28"/>
        <v>2</v>
      </c>
      <c r="G63" s="297">
        <f t="shared" si="29"/>
        <v>92</v>
      </c>
      <c r="H63" s="325"/>
      <c r="I63" s="298">
        <f t="shared" si="30"/>
        <v>47</v>
      </c>
      <c r="J63" s="121">
        <f t="shared" si="31"/>
        <v>0.47</v>
      </c>
      <c r="K63" s="300">
        <f t="shared" si="32"/>
        <v>11.28</v>
      </c>
      <c r="L63" s="331"/>
      <c r="M63" s="169">
        <f t="shared" si="33"/>
        <v>0</v>
      </c>
      <c r="N63" s="169">
        <f t="shared" si="34"/>
        <v>112.8</v>
      </c>
      <c r="O63" s="221">
        <f t="shared" si="35"/>
        <v>3459.2</v>
      </c>
      <c r="P63" s="234" t="e">
        <f t="shared" si="36"/>
        <v>#DIV/0!</v>
      </c>
      <c r="Q63" s="129">
        <f t="shared" si="37"/>
        <v>31</v>
      </c>
      <c r="R63" s="130">
        <f t="shared" si="38"/>
        <v>0.34</v>
      </c>
      <c r="S63" s="134">
        <f t="shared" si="39"/>
        <v>31</v>
      </c>
      <c r="T63" s="303">
        <f t="shared" si="40"/>
        <v>0.34</v>
      </c>
      <c r="U63" s="334"/>
      <c r="V63" s="306">
        <f t="shared" si="41"/>
        <v>1274.6400000000001</v>
      </c>
      <c r="W63" s="171">
        <f t="shared" si="42"/>
        <v>4733.84</v>
      </c>
      <c r="X63" s="199">
        <f t="shared" si="43"/>
        <v>0.37</v>
      </c>
      <c r="Y63" s="309">
        <f t="shared" si="44"/>
        <v>0</v>
      </c>
      <c r="Z63" s="337"/>
      <c r="AA63" s="311">
        <f t="shared" si="45"/>
        <v>0</v>
      </c>
      <c r="AB63" s="197">
        <f t="shared" si="46"/>
        <v>0</v>
      </c>
      <c r="AC63" s="193">
        <f t="shared" si="47"/>
        <v>0</v>
      </c>
      <c r="AD63" s="194">
        <f t="shared" si="48"/>
        <v>0</v>
      </c>
      <c r="AE63" s="175">
        <v>47</v>
      </c>
    </row>
    <row r="64" spans="1:31" ht="15">
      <c r="A64" s="173">
        <v>48</v>
      </c>
      <c r="B64" s="118">
        <f t="shared" si="25"/>
        <v>0</v>
      </c>
      <c r="C64" s="292">
        <f t="shared" si="26"/>
        <v>0</v>
      </c>
      <c r="D64" s="325"/>
      <c r="E64" s="295">
        <f t="shared" si="27"/>
        <v>0</v>
      </c>
      <c r="F64" s="116">
        <f t="shared" si="28"/>
        <v>2</v>
      </c>
      <c r="G64" s="297">
        <f t="shared" si="29"/>
        <v>94</v>
      </c>
      <c r="H64" s="325"/>
      <c r="I64" s="298">
        <f t="shared" si="30"/>
        <v>48</v>
      </c>
      <c r="J64" s="121">
        <f t="shared" si="31"/>
        <v>0.48</v>
      </c>
      <c r="K64" s="300">
        <f t="shared" si="32"/>
        <v>11.76</v>
      </c>
      <c r="L64" s="331"/>
      <c r="M64" s="169">
        <f t="shared" si="33"/>
        <v>0</v>
      </c>
      <c r="N64" s="169">
        <f t="shared" si="34"/>
        <v>117.6</v>
      </c>
      <c r="O64" s="221">
        <f t="shared" si="35"/>
        <v>3684.8</v>
      </c>
      <c r="P64" s="234" t="e">
        <f t="shared" si="36"/>
        <v>#DIV/0!</v>
      </c>
      <c r="Q64" s="129">
        <f t="shared" si="37"/>
        <v>31</v>
      </c>
      <c r="R64" s="130">
        <f t="shared" si="38"/>
        <v>0.33</v>
      </c>
      <c r="S64" s="134">
        <f t="shared" si="39"/>
        <v>31</v>
      </c>
      <c r="T64" s="303">
        <f t="shared" si="40"/>
        <v>0.33</v>
      </c>
      <c r="U64" s="334"/>
      <c r="V64" s="306">
        <f t="shared" si="41"/>
        <v>1328.88</v>
      </c>
      <c r="W64" s="171">
        <f t="shared" si="42"/>
        <v>5013.68</v>
      </c>
      <c r="X64" s="199">
        <f t="shared" si="43"/>
        <v>0.36</v>
      </c>
      <c r="Y64" s="309">
        <f t="shared" si="44"/>
        <v>0</v>
      </c>
      <c r="Z64" s="337"/>
      <c r="AA64" s="311">
        <f t="shared" si="45"/>
        <v>0</v>
      </c>
      <c r="AB64" s="197">
        <f t="shared" si="46"/>
        <v>0</v>
      </c>
      <c r="AC64" s="193">
        <f t="shared" si="47"/>
        <v>0</v>
      </c>
      <c r="AD64" s="194">
        <f t="shared" si="48"/>
        <v>0</v>
      </c>
      <c r="AE64" s="175">
        <v>48</v>
      </c>
    </row>
    <row r="65" spans="1:31" ht="15">
      <c r="A65" s="173">
        <v>49</v>
      </c>
      <c r="B65" s="118">
        <f t="shared" si="25"/>
        <v>0</v>
      </c>
      <c r="C65" s="292">
        <f t="shared" si="26"/>
        <v>0</v>
      </c>
      <c r="D65" s="325"/>
      <c r="E65" s="295">
        <f t="shared" si="27"/>
        <v>0</v>
      </c>
      <c r="F65" s="116">
        <f t="shared" si="28"/>
        <v>2</v>
      </c>
      <c r="G65" s="297">
        <f t="shared" si="29"/>
        <v>96</v>
      </c>
      <c r="H65" s="325"/>
      <c r="I65" s="298">
        <f t="shared" si="30"/>
        <v>49</v>
      </c>
      <c r="J65" s="121">
        <f t="shared" si="31"/>
        <v>0.49</v>
      </c>
      <c r="K65" s="300">
        <f t="shared" si="32"/>
        <v>12.25</v>
      </c>
      <c r="L65" s="331"/>
      <c r="M65" s="169">
        <f t="shared" si="33"/>
        <v>0</v>
      </c>
      <c r="N65" s="169">
        <f t="shared" si="34"/>
        <v>122.5</v>
      </c>
      <c r="O65" s="221">
        <f t="shared" si="35"/>
        <v>3920</v>
      </c>
      <c r="P65" s="234" t="e">
        <f t="shared" si="36"/>
        <v>#DIV/0!</v>
      </c>
      <c r="Q65" s="129">
        <f t="shared" si="37"/>
        <v>32</v>
      </c>
      <c r="R65" s="130">
        <f t="shared" si="38"/>
        <v>0.33</v>
      </c>
      <c r="S65" s="134">
        <f t="shared" si="39"/>
        <v>32</v>
      </c>
      <c r="T65" s="303">
        <f t="shared" si="40"/>
        <v>0.33</v>
      </c>
      <c r="U65" s="334"/>
      <c r="V65" s="306">
        <f t="shared" si="41"/>
        <v>1384.25</v>
      </c>
      <c r="W65" s="171">
        <f t="shared" si="42"/>
        <v>5304.25</v>
      </c>
      <c r="X65" s="199">
        <f t="shared" si="43"/>
        <v>0.35</v>
      </c>
      <c r="Y65" s="309">
        <f t="shared" si="44"/>
        <v>0</v>
      </c>
      <c r="Z65" s="337"/>
      <c r="AA65" s="311">
        <f t="shared" si="45"/>
        <v>0</v>
      </c>
      <c r="AB65" s="197">
        <f t="shared" si="46"/>
        <v>0</v>
      </c>
      <c r="AC65" s="193">
        <f t="shared" si="47"/>
        <v>0</v>
      </c>
      <c r="AD65" s="194">
        <f t="shared" si="48"/>
        <v>0</v>
      </c>
      <c r="AE65" s="175">
        <v>49</v>
      </c>
    </row>
    <row r="66" spans="1:31" ht="15.75" thickBot="1">
      <c r="A66" s="412">
        <v>50</v>
      </c>
      <c r="B66" s="413">
        <f t="shared" si="25"/>
        <v>0</v>
      </c>
      <c r="C66" s="414">
        <f t="shared" si="26"/>
        <v>0</v>
      </c>
      <c r="D66" s="415"/>
      <c r="E66" s="416">
        <f t="shared" si="27"/>
        <v>0</v>
      </c>
      <c r="F66" s="417">
        <f t="shared" si="28"/>
        <v>2</v>
      </c>
      <c r="G66" s="418">
        <f t="shared" si="29"/>
        <v>98</v>
      </c>
      <c r="H66" s="419"/>
      <c r="I66" s="420">
        <f t="shared" si="30"/>
        <v>50</v>
      </c>
      <c r="J66" s="421">
        <f t="shared" si="31"/>
        <v>0.5</v>
      </c>
      <c r="K66" s="422">
        <f t="shared" si="32"/>
        <v>12.75</v>
      </c>
      <c r="L66" s="423"/>
      <c r="M66" s="424">
        <f t="shared" si="33"/>
        <v>0</v>
      </c>
      <c r="N66" s="425">
        <f t="shared" si="34"/>
        <v>127.5</v>
      </c>
      <c r="O66" s="426">
        <f t="shared" si="35"/>
        <v>4165</v>
      </c>
      <c r="P66" s="427" t="e">
        <f t="shared" si="36"/>
        <v>#DIV/0!</v>
      </c>
      <c r="Q66" s="428">
        <f t="shared" si="37"/>
        <v>33</v>
      </c>
      <c r="R66" s="429">
        <f t="shared" si="38"/>
        <v>0.34</v>
      </c>
      <c r="S66" s="430">
        <f t="shared" si="39"/>
        <v>33</v>
      </c>
      <c r="T66" s="429">
        <f t="shared" si="40"/>
        <v>0.34</v>
      </c>
      <c r="U66" s="431"/>
      <c r="V66" s="432">
        <f t="shared" si="41"/>
        <v>1440.75</v>
      </c>
      <c r="W66" s="433">
        <f t="shared" si="42"/>
        <v>5605.75</v>
      </c>
      <c r="X66" s="434">
        <f t="shared" si="43"/>
        <v>0.35</v>
      </c>
      <c r="Y66" s="435">
        <f t="shared" si="44"/>
        <v>0</v>
      </c>
      <c r="Z66" s="436"/>
      <c r="AA66" s="437">
        <f t="shared" si="45"/>
        <v>0</v>
      </c>
      <c r="AB66" s="438">
        <f t="shared" si="46"/>
        <v>0</v>
      </c>
      <c r="AC66" s="439">
        <f t="shared" si="47"/>
        <v>0</v>
      </c>
      <c r="AD66" s="440">
        <f t="shared" si="48"/>
        <v>0</v>
      </c>
      <c r="AE66" s="441">
        <v>50</v>
      </c>
    </row>
    <row r="67" spans="1:31" ht="15.75" thickBot="1">
      <c r="A67" s="174">
        <v>51</v>
      </c>
      <c r="B67" s="353">
        <f t="shared" ref="B67:B106" si="49">IF(AND($A67&gt;=C$9,C$9&gt;0),0,IF(AND($A67&gt;=C$6,C$6&gt;0),C$7,0))</f>
        <v>0</v>
      </c>
      <c r="C67" s="392">
        <f t="shared" ref="C67:C106" si="50">IF(AND($A67&gt;=C$9,C$9&gt;0),C$10,C66+B67)</f>
        <v>0</v>
      </c>
      <c r="D67" s="391"/>
      <c r="E67" s="393">
        <f t="shared" ref="E67:E106" si="51">IF(OR($A67&lt;2,AND(G$12&gt;0,$A67&gt;G$12)),0,IF(AND($A67&gt;=G$9,G$9&gt;0),G$10,IF(AND($A67&gt;=G$6,G$6&gt;0),G$7,0)))</f>
        <v>0</v>
      </c>
      <c r="F67" s="355">
        <f t="shared" ref="F67:F106" si="52">F66+E67</f>
        <v>2</v>
      </c>
      <c r="G67" s="354">
        <f t="shared" ref="G67:G106" si="53">G66+F67</f>
        <v>100</v>
      </c>
      <c r="H67" s="326"/>
      <c r="I67" s="394">
        <f t="shared" ref="I67:I106" si="54">IF(($A67&lt;K$4),1,IF(AND($A67&gt;K$12,K$12&gt;0),I66,IF(AND($A67&gt;=K$9,K$9&gt;0),ROUND(I66+K$10,4),IF(AND($A67&gt;=K$6,K$6&gt;0),ROUND(I66+K$7,4),K$3))))</f>
        <v>51</v>
      </c>
      <c r="J67" s="395">
        <f t="shared" ref="J67:J106" si="55">IF($A67&lt;K$4, K$2, IF(K$1=0,IF(K$13&gt;0,IF(K$2*K$13&lt;ROUND(J66*I67, 3),K$2*K$13,ROUND(J66*I67, 3)),ROUND(J66*I67, 3)),IF(K$13&gt;0,IF(K$2*K$13&lt;ROUND(K$2*I67, 3),K$2*K$13,ROUND(K$2*I67, 3)),ROUND(K$2*I67, 3))))</f>
        <v>0.51</v>
      </c>
      <c r="K67" s="396">
        <f t="shared" ref="K67:K106" si="56">K66+J67</f>
        <v>13.26</v>
      </c>
      <c r="L67" s="332"/>
      <c r="M67" s="397">
        <f t="shared" ref="M67:M106" si="57">ROUND(C67*N67-K67*$O$6,2)</f>
        <v>0</v>
      </c>
      <c r="N67" s="398">
        <f t="shared" ref="N67:N106" si="58">ROUND(ROUND(K67,2)*$O$4,2)</f>
        <v>132.6</v>
      </c>
      <c r="O67" s="399">
        <f t="shared" ref="O67:O106" si="59">ROUND((ROUND(K66,2)*(G67-G66)*$O$4+O66+J67*$O$6),2)</f>
        <v>4420</v>
      </c>
      <c r="P67" s="400" t="e">
        <f t="shared" si="36"/>
        <v>#DIV/0!</v>
      </c>
      <c r="Q67" s="401">
        <f t="shared" ref="Q67:Q106" si="60">ROUND(O67/N67,0)</f>
        <v>33</v>
      </c>
      <c r="R67" s="402">
        <f t="shared" ref="R67:R106" si="61">ROUND(Q67/G67,2)</f>
        <v>0.33</v>
      </c>
      <c r="S67" s="403">
        <f t="shared" ref="S67:S106" si="62">Q67+C67</f>
        <v>33</v>
      </c>
      <c r="T67" s="402">
        <f t="shared" ref="T67:T106" si="63">ROUND(S67/G67,2)</f>
        <v>0.33</v>
      </c>
      <c r="U67" s="335"/>
      <c r="V67" s="404">
        <f t="shared" ref="V67:V106" si="64">ROUND(K67*$O$7,2)</f>
        <v>1498.38</v>
      </c>
      <c r="W67" s="405">
        <f t="shared" ref="W67:W106" si="65">ROUND(O67+V67,2)</f>
        <v>5918.38</v>
      </c>
      <c r="X67" s="406">
        <f t="shared" ref="X67:X106" si="66">IF(O67&gt;0,ROUND(V67/O67,2),0)</f>
        <v>0.34</v>
      </c>
      <c r="Y67" s="407">
        <f t="shared" ref="Y67:Y106" si="67">IF($O$10&gt;0,ROUND(V67/$O$10,2),0)</f>
        <v>0</v>
      </c>
      <c r="Z67" s="338"/>
      <c r="AA67" s="408">
        <f t="shared" ref="AA67:AA106" si="68">IF($O$10&gt;0,ROUND($O$10-W67,2),0)</f>
        <v>0</v>
      </c>
      <c r="AB67" s="409">
        <f t="shared" ref="AB67:AB106" si="69">IF($O$10&gt;0,ROUND(W67/$O$10,2),0)</f>
        <v>0</v>
      </c>
      <c r="AC67" s="410">
        <f t="shared" ref="AC67:AC106" si="70">IF(AND(AA67&gt;0,$O$4&gt;0),($O$10-O67-V67*$O$8)/N67,0)</f>
        <v>0</v>
      </c>
      <c r="AD67" s="411">
        <f t="shared" ref="AD67:AD106" si="71">IF(AC67&gt;0,AC67+G67,0)</f>
        <v>0</v>
      </c>
      <c r="AE67" s="176">
        <v>51</v>
      </c>
    </row>
    <row r="68" spans="1:31" ht="15.75" thickBot="1">
      <c r="A68" s="174">
        <v>52</v>
      </c>
      <c r="B68" s="353">
        <f t="shared" si="49"/>
        <v>0</v>
      </c>
      <c r="C68" s="392">
        <f t="shared" si="50"/>
        <v>0</v>
      </c>
      <c r="D68" s="391"/>
      <c r="E68" s="393">
        <f t="shared" si="51"/>
        <v>0</v>
      </c>
      <c r="F68" s="355">
        <f t="shared" si="52"/>
        <v>2</v>
      </c>
      <c r="G68" s="354">
        <f t="shared" si="53"/>
        <v>102</v>
      </c>
      <c r="H68" s="326"/>
      <c r="I68" s="394">
        <f t="shared" si="54"/>
        <v>52</v>
      </c>
      <c r="J68" s="395">
        <f t="shared" si="55"/>
        <v>0.52</v>
      </c>
      <c r="K68" s="396">
        <f t="shared" si="56"/>
        <v>13.78</v>
      </c>
      <c r="L68" s="332"/>
      <c r="M68" s="397">
        <f t="shared" si="57"/>
        <v>0</v>
      </c>
      <c r="N68" s="398">
        <f t="shared" si="58"/>
        <v>137.80000000000001</v>
      </c>
      <c r="O68" s="399">
        <f t="shared" si="59"/>
        <v>4685.2</v>
      </c>
      <c r="P68" s="400" t="e">
        <f t="shared" si="36"/>
        <v>#DIV/0!</v>
      </c>
      <c r="Q68" s="401">
        <f t="shared" si="60"/>
        <v>34</v>
      </c>
      <c r="R68" s="402">
        <f t="shared" si="61"/>
        <v>0.33</v>
      </c>
      <c r="S68" s="403">
        <f t="shared" si="62"/>
        <v>34</v>
      </c>
      <c r="T68" s="402">
        <f t="shared" si="63"/>
        <v>0.33</v>
      </c>
      <c r="U68" s="335"/>
      <c r="V68" s="404">
        <f t="shared" si="64"/>
        <v>1557.14</v>
      </c>
      <c r="W68" s="405">
        <f t="shared" si="65"/>
        <v>6242.34</v>
      </c>
      <c r="X68" s="406">
        <f t="shared" si="66"/>
        <v>0.33</v>
      </c>
      <c r="Y68" s="407">
        <f t="shared" si="67"/>
        <v>0</v>
      </c>
      <c r="Z68" s="338"/>
      <c r="AA68" s="408">
        <f t="shared" si="68"/>
        <v>0</v>
      </c>
      <c r="AB68" s="409">
        <f t="shared" si="69"/>
        <v>0</v>
      </c>
      <c r="AC68" s="410">
        <f t="shared" si="70"/>
        <v>0</v>
      </c>
      <c r="AD68" s="411">
        <f t="shared" si="71"/>
        <v>0</v>
      </c>
      <c r="AE68" s="176">
        <v>52</v>
      </c>
    </row>
    <row r="69" spans="1:31" ht="15.75" thickBot="1">
      <c r="A69" s="174">
        <v>53</v>
      </c>
      <c r="B69" s="353">
        <f t="shared" si="49"/>
        <v>0</v>
      </c>
      <c r="C69" s="392">
        <f t="shared" si="50"/>
        <v>0</v>
      </c>
      <c r="D69" s="391"/>
      <c r="E69" s="393">
        <f t="shared" si="51"/>
        <v>0</v>
      </c>
      <c r="F69" s="355">
        <f t="shared" si="52"/>
        <v>2</v>
      </c>
      <c r="G69" s="354">
        <f t="shared" si="53"/>
        <v>104</v>
      </c>
      <c r="H69" s="326"/>
      <c r="I69" s="394">
        <f t="shared" si="54"/>
        <v>53</v>
      </c>
      <c r="J69" s="395">
        <f t="shared" si="55"/>
        <v>0.53</v>
      </c>
      <c r="K69" s="396">
        <f t="shared" si="56"/>
        <v>14.309999999999999</v>
      </c>
      <c r="L69" s="332"/>
      <c r="M69" s="397">
        <f t="shared" si="57"/>
        <v>0</v>
      </c>
      <c r="N69" s="398">
        <f t="shared" si="58"/>
        <v>143.1</v>
      </c>
      <c r="O69" s="399">
        <f t="shared" si="59"/>
        <v>4960.8</v>
      </c>
      <c r="P69" s="400" t="e">
        <f t="shared" si="36"/>
        <v>#DIV/0!</v>
      </c>
      <c r="Q69" s="401">
        <f t="shared" si="60"/>
        <v>35</v>
      </c>
      <c r="R69" s="402">
        <f t="shared" si="61"/>
        <v>0.34</v>
      </c>
      <c r="S69" s="403">
        <f t="shared" si="62"/>
        <v>35</v>
      </c>
      <c r="T69" s="402">
        <f t="shared" si="63"/>
        <v>0.34</v>
      </c>
      <c r="U69" s="335"/>
      <c r="V69" s="404">
        <f t="shared" si="64"/>
        <v>1617.03</v>
      </c>
      <c r="W69" s="405">
        <f t="shared" si="65"/>
        <v>6577.83</v>
      </c>
      <c r="X69" s="406">
        <f t="shared" si="66"/>
        <v>0.33</v>
      </c>
      <c r="Y69" s="407">
        <f t="shared" si="67"/>
        <v>0</v>
      </c>
      <c r="Z69" s="338"/>
      <c r="AA69" s="408">
        <f t="shared" si="68"/>
        <v>0</v>
      </c>
      <c r="AB69" s="409">
        <f t="shared" si="69"/>
        <v>0</v>
      </c>
      <c r="AC69" s="410">
        <f t="shared" si="70"/>
        <v>0</v>
      </c>
      <c r="AD69" s="411">
        <f t="shared" si="71"/>
        <v>0</v>
      </c>
      <c r="AE69" s="176">
        <v>53</v>
      </c>
    </row>
    <row r="70" spans="1:31" ht="15.75" thickBot="1">
      <c r="A70" s="174">
        <v>54</v>
      </c>
      <c r="B70" s="353">
        <f t="shared" si="49"/>
        <v>0</v>
      </c>
      <c r="C70" s="392">
        <f t="shared" si="50"/>
        <v>0</v>
      </c>
      <c r="D70" s="391"/>
      <c r="E70" s="393">
        <f t="shared" si="51"/>
        <v>0</v>
      </c>
      <c r="F70" s="355">
        <f t="shared" si="52"/>
        <v>2</v>
      </c>
      <c r="G70" s="354">
        <f t="shared" si="53"/>
        <v>106</v>
      </c>
      <c r="H70" s="326"/>
      <c r="I70" s="394">
        <f t="shared" si="54"/>
        <v>54</v>
      </c>
      <c r="J70" s="395">
        <f t="shared" si="55"/>
        <v>0.54</v>
      </c>
      <c r="K70" s="396">
        <f t="shared" si="56"/>
        <v>14.849999999999998</v>
      </c>
      <c r="L70" s="332"/>
      <c r="M70" s="397">
        <f t="shared" si="57"/>
        <v>0</v>
      </c>
      <c r="N70" s="398">
        <f t="shared" si="58"/>
        <v>148.5</v>
      </c>
      <c r="O70" s="399">
        <f t="shared" si="59"/>
        <v>5247</v>
      </c>
      <c r="P70" s="400" t="e">
        <f t="shared" si="36"/>
        <v>#DIV/0!</v>
      </c>
      <c r="Q70" s="401">
        <f t="shared" si="60"/>
        <v>35</v>
      </c>
      <c r="R70" s="402">
        <f t="shared" si="61"/>
        <v>0.33</v>
      </c>
      <c r="S70" s="403">
        <f t="shared" si="62"/>
        <v>35</v>
      </c>
      <c r="T70" s="402">
        <f t="shared" si="63"/>
        <v>0.33</v>
      </c>
      <c r="U70" s="335"/>
      <c r="V70" s="404">
        <f t="shared" si="64"/>
        <v>1678.05</v>
      </c>
      <c r="W70" s="405">
        <f t="shared" si="65"/>
        <v>6925.05</v>
      </c>
      <c r="X70" s="406">
        <f t="shared" si="66"/>
        <v>0.32</v>
      </c>
      <c r="Y70" s="407">
        <f t="shared" si="67"/>
        <v>0</v>
      </c>
      <c r="Z70" s="338"/>
      <c r="AA70" s="408">
        <f t="shared" si="68"/>
        <v>0</v>
      </c>
      <c r="AB70" s="409">
        <f t="shared" si="69"/>
        <v>0</v>
      </c>
      <c r="AC70" s="410">
        <f t="shared" si="70"/>
        <v>0</v>
      </c>
      <c r="AD70" s="411">
        <f t="shared" si="71"/>
        <v>0</v>
      </c>
      <c r="AE70" s="176">
        <v>54</v>
      </c>
    </row>
    <row r="71" spans="1:31" ht="15.75" thickBot="1">
      <c r="A71" s="174">
        <v>55</v>
      </c>
      <c r="B71" s="353">
        <f t="shared" si="49"/>
        <v>0</v>
      </c>
      <c r="C71" s="392">
        <f t="shared" si="50"/>
        <v>0</v>
      </c>
      <c r="D71" s="391"/>
      <c r="E71" s="393">
        <f t="shared" si="51"/>
        <v>0</v>
      </c>
      <c r="F71" s="355">
        <f t="shared" si="52"/>
        <v>2</v>
      </c>
      <c r="G71" s="354">
        <f t="shared" si="53"/>
        <v>108</v>
      </c>
      <c r="H71" s="326"/>
      <c r="I71" s="394">
        <f t="shared" si="54"/>
        <v>55</v>
      </c>
      <c r="J71" s="395">
        <f t="shared" si="55"/>
        <v>0.55000000000000004</v>
      </c>
      <c r="K71" s="396">
        <f t="shared" si="56"/>
        <v>15.399999999999999</v>
      </c>
      <c r="L71" s="332"/>
      <c r="M71" s="397">
        <f t="shared" si="57"/>
        <v>0</v>
      </c>
      <c r="N71" s="398">
        <f t="shared" si="58"/>
        <v>154</v>
      </c>
      <c r="O71" s="399">
        <f t="shared" si="59"/>
        <v>5544</v>
      </c>
      <c r="P71" s="400" t="e">
        <f t="shared" si="36"/>
        <v>#DIV/0!</v>
      </c>
      <c r="Q71" s="401">
        <f t="shared" si="60"/>
        <v>36</v>
      </c>
      <c r="R71" s="402">
        <f t="shared" si="61"/>
        <v>0.33</v>
      </c>
      <c r="S71" s="403">
        <f t="shared" si="62"/>
        <v>36</v>
      </c>
      <c r="T71" s="402">
        <f t="shared" si="63"/>
        <v>0.33</v>
      </c>
      <c r="U71" s="335"/>
      <c r="V71" s="404">
        <f t="shared" si="64"/>
        <v>1740.2</v>
      </c>
      <c r="W71" s="405">
        <f t="shared" si="65"/>
        <v>7284.2</v>
      </c>
      <c r="X71" s="406">
        <f t="shared" si="66"/>
        <v>0.31</v>
      </c>
      <c r="Y71" s="407">
        <f t="shared" si="67"/>
        <v>0</v>
      </c>
      <c r="Z71" s="338"/>
      <c r="AA71" s="408">
        <f t="shared" si="68"/>
        <v>0</v>
      </c>
      <c r="AB71" s="409">
        <f t="shared" si="69"/>
        <v>0</v>
      </c>
      <c r="AC71" s="410">
        <f t="shared" si="70"/>
        <v>0</v>
      </c>
      <c r="AD71" s="411">
        <f t="shared" si="71"/>
        <v>0</v>
      </c>
      <c r="AE71" s="176">
        <v>55</v>
      </c>
    </row>
    <row r="72" spans="1:31" ht="15.75" thickBot="1">
      <c r="A72" s="174">
        <v>56</v>
      </c>
      <c r="B72" s="353">
        <f t="shared" si="49"/>
        <v>0</v>
      </c>
      <c r="C72" s="392">
        <f t="shared" si="50"/>
        <v>0</v>
      </c>
      <c r="D72" s="391"/>
      <c r="E72" s="393">
        <f t="shared" si="51"/>
        <v>0</v>
      </c>
      <c r="F72" s="355">
        <f t="shared" si="52"/>
        <v>2</v>
      </c>
      <c r="G72" s="354">
        <f t="shared" si="53"/>
        <v>110</v>
      </c>
      <c r="H72" s="326"/>
      <c r="I72" s="394">
        <f t="shared" si="54"/>
        <v>56</v>
      </c>
      <c r="J72" s="395">
        <f t="shared" si="55"/>
        <v>0.56000000000000005</v>
      </c>
      <c r="K72" s="396">
        <f t="shared" si="56"/>
        <v>15.959999999999999</v>
      </c>
      <c r="L72" s="332"/>
      <c r="M72" s="397">
        <f t="shared" si="57"/>
        <v>0</v>
      </c>
      <c r="N72" s="398">
        <f t="shared" si="58"/>
        <v>159.6</v>
      </c>
      <c r="O72" s="399">
        <f t="shared" si="59"/>
        <v>5852</v>
      </c>
      <c r="P72" s="400" t="e">
        <f t="shared" si="36"/>
        <v>#DIV/0!</v>
      </c>
      <c r="Q72" s="401">
        <f t="shared" si="60"/>
        <v>37</v>
      </c>
      <c r="R72" s="402">
        <f t="shared" si="61"/>
        <v>0.34</v>
      </c>
      <c r="S72" s="403">
        <f t="shared" si="62"/>
        <v>37</v>
      </c>
      <c r="T72" s="402">
        <f t="shared" si="63"/>
        <v>0.34</v>
      </c>
      <c r="U72" s="335"/>
      <c r="V72" s="404">
        <f t="shared" si="64"/>
        <v>1803.48</v>
      </c>
      <c r="W72" s="405">
        <f t="shared" si="65"/>
        <v>7655.48</v>
      </c>
      <c r="X72" s="406">
        <f t="shared" si="66"/>
        <v>0.31</v>
      </c>
      <c r="Y72" s="407">
        <f t="shared" si="67"/>
        <v>0</v>
      </c>
      <c r="Z72" s="338"/>
      <c r="AA72" s="408">
        <f t="shared" si="68"/>
        <v>0</v>
      </c>
      <c r="AB72" s="409">
        <f t="shared" si="69"/>
        <v>0</v>
      </c>
      <c r="AC72" s="410">
        <f t="shared" si="70"/>
        <v>0</v>
      </c>
      <c r="AD72" s="411">
        <f t="shared" si="71"/>
        <v>0</v>
      </c>
      <c r="AE72" s="176">
        <v>56</v>
      </c>
    </row>
    <row r="73" spans="1:31" ht="15.75" thickBot="1">
      <c r="A73" s="174">
        <v>57</v>
      </c>
      <c r="B73" s="353">
        <f t="shared" si="49"/>
        <v>0</v>
      </c>
      <c r="C73" s="392">
        <f t="shared" si="50"/>
        <v>0</v>
      </c>
      <c r="D73" s="391"/>
      <c r="E73" s="393">
        <f t="shared" si="51"/>
        <v>0</v>
      </c>
      <c r="F73" s="355">
        <f t="shared" si="52"/>
        <v>2</v>
      </c>
      <c r="G73" s="354">
        <f t="shared" si="53"/>
        <v>112</v>
      </c>
      <c r="H73" s="326"/>
      <c r="I73" s="394">
        <f t="shared" si="54"/>
        <v>57</v>
      </c>
      <c r="J73" s="395">
        <f t="shared" si="55"/>
        <v>0.56999999999999995</v>
      </c>
      <c r="K73" s="396">
        <f t="shared" si="56"/>
        <v>16.529999999999998</v>
      </c>
      <c r="L73" s="332"/>
      <c r="M73" s="397">
        <f t="shared" si="57"/>
        <v>0</v>
      </c>
      <c r="N73" s="398">
        <f t="shared" si="58"/>
        <v>165.3</v>
      </c>
      <c r="O73" s="399">
        <f t="shared" si="59"/>
        <v>6171.2</v>
      </c>
      <c r="P73" s="400" t="e">
        <f t="shared" si="36"/>
        <v>#DIV/0!</v>
      </c>
      <c r="Q73" s="401">
        <f t="shared" si="60"/>
        <v>37</v>
      </c>
      <c r="R73" s="402">
        <f t="shared" si="61"/>
        <v>0.33</v>
      </c>
      <c r="S73" s="403">
        <f t="shared" si="62"/>
        <v>37</v>
      </c>
      <c r="T73" s="402">
        <f t="shared" si="63"/>
        <v>0.33</v>
      </c>
      <c r="U73" s="335"/>
      <c r="V73" s="404">
        <f t="shared" si="64"/>
        <v>1867.89</v>
      </c>
      <c r="W73" s="405">
        <f t="shared" si="65"/>
        <v>8039.09</v>
      </c>
      <c r="X73" s="406">
        <f t="shared" si="66"/>
        <v>0.3</v>
      </c>
      <c r="Y73" s="407">
        <f t="shared" si="67"/>
        <v>0</v>
      </c>
      <c r="Z73" s="338"/>
      <c r="AA73" s="408">
        <f t="shared" si="68"/>
        <v>0</v>
      </c>
      <c r="AB73" s="409">
        <f t="shared" si="69"/>
        <v>0</v>
      </c>
      <c r="AC73" s="410">
        <f t="shared" si="70"/>
        <v>0</v>
      </c>
      <c r="AD73" s="411">
        <f t="shared" si="71"/>
        <v>0</v>
      </c>
      <c r="AE73" s="176">
        <v>57</v>
      </c>
    </row>
    <row r="74" spans="1:31" ht="15.75" thickBot="1">
      <c r="A74" s="174">
        <v>58</v>
      </c>
      <c r="B74" s="353">
        <f t="shared" si="49"/>
        <v>0</v>
      </c>
      <c r="C74" s="392">
        <f t="shared" si="50"/>
        <v>0</v>
      </c>
      <c r="D74" s="391"/>
      <c r="E74" s="393">
        <f t="shared" si="51"/>
        <v>0</v>
      </c>
      <c r="F74" s="355">
        <f t="shared" si="52"/>
        <v>2</v>
      </c>
      <c r="G74" s="354">
        <f t="shared" si="53"/>
        <v>114</v>
      </c>
      <c r="H74" s="326"/>
      <c r="I74" s="394">
        <f t="shared" si="54"/>
        <v>58</v>
      </c>
      <c r="J74" s="395">
        <f t="shared" si="55"/>
        <v>0.57999999999999996</v>
      </c>
      <c r="K74" s="396">
        <f t="shared" si="56"/>
        <v>17.109999999999996</v>
      </c>
      <c r="L74" s="332"/>
      <c r="M74" s="397">
        <f t="shared" si="57"/>
        <v>0</v>
      </c>
      <c r="N74" s="398">
        <f t="shared" si="58"/>
        <v>171.1</v>
      </c>
      <c r="O74" s="399">
        <f t="shared" si="59"/>
        <v>6501.8</v>
      </c>
      <c r="P74" s="400" t="e">
        <f t="shared" si="36"/>
        <v>#DIV/0!</v>
      </c>
      <c r="Q74" s="401">
        <f t="shared" si="60"/>
        <v>38</v>
      </c>
      <c r="R74" s="402">
        <f t="shared" si="61"/>
        <v>0.33</v>
      </c>
      <c r="S74" s="403">
        <f t="shared" si="62"/>
        <v>38</v>
      </c>
      <c r="T74" s="402">
        <f t="shared" si="63"/>
        <v>0.33</v>
      </c>
      <c r="U74" s="335"/>
      <c r="V74" s="404">
        <f t="shared" si="64"/>
        <v>1933.43</v>
      </c>
      <c r="W74" s="405">
        <f t="shared" si="65"/>
        <v>8435.23</v>
      </c>
      <c r="X74" s="406">
        <f t="shared" si="66"/>
        <v>0.3</v>
      </c>
      <c r="Y74" s="407">
        <f t="shared" si="67"/>
        <v>0</v>
      </c>
      <c r="Z74" s="338"/>
      <c r="AA74" s="408">
        <f t="shared" si="68"/>
        <v>0</v>
      </c>
      <c r="AB74" s="409">
        <f t="shared" si="69"/>
        <v>0</v>
      </c>
      <c r="AC74" s="410">
        <f t="shared" si="70"/>
        <v>0</v>
      </c>
      <c r="AD74" s="411">
        <f t="shared" si="71"/>
        <v>0</v>
      </c>
      <c r="AE74" s="176">
        <v>58</v>
      </c>
    </row>
    <row r="75" spans="1:31" ht="15.75" thickBot="1">
      <c r="A75" s="174">
        <v>59</v>
      </c>
      <c r="B75" s="353">
        <f t="shared" si="49"/>
        <v>0</v>
      </c>
      <c r="C75" s="392">
        <f t="shared" si="50"/>
        <v>0</v>
      </c>
      <c r="D75" s="391"/>
      <c r="E75" s="393">
        <f t="shared" si="51"/>
        <v>0</v>
      </c>
      <c r="F75" s="355">
        <f t="shared" si="52"/>
        <v>2</v>
      </c>
      <c r="G75" s="354">
        <f t="shared" si="53"/>
        <v>116</v>
      </c>
      <c r="H75" s="326"/>
      <c r="I75" s="394">
        <f t="shared" si="54"/>
        <v>59</v>
      </c>
      <c r="J75" s="395">
        <f t="shared" si="55"/>
        <v>0.59</v>
      </c>
      <c r="K75" s="396">
        <f t="shared" si="56"/>
        <v>17.699999999999996</v>
      </c>
      <c r="L75" s="332"/>
      <c r="M75" s="397">
        <f t="shared" si="57"/>
        <v>0</v>
      </c>
      <c r="N75" s="398">
        <f t="shared" si="58"/>
        <v>177</v>
      </c>
      <c r="O75" s="399">
        <f t="shared" si="59"/>
        <v>6844</v>
      </c>
      <c r="P75" s="400" t="e">
        <f t="shared" si="36"/>
        <v>#DIV/0!</v>
      </c>
      <c r="Q75" s="401">
        <f t="shared" si="60"/>
        <v>39</v>
      </c>
      <c r="R75" s="402">
        <f t="shared" si="61"/>
        <v>0.34</v>
      </c>
      <c r="S75" s="403">
        <f t="shared" si="62"/>
        <v>39</v>
      </c>
      <c r="T75" s="402">
        <f t="shared" si="63"/>
        <v>0.34</v>
      </c>
      <c r="U75" s="335"/>
      <c r="V75" s="404">
        <f t="shared" si="64"/>
        <v>2000.1</v>
      </c>
      <c r="W75" s="405">
        <f t="shared" si="65"/>
        <v>8844.1</v>
      </c>
      <c r="X75" s="406">
        <f t="shared" si="66"/>
        <v>0.28999999999999998</v>
      </c>
      <c r="Y75" s="407">
        <f t="shared" si="67"/>
        <v>0</v>
      </c>
      <c r="Z75" s="338"/>
      <c r="AA75" s="408">
        <f t="shared" si="68"/>
        <v>0</v>
      </c>
      <c r="AB75" s="409">
        <f t="shared" si="69"/>
        <v>0</v>
      </c>
      <c r="AC75" s="410">
        <f t="shared" si="70"/>
        <v>0</v>
      </c>
      <c r="AD75" s="411">
        <f t="shared" si="71"/>
        <v>0</v>
      </c>
      <c r="AE75" s="176">
        <v>59</v>
      </c>
    </row>
    <row r="76" spans="1:31" ht="15.75" thickBot="1">
      <c r="A76" s="174">
        <v>60</v>
      </c>
      <c r="B76" s="353">
        <f t="shared" si="49"/>
        <v>0</v>
      </c>
      <c r="C76" s="392">
        <f t="shared" si="50"/>
        <v>0</v>
      </c>
      <c r="D76" s="391"/>
      <c r="E76" s="393">
        <f t="shared" si="51"/>
        <v>0</v>
      </c>
      <c r="F76" s="355">
        <f t="shared" si="52"/>
        <v>2</v>
      </c>
      <c r="G76" s="354">
        <f t="shared" si="53"/>
        <v>118</v>
      </c>
      <c r="H76" s="326"/>
      <c r="I76" s="394">
        <f t="shared" si="54"/>
        <v>60</v>
      </c>
      <c r="J76" s="395">
        <f t="shared" si="55"/>
        <v>0.6</v>
      </c>
      <c r="K76" s="396">
        <f t="shared" si="56"/>
        <v>18.299999999999997</v>
      </c>
      <c r="L76" s="332"/>
      <c r="M76" s="397">
        <f t="shared" si="57"/>
        <v>0</v>
      </c>
      <c r="N76" s="398">
        <f t="shared" si="58"/>
        <v>183</v>
      </c>
      <c r="O76" s="399">
        <f t="shared" si="59"/>
        <v>7198</v>
      </c>
      <c r="P76" s="400" t="e">
        <f t="shared" si="36"/>
        <v>#DIV/0!</v>
      </c>
      <c r="Q76" s="401">
        <f t="shared" si="60"/>
        <v>39</v>
      </c>
      <c r="R76" s="402">
        <f t="shared" si="61"/>
        <v>0.33</v>
      </c>
      <c r="S76" s="403">
        <f t="shared" si="62"/>
        <v>39</v>
      </c>
      <c r="T76" s="402">
        <f t="shared" si="63"/>
        <v>0.33</v>
      </c>
      <c r="U76" s="335"/>
      <c r="V76" s="404">
        <f t="shared" si="64"/>
        <v>2067.9</v>
      </c>
      <c r="W76" s="405">
        <f t="shared" si="65"/>
        <v>9265.9</v>
      </c>
      <c r="X76" s="406">
        <f t="shared" si="66"/>
        <v>0.28999999999999998</v>
      </c>
      <c r="Y76" s="407">
        <f t="shared" si="67"/>
        <v>0</v>
      </c>
      <c r="Z76" s="338"/>
      <c r="AA76" s="408">
        <f t="shared" si="68"/>
        <v>0</v>
      </c>
      <c r="AB76" s="409">
        <f t="shared" si="69"/>
        <v>0</v>
      </c>
      <c r="AC76" s="410">
        <f t="shared" si="70"/>
        <v>0</v>
      </c>
      <c r="AD76" s="411">
        <f t="shared" si="71"/>
        <v>0</v>
      </c>
      <c r="AE76" s="176">
        <v>60</v>
      </c>
    </row>
    <row r="77" spans="1:31" ht="15.75" thickBot="1">
      <c r="A77" s="174">
        <v>61</v>
      </c>
      <c r="B77" s="353">
        <f t="shared" si="49"/>
        <v>0</v>
      </c>
      <c r="C77" s="392">
        <f t="shared" si="50"/>
        <v>0</v>
      </c>
      <c r="D77" s="391"/>
      <c r="E77" s="393">
        <f t="shared" si="51"/>
        <v>0</v>
      </c>
      <c r="F77" s="355">
        <f t="shared" si="52"/>
        <v>2</v>
      </c>
      <c r="G77" s="354">
        <f t="shared" si="53"/>
        <v>120</v>
      </c>
      <c r="H77" s="326"/>
      <c r="I77" s="394">
        <f t="shared" si="54"/>
        <v>61</v>
      </c>
      <c r="J77" s="395">
        <f t="shared" si="55"/>
        <v>0.61</v>
      </c>
      <c r="K77" s="396">
        <f t="shared" si="56"/>
        <v>18.909999999999997</v>
      </c>
      <c r="L77" s="332"/>
      <c r="M77" s="397">
        <f t="shared" si="57"/>
        <v>0</v>
      </c>
      <c r="N77" s="398">
        <f t="shared" si="58"/>
        <v>189.1</v>
      </c>
      <c r="O77" s="399">
        <f t="shared" si="59"/>
        <v>7564</v>
      </c>
      <c r="P77" s="400" t="e">
        <f t="shared" si="36"/>
        <v>#DIV/0!</v>
      </c>
      <c r="Q77" s="401">
        <f t="shared" si="60"/>
        <v>40</v>
      </c>
      <c r="R77" s="402">
        <f t="shared" si="61"/>
        <v>0.33</v>
      </c>
      <c r="S77" s="403">
        <f t="shared" si="62"/>
        <v>40</v>
      </c>
      <c r="T77" s="402">
        <f t="shared" si="63"/>
        <v>0.33</v>
      </c>
      <c r="U77" s="335"/>
      <c r="V77" s="404">
        <f t="shared" si="64"/>
        <v>2136.83</v>
      </c>
      <c r="W77" s="405">
        <f t="shared" si="65"/>
        <v>9700.83</v>
      </c>
      <c r="X77" s="406">
        <f t="shared" si="66"/>
        <v>0.28000000000000003</v>
      </c>
      <c r="Y77" s="407">
        <f t="shared" si="67"/>
        <v>0</v>
      </c>
      <c r="Z77" s="338"/>
      <c r="AA77" s="408">
        <f t="shared" si="68"/>
        <v>0</v>
      </c>
      <c r="AB77" s="409">
        <f t="shared" si="69"/>
        <v>0</v>
      </c>
      <c r="AC77" s="410">
        <f t="shared" si="70"/>
        <v>0</v>
      </c>
      <c r="AD77" s="411">
        <f t="shared" si="71"/>
        <v>0</v>
      </c>
      <c r="AE77" s="176">
        <v>61</v>
      </c>
    </row>
    <row r="78" spans="1:31" ht="15.75" thickBot="1">
      <c r="A78" s="174">
        <v>62</v>
      </c>
      <c r="B78" s="353">
        <f t="shared" si="49"/>
        <v>0</v>
      </c>
      <c r="C78" s="392">
        <f t="shared" si="50"/>
        <v>0</v>
      </c>
      <c r="D78" s="391"/>
      <c r="E78" s="393">
        <f t="shared" si="51"/>
        <v>0</v>
      </c>
      <c r="F78" s="355">
        <f t="shared" si="52"/>
        <v>2</v>
      </c>
      <c r="G78" s="354">
        <f t="shared" si="53"/>
        <v>122</v>
      </c>
      <c r="H78" s="326"/>
      <c r="I78" s="394">
        <f t="shared" si="54"/>
        <v>62</v>
      </c>
      <c r="J78" s="395">
        <f t="shared" si="55"/>
        <v>0.62</v>
      </c>
      <c r="K78" s="396">
        <f t="shared" si="56"/>
        <v>19.529999999999998</v>
      </c>
      <c r="L78" s="332"/>
      <c r="M78" s="397">
        <f t="shared" si="57"/>
        <v>0</v>
      </c>
      <c r="N78" s="398">
        <f t="shared" si="58"/>
        <v>195.3</v>
      </c>
      <c r="O78" s="399">
        <f t="shared" si="59"/>
        <v>7942.2</v>
      </c>
      <c r="P78" s="400" t="e">
        <f t="shared" si="36"/>
        <v>#DIV/0!</v>
      </c>
      <c r="Q78" s="401">
        <f t="shared" si="60"/>
        <v>41</v>
      </c>
      <c r="R78" s="402">
        <f t="shared" si="61"/>
        <v>0.34</v>
      </c>
      <c r="S78" s="403">
        <f t="shared" si="62"/>
        <v>41</v>
      </c>
      <c r="T78" s="402">
        <f t="shared" si="63"/>
        <v>0.34</v>
      </c>
      <c r="U78" s="335"/>
      <c r="V78" s="404">
        <f t="shared" si="64"/>
        <v>2206.89</v>
      </c>
      <c r="W78" s="405">
        <f t="shared" si="65"/>
        <v>10149.09</v>
      </c>
      <c r="X78" s="406">
        <f t="shared" si="66"/>
        <v>0.28000000000000003</v>
      </c>
      <c r="Y78" s="407">
        <f t="shared" si="67"/>
        <v>0</v>
      </c>
      <c r="Z78" s="338"/>
      <c r="AA78" s="408">
        <f t="shared" si="68"/>
        <v>0</v>
      </c>
      <c r="AB78" s="409">
        <f t="shared" si="69"/>
        <v>0</v>
      </c>
      <c r="AC78" s="410">
        <f t="shared" si="70"/>
        <v>0</v>
      </c>
      <c r="AD78" s="411">
        <f t="shared" si="71"/>
        <v>0</v>
      </c>
      <c r="AE78" s="176">
        <v>62</v>
      </c>
    </row>
    <row r="79" spans="1:31" ht="15.75" thickBot="1">
      <c r="A79" s="174">
        <v>63</v>
      </c>
      <c r="B79" s="353">
        <f t="shared" si="49"/>
        <v>0</v>
      </c>
      <c r="C79" s="392">
        <f t="shared" si="50"/>
        <v>0</v>
      </c>
      <c r="D79" s="391"/>
      <c r="E79" s="393">
        <f t="shared" si="51"/>
        <v>0</v>
      </c>
      <c r="F79" s="355">
        <f t="shared" si="52"/>
        <v>2</v>
      </c>
      <c r="G79" s="354">
        <f t="shared" si="53"/>
        <v>124</v>
      </c>
      <c r="H79" s="326"/>
      <c r="I79" s="394">
        <f t="shared" si="54"/>
        <v>63</v>
      </c>
      <c r="J79" s="395">
        <f t="shared" si="55"/>
        <v>0.63</v>
      </c>
      <c r="K79" s="396">
        <f t="shared" si="56"/>
        <v>20.159999999999997</v>
      </c>
      <c r="L79" s="332"/>
      <c r="M79" s="397">
        <f t="shared" si="57"/>
        <v>0</v>
      </c>
      <c r="N79" s="398">
        <f t="shared" si="58"/>
        <v>201.6</v>
      </c>
      <c r="O79" s="399">
        <f t="shared" si="59"/>
        <v>8332.7999999999993</v>
      </c>
      <c r="P79" s="400" t="e">
        <f t="shared" si="36"/>
        <v>#DIV/0!</v>
      </c>
      <c r="Q79" s="401">
        <f t="shared" si="60"/>
        <v>41</v>
      </c>
      <c r="R79" s="402">
        <f t="shared" si="61"/>
        <v>0.33</v>
      </c>
      <c r="S79" s="403">
        <f t="shared" si="62"/>
        <v>41</v>
      </c>
      <c r="T79" s="402">
        <f t="shared" si="63"/>
        <v>0.33</v>
      </c>
      <c r="U79" s="335"/>
      <c r="V79" s="404">
        <f t="shared" si="64"/>
        <v>2278.08</v>
      </c>
      <c r="W79" s="405">
        <f t="shared" si="65"/>
        <v>10610.88</v>
      </c>
      <c r="X79" s="406">
        <f t="shared" si="66"/>
        <v>0.27</v>
      </c>
      <c r="Y79" s="407">
        <f t="shared" si="67"/>
        <v>0</v>
      </c>
      <c r="Z79" s="338"/>
      <c r="AA79" s="408">
        <f t="shared" si="68"/>
        <v>0</v>
      </c>
      <c r="AB79" s="409">
        <f t="shared" si="69"/>
        <v>0</v>
      </c>
      <c r="AC79" s="410">
        <f t="shared" si="70"/>
        <v>0</v>
      </c>
      <c r="AD79" s="411">
        <f t="shared" si="71"/>
        <v>0</v>
      </c>
      <c r="AE79" s="176">
        <v>63</v>
      </c>
    </row>
    <row r="80" spans="1:31" ht="15.75" thickBot="1">
      <c r="A80" s="174">
        <v>64</v>
      </c>
      <c r="B80" s="353">
        <f t="shared" si="49"/>
        <v>0</v>
      </c>
      <c r="C80" s="392">
        <f t="shared" si="50"/>
        <v>0</v>
      </c>
      <c r="D80" s="391"/>
      <c r="E80" s="393">
        <f t="shared" si="51"/>
        <v>0</v>
      </c>
      <c r="F80" s="355">
        <f t="shared" si="52"/>
        <v>2</v>
      </c>
      <c r="G80" s="354">
        <f t="shared" si="53"/>
        <v>126</v>
      </c>
      <c r="H80" s="326"/>
      <c r="I80" s="394">
        <f t="shared" si="54"/>
        <v>64</v>
      </c>
      <c r="J80" s="395">
        <f t="shared" si="55"/>
        <v>0.64</v>
      </c>
      <c r="K80" s="396">
        <f t="shared" si="56"/>
        <v>20.799999999999997</v>
      </c>
      <c r="L80" s="332"/>
      <c r="M80" s="397">
        <f t="shared" si="57"/>
        <v>0</v>
      </c>
      <c r="N80" s="398">
        <f t="shared" si="58"/>
        <v>208</v>
      </c>
      <c r="O80" s="399">
        <f t="shared" si="59"/>
        <v>8736</v>
      </c>
      <c r="P80" s="400" t="e">
        <f t="shared" si="36"/>
        <v>#DIV/0!</v>
      </c>
      <c r="Q80" s="401">
        <f t="shared" si="60"/>
        <v>42</v>
      </c>
      <c r="R80" s="402">
        <f t="shared" si="61"/>
        <v>0.33</v>
      </c>
      <c r="S80" s="403">
        <f t="shared" si="62"/>
        <v>42</v>
      </c>
      <c r="T80" s="402">
        <f t="shared" si="63"/>
        <v>0.33</v>
      </c>
      <c r="U80" s="335"/>
      <c r="V80" s="404">
        <f t="shared" si="64"/>
        <v>2350.4</v>
      </c>
      <c r="W80" s="405">
        <f t="shared" si="65"/>
        <v>11086.4</v>
      </c>
      <c r="X80" s="406">
        <f t="shared" si="66"/>
        <v>0.27</v>
      </c>
      <c r="Y80" s="407">
        <f t="shared" si="67"/>
        <v>0</v>
      </c>
      <c r="Z80" s="338"/>
      <c r="AA80" s="408">
        <f t="shared" si="68"/>
        <v>0</v>
      </c>
      <c r="AB80" s="409">
        <f t="shared" si="69"/>
        <v>0</v>
      </c>
      <c r="AC80" s="410">
        <f t="shared" si="70"/>
        <v>0</v>
      </c>
      <c r="AD80" s="411">
        <f t="shared" si="71"/>
        <v>0</v>
      </c>
      <c r="AE80" s="176">
        <v>64</v>
      </c>
    </row>
    <row r="81" spans="1:31" ht="15.75" thickBot="1">
      <c r="A81" s="174">
        <v>65</v>
      </c>
      <c r="B81" s="353">
        <f t="shared" si="49"/>
        <v>0</v>
      </c>
      <c r="C81" s="392">
        <f t="shared" si="50"/>
        <v>0</v>
      </c>
      <c r="D81" s="391"/>
      <c r="E81" s="393">
        <f t="shared" si="51"/>
        <v>0</v>
      </c>
      <c r="F81" s="355">
        <f t="shared" si="52"/>
        <v>2</v>
      </c>
      <c r="G81" s="354">
        <f t="shared" si="53"/>
        <v>128</v>
      </c>
      <c r="H81" s="326"/>
      <c r="I81" s="394">
        <f t="shared" si="54"/>
        <v>65</v>
      </c>
      <c r="J81" s="395">
        <f t="shared" si="55"/>
        <v>0.65</v>
      </c>
      <c r="K81" s="396">
        <f t="shared" si="56"/>
        <v>21.449999999999996</v>
      </c>
      <c r="L81" s="332"/>
      <c r="M81" s="397">
        <f t="shared" si="57"/>
        <v>0</v>
      </c>
      <c r="N81" s="398">
        <f t="shared" si="58"/>
        <v>214.5</v>
      </c>
      <c r="O81" s="399">
        <f t="shared" si="59"/>
        <v>9152</v>
      </c>
      <c r="P81" s="400" t="e">
        <f t="shared" si="36"/>
        <v>#DIV/0!</v>
      </c>
      <c r="Q81" s="401">
        <f t="shared" si="60"/>
        <v>43</v>
      </c>
      <c r="R81" s="402">
        <f t="shared" si="61"/>
        <v>0.34</v>
      </c>
      <c r="S81" s="403">
        <f t="shared" si="62"/>
        <v>43</v>
      </c>
      <c r="T81" s="402">
        <f t="shared" si="63"/>
        <v>0.34</v>
      </c>
      <c r="U81" s="335"/>
      <c r="V81" s="404">
        <f t="shared" si="64"/>
        <v>2423.85</v>
      </c>
      <c r="W81" s="405">
        <f t="shared" si="65"/>
        <v>11575.85</v>
      </c>
      <c r="X81" s="406">
        <f t="shared" si="66"/>
        <v>0.26</v>
      </c>
      <c r="Y81" s="407">
        <f t="shared" si="67"/>
        <v>0</v>
      </c>
      <c r="Z81" s="338"/>
      <c r="AA81" s="408">
        <f t="shared" si="68"/>
        <v>0</v>
      </c>
      <c r="AB81" s="409">
        <f t="shared" si="69"/>
        <v>0</v>
      </c>
      <c r="AC81" s="410">
        <f t="shared" si="70"/>
        <v>0</v>
      </c>
      <c r="AD81" s="411">
        <f t="shared" si="71"/>
        <v>0</v>
      </c>
      <c r="AE81" s="176">
        <v>65</v>
      </c>
    </row>
    <row r="82" spans="1:31" ht="15.75" thickBot="1">
      <c r="A82" s="174">
        <v>66</v>
      </c>
      <c r="B82" s="353">
        <f t="shared" si="49"/>
        <v>0</v>
      </c>
      <c r="C82" s="392">
        <f t="shared" si="50"/>
        <v>0</v>
      </c>
      <c r="D82" s="391"/>
      <c r="E82" s="393">
        <f t="shared" si="51"/>
        <v>0</v>
      </c>
      <c r="F82" s="355">
        <f t="shared" si="52"/>
        <v>2</v>
      </c>
      <c r="G82" s="354">
        <f t="shared" si="53"/>
        <v>130</v>
      </c>
      <c r="H82" s="326"/>
      <c r="I82" s="394">
        <f t="shared" si="54"/>
        <v>66</v>
      </c>
      <c r="J82" s="395">
        <f t="shared" si="55"/>
        <v>0.66</v>
      </c>
      <c r="K82" s="396">
        <f t="shared" si="56"/>
        <v>22.109999999999996</v>
      </c>
      <c r="L82" s="332"/>
      <c r="M82" s="397">
        <f t="shared" si="57"/>
        <v>0</v>
      </c>
      <c r="N82" s="398">
        <f t="shared" si="58"/>
        <v>221.1</v>
      </c>
      <c r="O82" s="399">
        <f t="shared" si="59"/>
        <v>9581</v>
      </c>
      <c r="P82" s="400" t="e">
        <f t="shared" si="36"/>
        <v>#DIV/0!</v>
      </c>
      <c r="Q82" s="401">
        <f t="shared" si="60"/>
        <v>43</v>
      </c>
      <c r="R82" s="402">
        <f t="shared" si="61"/>
        <v>0.33</v>
      </c>
      <c r="S82" s="403">
        <f t="shared" si="62"/>
        <v>43</v>
      </c>
      <c r="T82" s="402">
        <f t="shared" si="63"/>
        <v>0.33</v>
      </c>
      <c r="U82" s="335"/>
      <c r="V82" s="404">
        <f t="shared" si="64"/>
        <v>2498.4299999999998</v>
      </c>
      <c r="W82" s="405">
        <f t="shared" si="65"/>
        <v>12079.43</v>
      </c>
      <c r="X82" s="406">
        <f t="shared" si="66"/>
        <v>0.26</v>
      </c>
      <c r="Y82" s="407">
        <f t="shared" si="67"/>
        <v>0</v>
      </c>
      <c r="Z82" s="338"/>
      <c r="AA82" s="408">
        <f t="shared" si="68"/>
        <v>0</v>
      </c>
      <c r="AB82" s="409">
        <f t="shared" si="69"/>
        <v>0</v>
      </c>
      <c r="AC82" s="410">
        <f t="shared" si="70"/>
        <v>0</v>
      </c>
      <c r="AD82" s="411">
        <f t="shared" si="71"/>
        <v>0</v>
      </c>
      <c r="AE82" s="176">
        <v>66</v>
      </c>
    </row>
    <row r="83" spans="1:31" ht="15.75" thickBot="1">
      <c r="A83" s="174">
        <v>67</v>
      </c>
      <c r="B83" s="353">
        <f t="shared" si="49"/>
        <v>0</v>
      </c>
      <c r="C83" s="392">
        <f t="shared" si="50"/>
        <v>0</v>
      </c>
      <c r="D83" s="391"/>
      <c r="E83" s="393">
        <f t="shared" si="51"/>
        <v>0</v>
      </c>
      <c r="F83" s="355">
        <f t="shared" si="52"/>
        <v>2</v>
      </c>
      <c r="G83" s="354">
        <f t="shared" si="53"/>
        <v>132</v>
      </c>
      <c r="H83" s="326"/>
      <c r="I83" s="394">
        <f t="shared" si="54"/>
        <v>67</v>
      </c>
      <c r="J83" s="395">
        <f t="shared" si="55"/>
        <v>0.67</v>
      </c>
      <c r="K83" s="396">
        <f t="shared" si="56"/>
        <v>22.779999999999998</v>
      </c>
      <c r="L83" s="332"/>
      <c r="M83" s="397">
        <f t="shared" si="57"/>
        <v>0</v>
      </c>
      <c r="N83" s="398">
        <f t="shared" si="58"/>
        <v>227.8</v>
      </c>
      <c r="O83" s="399">
        <f t="shared" si="59"/>
        <v>10023.200000000001</v>
      </c>
      <c r="P83" s="400" t="e">
        <f t="shared" si="36"/>
        <v>#DIV/0!</v>
      </c>
      <c r="Q83" s="401">
        <f t="shared" si="60"/>
        <v>44</v>
      </c>
      <c r="R83" s="402">
        <f t="shared" si="61"/>
        <v>0.33</v>
      </c>
      <c r="S83" s="403">
        <f t="shared" si="62"/>
        <v>44</v>
      </c>
      <c r="T83" s="402">
        <f t="shared" si="63"/>
        <v>0.33</v>
      </c>
      <c r="U83" s="335"/>
      <c r="V83" s="404">
        <f t="shared" si="64"/>
        <v>2574.14</v>
      </c>
      <c r="W83" s="405">
        <f t="shared" si="65"/>
        <v>12597.34</v>
      </c>
      <c r="X83" s="406">
        <f t="shared" si="66"/>
        <v>0.26</v>
      </c>
      <c r="Y83" s="407">
        <f t="shared" si="67"/>
        <v>0</v>
      </c>
      <c r="Z83" s="338"/>
      <c r="AA83" s="408">
        <f t="shared" si="68"/>
        <v>0</v>
      </c>
      <c r="AB83" s="409">
        <f t="shared" si="69"/>
        <v>0</v>
      </c>
      <c r="AC83" s="410">
        <f t="shared" si="70"/>
        <v>0</v>
      </c>
      <c r="AD83" s="411">
        <f t="shared" si="71"/>
        <v>0</v>
      </c>
      <c r="AE83" s="176">
        <v>67</v>
      </c>
    </row>
    <row r="84" spans="1:31" ht="15.75" thickBot="1">
      <c r="A84" s="174">
        <v>68</v>
      </c>
      <c r="B84" s="353">
        <f t="shared" si="49"/>
        <v>0</v>
      </c>
      <c r="C84" s="392">
        <f t="shared" si="50"/>
        <v>0</v>
      </c>
      <c r="D84" s="391"/>
      <c r="E84" s="393">
        <f t="shared" si="51"/>
        <v>0</v>
      </c>
      <c r="F84" s="355">
        <f t="shared" si="52"/>
        <v>2</v>
      </c>
      <c r="G84" s="354">
        <f t="shared" si="53"/>
        <v>134</v>
      </c>
      <c r="H84" s="326"/>
      <c r="I84" s="394">
        <f t="shared" si="54"/>
        <v>68</v>
      </c>
      <c r="J84" s="395">
        <f t="shared" si="55"/>
        <v>0.68</v>
      </c>
      <c r="K84" s="396">
        <f t="shared" si="56"/>
        <v>23.459999999999997</v>
      </c>
      <c r="L84" s="332"/>
      <c r="M84" s="397">
        <f t="shared" si="57"/>
        <v>0</v>
      </c>
      <c r="N84" s="398">
        <f t="shared" si="58"/>
        <v>234.6</v>
      </c>
      <c r="O84" s="399">
        <f t="shared" si="59"/>
        <v>10478.799999999999</v>
      </c>
      <c r="P84" s="400" t="e">
        <f t="shared" si="36"/>
        <v>#DIV/0!</v>
      </c>
      <c r="Q84" s="401">
        <f t="shared" si="60"/>
        <v>45</v>
      </c>
      <c r="R84" s="402">
        <f t="shared" si="61"/>
        <v>0.34</v>
      </c>
      <c r="S84" s="403">
        <f t="shared" si="62"/>
        <v>45</v>
      </c>
      <c r="T84" s="402">
        <f t="shared" si="63"/>
        <v>0.34</v>
      </c>
      <c r="U84" s="335"/>
      <c r="V84" s="404">
        <f t="shared" si="64"/>
        <v>2650.98</v>
      </c>
      <c r="W84" s="405">
        <f t="shared" si="65"/>
        <v>13129.78</v>
      </c>
      <c r="X84" s="406">
        <f t="shared" si="66"/>
        <v>0.25</v>
      </c>
      <c r="Y84" s="407">
        <f t="shared" si="67"/>
        <v>0</v>
      </c>
      <c r="Z84" s="338"/>
      <c r="AA84" s="408">
        <f t="shared" si="68"/>
        <v>0</v>
      </c>
      <c r="AB84" s="409">
        <f t="shared" si="69"/>
        <v>0</v>
      </c>
      <c r="AC84" s="410">
        <f t="shared" si="70"/>
        <v>0</v>
      </c>
      <c r="AD84" s="411">
        <f t="shared" si="71"/>
        <v>0</v>
      </c>
      <c r="AE84" s="176">
        <v>68</v>
      </c>
    </row>
    <row r="85" spans="1:31" ht="15.75" thickBot="1">
      <c r="A85" s="174">
        <v>69</v>
      </c>
      <c r="B85" s="353">
        <f t="shared" si="49"/>
        <v>0</v>
      </c>
      <c r="C85" s="392">
        <f t="shared" si="50"/>
        <v>0</v>
      </c>
      <c r="D85" s="391"/>
      <c r="E85" s="393">
        <f t="shared" si="51"/>
        <v>0</v>
      </c>
      <c r="F85" s="355">
        <f t="shared" si="52"/>
        <v>2</v>
      </c>
      <c r="G85" s="354">
        <f t="shared" si="53"/>
        <v>136</v>
      </c>
      <c r="H85" s="326"/>
      <c r="I85" s="394">
        <f t="shared" si="54"/>
        <v>69</v>
      </c>
      <c r="J85" s="395">
        <f t="shared" si="55"/>
        <v>0.69</v>
      </c>
      <c r="K85" s="396">
        <f t="shared" si="56"/>
        <v>24.15</v>
      </c>
      <c r="L85" s="332"/>
      <c r="M85" s="397">
        <f t="shared" si="57"/>
        <v>0</v>
      </c>
      <c r="N85" s="398">
        <f t="shared" si="58"/>
        <v>241.5</v>
      </c>
      <c r="O85" s="399">
        <f t="shared" si="59"/>
        <v>10948</v>
      </c>
      <c r="P85" s="400" t="e">
        <f t="shared" si="36"/>
        <v>#DIV/0!</v>
      </c>
      <c r="Q85" s="401">
        <f t="shared" si="60"/>
        <v>45</v>
      </c>
      <c r="R85" s="402">
        <f t="shared" si="61"/>
        <v>0.33</v>
      </c>
      <c r="S85" s="403">
        <f t="shared" si="62"/>
        <v>45</v>
      </c>
      <c r="T85" s="402">
        <f t="shared" si="63"/>
        <v>0.33</v>
      </c>
      <c r="U85" s="335"/>
      <c r="V85" s="404">
        <f t="shared" si="64"/>
        <v>2728.95</v>
      </c>
      <c r="W85" s="405">
        <f t="shared" si="65"/>
        <v>13676.95</v>
      </c>
      <c r="X85" s="406">
        <f t="shared" si="66"/>
        <v>0.25</v>
      </c>
      <c r="Y85" s="407">
        <f t="shared" si="67"/>
        <v>0</v>
      </c>
      <c r="Z85" s="338"/>
      <c r="AA85" s="408">
        <f t="shared" si="68"/>
        <v>0</v>
      </c>
      <c r="AB85" s="409">
        <f t="shared" si="69"/>
        <v>0</v>
      </c>
      <c r="AC85" s="410">
        <f t="shared" si="70"/>
        <v>0</v>
      </c>
      <c r="AD85" s="411">
        <f t="shared" si="71"/>
        <v>0</v>
      </c>
      <c r="AE85" s="176">
        <v>69</v>
      </c>
    </row>
    <row r="86" spans="1:31" ht="15.75" thickBot="1">
      <c r="A86" s="174">
        <v>70</v>
      </c>
      <c r="B86" s="353">
        <f t="shared" si="49"/>
        <v>0</v>
      </c>
      <c r="C86" s="392">
        <f t="shared" si="50"/>
        <v>0</v>
      </c>
      <c r="D86" s="391"/>
      <c r="E86" s="393">
        <f t="shared" si="51"/>
        <v>0</v>
      </c>
      <c r="F86" s="355">
        <f t="shared" si="52"/>
        <v>2</v>
      </c>
      <c r="G86" s="354">
        <f t="shared" si="53"/>
        <v>138</v>
      </c>
      <c r="H86" s="326"/>
      <c r="I86" s="394">
        <f t="shared" si="54"/>
        <v>70</v>
      </c>
      <c r="J86" s="395">
        <f t="shared" si="55"/>
        <v>0.7</v>
      </c>
      <c r="K86" s="396">
        <f t="shared" si="56"/>
        <v>24.849999999999998</v>
      </c>
      <c r="L86" s="332"/>
      <c r="M86" s="397">
        <f t="shared" si="57"/>
        <v>0</v>
      </c>
      <c r="N86" s="398">
        <f t="shared" si="58"/>
        <v>248.5</v>
      </c>
      <c r="O86" s="399">
        <f t="shared" si="59"/>
        <v>11431</v>
      </c>
      <c r="P86" s="400" t="e">
        <f t="shared" si="36"/>
        <v>#DIV/0!</v>
      </c>
      <c r="Q86" s="401">
        <f t="shared" si="60"/>
        <v>46</v>
      </c>
      <c r="R86" s="402">
        <f t="shared" si="61"/>
        <v>0.33</v>
      </c>
      <c r="S86" s="403">
        <f t="shared" si="62"/>
        <v>46</v>
      </c>
      <c r="T86" s="402">
        <f t="shared" si="63"/>
        <v>0.33</v>
      </c>
      <c r="U86" s="335"/>
      <c r="V86" s="404">
        <f t="shared" si="64"/>
        <v>2808.05</v>
      </c>
      <c r="W86" s="405">
        <f t="shared" si="65"/>
        <v>14239.05</v>
      </c>
      <c r="X86" s="406">
        <f t="shared" si="66"/>
        <v>0.25</v>
      </c>
      <c r="Y86" s="407">
        <f t="shared" si="67"/>
        <v>0</v>
      </c>
      <c r="Z86" s="338"/>
      <c r="AA86" s="408">
        <f t="shared" si="68"/>
        <v>0</v>
      </c>
      <c r="AB86" s="409">
        <f t="shared" si="69"/>
        <v>0</v>
      </c>
      <c r="AC86" s="410">
        <f t="shared" si="70"/>
        <v>0</v>
      </c>
      <c r="AD86" s="411">
        <f t="shared" si="71"/>
        <v>0</v>
      </c>
      <c r="AE86" s="176">
        <v>70</v>
      </c>
    </row>
    <row r="87" spans="1:31" ht="15.75" thickBot="1">
      <c r="A87" s="174">
        <v>71</v>
      </c>
      <c r="B87" s="353">
        <f t="shared" si="49"/>
        <v>0</v>
      </c>
      <c r="C87" s="392">
        <f t="shared" si="50"/>
        <v>0</v>
      </c>
      <c r="D87" s="391"/>
      <c r="E87" s="393">
        <f t="shared" si="51"/>
        <v>0</v>
      </c>
      <c r="F87" s="355">
        <f t="shared" si="52"/>
        <v>2</v>
      </c>
      <c r="G87" s="354">
        <f t="shared" si="53"/>
        <v>140</v>
      </c>
      <c r="H87" s="326"/>
      <c r="I87" s="394">
        <f t="shared" si="54"/>
        <v>71</v>
      </c>
      <c r="J87" s="395">
        <f t="shared" si="55"/>
        <v>0.71</v>
      </c>
      <c r="K87" s="396">
        <f t="shared" si="56"/>
        <v>25.56</v>
      </c>
      <c r="L87" s="332"/>
      <c r="M87" s="397">
        <f t="shared" si="57"/>
        <v>0</v>
      </c>
      <c r="N87" s="398">
        <f t="shared" si="58"/>
        <v>255.6</v>
      </c>
      <c r="O87" s="399">
        <f t="shared" si="59"/>
        <v>11928</v>
      </c>
      <c r="P87" s="400" t="e">
        <f t="shared" si="36"/>
        <v>#DIV/0!</v>
      </c>
      <c r="Q87" s="401">
        <f t="shared" si="60"/>
        <v>47</v>
      </c>
      <c r="R87" s="402">
        <f t="shared" si="61"/>
        <v>0.34</v>
      </c>
      <c r="S87" s="403">
        <f t="shared" si="62"/>
        <v>47</v>
      </c>
      <c r="T87" s="402">
        <f t="shared" si="63"/>
        <v>0.34</v>
      </c>
      <c r="U87" s="335"/>
      <c r="V87" s="404">
        <f t="shared" si="64"/>
        <v>2888.28</v>
      </c>
      <c r="W87" s="405">
        <f t="shared" si="65"/>
        <v>14816.28</v>
      </c>
      <c r="X87" s="406">
        <f t="shared" si="66"/>
        <v>0.24</v>
      </c>
      <c r="Y87" s="407">
        <f t="shared" si="67"/>
        <v>0</v>
      </c>
      <c r="Z87" s="338"/>
      <c r="AA87" s="408">
        <f t="shared" si="68"/>
        <v>0</v>
      </c>
      <c r="AB87" s="409">
        <f t="shared" si="69"/>
        <v>0</v>
      </c>
      <c r="AC87" s="410">
        <f t="shared" si="70"/>
        <v>0</v>
      </c>
      <c r="AD87" s="411">
        <f t="shared" si="71"/>
        <v>0</v>
      </c>
      <c r="AE87" s="176">
        <v>71</v>
      </c>
    </row>
    <row r="88" spans="1:31" ht="15.75" thickBot="1">
      <c r="A88" s="174">
        <v>72</v>
      </c>
      <c r="B88" s="353">
        <f t="shared" si="49"/>
        <v>0</v>
      </c>
      <c r="C88" s="392">
        <f t="shared" si="50"/>
        <v>0</v>
      </c>
      <c r="D88" s="391"/>
      <c r="E88" s="393">
        <f t="shared" si="51"/>
        <v>0</v>
      </c>
      <c r="F88" s="355">
        <f t="shared" si="52"/>
        <v>2</v>
      </c>
      <c r="G88" s="354">
        <f t="shared" si="53"/>
        <v>142</v>
      </c>
      <c r="H88" s="326"/>
      <c r="I88" s="394">
        <f t="shared" si="54"/>
        <v>72</v>
      </c>
      <c r="J88" s="395">
        <f t="shared" si="55"/>
        <v>0.72</v>
      </c>
      <c r="K88" s="396">
        <f t="shared" si="56"/>
        <v>26.279999999999998</v>
      </c>
      <c r="L88" s="332"/>
      <c r="M88" s="397">
        <f t="shared" si="57"/>
        <v>0</v>
      </c>
      <c r="N88" s="398">
        <f t="shared" si="58"/>
        <v>262.8</v>
      </c>
      <c r="O88" s="399">
        <f t="shared" si="59"/>
        <v>12439.2</v>
      </c>
      <c r="P88" s="400" t="e">
        <f t="shared" si="36"/>
        <v>#DIV/0!</v>
      </c>
      <c r="Q88" s="401">
        <f t="shared" si="60"/>
        <v>47</v>
      </c>
      <c r="R88" s="402">
        <f t="shared" si="61"/>
        <v>0.33</v>
      </c>
      <c r="S88" s="403">
        <f t="shared" si="62"/>
        <v>47</v>
      </c>
      <c r="T88" s="402">
        <f t="shared" si="63"/>
        <v>0.33</v>
      </c>
      <c r="U88" s="335"/>
      <c r="V88" s="404">
        <f t="shared" si="64"/>
        <v>2969.64</v>
      </c>
      <c r="W88" s="405">
        <f t="shared" si="65"/>
        <v>15408.84</v>
      </c>
      <c r="X88" s="406">
        <f t="shared" si="66"/>
        <v>0.24</v>
      </c>
      <c r="Y88" s="407">
        <f t="shared" si="67"/>
        <v>0</v>
      </c>
      <c r="Z88" s="338"/>
      <c r="AA88" s="408">
        <f t="shared" si="68"/>
        <v>0</v>
      </c>
      <c r="AB88" s="409">
        <f t="shared" si="69"/>
        <v>0</v>
      </c>
      <c r="AC88" s="410">
        <f t="shared" si="70"/>
        <v>0</v>
      </c>
      <c r="AD88" s="411">
        <f t="shared" si="71"/>
        <v>0</v>
      </c>
      <c r="AE88" s="176">
        <v>72</v>
      </c>
    </row>
    <row r="89" spans="1:31" ht="15.75" thickBot="1">
      <c r="A89" s="174">
        <v>73</v>
      </c>
      <c r="B89" s="353">
        <f t="shared" si="49"/>
        <v>0</v>
      </c>
      <c r="C89" s="392">
        <f t="shared" si="50"/>
        <v>0</v>
      </c>
      <c r="D89" s="391"/>
      <c r="E89" s="393">
        <f t="shared" si="51"/>
        <v>0</v>
      </c>
      <c r="F89" s="355">
        <f t="shared" si="52"/>
        <v>2</v>
      </c>
      <c r="G89" s="354">
        <f t="shared" si="53"/>
        <v>144</v>
      </c>
      <c r="H89" s="326"/>
      <c r="I89" s="394">
        <f t="shared" si="54"/>
        <v>73</v>
      </c>
      <c r="J89" s="395">
        <f t="shared" si="55"/>
        <v>0.73</v>
      </c>
      <c r="K89" s="396">
        <f t="shared" si="56"/>
        <v>27.009999999999998</v>
      </c>
      <c r="L89" s="332"/>
      <c r="M89" s="397">
        <f t="shared" si="57"/>
        <v>0</v>
      </c>
      <c r="N89" s="398">
        <f t="shared" si="58"/>
        <v>270.10000000000002</v>
      </c>
      <c r="O89" s="399">
        <f t="shared" si="59"/>
        <v>12964.8</v>
      </c>
      <c r="P89" s="400" t="e">
        <f t="shared" si="36"/>
        <v>#DIV/0!</v>
      </c>
      <c r="Q89" s="401">
        <f t="shared" si="60"/>
        <v>48</v>
      </c>
      <c r="R89" s="402">
        <f t="shared" si="61"/>
        <v>0.33</v>
      </c>
      <c r="S89" s="403">
        <f t="shared" si="62"/>
        <v>48</v>
      </c>
      <c r="T89" s="402">
        <f t="shared" si="63"/>
        <v>0.33</v>
      </c>
      <c r="U89" s="335"/>
      <c r="V89" s="404">
        <f t="shared" si="64"/>
        <v>3052.13</v>
      </c>
      <c r="W89" s="405">
        <f t="shared" si="65"/>
        <v>16016.93</v>
      </c>
      <c r="X89" s="406">
        <f t="shared" si="66"/>
        <v>0.24</v>
      </c>
      <c r="Y89" s="407">
        <f t="shared" si="67"/>
        <v>0</v>
      </c>
      <c r="Z89" s="338"/>
      <c r="AA89" s="408">
        <f t="shared" si="68"/>
        <v>0</v>
      </c>
      <c r="AB89" s="409">
        <f t="shared" si="69"/>
        <v>0</v>
      </c>
      <c r="AC89" s="410">
        <f t="shared" si="70"/>
        <v>0</v>
      </c>
      <c r="AD89" s="411">
        <f t="shared" si="71"/>
        <v>0</v>
      </c>
      <c r="AE89" s="176">
        <v>73</v>
      </c>
    </row>
    <row r="90" spans="1:31" ht="15.75" thickBot="1">
      <c r="A90" s="174">
        <v>74</v>
      </c>
      <c r="B90" s="353">
        <f t="shared" si="49"/>
        <v>0</v>
      </c>
      <c r="C90" s="392">
        <f t="shared" si="50"/>
        <v>0</v>
      </c>
      <c r="D90" s="391"/>
      <c r="E90" s="393">
        <f t="shared" si="51"/>
        <v>0</v>
      </c>
      <c r="F90" s="355">
        <f t="shared" si="52"/>
        <v>2</v>
      </c>
      <c r="G90" s="354">
        <f t="shared" si="53"/>
        <v>146</v>
      </c>
      <c r="H90" s="326"/>
      <c r="I90" s="394">
        <f t="shared" si="54"/>
        <v>74</v>
      </c>
      <c r="J90" s="395">
        <f t="shared" si="55"/>
        <v>0.74</v>
      </c>
      <c r="K90" s="396">
        <f t="shared" si="56"/>
        <v>27.749999999999996</v>
      </c>
      <c r="L90" s="332"/>
      <c r="M90" s="397">
        <f t="shared" si="57"/>
        <v>0</v>
      </c>
      <c r="N90" s="398">
        <f t="shared" si="58"/>
        <v>277.5</v>
      </c>
      <c r="O90" s="399">
        <f t="shared" si="59"/>
        <v>13505</v>
      </c>
      <c r="P90" s="400" t="e">
        <f t="shared" si="36"/>
        <v>#DIV/0!</v>
      </c>
      <c r="Q90" s="401">
        <f t="shared" si="60"/>
        <v>49</v>
      </c>
      <c r="R90" s="402">
        <f t="shared" si="61"/>
        <v>0.34</v>
      </c>
      <c r="S90" s="403">
        <f t="shared" si="62"/>
        <v>49</v>
      </c>
      <c r="T90" s="402">
        <f t="shared" si="63"/>
        <v>0.34</v>
      </c>
      <c r="U90" s="335"/>
      <c r="V90" s="404">
        <f t="shared" si="64"/>
        <v>3135.75</v>
      </c>
      <c r="W90" s="405">
        <f t="shared" si="65"/>
        <v>16640.75</v>
      </c>
      <c r="X90" s="406">
        <f t="shared" si="66"/>
        <v>0.23</v>
      </c>
      <c r="Y90" s="407">
        <f t="shared" si="67"/>
        <v>0</v>
      </c>
      <c r="Z90" s="338"/>
      <c r="AA90" s="408">
        <f t="shared" si="68"/>
        <v>0</v>
      </c>
      <c r="AB90" s="409">
        <f t="shared" si="69"/>
        <v>0</v>
      </c>
      <c r="AC90" s="410">
        <f t="shared" si="70"/>
        <v>0</v>
      </c>
      <c r="AD90" s="411">
        <f t="shared" si="71"/>
        <v>0</v>
      </c>
      <c r="AE90" s="176">
        <v>74</v>
      </c>
    </row>
    <row r="91" spans="1:31" ht="15.75" thickBot="1">
      <c r="A91" s="174">
        <v>75</v>
      </c>
      <c r="B91" s="353">
        <f t="shared" si="49"/>
        <v>0</v>
      </c>
      <c r="C91" s="392">
        <f t="shared" si="50"/>
        <v>0</v>
      </c>
      <c r="D91" s="391"/>
      <c r="E91" s="393">
        <f t="shared" si="51"/>
        <v>0</v>
      </c>
      <c r="F91" s="355">
        <f t="shared" si="52"/>
        <v>2</v>
      </c>
      <c r="G91" s="354">
        <f t="shared" si="53"/>
        <v>148</v>
      </c>
      <c r="H91" s="326"/>
      <c r="I91" s="394">
        <f t="shared" si="54"/>
        <v>75</v>
      </c>
      <c r="J91" s="395">
        <f t="shared" si="55"/>
        <v>0.75</v>
      </c>
      <c r="K91" s="396">
        <f t="shared" si="56"/>
        <v>28.499999999999996</v>
      </c>
      <c r="L91" s="332"/>
      <c r="M91" s="397">
        <f t="shared" si="57"/>
        <v>0</v>
      </c>
      <c r="N91" s="398">
        <f t="shared" si="58"/>
        <v>285</v>
      </c>
      <c r="O91" s="399">
        <f t="shared" si="59"/>
        <v>14060</v>
      </c>
      <c r="P91" s="400" t="e">
        <f t="shared" si="36"/>
        <v>#DIV/0!</v>
      </c>
      <c r="Q91" s="401">
        <f t="shared" si="60"/>
        <v>49</v>
      </c>
      <c r="R91" s="402">
        <f t="shared" si="61"/>
        <v>0.33</v>
      </c>
      <c r="S91" s="403">
        <f t="shared" si="62"/>
        <v>49</v>
      </c>
      <c r="T91" s="402">
        <f t="shared" si="63"/>
        <v>0.33</v>
      </c>
      <c r="U91" s="335"/>
      <c r="V91" s="404">
        <f t="shared" si="64"/>
        <v>3220.5</v>
      </c>
      <c r="W91" s="405">
        <f t="shared" si="65"/>
        <v>17280.5</v>
      </c>
      <c r="X91" s="406">
        <f t="shared" si="66"/>
        <v>0.23</v>
      </c>
      <c r="Y91" s="407">
        <f t="shared" si="67"/>
        <v>0</v>
      </c>
      <c r="Z91" s="338"/>
      <c r="AA91" s="408">
        <f t="shared" si="68"/>
        <v>0</v>
      </c>
      <c r="AB91" s="409">
        <f t="shared" si="69"/>
        <v>0</v>
      </c>
      <c r="AC91" s="410">
        <f t="shared" si="70"/>
        <v>0</v>
      </c>
      <c r="AD91" s="411">
        <f t="shared" si="71"/>
        <v>0</v>
      </c>
      <c r="AE91" s="176">
        <v>75</v>
      </c>
    </row>
    <row r="92" spans="1:31" ht="15.75" thickBot="1">
      <c r="A92" s="174">
        <v>76</v>
      </c>
      <c r="B92" s="353">
        <f t="shared" si="49"/>
        <v>0</v>
      </c>
      <c r="C92" s="392">
        <f t="shared" si="50"/>
        <v>0</v>
      </c>
      <c r="D92" s="391"/>
      <c r="E92" s="393">
        <f t="shared" si="51"/>
        <v>0</v>
      </c>
      <c r="F92" s="355">
        <f t="shared" si="52"/>
        <v>2</v>
      </c>
      <c r="G92" s="354">
        <f t="shared" si="53"/>
        <v>150</v>
      </c>
      <c r="H92" s="326"/>
      <c r="I92" s="394">
        <f t="shared" si="54"/>
        <v>76</v>
      </c>
      <c r="J92" s="395">
        <f t="shared" si="55"/>
        <v>0.76</v>
      </c>
      <c r="K92" s="396">
        <f t="shared" si="56"/>
        <v>29.259999999999998</v>
      </c>
      <c r="L92" s="332"/>
      <c r="M92" s="397">
        <f t="shared" si="57"/>
        <v>0</v>
      </c>
      <c r="N92" s="398">
        <f t="shared" si="58"/>
        <v>292.60000000000002</v>
      </c>
      <c r="O92" s="399">
        <f t="shared" si="59"/>
        <v>14630</v>
      </c>
      <c r="P92" s="400" t="e">
        <f t="shared" si="36"/>
        <v>#DIV/0!</v>
      </c>
      <c r="Q92" s="401">
        <f t="shared" si="60"/>
        <v>50</v>
      </c>
      <c r="R92" s="402">
        <f t="shared" si="61"/>
        <v>0.33</v>
      </c>
      <c r="S92" s="403">
        <f t="shared" si="62"/>
        <v>50</v>
      </c>
      <c r="T92" s="402">
        <f t="shared" si="63"/>
        <v>0.33</v>
      </c>
      <c r="U92" s="335"/>
      <c r="V92" s="404">
        <f t="shared" si="64"/>
        <v>3306.38</v>
      </c>
      <c r="W92" s="405">
        <f t="shared" si="65"/>
        <v>17936.38</v>
      </c>
      <c r="X92" s="406">
        <f t="shared" si="66"/>
        <v>0.23</v>
      </c>
      <c r="Y92" s="407">
        <f t="shared" si="67"/>
        <v>0</v>
      </c>
      <c r="Z92" s="338"/>
      <c r="AA92" s="408">
        <f t="shared" si="68"/>
        <v>0</v>
      </c>
      <c r="AB92" s="409">
        <f t="shared" si="69"/>
        <v>0</v>
      </c>
      <c r="AC92" s="410">
        <f t="shared" si="70"/>
        <v>0</v>
      </c>
      <c r="AD92" s="411">
        <f t="shared" si="71"/>
        <v>0</v>
      </c>
      <c r="AE92" s="176">
        <v>76</v>
      </c>
    </row>
    <row r="93" spans="1:31" ht="15.75" thickBot="1">
      <c r="A93" s="174">
        <v>77</v>
      </c>
      <c r="B93" s="353">
        <f t="shared" si="49"/>
        <v>0</v>
      </c>
      <c r="C93" s="392">
        <f t="shared" si="50"/>
        <v>0</v>
      </c>
      <c r="D93" s="391"/>
      <c r="E93" s="393">
        <f t="shared" si="51"/>
        <v>0</v>
      </c>
      <c r="F93" s="355">
        <f t="shared" si="52"/>
        <v>2</v>
      </c>
      <c r="G93" s="354">
        <f t="shared" si="53"/>
        <v>152</v>
      </c>
      <c r="H93" s="326"/>
      <c r="I93" s="394">
        <f t="shared" si="54"/>
        <v>77</v>
      </c>
      <c r="J93" s="395">
        <f t="shared" si="55"/>
        <v>0.77</v>
      </c>
      <c r="K93" s="396">
        <f t="shared" si="56"/>
        <v>30.029999999999998</v>
      </c>
      <c r="L93" s="332"/>
      <c r="M93" s="397">
        <f t="shared" si="57"/>
        <v>0</v>
      </c>
      <c r="N93" s="398">
        <f t="shared" si="58"/>
        <v>300.3</v>
      </c>
      <c r="O93" s="399">
        <f t="shared" si="59"/>
        <v>15215.2</v>
      </c>
      <c r="P93" s="400" t="e">
        <f t="shared" si="36"/>
        <v>#DIV/0!</v>
      </c>
      <c r="Q93" s="401">
        <f t="shared" si="60"/>
        <v>51</v>
      </c>
      <c r="R93" s="402">
        <f t="shared" si="61"/>
        <v>0.34</v>
      </c>
      <c r="S93" s="403">
        <f t="shared" si="62"/>
        <v>51</v>
      </c>
      <c r="T93" s="402">
        <f t="shared" si="63"/>
        <v>0.34</v>
      </c>
      <c r="U93" s="335"/>
      <c r="V93" s="404">
        <f t="shared" si="64"/>
        <v>3393.39</v>
      </c>
      <c r="W93" s="405">
        <f t="shared" si="65"/>
        <v>18608.59</v>
      </c>
      <c r="X93" s="406">
        <f t="shared" si="66"/>
        <v>0.22</v>
      </c>
      <c r="Y93" s="407">
        <f t="shared" si="67"/>
        <v>0</v>
      </c>
      <c r="Z93" s="338"/>
      <c r="AA93" s="408">
        <f t="shared" si="68"/>
        <v>0</v>
      </c>
      <c r="AB93" s="409">
        <f t="shared" si="69"/>
        <v>0</v>
      </c>
      <c r="AC93" s="410">
        <f t="shared" si="70"/>
        <v>0</v>
      </c>
      <c r="AD93" s="411">
        <f t="shared" si="71"/>
        <v>0</v>
      </c>
      <c r="AE93" s="176">
        <v>77</v>
      </c>
    </row>
    <row r="94" spans="1:31" ht="15.75" thickBot="1">
      <c r="A94" s="174">
        <v>78</v>
      </c>
      <c r="B94" s="353">
        <f t="shared" si="49"/>
        <v>0</v>
      </c>
      <c r="C94" s="392">
        <f t="shared" si="50"/>
        <v>0</v>
      </c>
      <c r="D94" s="391"/>
      <c r="E94" s="393">
        <f t="shared" si="51"/>
        <v>0</v>
      </c>
      <c r="F94" s="355">
        <f t="shared" si="52"/>
        <v>2</v>
      </c>
      <c r="G94" s="354">
        <f t="shared" si="53"/>
        <v>154</v>
      </c>
      <c r="H94" s="326"/>
      <c r="I94" s="394">
        <f t="shared" si="54"/>
        <v>78</v>
      </c>
      <c r="J94" s="395">
        <f t="shared" si="55"/>
        <v>0.78</v>
      </c>
      <c r="K94" s="396">
        <f t="shared" si="56"/>
        <v>30.81</v>
      </c>
      <c r="L94" s="332"/>
      <c r="M94" s="397">
        <f t="shared" si="57"/>
        <v>0</v>
      </c>
      <c r="N94" s="398">
        <f t="shared" si="58"/>
        <v>308.10000000000002</v>
      </c>
      <c r="O94" s="399">
        <f t="shared" si="59"/>
        <v>15815.8</v>
      </c>
      <c r="P94" s="400" t="e">
        <f t="shared" si="36"/>
        <v>#DIV/0!</v>
      </c>
      <c r="Q94" s="401">
        <f t="shared" si="60"/>
        <v>51</v>
      </c>
      <c r="R94" s="402">
        <f t="shared" si="61"/>
        <v>0.33</v>
      </c>
      <c r="S94" s="403">
        <f t="shared" si="62"/>
        <v>51</v>
      </c>
      <c r="T94" s="402">
        <f t="shared" si="63"/>
        <v>0.33</v>
      </c>
      <c r="U94" s="335"/>
      <c r="V94" s="404">
        <f t="shared" si="64"/>
        <v>3481.53</v>
      </c>
      <c r="W94" s="405">
        <f t="shared" si="65"/>
        <v>19297.330000000002</v>
      </c>
      <c r="X94" s="406">
        <f t="shared" si="66"/>
        <v>0.22</v>
      </c>
      <c r="Y94" s="407">
        <f t="shared" si="67"/>
        <v>0</v>
      </c>
      <c r="Z94" s="338"/>
      <c r="AA94" s="408">
        <f t="shared" si="68"/>
        <v>0</v>
      </c>
      <c r="AB94" s="409">
        <f t="shared" si="69"/>
        <v>0</v>
      </c>
      <c r="AC94" s="410">
        <f t="shared" si="70"/>
        <v>0</v>
      </c>
      <c r="AD94" s="411">
        <f t="shared" si="71"/>
        <v>0</v>
      </c>
      <c r="AE94" s="176">
        <v>78</v>
      </c>
    </row>
    <row r="95" spans="1:31" ht="15.75" thickBot="1">
      <c r="A95" s="174">
        <v>79</v>
      </c>
      <c r="B95" s="353">
        <f t="shared" si="49"/>
        <v>0</v>
      </c>
      <c r="C95" s="392">
        <f t="shared" si="50"/>
        <v>0</v>
      </c>
      <c r="D95" s="391"/>
      <c r="E95" s="393">
        <f t="shared" si="51"/>
        <v>0</v>
      </c>
      <c r="F95" s="355">
        <f t="shared" si="52"/>
        <v>2</v>
      </c>
      <c r="G95" s="354">
        <f t="shared" si="53"/>
        <v>156</v>
      </c>
      <c r="H95" s="326"/>
      <c r="I95" s="394">
        <f t="shared" si="54"/>
        <v>79</v>
      </c>
      <c r="J95" s="395">
        <f t="shared" si="55"/>
        <v>0.79</v>
      </c>
      <c r="K95" s="396">
        <f t="shared" si="56"/>
        <v>31.599999999999998</v>
      </c>
      <c r="L95" s="332"/>
      <c r="M95" s="397">
        <f t="shared" si="57"/>
        <v>0</v>
      </c>
      <c r="N95" s="398">
        <f t="shared" si="58"/>
        <v>316</v>
      </c>
      <c r="O95" s="399">
        <f t="shared" si="59"/>
        <v>16432</v>
      </c>
      <c r="P95" s="400" t="e">
        <f t="shared" si="36"/>
        <v>#DIV/0!</v>
      </c>
      <c r="Q95" s="401">
        <f t="shared" si="60"/>
        <v>52</v>
      </c>
      <c r="R95" s="402">
        <f t="shared" si="61"/>
        <v>0.33</v>
      </c>
      <c r="S95" s="403">
        <f t="shared" si="62"/>
        <v>52</v>
      </c>
      <c r="T95" s="402">
        <f t="shared" si="63"/>
        <v>0.33</v>
      </c>
      <c r="U95" s="335"/>
      <c r="V95" s="404">
        <f t="shared" si="64"/>
        <v>3570.8</v>
      </c>
      <c r="W95" s="405">
        <f t="shared" si="65"/>
        <v>20002.8</v>
      </c>
      <c r="X95" s="406">
        <f t="shared" si="66"/>
        <v>0.22</v>
      </c>
      <c r="Y95" s="407">
        <f t="shared" si="67"/>
        <v>0</v>
      </c>
      <c r="Z95" s="338"/>
      <c r="AA95" s="408">
        <f t="shared" si="68"/>
        <v>0</v>
      </c>
      <c r="AB95" s="409">
        <f t="shared" si="69"/>
        <v>0</v>
      </c>
      <c r="AC95" s="410">
        <f t="shared" si="70"/>
        <v>0</v>
      </c>
      <c r="AD95" s="411">
        <f t="shared" si="71"/>
        <v>0</v>
      </c>
      <c r="AE95" s="176">
        <v>79</v>
      </c>
    </row>
    <row r="96" spans="1:31" ht="15.75" thickBot="1">
      <c r="A96" s="174">
        <v>80</v>
      </c>
      <c r="B96" s="353">
        <f t="shared" si="49"/>
        <v>0</v>
      </c>
      <c r="C96" s="392">
        <f t="shared" si="50"/>
        <v>0</v>
      </c>
      <c r="D96" s="391"/>
      <c r="E96" s="393">
        <f t="shared" si="51"/>
        <v>0</v>
      </c>
      <c r="F96" s="355">
        <f t="shared" si="52"/>
        <v>2</v>
      </c>
      <c r="G96" s="354">
        <f t="shared" si="53"/>
        <v>158</v>
      </c>
      <c r="H96" s="326"/>
      <c r="I96" s="394">
        <f t="shared" si="54"/>
        <v>80</v>
      </c>
      <c r="J96" s="395">
        <f t="shared" si="55"/>
        <v>0.8</v>
      </c>
      <c r="K96" s="396">
        <f t="shared" si="56"/>
        <v>32.4</v>
      </c>
      <c r="L96" s="332"/>
      <c r="M96" s="397">
        <f t="shared" si="57"/>
        <v>0</v>
      </c>
      <c r="N96" s="398">
        <f t="shared" si="58"/>
        <v>324</v>
      </c>
      <c r="O96" s="399">
        <f t="shared" si="59"/>
        <v>17064</v>
      </c>
      <c r="P96" s="400" t="e">
        <f t="shared" si="36"/>
        <v>#DIV/0!</v>
      </c>
      <c r="Q96" s="401">
        <f t="shared" si="60"/>
        <v>53</v>
      </c>
      <c r="R96" s="402">
        <f t="shared" si="61"/>
        <v>0.34</v>
      </c>
      <c r="S96" s="403">
        <f t="shared" si="62"/>
        <v>53</v>
      </c>
      <c r="T96" s="402">
        <f t="shared" si="63"/>
        <v>0.34</v>
      </c>
      <c r="U96" s="335"/>
      <c r="V96" s="404">
        <f t="shared" si="64"/>
        <v>3661.2</v>
      </c>
      <c r="W96" s="405">
        <f t="shared" si="65"/>
        <v>20725.2</v>
      </c>
      <c r="X96" s="406">
        <f t="shared" si="66"/>
        <v>0.21</v>
      </c>
      <c r="Y96" s="407">
        <f t="shared" si="67"/>
        <v>0</v>
      </c>
      <c r="Z96" s="338"/>
      <c r="AA96" s="408">
        <f t="shared" si="68"/>
        <v>0</v>
      </c>
      <c r="AB96" s="409">
        <f t="shared" si="69"/>
        <v>0</v>
      </c>
      <c r="AC96" s="410">
        <f t="shared" si="70"/>
        <v>0</v>
      </c>
      <c r="AD96" s="411">
        <f t="shared" si="71"/>
        <v>0</v>
      </c>
      <c r="AE96" s="176">
        <v>80</v>
      </c>
    </row>
    <row r="97" spans="1:31" ht="15.75" thickBot="1">
      <c r="A97" s="174">
        <v>81</v>
      </c>
      <c r="B97" s="353">
        <f t="shared" si="49"/>
        <v>0</v>
      </c>
      <c r="C97" s="392">
        <f t="shared" si="50"/>
        <v>0</v>
      </c>
      <c r="D97" s="391"/>
      <c r="E97" s="393">
        <f t="shared" si="51"/>
        <v>0</v>
      </c>
      <c r="F97" s="355">
        <f t="shared" si="52"/>
        <v>2</v>
      </c>
      <c r="G97" s="354">
        <f t="shared" si="53"/>
        <v>160</v>
      </c>
      <c r="H97" s="326"/>
      <c r="I97" s="394">
        <f t="shared" si="54"/>
        <v>81</v>
      </c>
      <c r="J97" s="395">
        <f t="shared" si="55"/>
        <v>0.81</v>
      </c>
      <c r="K97" s="396">
        <f t="shared" si="56"/>
        <v>33.21</v>
      </c>
      <c r="L97" s="332"/>
      <c r="M97" s="397">
        <f t="shared" si="57"/>
        <v>0</v>
      </c>
      <c r="N97" s="398">
        <f t="shared" si="58"/>
        <v>332.1</v>
      </c>
      <c r="O97" s="399">
        <f t="shared" si="59"/>
        <v>17712</v>
      </c>
      <c r="P97" s="400" t="e">
        <f t="shared" si="36"/>
        <v>#DIV/0!</v>
      </c>
      <c r="Q97" s="401">
        <f t="shared" si="60"/>
        <v>53</v>
      </c>
      <c r="R97" s="402">
        <f t="shared" si="61"/>
        <v>0.33</v>
      </c>
      <c r="S97" s="403">
        <f t="shared" si="62"/>
        <v>53</v>
      </c>
      <c r="T97" s="402">
        <f t="shared" si="63"/>
        <v>0.33</v>
      </c>
      <c r="U97" s="335"/>
      <c r="V97" s="404">
        <f t="shared" si="64"/>
        <v>3752.73</v>
      </c>
      <c r="W97" s="405">
        <f t="shared" si="65"/>
        <v>21464.73</v>
      </c>
      <c r="X97" s="406">
        <f t="shared" si="66"/>
        <v>0.21</v>
      </c>
      <c r="Y97" s="407">
        <f t="shared" si="67"/>
        <v>0</v>
      </c>
      <c r="Z97" s="338"/>
      <c r="AA97" s="408">
        <f t="shared" si="68"/>
        <v>0</v>
      </c>
      <c r="AB97" s="409">
        <f t="shared" si="69"/>
        <v>0</v>
      </c>
      <c r="AC97" s="410">
        <f t="shared" si="70"/>
        <v>0</v>
      </c>
      <c r="AD97" s="411">
        <f t="shared" si="71"/>
        <v>0</v>
      </c>
      <c r="AE97" s="176">
        <v>81</v>
      </c>
    </row>
    <row r="98" spans="1:31" ht="15.75" thickBot="1">
      <c r="A98" s="174">
        <v>82</v>
      </c>
      <c r="B98" s="353">
        <f t="shared" si="49"/>
        <v>0</v>
      </c>
      <c r="C98" s="392">
        <f t="shared" si="50"/>
        <v>0</v>
      </c>
      <c r="D98" s="391"/>
      <c r="E98" s="393">
        <f t="shared" si="51"/>
        <v>0</v>
      </c>
      <c r="F98" s="355">
        <f t="shared" si="52"/>
        <v>2</v>
      </c>
      <c r="G98" s="354">
        <f t="shared" si="53"/>
        <v>162</v>
      </c>
      <c r="H98" s="326"/>
      <c r="I98" s="394">
        <f t="shared" si="54"/>
        <v>82</v>
      </c>
      <c r="J98" s="395">
        <f t="shared" si="55"/>
        <v>0.82</v>
      </c>
      <c r="K98" s="396">
        <f t="shared" si="56"/>
        <v>34.03</v>
      </c>
      <c r="L98" s="332"/>
      <c r="M98" s="397">
        <f t="shared" si="57"/>
        <v>0</v>
      </c>
      <c r="N98" s="398">
        <f t="shared" si="58"/>
        <v>340.3</v>
      </c>
      <c r="O98" s="399">
        <f t="shared" si="59"/>
        <v>18376.2</v>
      </c>
      <c r="P98" s="400" t="e">
        <f t="shared" si="36"/>
        <v>#DIV/0!</v>
      </c>
      <c r="Q98" s="401">
        <f t="shared" si="60"/>
        <v>54</v>
      </c>
      <c r="R98" s="402">
        <f t="shared" si="61"/>
        <v>0.33</v>
      </c>
      <c r="S98" s="403">
        <f t="shared" si="62"/>
        <v>54</v>
      </c>
      <c r="T98" s="402">
        <f t="shared" si="63"/>
        <v>0.33</v>
      </c>
      <c r="U98" s="335"/>
      <c r="V98" s="404">
        <f t="shared" si="64"/>
        <v>3845.39</v>
      </c>
      <c r="W98" s="405">
        <f t="shared" si="65"/>
        <v>22221.59</v>
      </c>
      <c r="X98" s="406">
        <f t="shared" si="66"/>
        <v>0.21</v>
      </c>
      <c r="Y98" s="407">
        <f t="shared" si="67"/>
        <v>0</v>
      </c>
      <c r="Z98" s="338"/>
      <c r="AA98" s="408">
        <f t="shared" si="68"/>
        <v>0</v>
      </c>
      <c r="AB98" s="409">
        <f t="shared" si="69"/>
        <v>0</v>
      </c>
      <c r="AC98" s="410">
        <f t="shared" si="70"/>
        <v>0</v>
      </c>
      <c r="AD98" s="411">
        <f t="shared" si="71"/>
        <v>0</v>
      </c>
      <c r="AE98" s="176">
        <v>82</v>
      </c>
    </row>
    <row r="99" spans="1:31" ht="15.75" thickBot="1">
      <c r="A99" s="174">
        <v>83</v>
      </c>
      <c r="B99" s="353">
        <f t="shared" si="49"/>
        <v>0</v>
      </c>
      <c r="C99" s="392">
        <f t="shared" si="50"/>
        <v>0</v>
      </c>
      <c r="D99" s="391"/>
      <c r="E99" s="393">
        <f t="shared" si="51"/>
        <v>0</v>
      </c>
      <c r="F99" s="355">
        <f t="shared" si="52"/>
        <v>2</v>
      </c>
      <c r="G99" s="354">
        <f t="shared" si="53"/>
        <v>164</v>
      </c>
      <c r="H99" s="326"/>
      <c r="I99" s="394">
        <f t="shared" si="54"/>
        <v>83</v>
      </c>
      <c r="J99" s="395">
        <f t="shared" si="55"/>
        <v>0.83</v>
      </c>
      <c r="K99" s="396">
        <f t="shared" si="56"/>
        <v>34.86</v>
      </c>
      <c r="L99" s="332"/>
      <c r="M99" s="397">
        <f t="shared" si="57"/>
        <v>0</v>
      </c>
      <c r="N99" s="398">
        <f t="shared" si="58"/>
        <v>348.6</v>
      </c>
      <c r="O99" s="399">
        <f t="shared" si="59"/>
        <v>19056.8</v>
      </c>
      <c r="P99" s="400" t="e">
        <f t="shared" si="36"/>
        <v>#DIV/0!</v>
      </c>
      <c r="Q99" s="401">
        <f t="shared" si="60"/>
        <v>55</v>
      </c>
      <c r="R99" s="402">
        <f t="shared" si="61"/>
        <v>0.34</v>
      </c>
      <c r="S99" s="403">
        <f t="shared" si="62"/>
        <v>55</v>
      </c>
      <c r="T99" s="402">
        <f t="shared" si="63"/>
        <v>0.34</v>
      </c>
      <c r="U99" s="335"/>
      <c r="V99" s="404">
        <f t="shared" si="64"/>
        <v>3939.18</v>
      </c>
      <c r="W99" s="405">
        <f t="shared" si="65"/>
        <v>22995.98</v>
      </c>
      <c r="X99" s="406">
        <f t="shared" si="66"/>
        <v>0.21</v>
      </c>
      <c r="Y99" s="407">
        <f t="shared" si="67"/>
        <v>0</v>
      </c>
      <c r="Z99" s="338"/>
      <c r="AA99" s="408">
        <f t="shared" si="68"/>
        <v>0</v>
      </c>
      <c r="AB99" s="409">
        <f t="shared" si="69"/>
        <v>0</v>
      </c>
      <c r="AC99" s="410">
        <f t="shared" si="70"/>
        <v>0</v>
      </c>
      <c r="AD99" s="411">
        <f t="shared" si="71"/>
        <v>0</v>
      </c>
      <c r="AE99" s="176">
        <v>83</v>
      </c>
    </row>
    <row r="100" spans="1:31" ht="15.75" thickBot="1">
      <c r="A100" s="174">
        <v>84</v>
      </c>
      <c r="B100" s="353">
        <f t="shared" si="49"/>
        <v>0</v>
      </c>
      <c r="C100" s="392">
        <f t="shared" si="50"/>
        <v>0</v>
      </c>
      <c r="D100" s="391"/>
      <c r="E100" s="393">
        <f t="shared" si="51"/>
        <v>0</v>
      </c>
      <c r="F100" s="355">
        <f t="shared" si="52"/>
        <v>2</v>
      </c>
      <c r="G100" s="354">
        <f t="shared" si="53"/>
        <v>166</v>
      </c>
      <c r="H100" s="326"/>
      <c r="I100" s="394">
        <f t="shared" si="54"/>
        <v>84</v>
      </c>
      <c r="J100" s="395">
        <f t="shared" si="55"/>
        <v>0.84</v>
      </c>
      <c r="K100" s="396">
        <f t="shared" si="56"/>
        <v>35.700000000000003</v>
      </c>
      <c r="L100" s="332"/>
      <c r="M100" s="397">
        <f t="shared" si="57"/>
        <v>0</v>
      </c>
      <c r="N100" s="398">
        <f t="shared" si="58"/>
        <v>357</v>
      </c>
      <c r="O100" s="399">
        <f t="shared" si="59"/>
        <v>19754</v>
      </c>
      <c r="P100" s="400" t="e">
        <f t="shared" si="36"/>
        <v>#DIV/0!</v>
      </c>
      <c r="Q100" s="401">
        <f t="shared" si="60"/>
        <v>55</v>
      </c>
      <c r="R100" s="402">
        <f t="shared" si="61"/>
        <v>0.33</v>
      </c>
      <c r="S100" s="403">
        <f t="shared" si="62"/>
        <v>55</v>
      </c>
      <c r="T100" s="402">
        <f t="shared" si="63"/>
        <v>0.33</v>
      </c>
      <c r="U100" s="335"/>
      <c r="V100" s="404">
        <f t="shared" si="64"/>
        <v>4034.1</v>
      </c>
      <c r="W100" s="405">
        <f t="shared" si="65"/>
        <v>23788.1</v>
      </c>
      <c r="X100" s="406">
        <f t="shared" si="66"/>
        <v>0.2</v>
      </c>
      <c r="Y100" s="407">
        <f t="shared" si="67"/>
        <v>0</v>
      </c>
      <c r="Z100" s="338"/>
      <c r="AA100" s="408">
        <f t="shared" si="68"/>
        <v>0</v>
      </c>
      <c r="AB100" s="409">
        <f t="shared" si="69"/>
        <v>0</v>
      </c>
      <c r="AC100" s="410">
        <f t="shared" si="70"/>
        <v>0</v>
      </c>
      <c r="AD100" s="411">
        <f t="shared" si="71"/>
        <v>0</v>
      </c>
      <c r="AE100" s="176">
        <v>84</v>
      </c>
    </row>
    <row r="101" spans="1:31" ht="15.75" thickBot="1">
      <c r="A101" s="174">
        <v>85</v>
      </c>
      <c r="B101" s="353">
        <f t="shared" si="49"/>
        <v>0</v>
      </c>
      <c r="C101" s="392">
        <f t="shared" si="50"/>
        <v>0</v>
      </c>
      <c r="D101" s="391"/>
      <c r="E101" s="393">
        <f t="shared" si="51"/>
        <v>0</v>
      </c>
      <c r="F101" s="355">
        <f t="shared" si="52"/>
        <v>2</v>
      </c>
      <c r="G101" s="354">
        <f t="shared" si="53"/>
        <v>168</v>
      </c>
      <c r="H101" s="326"/>
      <c r="I101" s="394">
        <f t="shared" si="54"/>
        <v>85</v>
      </c>
      <c r="J101" s="395">
        <f t="shared" si="55"/>
        <v>0.85</v>
      </c>
      <c r="K101" s="396">
        <f t="shared" si="56"/>
        <v>36.550000000000004</v>
      </c>
      <c r="L101" s="332"/>
      <c r="M101" s="397">
        <f t="shared" si="57"/>
        <v>0</v>
      </c>
      <c r="N101" s="398">
        <f t="shared" si="58"/>
        <v>365.5</v>
      </c>
      <c r="O101" s="399">
        <f t="shared" si="59"/>
        <v>20468</v>
      </c>
      <c r="P101" s="400" t="e">
        <f t="shared" si="36"/>
        <v>#DIV/0!</v>
      </c>
      <c r="Q101" s="401">
        <f t="shared" si="60"/>
        <v>56</v>
      </c>
      <c r="R101" s="402">
        <f t="shared" si="61"/>
        <v>0.33</v>
      </c>
      <c r="S101" s="403">
        <f t="shared" si="62"/>
        <v>56</v>
      </c>
      <c r="T101" s="402">
        <f t="shared" si="63"/>
        <v>0.33</v>
      </c>
      <c r="U101" s="335"/>
      <c r="V101" s="404">
        <f t="shared" si="64"/>
        <v>4130.1499999999996</v>
      </c>
      <c r="W101" s="405">
        <f t="shared" si="65"/>
        <v>24598.15</v>
      </c>
      <c r="X101" s="406">
        <f t="shared" si="66"/>
        <v>0.2</v>
      </c>
      <c r="Y101" s="407">
        <f t="shared" si="67"/>
        <v>0</v>
      </c>
      <c r="Z101" s="338"/>
      <c r="AA101" s="408">
        <f t="shared" si="68"/>
        <v>0</v>
      </c>
      <c r="AB101" s="409">
        <f t="shared" si="69"/>
        <v>0</v>
      </c>
      <c r="AC101" s="410">
        <f t="shared" si="70"/>
        <v>0</v>
      </c>
      <c r="AD101" s="411">
        <f t="shared" si="71"/>
        <v>0</v>
      </c>
      <c r="AE101" s="176">
        <v>85</v>
      </c>
    </row>
    <row r="102" spans="1:31" ht="15.75" thickBot="1">
      <c r="A102" s="174">
        <v>86</v>
      </c>
      <c r="B102" s="353">
        <f t="shared" si="49"/>
        <v>0</v>
      </c>
      <c r="C102" s="392">
        <f t="shared" si="50"/>
        <v>0</v>
      </c>
      <c r="D102" s="391"/>
      <c r="E102" s="393">
        <f t="shared" si="51"/>
        <v>0</v>
      </c>
      <c r="F102" s="355">
        <f t="shared" si="52"/>
        <v>2</v>
      </c>
      <c r="G102" s="354">
        <f t="shared" si="53"/>
        <v>170</v>
      </c>
      <c r="H102" s="326"/>
      <c r="I102" s="394">
        <f t="shared" si="54"/>
        <v>86</v>
      </c>
      <c r="J102" s="395">
        <f t="shared" si="55"/>
        <v>0.86</v>
      </c>
      <c r="K102" s="396">
        <f t="shared" si="56"/>
        <v>37.410000000000004</v>
      </c>
      <c r="L102" s="332"/>
      <c r="M102" s="397">
        <f t="shared" si="57"/>
        <v>0</v>
      </c>
      <c r="N102" s="398">
        <f t="shared" si="58"/>
        <v>374.1</v>
      </c>
      <c r="O102" s="399">
        <f t="shared" si="59"/>
        <v>21199</v>
      </c>
      <c r="P102" s="400" t="e">
        <f t="shared" si="36"/>
        <v>#DIV/0!</v>
      </c>
      <c r="Q102" s="401">
        <f t="shared" si="60"/>
        <v>57</v>
      </c>
      <c r="R102" s="402">
        <f t="shared" si="61"/>
        <v>0.34</v>
      </c>
      <c r="S102" s="403">
        <f t="shared" si="62"/>
        <v>57</v>
      </c>
      <c r="T102" s="402">
        <f t="shared" si="63"/>
        <v>0.34</v>
      </c>
      <c r="U102" s="335"/>
      <c r="V102" s="404">
        <f t="shared" si="64"/>
        <v>4227.33</v>
      </c>
      <c r="W102" s="405">
        <f t="shared" si="65"/>
        <v>25426.33</v>
      </c>
      <c r="X102" s="406">
        <f t="shared" si="66"/>
        <v>0.2</v>
      </c>
      <c r="Y102" s="407">
        <f t="shared" si="67"/>
        <v>0</v>
      </c>
      <c r="Z102" s="338"/>
      <c r="AA102" s="408">
        <f t="shared" si="68"/>
        <v>0</v>
      </c>
      <c r="AB102" s="409">
        <f t="shared" si="69"/>
        <v>0</v>
      </c>
      <c r="AC102" s="410">
        <f t="shared" si="70"/>
        <v>0</v>
      </c>
      <c r="AD102" s="411">
        <f t="shared" si="71"/>
        <v>0</v>
      </c>
      <c r="AE102" s="176">
        <v>86</v>
      </c>
    </row>
    <row r="103" spans="1:31" ht="15.75" thickBot="1">
      <c r="A103" s="174">
        <v>87</v>
      </c>
      <c r="B103" s="353">
        <f t="shared" si="49"/>
        <v>0</v>
      </c>
      <c r="C103" s="392">
        <f t="shared" si="50"/>
        <v>0</v>
      </c>
      <c r="D103" s="391"/>
      <c r="E103" s="393">
        <f t="shared" si="51"/>
        <v>0</v>
      </c>
      <c r="F103" s="355">
        <f t="shared" si="52"/>
        <v>2</v>
      </c>
      <c r="G103" s="354">
        <f t="shared" si="53"/>
        <v>172</v>
      </c>
      <c r="H103" s="326"/>
      <c r="I103" s="394">
        <f t="shared" si="54"/>
        <v>87</v>
      </c>
      <c r="J103" s="395">
        <f t="shared" si="55"/>
        <v>0.87</v>
      </c>
      <c r="K103" s="396">
        <f t="shared" si="56"/>
        <v>38.28</v>
      </c>
      <c r="L103" s="332"/>
      <c r="M103" s="397">
        <f t="shared" si="57"/>
        <v>0</v>
      </c>
      <c r="N103" s="398">
        <f t="shared" si="58"/>
        <v>382.8</v>
      </c>
      <c r="O103" s="399">
        <f t="shared" si="59"/>
        <v>21947.200000000001</v>
      </c>
      <c r="P103" s="400" t="e">
        <f t="shared" si="36"/>
        <v>#DIV/0!</v>
      </c>
      <c r="Q103" s="401">
        <f t="shared" si="60"/>
        <v>57</v>
      </c>
      <c r="R103" s="402">
        <f t="shared" si="61"/>
        <v>0.33</v>
      </c>
      <c r="S103" s="403">
        <f t="shared" si="62"/>
        <v>57</v>
      </c>
      <c r="T103" s="402">
        <f t="shared" si="63"/>
        <v>0.33</v>
      </c>
      <c r="U103" s="335"/>
      <c r="V103" s="404">
        <f t="shared" si="64"/>
        <v>4325.6400000000003</v>
      </c>
      <c r="W103" s="405">
        <f t="shared" si="65"/>
        <v>26272.84</v>
      </c>
      <c r="X103" s="406">
        <f t="shared" si="66"/>
        <v>0.2</v>
      </c>
      <c r="Y103" s="407">
        <f t="shared" si="67"/>
        <v>0</v>
      </c>
      <c r="Z103" s="338"/>
      <c r="AA103" s="408">
        <f t="shared" si="68"/>
        <v>0</v>
      </c>
      <c r="AB103" s="409">
        <f t="shared" si="69"/>
        <v>0</v>
      </c>
      <c r="AC103" s="410">
        <f t="shared" si="70"/>
        <v>0</v>
      </c>
      <c r="AD103" s="411">
        <f t="shared" si="71"/>
        <v>0</v>
      </c>
      <c r="AE103" s="176">
        <v>87</v>
      </c>
    </row>
    <row r="104" spans="1:31" ht="15.75" thickBot="1">
      <c r="A104" s="174">
        <v>88</v>
      </c>
      <c r="B104" s="353">
        <f t="shared" si="49"/>
        <v>0</v>
      </c>
      <c r="C104" s="392">
        <f t="shared" si="50"/>
        <v>0</v>
      </c>
      <c r="D104" s="391"/>
      <c r="E104" s="393">
        <f t="shared" si="51"/>
        <v>0</v>
      </c>
      <c r="F104" s="355">
        <f t="shared" si="52"/>
        <v>2</v>
      </c>
      <c r="G104" s="354">
        <f t="shared" si="53"/>
        <v>174</v>
      </c>
      <c r="H104" s="326"/>
      <c r="I104" s="394">
        <f t="shared" si="54"/>
        <v>88</v>
      </c>
      <c r="J104" s="395">
        <f t="shared" si="55"/>
        <v>0.88</v>
      </c>
      <c r="K104" s="396">
        <f t="shared" si="56"/>
        <v>39.160000000000004</v>
      </c>
      <c r="L104" s="332"/>
      <c r="M104" s="397">
        <f t="shared" si="57"/>
        <v>0</v>
      </c>
      <c r="N104" s="398">
        <f t="shared" si="58"/>
        <v>391.6</v>
      </c>
      <c r="O104" s="399">
        <f t="shared" si="59"/>
        <v>22712.799999999999</v>
      </c>
      <c r="P104" s="400" t="e">
        <f>O104/$O$10</f>
        <v>#DIV/0!</v>
      </c>
      <c r="Q104" s="401">
        <f t="shared" si="60"/>
        <v>58</v>
      </c>
      <c r="R104" s="402">
        <f t="shared" si="61"/>
        <v>0.33</v>
      </c>
      <c r="S104" s="403">
        <f t="shared" si="62"/>
        <v>58</v>
      </c>
      <c r="T104" s="402">
        <f t="shared" si="63"/>
        <v>0.33</v>
      </c>
      <c r="U104" s="335"/>
      <c r="V104" s="404">
        <f t="shared" si="64"/>
        <v>4425.08</v>
      </c>
      <c r="W104" s="405">
        <f t="shared" si="65"/>
        <v>27137.88</v>
      </c>
      <c r="X104" s="406">
        <f t="shared" si="66"/>
        <v>0.19</v>
      </c>
      <c r="Y104" s="407">
        <f t="shared" si="67"/>
        <v>0</v>
      </c>
      <c r="Z104" s="338"/>
      <c r="AA104" s="408">
        <f t="shared" si="68"/>
        <v>0</v>
      </c>
      <c r="AB104" s="409">
        <f t="shared" si="69"/>
        <v>0</v>
      </c>
      <c r="AC104" s="410">
        <f t="shared" si="70"/>
        <v>0</v>
      </c>
      <c r="AD104" s="411">
        <f t="shared" si="71"/>
        <v>0</v>
      </c>
      <c r="AE104" s="176">
        <v>88</v>
      </c>
    </row>
    <row r="105" spans="1:31" ht="15.75" thickBot="1">
      <c r="A105" s="174">
        <v>89</v>
      </c>
      <c r="B105" s="353">
        <f t="shared" si="49"/>
        <v>0</v>
      </c>
      <c r="C105" s="392">
        <f t="shared" si="50"/>
        <v>0</v>
      </c>
      <c r="D105" s="391"/>
      <c r="E105" s="393">
        <f t="shared" si="51"/>
        <v>0</v>
      </c>
      <c r="F105" s="355">
        <f t="shared" si="52"/>
        <v>2</v>
      </c>
      <c r="G105" s="354">
        <f t="shared" si="53"/>
        <v>176</v>
      </c>
      <c r="H105" s="326"/>
      <c r="I105" s="394">
        <f t="shared" si="54"/>
        <v>89</v>
      </c>
      <c r="J105" s="395">
        <f t="shared" si="55"/>
        <v>0.89</v>
      </c>
      <c r="K105" s="396">
        <f t="shared" si="56"/>
        <v>40.050000000000004</v>
      </c>
      <c r="L105" s="332"/>
      <c r="M105" s="397">
        <f t="shared" si="57"/>
        <v>0</v>
      </c>
      <c r="N105" s="398">
        <f t="shared" si="58"/>
        <v>400.5</v>
      </c>
      <c r="O105" s="399">
        <f t="shared" si="59"/>
        <v>23496</v>
      </c>
      <c r="P105" s="400" t="e">
        <f>O105/$O$10</f>
        <v>#DIV/0!</v>
      </c>
      <c r="Q105" s="401">
        <f t="shared" si="60"/>
        <v>59</v>
      </c>
      <c r="R105" s="402">
        <f t="shared" si="61"/>
        <v>0.34</v>
      </c>
      <c r="S105" s="403">
        <f t="shared" si="62"/>
        <v>59</v>
      </c>
      <c r="T105" s="402">
        <f t="shared" si="63"/>
        <v>0.34</v>
      </c>
      <c r="U105" s="335"/>
      <c r="V105" s="404">
        <f t="shared" si="64"/>
        <v>4525.6499999999996</v>
      </c>
      <c r="W105" s="405">
        <f t="shared" si="65"/>
        <v>28021.65</v>
      </c>
      <c r="X105" s="406">
        <f t="shared" si="66"/>
        <v>0.19</v>
      </c>
      <c r="Y105" s="407">
        <f t="shared" si="67"/>
        <v>0</v>
      </c>
      <c r="Z105" s="338"/>
      <c r="AA105" s="408">
        <f t="shared" si="68"/>
        <v>0</v>
      </c>
      <c r="AB105" s="409">
        <f t="shared" si="69"/>
        <v>0</v>
      </c>
      <c r="AC105" s="410">
        <f t="shared" si="70"/>
        <v>0</v>
      </c>
      <c r="AD105" s="411">
        <f t="shared" si="71"/>
        <v>0</v>
      </c>
      <c r="AE105" s="176">
        <v>89</v>
      </c>
    </row>
    <row r="106" spans="1:31" ht="15.75" thickBot="1">
      <c r="A106" s="174">
        <v>90</v>
      </c>
      <c r="B106" s="353">
        <f t="shared" si="49"/>
        <v>0</v>
      </c>
      <c r="C106" s="392">
        <f t="shared" si="50"/>
        <v>0</v>
      </c>
      <c r="D106" s="391"/>
      <c r="E106" s="393">
        <f t="shared" si="51"/>
        <v>0</v>
      </c>
      <c r="F106" s="355">
        <f t="shared" si="52"/>
        <v>2</v>
      </c>
      <c r="G106" s="354">
        <f t="shared" si="53"/>
        <v>178</v>
      </c>
      <c r="H106" s="326"/>
      <c r="I106" s="394">
        <f t="shared" si="54"/>
        <v>90</v>
      </c>
      <c r="J106" s="395">
        <f t="shared" si="55"/>
        <v>0.9</v>
      </c>
      <c r="K106" s="396">
        <f t="shared" si="56"/>
        <v>40.950000000000003</v>
      </c>
      <c r="L106" s="332"/>
      <c r="M106" s="397">
        <f t="shared" si="57"/>
        <v>0</v>
      </c>
      <c r="N106" s="398">
        <f t="shared" si="58"/>
        <v>409.5</v>
      </c>
      <c r="O106" s="399">
        <f t="shared" si="59"/>
        <v>24297</v>
      </c>
      <c r="P106" s="400" t="e">
        <f>O106/$O$10</f>
        <v>#DIV/0!</v>
      </c>
      <c r="Q106" s="401">
        <f t="shared" si="60"/>
        <v>59</v>
      </c>
      <c r="R106" s="402">
        <f t="shared" si="61"/>
        <v>0.33</v>
      </c>
      <c r="S106" s="403">
        <f t="shared" si="62"/>
        <v>59</v>
      </c>
      <c r="T106" s="402">
        <f t="shared" si="63"/>
        <v>0.33</v>
      </c>
      <c r="U106" s="335"/>
      <c r="V106" s="404">
        <f t="shared" si="64"/>
        <v>4627.3500000000004</v>
      </c>
      <c r="W106" s="405">
        <f t="shared" si="65"/>
        <v>28924.35</v>
      </c>
      <c r="X106" s="406">
        <f t="shared" si="66"/>
        <v>0.19</v>
      </c>
      <c r="Y106" s="407">
        <f t="shared" si="67"/>
        <v>0</v>
      </c>
      <c r="Z106" s="338"/>
      <c r="AA106" s="408">
        <f t="shared" si="68"/>
        <v>0</v>
      </c>
      <c r="AB106" s="409">
        <f t="shared" si="69"/>
        <v>0</v>
      </c>
      <c r="AC106" s="410">
        <f t="shared" si="70"/>
        <v>0</v>
      </c>
      <c r="AD106" s="411">
        <f t="shared" si="71"/>
        <v>0</v>
      </c>
      <c r="AE106" s="176">
        <v>90</v>
      </c>
    </row>
    <row r="107" spans="1:31" ht="15.75" thickBot="1">
      <c r="A107" s="174">
        <v>91</v>
      </c>
      <c r="B107" s="353">
        <f t="shared" ref="B107:B116" si="72">IF(AND($A107&gt;=C$9,C$9&gt;0),0,IF(AND($A107&gt;=C$6,C$6&gt;0),C$7,0))</f>
        <v>0</v>
      </c>
      <c r="C107" s="392">
        <f t="shared" ref="C107:C116" si="73">IF(AND($A107&gt;=C$9,C$9&gt;0),C$10,C106+B107)</f>
        <v>0</v>
      </c>
      <c r="D107" s="391"/>
      <c r="E107" s="393">
        <f t="shared" ref="E107:E116" si="74">IF(OR($A107&lt;2,AND(G$12&gt;0,$A107&gt;G$12)),0,IF(AND($A107&gt;=G$9,G$9&gt;0),G$10,IF(AND($A107&gt;=G$6,G$6&gt;0),G$7,0)))</f>
        <v>0</v>
      </c>
      <c r="F107" s="355">
        <f t="shared" ref="F107:F116" si="75">F106+E107</f>
        <v>2</v>
      </c>
      <c r="G107" s="354">
        <f t="shared" ref="G107:G116" si="76">G106+F107</f>
        <v>180</v>
      </c>
      <c r="H107" s="326"/>
      <c r="I107" s="394">
        <f t="shared" ref="I107:I116" si="77">IF(($A107&lt;K$4),1,IF(AND($A107&gt;K$12,K$12&gt;0),I106,IF(AND($A107&gt;=K$9,K$9&gt;0),ROUND(I106+K$10,4),IF(AND($A107&gt;=K$6,K$6&gt;0),ROUND(I106+K$7,4),K$3))))</f>
        <v>91</v>
      </c>
      <c r="J107" s="395">
        <f t="shared" ref="J107:J116" si="78">IF($A107&lt;K$4, K$2, IF(K$1=0,IF(K$13&gt;0,IF(K$2*K$13&lt;ROUND(J106*I107, 3),K$2*K$13,ROUND(J106*I107, 3)),ROUND(J106*I107, 3)),IF(K$13&gt;0,IF(K$2*K$13&lt;ROUND(K$2*I107, 3),K$2*K$13,ROUND(K$2*I107, 3)),ROUND(K$2*I107, 3))))</f>
        <v>0.91</v>
      </c>
      <c r="K107" s="396">
        <f t="shared" ref="K107:K116" si="79">K106+J107</f>
        <v>41.86</v>
      </c>
      <c r="L107" s="332"/>
      <c r="M107" s="397">
        <f t="shared" ref="M107:M116" si="80">ROUND(C107*N107-K107*$O$6,2)</f>
        <v>0</v>
      </c>
      <c r="N107" s="398">
        <f t="shared" ref="N107:N116" si="81">ROUND(ROUND(K107,2)*$O$4,2)</f>
        <v>418.6</v>
      </c>
      <c r="O107" s="399">
        <f t="shared" ref="O107:O116" si="82">ROUND((ROUND(K106,2)*(G107-G106)*$O$4+O106+J107*$O$6),2)</f>
        <v>25116</v>
      </c>
      <c r="P107" s="400" t="e">
        <f t="shared" ref="P107:P118" si="83">O107/$O$10</f>
        <v>#DIV/0!</v>
      </c>
      <c r="Q107" s="401">
        <f t="shared" ref="Q107:Q116" si="84">ROUND(O107/N107,0)</f>
        <v>60</v>
      </c>
      <c r="R107" s="402">
        <f t="shared" ref="R107:R116" si="85">ROUND(Q107/G107,2)</f>
        <v>0.33</v>
      </c>
      <c r="S107" s="403">
        <f t="shared" ref="S107:S116" si="86">Q107+C107</f>
        <v>60</v>
      </c>
      <c r="T107" s="402">
        <f t="shared" ref="T107:T116" si="87">ROUND(S107/G107,2)</f>
        <v>0.33</v>
      </c>
      <c r="U107" s="335"/>
      <c r="V107" s="404">
        <f t="shared" ref="V107:V116" si="88">ROUND(K107*$O$7,2)</f>
        <v>4730.18</v>
      </c>
      <c r="W107" s="405">
        <f t="shared" ref="W107:W116" si="89">ROUND(O107+V107,2)</f>
        <v>29846.18</v>
      </c>
      <c r="X107" s="406">
        <f t="shared" ref="X107:X116" si="90">IF(O107&gt;0,ROUND(V107/O107,2),0)</f>
        <v>0.19</v>
      </c>
      <c r="Y107" s="407">
        <f t="shared" ref="Y107:Y116" si="91">IF($O$10&gt;0,ROUND(V107/$O$10,2),0)</f>
        <v>0</v>
      </c>
      <c r="Z107" s="338"/>
      <c r="AA107" s="408">
        <f t="shared" ref="AA107:AA116" si="92">IF($O$10&gt;0,ROUND($O$10-W107,2),0)</f>
        <v>0</v>
      </c>
      <c r="AB107" s="409">
        <f t="shared" ref="AB107:AB116" si="93">IF($O$10&gt;0,ROUND(W107/$O$10,2),0)</f>
        <v>0</v>
      </c>
      <c r="AC107" s="410">
        <f t="shared" ref="AC107:AC116" si="94">IF(AND(AA107&gt;0,$O$4&gt;0),($O$10-O107-V107*$O$8)/N107,0)</f>
        <v>0</v>
      </c>
      <c r="AD107" s="411">
        <f t="shared" ref="AD107:AD116" si="95">IF(AC107&gt;0,AC107+G107,0)</f>
        <v>0</v>
      </c>
      <c r="AE107" s="176">
        <v>91</v>
      </c>
    </row>
    <row r="108" spans="1:31" ht="15.75" thickBot="1">
      <c r="A108" s="174">
        <v>92</v>
      </c>
      <c r="B108" s="353">
        <f t="shared" si="72"/>
        <v>0</v>
      </c>
      <c r="C108" s="392">
        <f t="shared" si="73"/>
        <v>0</v>
      </c>
      <c r="D108" s="391"/>
      <c r="E108" s="393">
        <f t="shared" si="74"/>
        <v>0</v>
      </c>
      <c r="F108" s="355">
        <f t="shared" si="75"/>
        <v>2</v>
      </c>
      <c r="G108" s="354">
        <f t="shared" si="76"/>
        <v>182</v>
      </c>
      <c r="H108" s="326"/>
      <c r="I108" s="394">
        <f t="shared" si="77"/>
        <v>92</v>
      </c>
      <c r="J108" s="395">
        <f t="shared" si="78"/>
        <v>0.92</v>
      </c>
      <c r="K108" s="396">
        <f t="shared" si="79"/>
        <v>42.78</v>
      </c>
      <c r="L108" s="332"/>
      <c r="M108" s="397">
        <f t="shared" si="80"/>
        <v>0</v>
      </c>
      <c r="N108" s="398">
        <f t="shared" si="81"/>
        <v>427.8</v>
      </c>
      <c r="O108" s="399">
        <f t="shared" si="82"/>
        <v>25953.200000000001</v>
      </c>
      <c r="P108" s="400" t="e">
        <f t="shared" si="83"/>
        <v>#DIV/0!</v>
      </c>
      <c r="Q108" s="401">
        <f t="shared" si="84"/>
        <v>61</v>
      </c>
      <c r="R108" s="402">
        <f t="shared" si="85"/>
        <v>0.34</v>
      </c>
      <c r="S108" s="403">
        <f t="shared" si="86"/>
        <v>61</v>
      </c>
      <c r="T108" s="402">
        <f t="shared" si="87"/>
        <v>0.34</v>
      </c>
      <c r="U108" s="335"/>
      <c r="V108" s="404">
        <f t="shared" si="88"/>
        <v>4834.1400000000003</v>
      </c>
      <c r="W108" s="405">
        <f t="shared" si="89"/>
        <v>30787.34</v>
      </c>
      <c r="X108" s="406">
        <f t="shared" si="90"/>
        <v>0.19</v>
      </c>
      <c r="Y108" s="407">
        <f t="shared" si="91"/>
        <v>0</v>
      </c>
      <c r="Z108" s="338"/>
      <c r="AA108" s="408">
        <f t="shared" si="92"/>
        <v>0</v>
      </c>
      <c r="AB108" s="409">
        <f t="shared" si="93"/>
        <v>0</v>
      </c>
      <c r="AC108" s="410">
        <f t="shared" si="94"/>
        <v>0</v>
      </c>
      <c r="AD108" s="411">
        <f t="shared" si="95"/>
        <v>0</v>
      </c>
      <c r="AE108" s="176">
        <v>92</v>
      </c>
    </row>
    <row r="109" spans="1:31" ht="15.75" thickBot="1">
      <c r="A109" s="174">
        <v>93</v>
      </c>
      <c r="B109" s="353">
        <f t="shared" si="72"/>
        <v>0</v>
      </c>
      <c r="C109" s="392">
        <f t="shared" si="73"/>
        <v>0</v>
      </c>
      <c r="D109" s="391"/>
      <c r="E109" s="393">
        <f t="shared" si="74"/>
        <v>0</v>
      </c>
      <c r="F109" s="355">
        <f t="shared" si="75"/>
        <v>2</v>
      </c>
      <c r="G109" s="354">
        <f t="shared" si="76"/>
        <v>184</v>
      </c>
      <c r="H109" s="326"/>
      <c r="I109" s="394">
        <f t="shared" si="77"/>
        <v>93</v>
      </c>
      <c r="J109" s="395">
        <f t="shared" si="78"/>
        <v>0.93</v>
      </c>
      <c r="K109" s="396">
        <f t="shared" si="79"/>
        <v>43.71</v>
      </c>
      <c r="L109" s="332"/>
      <c r="M109" s="397">
        <f t="shared" si="80"/>
        <v>0</v>
      </c>
      <c r="N109" s="398">
        <f t="shared" si="81"/>
        <v>437.1</v>
      </c>
      <c r="O109" s="399">
        <f t="shared" si="82"/>
        <v>26808.799999999999</v>
      </c>
      <c r="P109" s="400" t="e">
        <f t="shared" si="83"/>
        <v>#DIV/0!</v>
      </c>
      <c r="Q109" s="401">
        <f t="shared" si="84"/>
        <v>61</v>
      </c>
      <c r="R109" s="402">
        <f t="shared" si="85"/>
        <v>0.33</v>
      </c>
      <c r="S109" s="403">
        <f t="shared" si="86"/>
        <v>61</v>
      </c>
      <c r="T109" s="402">
        <f t="shared" si="87"/>
        <v>0.33</v>
      </c>
      <c r="U109" s="335"/>
      <c r="V109" s="404">
        <f t="shared" si="88"/>
        <v>4939.2299999999996</v>
      </c>
      <c r="W109" s="405">
        <f t="shared" si="89"/>
        <v>31748.03</v>
      </c>
      <c r="X109" s="406">
        <f t="shared" si="90"/>
        <v>0.18</v>
      </c>
      <c r="Y109" s="407">
        <f t="shared" si="91"/>
        <v>0</v>
      </c>
      <c r="Z109" s="338"/>
      <c r="AA109" s="408">
        <f t="shared" si="92"/>
        <v>0</v>
      </c>
      <c r="AB109" s="409">
        <f t="shared" si="93"/>
        <v>0</v>
      </c>
      <c r="AC109" s="410">
        <f t="shared" si="94"/>
        <v>0</v>
      </c>
      <c r="AD109" s="411">
        <f t="shared" si="95"/>
        <v>0</v>
      </c>
      <c r="AE109" s="176">
        <v>93</v>
      </c>
    </row>
    <row r="110" spans="1:31" ht="15.75" thickBot="1">
      <c r="A110" s="174">
        <v>94</v>
      </c>
      <c r="B110" s="353">
        <f t="shared" si="72"/>
        <v>0</v>
      </c>
      <c r="C110" s="392">
        <f t="shared" si="73"/>
        <v>0</v>
      </c>
      <c r="D110" s="391"/>
      <c r="E110" s="393">
        <f t="shared" si="74"/>
        <v>0</v>
      </c>
      <c r="F110" s="355">
        <f t="shared" si="75"/>
        <v>2</v>
      </c>
      <c r="G110" s="354">
        <f t="shared" si="76"/>
        <v>186</v>
      </c>
      <c r="H110" s="326"/>
      <c r="I110" s="394">
        <f t="shared" si="77"/>
        <v>94</v>
      </c>
      <c r="J110" s="395">
        <f t="shared" si="78"/>
        <v>0.94</v>
      </c>
      <c r="K110" s="396">
        <f t="shared" si="79"/>
        <v>44.65</v>
      </c>
      <c r="L110" s="332"/>
      <c r="M110" s="397">
        <f t="shared" si="80"/>
        <v>0</v>
      </c>
      <c r="N110" s="398">
        <f t="shared" si="81"/>
        <v>446.5</v>
      </c>
      <c r="O110" s="399">
        <f t="shared" si="82"/>
        <v>27683</v>
      </c>
      <c r="P110" s="400" t="e">
        <f t="shared" si="83"/>
        <v>#DIV/0!</v>
      </c>
      <c r="Q110" s="401">
        <f t="shared" si="84"/>
        <v>62</v>
      </c>
      <c r="R110" s="402">
        <f t="shared" si="85"/>
        <v>0.33</v>
      </c>
      <c r="S110" s="403">
        <f t="shared" si="86"/>
        <v>62</v>
      </c>
      <c r="T110" s="402">
        <f t="shared" si="87"/>
        <v>0.33</v>
      </c>
      <c r="U110" s="335"/>
      <c r="V110" s="404">
        <f t="shared" si="88"/>
        <v>5045.45</v>
      </c>
      <c r="W110" s="405">
        <f t="shared" si="89"/>
        <v>32728.45</v>
      </c>
      <c r="X110" s="406">
        <f t="shared" si="90"/>
        <v>0.18</v>
      </c>
      <c r="Y110" s="407">
        <f t="shared" si="91"/>
        <v>0</v>
      </c>
      <c r="Z110" s="338"/>
      <c r="AA110" s="408">
        <f t="shared" si="92"/>
        <v>0</v>
      </c>
      <c r="AB110" s="409">
        <f t="shared" si="93"/>
        <v>0</v>
      </c>
      <c r="AC110" s="410">
        <f t="shared" si="94"/>
        <v>0</v>
      </c>
      <c r="AD110" s="411">
        <f t="shared" si="95"/>
        <v>0</v>
      </c>
      <c r="AE110" s="176">
        <v>94</v>
      </c>
    </row>
    <row r="111" spans="1:31" ht="15.75" thickBot="1">
      <c r="A111" s="174">
        <v>95</v>
      </c>
      <c r="B111" s="353">
        <f t="shared" si="72"/>
        <v>0</v>
      </c>
      <c r="C111" s="392">
        <f t="shared" si="73"/>
        <v>0</v>
      </c>
      <c r="D111" s="391"/>
      <c r="E111" s="393">
        <f t="shared" si="74"/>
        <v>0</v>
      </c>
      <c r="F111" s="355">
        <f t="shared" si="75"/>
        <v>2</v>
      </c>
      <c r="G111" s="354">
        <f t="shared" si="76"/>
        <v>188</v>
      </c>
      <c r="H111" s="326"/>
      <c r="I111" s="394">
        <f t="shared" si="77"/>
        <v>95</v>
      </c>
      <c r="J111" s="395">
        <f t="shared" si="78"/>
        <v>0.95</v>
      </c>
      <c r="K111" s="396">
        <f t="shared" si="79"/>
        <v>45.6</v>
      </c>
      <c r="L111" s="332"/>
      <c r="M111" s="397">
        <f t="shared" si="80"/>
        <v>0</v>
      </c>
      <c r="N111" s="398">
        <f t="shared" si="81"/>
        <v>456</v>
      </c>
      <c r="O111" s="399">
        <f t="shared" si="82"/>
        <v>28576</v>
      </c>
      <c r="P111" s="400" t="e">
        <f t="shared" si="83"/>
        <v>#DIV/0!</v>
      </c>
      <c r="Q111" s="401">
        <f t="shared" si="84"/>
        <v>63</v>
      </c>
      <c r="R111" s="402">
        <f t="shared" si="85"/>
        <v>0.34</v>
      </c>
      <c r="S111" s="403">
        <f t="shared" si="86"/>
        <v>63</v>
      </c>
      <c r="T111" s="402">
        <f t="shared" si="87"/>
        <v>0.34</v>
      </c>
      <c r="U111" s="335"/>
      <c r="V111" s="404">
        <f t="shared" si="88"/>
        <v>5152.8</v>
      </c>
      <c r="W111" s="405">
        <f t="shared" si="89"/>
        <v>33728.800000000003</v>
      </c>
      <c r="X111" s="406">
        <f t="shared" si="90"/>
        <v>0.18</v>
      </c>
      <c r="Y111" s="407">
        <f t="shared" si="91"/>
        <v>0</v>
      </c>
      <c r="Z111" s="338"/>
      <c r="AA111" s="408">
        <f t="shared" si="92"/>
        <v>0</v>
      </c>
      <c r="AB111" s="409">
        <f t="shared" si="93"/>
        <v>0</v>
      </c>
      <c r="AC111" s="410">
        <f t="shared" si="94"/>
        <v>0</v>
      </c>
      <c r="AD111" s="411">
        <f t="shared" si="95"/>
        <v>0</v>
      </c>
      <c r="AE111" s="176">
        <v>95</v>
      </c>
    </row>
    <row r="112" spans="1:31" ht="15.75" thickBot="1">
      <c r="A112" s="174">
        <v>96</v>
      </c>
      <c r="B112" s="353">
        <f t="shared" si="72"/>
        <v>0</v>
      </c>
      <c r="C112" s="392">
        <f t="shared" si="73"/>
        <v>0</v>
      </c>
      <c r="D112" s="391"/>
      <c r="E112" s="393">
        <f t="shared" si="74"/>
        <v>0</v>
      </c>
      <c r="F112" s="355">
        <f t="shared" si="75"/>
        <v>2</v>
      </c>
      <c r="G112" s="354">
        <f t="shared" si="76"/>
        <v>190</v>
      </c>
      <c r="H112" s="326"/>
      <c r="I112" s="394">
        <f t="shared" si="77"/>
        <v>96</v>
      </c>
      <c r="J112" s="395">
        <f t="shared" si="78"/>
        <v>0.96</v>
      </c>
      <c r="K112" s="396">
        <f t="shared" si="79"/>
        <v>46.56</v>
      </c>
      <c r="L112" s="332"/>
      <c r="M112" s="397">
        <f t="shared" si="80"/>
        <v>0</v>
      </c>
      <c r="N112" s="398">
        <f t="shared" si="81"/>
        <v>465.6</v>
      </c>
      <c r="O112" s="399">
        <f t="shared" si="82"/>
        <v>29488</v>
      </c>
      <c r="P112" s="400" t="e">
        <f t="shared" si="83"/>
        <v>#DIV/0!</v>
      </c>
      <c r="Q112" s="401">
        <f t="shared" si="84"/>
        <v>63</v>
      </c>
      <c r="R112" s="402">
        <f t="shared" si="85"/>
        <v>0.33</v>
      </c>
      <c r="S112" s="403">
        <f t="shared" si="86"/>
        <v>63</v>
      </c>
      <c r="T112" s="402">
        <f t="shared" si="87"/>
        <v>0.33</v>
      </c>
      <c r="U112" s="335"/>
      <c r="V112" s="404">
        <f t="shared" si="88"/>
        <v>5261.28</v>
      </c>
      <c r="W112" s="405">
        <f t="shared" si="89"/>
        <v>34749.279999999999</v>
      </c>
      <c r="X112" s="406">
        <f t="shared" si="90"/>
        <v>0.18</v>
      </c>
      <c r="Y112" s="407">
        <f t="shared" si="91"/>
        <v>0</v>
      </c>
      <c r="Z112" s="338"/>
      <c r="AA112" s="408">
        <f t="shared" si="92"/>
        <v>0</v>
      </c>
      <c r="AB112" s="409">
        <f t="shared" si="93"/>
        <v>0</v>
      </c>
      <c r="AC112" s="410">
        <f t="shared" si="94"/>
        <v>0</v>
      </c>
      <c r="AD112" s="411">
        <f t="shared" si="95"/>
        <v>0</v>
      </c>
      <c r="AE112" s="176">
        <v>96</v>
      </c>
    </row>
    <row r="113" spans="1:31" ht="15.75" thickBot="1">
      <c r="A113" s="174">
        <v>97</v>
      </c>
      <c r="B113" s="353">
        <f t="shared" si="72"/>
        <v>0</v>
      </c>
      <c r="C113" s="392">
        <f t="shared" si="73"/>
        <v>0</v>
      </c>
      <c r="D113" s="391"/>
      <c r="E113" s="393">
        <f t="shared" si="74"/>
        <v>0</v>
      </c>
      <c r="F113" s="355">
        <f t="shared" si="75"/>
        <v>2</v>
      </c>
      <c r="G113" s="354">
        <f t="shared" si="76"/>
        <v>192</v>
      </c>
      <c r="H113" s="326"/>
      <c r="I113" s="394">
        <f t="shared" si="77"/>
        <v>97</v>
      </c>
      <c r="J113" s="395">
        <f t="shared" si="78"/>
        <v>0.97</v>
      </c>
      <c r="K113" s="396">
        <f t="shared" si="79"/>
        <v>47.53</v>
      </c>
      <c r="L113" s="332"/>
      <c r="M113" s="397">
        <f t="shared" si="80"/>
        <v>0</v>
      </c>
      <c r="N113" s="398">
        <f t="shared" si="81"/>
        <v>475.3</v>
      </c>
      <c r="O113" s="399">
        <f t="shared" si="82"/>
        <v>30419.200000000001</v>
      </c>
      <c r="P113" s="400" t="e">
        <f t="shared" si="83"/>
        <v>#DIV/0!</v>
      </c>
      <c r="Q113" s="401">
        <f t="shared" si="84"/>
        <v>64</v>
      </c>
      <c r="R113" s="402">
        <f t="shared" si="85"/>
        <v>0.33</v>
      </c>
      <c r="S113" s="403">
        <f t="shared" si="86"/>
        <v>64</v>
      </c>
      <c r="T113" s="402">
        <f t="shared" si="87"/>
        <v>0.33</v>
      </c>
      <c r="U113" s="335"/>
      <c r="V113" s="404">
        <f t="shared" si="88"/>
        <v>5370.89</v>
      </c>
      <c r="W113" s="405">
        <f t="shared" si="89"/>
        <v>35790.089999999997</v>
      </c>
      <c r="X113" s="406">
        <f t="shared" si="90"/>
        <v>0.18</v>
      </c>
      <c r="Y113" s="407">
        <f t="shared" si="91"/>
        <v>0</v>
      </c>
      <c r="Z113" s="338"/>
      <c r="AA113" s="408">
        <f t="shared" si="92"/>
        <v>0</v>
      </c>
      <c r="AB113" s="409">
        <f t="shared" si="93"/>
        <v>0</v>
      </c>
      <c r="AC113" s="410">
        <f t="shared" si="94"/>
        <v>0</v>
      </c>
      <c r="AD113" s="411">
        <f t="shared" si="95"/>
        <v>0</v>
      </c>
      <c r="AE113" s="176">
        <v>97</v>
      </c>
    </row>
    <row r="114" spans="1:31" ht="15.75" thickBot="1">
      <c r="A114" s="174">
        <v>98</v>
      </c>
      <c r="B114" s="353">
        <f t="shared" si="72"/>
        <v>0</v>
      </c>
      <c r="C114" s="392">
        <f t="shared" si="73"/>
        <v>0</v>
      </c>
      <c r="D114" s="391"/>
      <c r="E114" s="393">
        <f t="shared" si="74"/>
        <v>0</v>
      </c>
      <c r="F114" s="355">
        <f t="shared" si="75"/>
        <v>2</v>
      </c>
      <c r="G114" s="354">
        <f t="shared" si="76"/>
        <v>194</v>
      </c>
      <c r="H114" s="326"/>
      <c r="I114" s="394">
        <f t="shared" si="77"/>
        <v>98</v>
      </c>
      <c r="J114" s="395">
        <f t="shared" si="78"/>
        <v>0.98</v>
      </c>
      <c r="K114" s="396">
        <f t="shared" si="79"/>
        <v>48.51</v>
      </c>
      <c r="L114" s="332"/>
      <c r="M114" s="397">
        <f t="shared" si="80"/>
        <v>0</v>
      </c>
      <c r="N114" s="398">
        <f t="shared" si="81"/>
        <v>485.1</v>
      </c>
      <c r="O114" s="399">
        <f t="shared" si="82"/>
        <v>31369.8</v>
      </c>
      <c r="P114" s="400" t="e">
        <f t="shared" si="83"/>
        <v>#DIV/0!</v>
      </c>
      <c r="Q114" s="401">
        <f t="shared" si="84"/>
        <v>65</v>
      </c>
      <c r="R114" s="402">
        <f t="shared" si="85"/>
        <v>0.34</v>
      </c>
      <c r="S114" s="403">
        <f t="shared" si="86"/>
        <v>65</v>
      </c>
      <c r="T114" s="402">
        <f t="shared" si="87"/>
        <v>0.34</v>
      </c>
      <c r="U114" s="335"/>
      <c r="V114" s="404">
        <f t="shared" si="88"/>
        <v>5481.63</v>
      </c>
      <c r="W114" s="405">
        <f t="shared" si="89"/>
        <v>36851.43</v>
      </c>
      <c r="X114" s="406">
        <f t="shared" si="90"/>
        <v>0.17</v>
      </c>
      <c r="Y114" s="407">
        <f t="shared" si="91"/>
        <v>0</v>
      </c>
      <c r="Z114" s="338"/>
      <c r="AA114" s="408">
        <f t="shared" si="92"/>
        <v>0</v>
      </c>
      <c r="AB114" s="409">
        <f t="shared" si="93"/>
        <v>0</v>
      </c>
      <c r="AC114" s="410">
        <f t="shared" si="94"/>
        <v>0</v>
      </c>
      <c r="AD114" s="411">
        <f t="shared" si="95"/>
        <v>0</v>
      </c>
      <c r="AE114" s="176">
        <v>98</v>
      </c>
    </row>
    <row r="115" spans="1:31" ht="15.75" thickBot="1">
      <c r="A115" s="174">
        <v>99</v>
      </c>
      <c r="B115" s="353">
        <f t="shared" si="72"/>
        <v>0</v>
      </c>
      <c r="C115" s="392">
        <f t="shared" si="73"/>
        <v>0</v>
      </c>
      <c r="D115" s="391"/>
      <c r="E115" s="393">
        <f t="shared" si="74"/>
        <v>0</v>
      </c>
      <c r="F115" s="355">
        <f t="shared" si="75"/>
        <v>2</v>
      </c>
      <c r="G115" s="354">
        <f t="shared" si="76"/>
        <v>196</v>
      </c>
      <c r="H115" s="326"/>
      <c r="I115" s="394">
        <f t="shared" si="77"/>
        <v>99</v>
      </c>
      <c r="J115" s="395">
        <f t="shared" si="78"/>
        <v>0.99</v>
      </c>
      <c r="K115" s="396">
        <f t="shared" si="79"/>
        <v>49.5</v>
      </c>
      <c r="L115" s="332"/>
      <c r="M115" s="397">
        <f t="shared" si="80"/>
        <v>0</v>
      </c>
      <c r="N115" s="398">
        <f t="shared" si="81"/>
        <v>495</v>
      </c>
      <c r="O115" s="399">
        <f t="shared" si="82"/>
        <v>32340</v>
      </c>
      <c r="P115" s="400" t="e">
        <f t="shared" si="83"/>
        <v>#DIV/0!</v>
      </c>
      <c r="Q115" s="401">
        <f t="shared" si="84"/>
        <v>65</v>
      </c>
      <c r="R115" s="402">
        <f t="shared" si="85"/>
        <v>0.33</v>
      </c>
      <c r="S115" s="403">
        <f t="shared" si="86"/>
        <v>65</v>
      </c>
      <c r="T115" s="402">
        <f t="shared" si="87"/>
        <v>0.33</v>
      </c>
      <c r="U115" s="335"/>
      <c r="V115" s="404">
        <f t="shared" si="88"/>
        <v>5593.5</v>
      </c>
      <c r="W115" s="405">
        <f t="shared" si="89"/>
        <v>37933.5</v>
      </c>
      <c r="X115" s="406">
        <f t="shared" si="90"/>
        <v>0.17</v>
      </c>
      <c r="Y115" s="407">
        <f t="shared" si="91"/>
        <v>0</v>
      </c>
      <c r="Z115" s="338"/>
      <c r="AA115" s="408">
        <f t="shared" si="92"/>
        <v>0</v>
      </c>
      <c r="AB115" s="409">
        <f t="shared" si="93"/>
        <v>0</v>
      </c>
      <c r="AC115" s="410">
        <f t="shared" si="94"/>
        <v>0</v>
      </c>
      <c r="AD115" s="411">
        <f t="shared" si="95"/>
        <v>0</v>
      </c>
      <c r="AE115" s="176">
        <v>99</v>
      </c>
    </row>
    <row r="116" spans="1:31" ht="15.75" thickBot="1">
      <c r="A116" s="356">
        <v>100</v>
      </c>
      <c r="B116" s="357">
        <f t="shared" si="72"/>
        <v>0</v>
      </c>
      <c r="C116" s="358">
        <f t="shared" si="73"/>
        <v>0</v>
      </c>
      <c r="D116" s="359"/>
      <c r="E116" s="357">
        <f t="shared" si="74"/>
        <v>0</v>
      </c>
      <c r="F116" s="360">
        <f t="shared" si="75"/>
        <v>2</v>
      </c>
      <c r="G116" s="358">
        <f t="shared" si="76"/>
        <v>198</v>
      </c>
      <c r="H116" s="359"/>
      <c r="I116" s="361">
        <f t="shared" si="77"/>
        <v>100</v>
      </c>
      <c r="J116" s="362">
        <f t="shared" si="78"/>
        <v>1</v>
      </c>
      <c r="K116" s="363">
        <f t="shared" si="79"/>
        <v>50.5</v>
      </c>
      <c r="L116" s="364"/>
      <c r="M116" s="365">
        <f t="shared" si="80"/>
        <v>0</v>
      </c>
      <c r="N116" s="366">
        <f t="shared" si="81"/>
        <v>505</v>
      </c>
      <c r="O116" s="367">
        <f t="shared" si="82"/>
        <v>33330</v>
      </c>
      <c r="P116" s="368" t="e">
        <f t="shared" si="83"/>
        <v>#DIV/0!</v>
      </c>
      <c r="Q116" s="369">
        <f t="shared" si="84"/>
        <v>66</v>
      </c>
      <c r="R116" s="370">
        <f t="shared" si="85"/>
        <v>0.33</v>
      </c>
      <c r="S116" s="371">
        <f t="shared" si="86"/>
        <v>66</v>
      </c>
      <c r="T116" s="370">
        <f t="shared" si="87"/>
        <v>0.33</v>
      </c>
      <c r="U116" s="372"/>
      <c r="V116" s="373">
        <f t="shared" si="88"/>
        <v>5706.5</v>
      </c>
      <c r="W116" s="374">
        <f t="shared" si="89"/>
        <v>39036.5</v>
      </c>
      <c r="X116" s="375">
        <f t="shared" si="90"/>
        <v>0.17</v>
      </c>
      <c r="Y116" s="376">
        <f t="shared" si="91"/>
        <v>0</v>
      </c>
      <c r="Z116" s="377"/>
      <c r="AA116" s="378">
        <f t="shared" si="92"/>
        <v>0</v>
      </c>
      <c r="AB116" s="379">
        <f t="shared" si="93"/>
        <v>0</v>
      </c>
      <c r="AC116" s="380">
        <f t="shared" si="94"/>
        <v>0</v>
      </c>
      <c r="AD116" s="381">
        <f t="shared" si="95"/>
        <v>0</v>
      </c>
      <c r="AE116" s="382">
        <v>100</v>
      </c>
    </row>
    <row r="117" spans="1:31" ht="15.75" thickBot="1">
      <c r="A117" s="356">
        <v>101</v>
      </c>
      <c r="B117" s="357">
        <f>IF(AND($A117&gt;=C$9,C$9&gt;0),0,IF(AND($A117&gt;=C$6,C$6&gt;0),C$7,0))</f>
        <v>0</v>
      </c>
      <c r="C117" s="358">
        <f>IF(AND($A117&gt;=C$9,C$9&gt;0),C$10,C116+B117)</f>
        <v>0</v>
      </c>
      <c r="D117" s="359"/>
      <c r="E117" s="357">
        <f>IF(OR($A117&lt;2,AND(G$12&gt;0,$A117&gt;G$12)),0,IF(AND($A117&gt;=G$9,G$9&gt;0),G$10,IF(AND($A117&gt;=G$6,G$6&gt;0),G$7,0)))</f>
        <v>0</v>
      </c>
      <c r="F117" s="360">
        <f>F116+E117</f>
        <v>2</v>
      </c>
      <c r="G117" s="358">
        <f>G116+F117</f>
        <v>200</v>
      </c>
      <c r="H117" s="359"/>
      <c r="I117" s="361">
        <f>IF(($A117&lt;K$4),1,IF(AND($A117&gt;K$12,K$12&gt;0),I116,IF(AND($A117&gt;=K$9,K$9&gt;0),ROUND(I116+K$10,4),IF(AND($A117&gt;=K$6,K$6&gt;0),ROUND(I116+K$7,4),K$3))))</f>
        <v>101</v>
      </c>
      <c r="J117" s="362">
        <f>IF($A117&lt;K$4, K$2, IF(K$1=0,IF(K$13&gt;0,IF(K$2*K$13&lt;ROUND(J116*I117, 3),K$2*K$13,ROUND(J116*I117, 3)),ROUND(J116*I117, 3)),IF(K$13&gt;0,IF(K$2*K$13&lt;ROUND(K$2*I117, 3),K$2*K$13,ROUND(K$2*I117, 3)),ROUND(K$2*I117, 3))))</f>
        <v>1.01</v>
      </c>
      <c r="K117" s="363">
        <f>K116+J117</f>
        <v>51.51</v>
      </c>
      <c r="L117" s="364"/>
      <c r="M117" s="365">
        <f>ROUND(C117*N117-K117*$O$6,2)</f>
        <v>0</v>
      </c>
      <c r="N117" s="366">
        <f>ROUND(ROUND(K117,2)*$O$4,2)</f>
        <v>515.1</v>
      </c>
      <c r="O117" s="367">
        <f>ROUND((ROUND(K116,2)*(G117-G116)*$O$4+O116+J117*$O$6),2)</f>
        <v>34340</v>
      </c>
      <c r="P117" s="368" t="e">
        <f t="shared" si="83"/>
        <v>#DIV/0!</v>
      </c>
      <c r="Q117" s="369">
        <f>ROUND(O117/N117,0)</f>
        <v>67</v>
      </c>
      <c r="R117" s="370">
        <f>ROUND(Q117/G117,2)</f>
        <v>0.34</v>
      </c>
      <c r="S117" s="371">
        <f>Q117+C117</f>
        <v>67</v>
      </c>
      <c r="T117" s="370">
        <f>ROUND(S117/G117,2)</f>
        <v>0.34</v>
      </c>
      <c r="U117" s="372"/>
      <c r="V117" s="373">
        <f>ROUND(K117*$O$7,2)</f>
        <v>5820.63</v>
      </c>
      <c r="W117" s="374">
        <f>ROUND(O117+V117,2)</f>
        <v>40160.629999999997</v>
      </c>
      <c r="X117" s="375">
        <f>IF(O117&gt;0,ROUND(V117/O117,2),0)</f>
        <v>0.17</v>
      </c>
      <c r="Y117" s="376">
        <f>IF($O$10&gt;0,ROUND(V117/$O$10,2),0)</f>
        <v>0</v>
      </c>
      <c r="Z117" s="377"/>
      <c r="AA117" s="378">
        <f>IF($O$10&gt;0,ROUND($O$10-W117,2),0)</f>
        <v>0</v>
      </c>
      <c r="AB117" s="379">
        <f>IF($O$10&gt;0,ROUND(W117/$O$10,2),0)</f>
        <v>0</v>
      </c>
      <c r="AC117" s="380">
        <f>IF(AND(AA117&gt;0,$O$4&gt;0),($O$10-O117-V117*$O$8)/N117,0)</f>
        <v>0</v>
      </c>
      <c r="AD117" s="381">
        <f>IF(AC117&gt;0,AC117+G117,0)</f>
        <v>0</v>
      </c>
      <c r="AE117" s="382">
        <v>101</v>
      </c>
    </row>
    <row r="118" spans="1:31" ht="15.75" thickBot="1">
      <c r="A118" s="356">
        <v>102</v>
      </c>
      <c r="B118" s="357">
        <f>IF(AND($A118&gt;=C$9,C$9&gt;0),0,IF(AND($A118&gt;=C$6,C$6&gt;0),C$7,0))</f>
        <v>0</v>
      </c>
      <c r="C118" s="358">
        <f>IF(AND($A118&gt;=C$9,C$9&gt;0),C$10,C117+B118)</f>
        <v>0</v>
      </c>
      <c r="D118" s="359"/>
      <c r="E118" s="357">
        <f>IF(OR($A118&lt;2,AND(G$12&gt;0,$A118&gt;G$12)),0,IF(AND($A118&gt;=G$9,G$9&gt;0),G$10,IF(AND($A118&gt;=G$6,G$6&gt;0),G$7,0)))</f>
        <v>0</v>
      </c>
      <c r="F118" s="360">
        <f>F117+E118</f>
        <v>2</v>
      </c>
      <c r="G118" s="358">
        <f>G117+F118</f>
        <v>202</v>
      </c>
      <c r="H118" s="359"/>
      <c r="I118" s="361">
        <f>IF(($A118&lt;K$4),1,IF(AND($A118&gt;K$12,K$12&gt;0),I117,IF(AND($A118&gt;=K$9,K$9&gt;0),ROUND(I117+K$10,4),IF(AND($A118&gt;=K$6,K$6&gt;0),ROUND(I117+K$7,4),K$3))))</f>
        <v>102</v>
      </c>
      <c r="J118" s="362">
        <f>IF($A118&lt;K$4, K$2, IF(K$1=0,IF(K$13&gt;0,IF(K$2*K$13&lt;ROUND(J117*I118, 3),K$2*K$13,ROUND(J117*I118, 3)),ROUND(J117*I118, 3)),IF(K$13&gt;0,IF(K$2*K$13&lt;ROUND(K$2*I118, 3),K$2*K$13,ROUND(K$2*I118, 3)),ROUND(K$2*I118, 3))))</f>
        <v>1.02</v>
      </c>
      <c r="K118" s="363">
        <f>K117+J118</f>
        <v>52.53</v>
      </c>
      <c r="L118" s="364"/>
      <c r="M118" s="365">
        <f>ROUND(C118*N118-K118*$O$6,2)</f>
        <v>0</v>
      </c>
      <c r="N118" s="366">
        <f>ROUND(ROUND(K118,2)*$O$4,2)</f>
        <v>525.29999999999995</v>
      </c>
      <c r="O118" s="367">
        <f>ROUND((ROUND(K117,2)*(G118-G117)*$O$4+O117+J118*$O$6),2)</f>
        <v>35370.199999999997</v>
      </c>
      <c r="P118" s="368" t="e">
        <f t="shared" si="83"/>
        <v>#DIV/0!</v>
      </c>
      <c r="Q118" s="369">
        <f>ROUND(O118/N118,0)</f>
        <v>67</v>
      </c>
      <c r="R118" s="370">
        <f>ROUND(Q118/G118,2)</f>
        <v>0.33</v>
      </c>
      <c r="S118" s="371">
        <f>Q118+C118</f>
        <v>67</v>
      </c>
      <c r="T118" s="370">
        <f>ROUND(S118/G118,2)</f>
        <v>0.33</v>
      </c>
      <c r="U118" s="372"/>
      <c r="V118" s="373">
        <f>ROUND(K118*$O$7,2)</f>
        <v>5935.89</v>
      </c>
      <c r="W118" s="374">
        <f>ROUND(O118+V118,2)</f>
        <v>41306.089999999997</v>
      </c>
      <c r="X118" s="375">
        <f>IF(O118&gt;0,ROUND(V118/O118,2),0)</f>
        <v>0.17</v>
      </c>
      <c r="Y118" s="376">
        <f>IF($O$10&gt;0,ROUND(V118/$O$10,2),0)</f>
        <v>0</v>
      </c>
      <c r="Z118" s="377"/>
      <c r="AA118" s="378">
        <f>IF($O$10&gt;0,ROUND($O$10-W118,2),0)</f>
        <v>0</v>
      </c>
      <c r="AB118" s="379">
        <f>IF($O$10&gt;0,ROUND(W118/$O$10,2),0)</f>
        <v>0</v>
      </c>
      <c r="AC118" s="380">
        <f>IF(AND(AA118&gt;0,$O$4&gt;0),($O$10-O118-V118*$O$8)/N118,0)</f>
        <v>0</v>
      </c>
      <c r="AD118" s="381">
        <f>IF(AC118&gt;0,AC118+G118,0)</f>
        <v>0</v>
      </c>
      <c r="AE118" s="382">
        <v>102</v>
      </c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9" t="s">
        <v>52</v>
      </c>
    </row>
    <row r="2" spans="1:6" ht="15.75">
      <c r="B2" s="179"/>
    </row>
    <row r="3" spans="1:6">
      <c r="B3" s="183" t="s">
        <v>59</v>
      </c>
    </row>
    <row r="4" spans="1:6">
      <c r="B4" s="183" t="s">
        <v>60</v>
      </c>
    </row>
    <row r="5" spans="1:6">
      <c r="B5" s="183" t="s">
        <v>57</v>
      </c>
    </row>
    <row r="7" spans="1:6" ht="15.75">
      <c r="B7" s="181">
        <v>42492</v>
      </c>
      <c r="D7" s="182" t="s">
        <v>55</v>
      </c>
      <c r="F7" s="184" t="s">
        <v>56</v>
      </c>
    </row>
    <row r="8" spans="1:6" ht="13.5" thickBot="1"/>
    <row r="9" spans="1:6" ht="39" thickBot="1">
      <c r="A9" s="185" t="s">
        <v>58</v>
      </c>
      <c r="B9" s="186" t="s">
        <v>53</v>
      </c>
      <c r="C9" s="190" t="s">
        <v>40</v>
      </c>
      <c r="D9" s="191" t="s">
        <v>54</v>
      </c>
      <c r="E9" s="180"/>
    </row>
    <row r="10" spans="1:6" ht="14.25">
      <c r="A10" s="202">
        <v>1</v>
      </c>
      <c r="B10" s="203" t="s">
        <v>29</v>
      </c>
      <c r="C10" s="192">
        <v>230.72</v>
      </c>
      <c r="D10" s="204">
        <v>10</v>
      </c>
    </row>
    <row r="11" spans="1:6" ht="14.25">
      <c r="A11" s="205">
        <f>A10+1</f>
        <v>2</v>
      </c>
      <c r="B11" s="206" t="s">
        <v>61</v>
      </c>
      <c r="C11" s="207">
        <v>293.43</v>
      </c>
      <c r="D11" s="208">
        <v>10</v>
      </c>
    </row>
    <row r="12" spans="1:6" ht="14.25">
      <c r="A12" s="205">
        <f t="shared" ref="A12:A49" si="0">A11+1</f>
        <v>3</v>
      </c>
      <c r="B12" s="206" t="s">
        <v>62</v>
      </c>
      <c r="C12" s="207">
        <v>153.47999999999999</v>
      </c>
      <c r="D12" s="208">
        <v>10</v>
      </c>
    </row>
    <row r="13" spans="1:6" ht="14.25">
      <c r="A13" s="205">
        <f t="shared" si="0"/>
        <v>4</v>
      </c>
      <c r="B13" s="206" t="s">
        <v>63</v>
      </c>
      <c r="C13" s="207">
        <v>140.97999999999999</v>
      </c>
      <c r="D13" s="208">
        <v>10</v>
      </c>
    </row>
    <row r="14" spans="1:6" ht="14.25">
      <c r="A14" s="209">
        <f t="shared" si="0"/>
        <v>5</v>
      </c>
      <c r="B14" s="210" t="s">
        <v>65</v>
      </c>
      <c r="C14" s="211">
        <v>200</v>
      </c>
      <c r="D14" s="212">
        <v>10.4811</v>
      </c>
    </row>
    <row r="15" spans="1:6" ht="14.25">
      <c r="A15" s="209">
        <f t="shared" si="0"/>
        <v>6</v>
      </c>
      <c r="B15" s="210" t="s">
        <v>66</v>
      </c>
      <c r="C15" s="211">
        <v>200</v>
      </c>
      <c r="D15" s="212">
        <v>9.4276999999999997</v>
      </c>
    </row>
    <row r="16" spans="1:6" ht="14.25">
      <c r="A16" s="209">
        <f t="shared" si="0"/>
        <v>7</v>
      </c>
      <c r="B16" s="210" t="s">
        <v>67</v>
      </c>
      <c r="C16" s="211">
        <v>200</v>
      </c>
      <c r="D16" s="212">
        <v>7.9878999999999998</v>
      </c>
    </row>
    <row r="17" spans="1:4" ht="14.25">
      <c r="A17" s="217">
        <f t="shared" si="0"/>
        <v>8</v>
      </c>
      <c r="B17" s="218" t="s">
        <v>68</v>
      </c>
      <c r="C17" s="219">
        <v>230.72</v>
      </c>
      <c r="D17" s="220">
        <v>10.4811</v>
      </c>
    </row>
    <row r="18" spans="1:4" ht="14.25">
      <c r="A18" s="217">
        <f t="shared" si="0"/>
        <v>9</v>
      </c>
      <c r="B18" s="218" t="s">
        <v>69</v>
      </c>
      <c r="C18" s="219">
        <v>230.72</v>
      </c>
      <c r="D18" s="220">
        <v>9.4276999999999997</v>
      </c>
    </row>
    <row r="19" spans="1:4" ht="14.25">
      <c r="A19" s="217">
        <f t="shared" si="0"/>
        <v>10</v>
      </c>
      <c r="B19" s="218" t="s">
        <v>70</v>
      </c>
      <c r="C19" s="219">
        <v>230.72</v>
      </c>
      <c r="D19" s="220">
        <v>14.67</v>
      </c>
    </row>
    <row r="20" spans="1:4" ht="14.25">
      <c r="A20" s="217">
        <f t="shared" si="0"/>
        <v>11</v>
      </c>
      <c r="B20" s="218" t="s">
        <v>71</v>
      </c>
      <c r="C20" s="219">
        <v>230.72</v>
      </c>
      <c r="D20" s="220">
        <v>7.6719999999999997</v>
      </c>
    </row>
    <row r="21" spans="1:4" ht="14.25">
      <c r="A21" s="217">
        <f t="shared" si="0"/>
        <v>12</v>
      </c>
      <c r="B21" s="218" t="s">
        <v>72</v>
      </c>
      <c r="C21" s="219">
        <v>230.72</v>
      </c>
      <c r="D21" s="220">
        <v>7.9878999999999998</v>
      </c>
    </row>
    <row r="22" spans="1:4" ht="14.25">
      <c r="A22" s="217">
        <f t="shared" si="0"/>
        <v>13</v>
      </c>
      <c r="B22" s="218" t="s">
        <v>73</v>
      </c>
      <c r="C22" s="219">
        <v>230.72</v>
      </c>
      <c r="D22" s="220">
        <v>7.0439999999999996</v>
      </c>
    </row>
    <row r="23" spans="1:4" ht="14.25">
      <c r="A23" s="213">
        <f t="shared" si="0"/>
        <v>14</v>
      </c>
      <c r="B23" s="214" t="s">
        <v>74</v>
      </c>
      <c r="C23" s="215">
        <v>293.43</v>
      </c>
      <c r="D23" s="216">
        <v>9.4276999999999997</v>
      </c>
    </row>
    <row r="24" spans="1:4" ht="14.25">
      <c r="A24" s="213">
        <f t="shared" si="0"/>
        <v>15</v>
      </c>
      <c r="B24" s="214" t="s">
        <v>75</v>
      </c>
      <c r="C24" s="215">
        <v>293.43</v>
      </c>
      <c r="D24" s="216">
        <v>10.4811</v>
      </c>
    </row>
    <row r="25" spans="1:4" ht="14.25">
      <c r="A25" s="213">
        <f t="shared" si="0"/>
        <v>16</v>
      </c>
      <c r="B25" s="214" t="s">
        <v>76</v>
      </c>
      <c r="C25" s="215">
        <v>293.43</v>
      </c>
      <c r="D25" s="216">
        <v>7.673</v>
      </c>
    </row>
    <row r="26" spans="1:4" ht="14.25">
      <c r="A26" s="213">
        <f t="shared" si="0"/>
        <v>17</v>
      </c>
      <c r="B26" s="214" t="s">
        <v>77</v>
      </c>
      <c r="C26" s="215">
        <v>293.43</v>
      </c>
      <c r="D26" s="216">
        <v>7.9878999999999998</v>
      </c>
    </row>
    <row r="27" spans="1:4" ht="14.25">
      <c r="A27" s="217">
        <f t="shared" si="0"/>
        <v>18</v>
      </c>
      <c r="B27" s="218" t="s">
        <v>78</v>
      </c>
      <c r="C27" s="219">
        <v>153.47999999999999</v>
      </c>
      <c r="D27" s="220">
        <v>7.9878999999999998</v>
      </c>
    </row>
    <row r="28" spans="1:4" ht="14.25">
      <c r="A28" s="217">
        <f t="shared" si="0"/>
        <v>19</v>
      </c>
      <c r="B28" s="218" t="s">
        <v>79</v>
      </c>
      <c r="C28" s="219">
        <v>153.47999999999999</v>
      </c>
      <c r="D28" s="220">
        <v>7.0439999999999996</v>
      </c>
    </row>
    <row r="29" spans="1:4" ht="14.25">
      <c r="A29" s="217">
        <f t="shared" si="0"/>
        <v>20</v>
      </c>
      <c r="B29" s="218" t="s">
        <v>80</v>
      </c>
      <c r="C29" s="219">
        <v>153.47999999999999</v>
      </c>
      <c r="D29" s="220">
        <v>9.4276999999999997</v>
      </c>
    </row>
    <row r="30" spans="1:4" ht="14.25">
      <c r="A30" s="187">
        <f t="shared" si="0"/>
        <v>21</v>
      </c>
      <c r="B30" s="201"/>
      <c r="C30" s="188"/>
      <c r="D30" s="189"/>
    </row>
    <row r="31" spans="1:4" ht="14.25">
      <c r="A31" s="187">
        <f t="shared" si="0"/>
        <v>22</v>
      </c>
      <c r="B31" s="201"/>
      <c r="C31" s="188"/>
      <c r="D31" s="189"/>
    </row>
    <row r="32" spans="1:4" ht="14.25">
      <c r="A32" s="187">
        <f t="shared" si="0"/>
        <v>23</v>
      </c>
      <c r="B32" s="201"/>
      <c r="C32" s="188"/>
      <c r="D32" s="189"/>
    </row>
    <row r="33" spans="1:4" ht="14.25">
      <c r="A33" s="187">
        <f t="shared" si="0"/>
        <v>24</v>
      </c>
      <c r="B33" s="201"/>
      <c r="C33" s="188"/>
      <c r="D33" s="189"/>
    </row>
    <row r="34" spans="1:4" ht="14.25">
      <c r="A34" s="187">
        <f t="shared" si="0"/>
        <v>25</v>
      </c>
      <c r="B34" s="201"/>
      <c r="C34" s="188"/>
      <c r="D34" s="189"/>
    </row>
    <row r="35" spans="1:4" ht="14.25">
      <c r="A35" s="187">
        <f t="shared" si="0"/>
        <v>26</v>
      </c>
      <c r="B35" s="201"/>
      <c r="C35" s="188"/>
      <c r="D35" s="189"/>
    </row>
    <row r="36" spans="1:4" ht="14.25">
      <c r="A36" s="187">
        <f t="shared" si="0"/>
        <v>27</v>
      </c>
      <c r="B36" s="201"/>
      <c r="C36" s="188"/>
      <c r="D36" s="189"/>
    </row>
    <row r="37" spans="1:4" ht="14.25">
      <c r="A37" s="187">
        <f t="shared" si="0"/>
        <v>28</v>
      </c>
      <c r="B37" s="201"/>
      <c r="C37" s="188"/>
      <c r="D37" s="189"/>
    </row>
    <row r="38" spans="1:4" ht="14.25">
      <c r="A38" s="187">
        <f t="shared" si="0"/>
        <v>29</v>
      </c>
      <c r="B38" s="201"/>
      <c r="C38" s="188"/>
      <c r="D38" s="189"/>
    </row>
    <row r="39" spans="1:4" ht="14.25">
      <c r="A39" s="187">
        <f t="shared" si="0"/>
        <v>30</v>
      </c>
      <c r="B39" s="201"/>
      <c r="C39" s="188"/>
      <c r="D39" s="189"/>
    </row>
    <row r="40" spans="1:4" ht="14.25">
      <c r="A40" s="187">
        <f t="shared" si="0"/>
        <v>31</v>
      </c>
      <c r="B40" s="201"/>
      <c r="C40" s="188"/>
      <c r="D40" s="189"/>
    </row>
    <row r="41" spans="1:4" ht="14.25">
      <c r="A41" s="187">
        <f t="shared" si="0"/>
        <v>32</v>
      </c>
      <c r="B41" s="201"/>
      <c r="C41" s="188"/>
      <c r="D41" s="189"/>
    </row>
    <row r="42" spans="1:4" ht="14.25">
      <c r="A42" s="187">
        <f t="shared" si="0"/>
        <v>33</v>
      </c>
      <c r="B42" s="201"/>
      <c r="C42" s="188"/>
      <c r="D42" s="189"/>
    </row>
    <row r="43" spans="1:4" ht="14.25">
      <c r="A43" s="187">
        <f t="shared" si="0"/>
        <v>34</v>
      </c>
      <c r="B43" s="201"/>
      <c r="C43" s="188"/>
      <c r="D43" s="189"/>
    </row>
    <row r="44" spans="1:4" ht="14.25">
      <c r="A44" s="187">
        <f t="shared" si="0"/>
        <v>35</v>
      </c>
      <c r="B44" s="201"/>
      <c r="C44" s="188"/>
      <c r="D44" s="189"/>
    </row>
    <row r="45" spans="1:4" ht="14.25">
      <c r="A45" s="187">
        <f t="shared" si="0"/>
        <v>36</v>
      </c>
      <c r="B45" s="201"/>
      <c r="C45" s="188"/>
      <c r="D45" s="189"/>
    </row>
    <row r="46" spans="1:4" ht="14.25">
      <c r="A46" s="187">
        <f t="shared" si="0"/>
        <v>37</v>
      </c>
      <c r="B46" s="201"/>
      <c r="C46" s="188"/>
      <c r="D46" s="189"/>
    </row>
    <row r="47" spans="1:4" ht="14.25">
      <c r="A47" s="187">
        <f t="shared" si="0"/>
        <v>38</v>
      </c>
      <c r="B47" s="201"/>
      <c r="C47" s="188"/>
      <c r="D47" s="189"/>
    </row>
    <row r="48" spans="1:4" ht="14.25">
      <c r="A48" s="187">
        <f t="shared" si="0"/>
        <v>39</v>
      </c>
      <c r="B48" s="201"/>
      <c r="C48" s="188"/>
      <c r="D48" s="189"/>
    </row>
    <row r="49" spans="1:4" ht="14.25">
      <c r="A49" s="187">
        <f t="shared" si="0"/>
        <v>40</v>
      </c>
      <c r="B49" s="201"/>
      <c r="C49" s="188"/>
      <c r="D49" s="18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FeshchenkoAA</cp:lastModifiedBy>
  <cp:lastPrinted>2016-09-13T02:40:01Z</cp:lastPrinted>
  <dcterms:created xsi:type="dcterms:W3CDTF">2016-02-20T10:06:05Z</dcterms:created>
  <dcterms:modified xsi:type="dcterms:W3CDTF">2016-12-23T11:10:47Z</dcterms:modified>
</cp:coreProperties>
</file>