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_rels/sheet8.xml.rels" ContentType="application/vnd.openxmlformats-package.relationships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7"/>
  </bookViews>
  <sheets>
    <sheet name="mult+lots 2x2" sheetId="1" state="visible" r:id="rId2"/>
    <sheet name="mult+lots 4x1" sheetId="2" state="visible" r:id="rId3"/>
    <sheet name="Лист1" sheetId="3" state="visible" r:id="rId4"/>
    <sheet name="Steps 4x1" sheetId="4" state="visible" r:id="rId5"/>
    <sheet name="Лист2" sheetId="5" state="visible" r:id="rId6"/>
    <sheet name="TP 4x1" sheetId="6" state="visible" r:id="rId7"/>
    <sheet name="Лист3" sheetId="7" state="visible" r:id="rId8"/>
    <sheet name="Сводная МОДЕЛЬ 1x1" sheetId="8" state="visible" r:id="rId9"/>
    <sheet name="Лист5" sheetId="9" state="visible" r:id="rId10"/>
    <sheet name="Залоги и Цена пункта" sheetId="10" state="visible" r:id="rId11"/>
    <sheet name="Лист4" sheetId="11" state="visible" r:id="rId12"/>
  </sheets>
  <calcPr iterateCount="100" refMode="A1" iterate="false" iterateDelta="0.0001"/>
</workbook>
</file>

<file path=xl/comments8.xml><?xml version="1.0" encoding="utf-8"?>
<comments xmlns="http://schemas.openxmlformats.org/spreadsheetml/2006/main" xmlns:xdr="http://schemas.openxmlformats.org/drawingml/2006/spreadsheetDrawing">
  <authors>
    <author/>
  </authors>
  <commentList>
    <comment ref="F18" authorId="0">
      <text>
        <r>
          <rPr>
            <sz val="8"/>
            <color rgb="FF000000"/>
            <rFont val="Tahoma"/>
            <family val="2"/>
            <charset val="204"/>
          </rPr>
          <t xml:space="preserve">Шаг, указываемый в строке N колена, есть расстояние между ордерами N-го и N-1 колена.</t>
        </r>
      </text>
    </comment>
    <comment ref="G2" authorId="0">
      <text>
        <r>
          <rPr>
            <sz val="8"/>
            <color rgb="FF000000"/>
            <rFont val="Tahoma"/>
            <family val="2"/>
            <charset val="204"/>
          </rPr>
          <t xml:space="preserve"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1" authorId="0">
      <text>
        <r>
          <rPr>
            <sz val="8"/>
            <color rgb="FF000000"/>
            <rFont val="Tahoma"/>
            <family val="2"/>
            <charset val="204"/>
          </rPr>
          <t xml:space="preserve">Только 0 или 1.
0 --&gt; CalcLotType=LastOrder
1--&gt; CalcLotType=MinOrder
Другие значения недопустимы.</t>
        </r>
      </text>
    </comment>
    <comment ref="K2" authorId="0">
      <text>
        <r>
          <rPr>
            <sz val="8"/>
            <color rgb="FF000000"/>
            <rFont val="Tahoma"/>
            <family val="2"/>
            <charset val="204"/>
          </rPr>
          <t xml:space="preserve">Разделитель запятая</t>
        </r>
      </text>
    </comment>
    <comment ref="M18" authorId="0">
      <text>
        <r>
          <rPr>
            <sz val="8"/>
            <color rgb="FF000000"/>
            <rFont val="Tahoma"/>
            <family val="2"/>
            <charset val="204"/>
          </rPr>
          <t xml:space="preserve">При закрытии по ТР. Комиссия вычтена.</t>
        </r>
      </text>
    </comment>
    <comment ref="O2" authorId="0">
      <text>
        <r>
          <rPr>
            <sz val="8"/>
            <color rgb="FF000000"/>
            <rFont val="Tahoma"/>
            <family val="2"/>
            <charset val="204"/>
          </rPr>
          <t xml:space="preserve">справочно - для себя</t>
        </r>
      </text>
    </comment>
    <comment ref="O3" authorId="0">
      <text>
        <r>
          <rPr>
            <sz val="8"/>
            <color rgb="FF000000"/>
            <rFont val="Tahoma"/>
            <family val="2"/>
            <charset val="204"/>
          </rPr>
          <t xml:space="preserve"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rgb="FF000000"/>
            <rFont val="Tahoma"/>
            <family val="2"/>
            <charset val="204"/>
          </rPr>
          <t xml:space="preserve"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rgb="FF000000"/>
            <rFont val="Tahoma"/>
            <family val="2"/>
            <charset val="204"/>
          </rPr>
          <t xml:space="preserve"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rgb="FF000000"/>
            <rFont val="Tahoma"/>
            <family val="2"/>
            <charset val="204"/>
          </rPr>
          <t xml:space="preserve"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rgb="FF000000"/>
            <rFont val="Tahoma"/>
            <family val="2"/>
            <charset val="204"/>
          </rPr>
          <t xml:space="preserve"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rgb="FF000000"/>
            <rFont val="Tahoma"/>
            <family val="2"/>
            <charset val="204"/>
          </rPr>
          <t xml:space="preserve"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O18" authorId="0">
      <text>
        <r>
          <rPr>
            <sz val="8"/>
            <color rgb="FF000000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rgb="FF000000"/>
            <rFont val="Tahoma"/>
            <family val="2"/>
            <charset val="204"/>
          </rPr>
          <t xml:space="preserve"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P19" authorId="0">
      <text>
        <r>
          <rPr>
            <sz val="8"/>
            <color rgb="FF000000"/>
            <rFont val="Tahoma"/>
            <family val="2"/>
            <charset val="204"/>
          </rPr>
          <t xml:space="preserve">Включая комиссию</t>
        </r>
      </text>
    </comment>
    <comment ref="R19" authorId="0">
      <text>
        <r>
          <rPr>
            <sz val="8"/>
            <color rgb="FF000000"/>
            <rFont val="Tahoma"/>
            <family val="2"/>
            <charset val="204"/>
          </rPr>
          <t xml:space="preserve"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rgb="FF000000"/>
            <rFont val="Tahoma"/>
            <family val="2"/>
            <charset val="204"/>
          </rPr>
          <t xml:space="preserve">от длины сетки (от 1-го ордера до N-го колена)</t>
        </r>
      </text>
    </comment>
    <comment ref="S20" authorId="0">
      <text>
        <r>
          <rPr>
            <sz val="8"/>
            <color rgb="FF000000"/>
            <rFont val="Tahoma"/>
            <family val="2"/>
            <charset val="204"/>
          </rPr>
          <t xml:space="preserve">Первый ордер - сетки и длины сетки еще нет.</t>
        </r>
      </text>
    </comment>
    <comment ref="T19" authorId="0">
      <text>
        <r>
          <rPr>
            <sz val="8"/>
            <color rgb="FF000000"/>
            <rFont val="Tahoma"/>
            <family val="2"/>
            <charset val="204"/>
          </rPr>
          <t xml:space="preserve"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rgb="FF000000"/>
            <rFont val="Tahoma"/>
            <family val="2"/>
            <charset val="204"/>
          </rPr>
          <t xml:space="preserve">от длины сетки (от 1-го ордера до N-го колена)</t>
        </r>
      </text>
    </comment>
    <comment ref="W18" authorId="0">
      <text>
        <r>
          <rPr>
            <sz val="8"/>
            <color rgb="FF000000"/>
            <rFont val="Tahoma"/>
            <family val="2"/>
            <charset val="204"/>
          </rPr>
          <t xml:space="preserve"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rgb="FF000000"/>
            <rFont val="Tahoma"/>
            <family val="2"/>
            <charset val="204"/>
          </rPr>
          <t xml:space="preserve"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rgb="FF000000"/>
            <rFont val="Tahoma"/>
            <family val="2"/>
            <charset val="204"/>
          </rPr>
          <t xml:space="preserve"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rgb="FF000000"/>
            <rFont val="Tahoma"/>
            <family val="2"/>
            <charset val="204"/>
          </rPr>
          <t xml:space="preserve">Если </t>
        </r>
        <r>
          <rPr>
            <b val="true"/>
            <sz val="8"/>
            <color rgb="FF800080"/>
            <rFont val="Tahoma"/>
            <family val="2"/>
            <charset val="204"/>
          </rPr>
          <t xml:space="preserve">StopOut</t>
        </r>
        <r>
          <rPr>
            <sz val="8"/>
            <color rgb="FF000000"/>
            <rFont val="Tahoma"/>
            <family val="2"/>
            <charset val="204"/>
          </rPr>
          <t xml:space="preserve">&lt;100%, часть средств из залога (маржи) идет на покрытие просадки - т.е.  средств доступно чуть больше, чем</t>
        </r>
        <r>
          <rPr>
            <b val="true"/>
            <sz val="8"/>
            <color rgb="FF0000FF"/>
            <rFont val="Tahoma"/>
            <family val="2"/>
            <charset val="204"/>
          </rPr>
          <t xml:space="preserve"> Св.Маржа</t>
        </r>
      </text>
    </comment>
  </commentList>
</comments>
</file>

<file path=xl/sharedStrings.xml><?xml version="1.0" encoding="utf-8"?>
<sst xmlns="http://schemas.openxmlformats.org/spreadsheetml/2006/main" count="190" uniqueCount="96">
  <si>
    <t>CalcLotType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</si>
  <si>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</si>
  <si>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</si>
  <si>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</si>
  <si>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</si>
  <si>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</si>
  <si>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</si>
  <si>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</si>
  <si>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</si>
  <si>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</si>
  <si>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</si>
  <si>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</si>
  <si>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</si>
  <si>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</si>
  <si>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</si>
  <si>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</si>
  <si>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</si>
  <si>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</si>
  <si>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</si>
  <si>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</si>
  <si>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</si>
  <si>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</si>
  <si>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</si>
  <si>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</si>
  <si>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</si>
  <si>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</si>
  <si>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</si>
  <si>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</si>
  <si>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</si>
  <si>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</si>
  <si>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</si>
  <si>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</si>
  <si>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</si>
  <si>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</si>
  <si>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</si>
  <si>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</si>
  <si>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</si>
  <si>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xxxusd</t>
  </si>
  <si>
    <t>Значность</t>
  </si>
  <si>
    <t>Цена пипса, $</t>
  </si>
  <si>
    <t>Комиссия, $</t>
  </si>
  <si>
    <t>Залог 1 лот, $</t>
  </si>
  <si>
    <t>StopOut, %</t>
  </si>
  <si>
    <t>Депо, $ </t>
  </si>
  <si>
    <t>Кор-рект</t>
  </si>
  <si>
    <r>
      <t xml:space="preserve">Шаг</t>
    </r>
    <r>
      <rPr>
        <sz val="10"/>
        <rFont val="Arial"/>
        <family val="2"/>
        <charset val="204"/>
      </rPr>
      <t xml:space="preserve">, пипсов</t>
    </r>
  </si>
  <si>
    <r>
      <t xml:space="preserve">Сетка</t>
    </r>
    <r>
      <rPr>
        <sz val="10"/>
        <rFont val="Arial"/>
        <family val="2"/>
        <charset val="204"/>
      </rPr>
      <t xml:space="preserve"> пипсов от 1-го ордера</t>
    </r>
  </si>
  <si>
    <r>
      <t xml:space="preserve">Лотов </t>
    </r>
    <r>
      <rPr>
        <sz val="10"/>
        <rFont val="Arial"/>
        <family val="2"/>
        <charset val="204"/>
      </rPr>
      <t xml:space="preserve"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</si>
  <si>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</si>
  <si>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</si>
  <si>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</si>
  <si>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</si>
  <si>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</si>
  <si>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</si>
  <si>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t xml:space="preserve">Просадка + залог, $</t>
    </r>
    <r>
      <rPr>
        <sz val="10"/>
        <rFont val="Arial Cyr"/>
        <family val="2"/>
        <charset val="204"/>
      </rPr>
      <t xml:space="preserve"> </t>
    </r>
    <r>
      <rPr>
        <sz val="9"/>
        <rFont val="Arial Cyr"/>
        <family val="2"/>
        <charset val="204"/>
      </rPr>
      <t xml:space="preserve">(включая комиссию) </t>
    </r>
    <r>
      <rPr>
        <b val="true"/>
        <sz val="11"/>
        <color rgb="FFFF0000"/>
        <rFont val="Arial Cyr"/>
        <family val="2"/>
        <charset val="204"/>
      </rPr>
      <t xml:space="preserve">Min депо</t>
    </r>
  </si>
  <si>
    <t>Св.Маржа = Депо - просадка-залог, $</t>
  </si>
  <si>
    <r>
      <t xml:space="preserve">Просадка + залог =  </t>
    </r>
    <r>
      <rPr>
        <b val="true"/>
        <sz val="11"/>
        <rFont val="Arial Cyr"/>
        <family val="2"/>
        <charset val="204"/>
      </rPr>
      <t xml:space="preserve"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</si>
  <si>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</si>
  <si>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</si>
  <si>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family val="2"/>
        <charset val="204"/>
      </rPr>
      <t xml:space="preserve">(включая комиссию)</t>
    </r>
  </si>
  <si>
    <t>Залог к депо, %</t>
  </si>
  <si>
    <t>$</t>
  </si>
  <si>
    <t>% депо</t>
  </si>
  <si>
    <t>Пипсов</t>
  </si>
  <si>
    <t>%%</t>
  </si>
  <si>
    <t>Колена N</t>
  </si>
  <si>
    <t>1го ордера</t>
  </si>
  <si>
    <t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</si>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</sst>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0.00"/>
    <numFmt numFmtId="166" formatCode="0.000"/>
    <numFmt numFmtId="167" formatCode="0"/>
    <numFmt numFmtId="168" formatCode="0.000_ ;[RED]\-0.000,"/>
    <numFmt numFmtId="169" formatCode="0_ ;[RED]\-0,"/>
    <numFmt numFmtId="170" formatCode="0.00;[RED]0.00"/>
    <numFmt numFmtId="171" formatCode="0.000;[RED]0.000"/>
    <numFmt numFmtId="172" formatCode="0;[RED]0"/>
    <numFmt numFmtId="173" formatCode="0%"/>
    <numFmt numFmtId="174" formatCode="@"/>
    <numFmt numFmtId="175" formatCode="0.0"/>
    <numFmt numFmtId="176" formatCode="0.00%"/>
    <numFmt numFmtId="177" formatCode="0.00_ ;[RED]\-0.00,"/>
    <numFmt numFmtId="178" formatCode="0.0_ ;[RED]\-0.0,"/>
    <numFmt numFmtId="179" formatCode="DD\ MMMM\ YYYY&quot; г.&quot;;@"/>
    <numFmt numFmtId="180" formatCode="0.0000;[RED]0.0000"/>
  </numFmts>
  <fonts count="76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FF"/>
      <name val="Arial"/>
      <family val="2"/>
      <charset val="204"/>
    </font>
    <font>
      <b val="true"/>
      <sz val="10"/>
      <color rgb="FFFF0000"/>
      <name val="Arial Cyr"/>
      <family val="2"/>
      <charset val="204"/>
    </font>
    <font>
      <b val="true"/>
      <sz val="10"/>
      <color rgb="FF0000FF"/>
      <name val="Arial Cyr"/>
      <family val="2"/>
      <charset val="204"/>
    </font>
    <font>
      <b val="true"/>
      <sz val="11"/>
      <color rgb="FFFF0000"/>
      <name val="Calibri"/>
      <family val="2"/>
      <charset val="204"/>
    </font>
    <font>
      <b val="true"/>
      <sz val="10"/>
      <color rgb="FF0000FF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b val="true"/>
      <sz val="11"/>
      <name val="Arial"/>
      <family val="2"/>
      <charset val="204"/>
    </font>
    <font>
      <b val="true"/>
      <sz val="11"/>
      <color rgb="FF800080"/>
      <name val="Arial"/>
      <family val="2"/>
      <charset val="204"/>
    </font>
    <font>
      <b val="true"/>
      <sz val="10"/>
      <color rgb="FF800080"/>
      <name val="Arial"/>
      <family val="2"/>
      <charset val="204"/>
    </font>
    <font>
      <sz val="10"/>
      <color rgb="FF800080"/>
      <name val="Arial"/>
      <family val="2"/>
      <charset val="204"/>
    </font>
    <font>
      <b val="true"/>
      <sz val="10"/>
      <color rgb="FFFF0000"/>
      <name val="Arial"/>
      <family val="2"/>
      <charset val="204"/>
    </font>
    <font>
      <b val="true"/>
      <sz val="10"/>
      <name val="Arial"/>
      <family val="2"/>
      <charset val="204"/>
    </font>
    <font>
      <b val="true"/>
      <sz val="11"/>
      <color rgb="FF339966"/>
      <name val="Arial"/>
      <family val="2"/>
      <charset val="204"/>
    </font>
    <font>
      <b val="true"/>
      <sz val="10"/>
      <color rgb="FF339966"/>
      <name val="Arial"/>
      <family val="2"/>
      <charset val="204"/>
    </font>
    <font>
      <sz val="10"/>
      <color rgb="FF993300"/>
      <name val="Arial"/>
      <family val="2"/>
      <charset val="204"/>
    </font>
    <font>
      <b val="true"/>
      <sz val="11"/>
      <color rgb="FF993300"/>
      <name val="Arial"/>
      <family val="2"/>
      <charset val="204"/>
    </font>
    <font>
      <b val="true"/>
      <sz val="11"/>
      <color rgb="FF0000FF"/>
      <name val="Arial Narrow"/>
      <family val="2"/>
      <charset val="204"/>
    </font>
    <font>
      <b val="true"/>
      <sz val="11"/>
      <name val="Calibri"/>
      <family val="2"/>
      <charset val="204"/>
    </font>
    <font>
      <b val="true"/>
      <sz val="11"/>
      <color rgb="FF800080"/>
      <name val="Arial Narrow"/>
      <family val="2"/>
      <charset val="204"/>
    </font>
    <font>
      <b val="true"/>
      <sz val="11"/>
      <name val="Arial Narrow"/>
      <family val="2"/>
      <charset val="204"/>
    </font>
    <font>
      <b val="true"/>
      <sz val="11"/>
      <color rgb="FF339966"/>
      <name val="Arial Narrow"/>
      <family val="2"/>
      <charset val="204"/>
    </font>
    <font>
      <sz val="10"/>
      <color rgb="FF339966"/>
      <name val="Arial"/>
      <family val="2"/>
      <charset val="204"/>
    </font>
    <font>
      <sz val="11"/>
      <color rgb="FF339966"/>
      <name val="Calibri"/>
      <family val="2"/>
      <charset val="204"/>
    </font>
    <font>
      <sz val="10"/>
      <color rgb="FF0000FF"/>
      <name val="Arial"/>
      <family val="2"/>
      <charset val="204"/>
    </font>
    <font>
      <sz val="11"/>
      <color rgb="FF0000FF"/>
      <name val="Calibri"/>
      <family val="2"/>
      <charset val="204"/>
    </font>
    <font>
      <sz val="11"/>
      <color rgb="FF800080"/>
      <name val="Calibri"/>
      <family val="2"/>
      <charset val="204"/>
    </font>
    <font>
      <b val="true"/>
      <sz val="10"/>
      <color rgb="FF3366FF"/>
      <name val="Arial"/>
      <family val="2"/>
      <charset val="204"/>
    </font>
    <font>
      <sz val="10"/>
      <color rgb="FF3366FF"/>
      <name val="Arial"/>
      <family val="2"/>
      <charset val="204"/>
    </font>
    <font>
      <sz val="11"/>
      <color rgb="FF3366FF"/>
      <name val="Calibri"/>
      <family val="2"/>
      <charset val="204"/>
    </font>
    <font>
      <sz val="10"/>
      <name val="Calibri"/>
      <family val="2"/>
      <charset val="204"/>
    </font>
    <font>
      <b val="true"/>
      <sz val="10"/>
      <color rgb="FF008000"/>
      <name val="Arial"/>
      <family val="2"/>
      <charset val="204"/>
    </font>
    <font>
      <sz val="10"/>
      <color rgb="FFFF0000"/>
      <name val="Arial Cyr"/>
      <family val="2"/>
      <charset val="204"/>
    </font>
    <font>
      <b val="true"/>
      <sz val="10"/>
      <color rgb="FF008000"/>
      <name val="Arial Cyr"/>
      <family val="2"/>
      <charset val="204"/>
    </font>
    <font>
      <b val="true"/>
      <sz val="11"/>
      <color rgb="FF008000"/>
      <name val="Calibri"/>
      <family val="2"/>
      <charset val="204"/>
    </font>
    <font>
      <b val="true"/>
      <sz val="10"/>
      <color rgb="FF993300"/>
      <name val="Arial"/>
      <family val="2"/>
      <charset val="204"/>
    </font>
    <font>
      <b val="true"/>
      <sz val="10"/>
      <color rgb="FF993300"/>
      <name val="Arial Cyr"/>
      <family val="2"/>
      <charset val="204"/>
    </font>
    <font>
      <b val="true"/>
      <sz val="11"/>
      <color rgb="FF0000FF"/>
      <name val="Arial Cyr"/>
      <family val="2"/>
      <charset val="204"/>
    </font>
    <font>
      <sz val="11"/>
      <name val="Arial"/>
      <family val="2"/>
      <charset val="204"/>
    </font>
    <font>
      <b val="true"/>
      <sz val="20"/>
      <color rgb="FF3366FF"/>
      <name val="Arial Cyr"/>
      <family val="2"/>
      <charset val="204"/>
    </font>
    <font>
      <b val="true"/>
      <sz val="10"/>
      <color rgb="FF800080"/>
      <name val="Arial Narrow"/>
      <family val="2"/>
      <charset val="204"/>
    </font>
    <font>
      <sz val="10"/>
      <color rgb="FF800080"/>
      <name val="Arial Cyr"/>
      <family val="2"/>
      <charset val="204"/>
    </font>
    <font>
      <b val="true"/>
      <sz val="10"/>
      <color rgb="FF800080"/>
      <name val="Arial Cyr"/>
      <family val="2"/>
      <charset val="204"/>
    </font>
    <font>
      <b val="true"/>
      <sz val="11"/>
      <color rgb="FF800080"/>
      <name val="Arial Cyr"/>
      <family val="2"/>
      <charset val="204"/>
    </font>
    <font>
      <b val="true"/>
      <sz val="10"/>
      <color rgb="FF3366FF"/>
      <name val="Arial Cyr"/>
      <family val="2"/>
      <charset val="204"/>
    </font>
    <font>
      <b val="true"/>
      <sz val="10"/>
      <color rgb="FF008000"/>
      <name val="Arial Narrow"/>
      <family val="2"/>
      <charset val="204"/>
    </font>
    <font>
      <b val="true"/>
      <sz val="11"/>
      <color rgb="FF008000"/>
      <name val="Arial"/>
      <family val="2"/>
      <charset val="204"/>
    </font>
    <font>
      <sz val="10"/>
      <color rgb="FF008000"/>
      <name val="Arial"/>
      <family val="2"/>
      <charset val="204"/>
    </font>
    <font>
      <sz val="10"/>
      <color rgb="FF008000"/>
      <name val="Arial Cyr"/>
      <family val="2"/>
      <charset val="204"/>
    </font>
    <font>
      <sz val="10"/>
      <color rgb="FF008080"/>
      <name val="Arial Cyr"/>
      <family val="2"/>
      <charset val="204"/>
    </font>
    <font>
      <b val="true"/>
      <sz val="11"/>
      <color rgb="FF008000"/>
      <name val="Arial Cyr"/>
      <family val="2"/>
      <charset val="204"/>
    </font>
    <font>
      <b val="true"/>
      <sz val="11"/>
      <color rgb="FF008080"/>
      <name val="Arial Cyr"/>
      <family val="2"/>
      <charset val="204"/>
    </font>
    <font>
      <b val="true"/>
      <sz val="10"/>
      <color rgb="FF0000FF"/>
      <name val="Arial Narrow"/>
      <family val="2"/>
      <charset val="204"/>
    </font>
    <font>
      <b val="true"/>
      <sz val="10"/>
      <color rgb="FF008080"/>
      <name val="Arial"/>
      <family val="2"/>
      <charset val="204"/>
    </font>
    <font>
      <b val="true"/>
      <sz val="11"/>
      <color rgb="FF008080"/>
      <name val="Arial"/>
      <family val="2"/>
      <charset val="204"/>
    </font>
    <font>
      <sz val="10"/>
      <color rgb="FF008080"/>
      <name val="Arial"/>
      <family val="2"/>
      <charset val="204"/>
    </font>
    <font>
      <b val="true"/>
      <sz val="10"/>
      <color rgb="FF008080"/>
      <name val="Arial Cyr"/>
      <family val="2"/>
      <charset val="204"/>
    </font>
    <font>
      <sz val="10"/>
      <color rgb="FF0000FF"/>
      <name val="Arial Cyr"/>
      <family val="2"/>
      <charset val="204"/>
    </font>
    <font>
      <b val="true"/>
      <sz val="12"/>
      <color rgb="FF0000FF"/>
      <name val="Arial"/>
      <family val="2"/>
      <charset val="204"/>
    </font>
    <font>
      <b val="true"/>
      <sz val="10"/>
      <name val="Arial Cyr"/>
      <family val="2"/>
      <charset val="204"/>
    </font>
    <font>
      <sz val="9"/>
      <name val="Arial Cyr"/>
      <family val="2"/>
      <charset val="204"/>
    </font>
    <font>
      <b val="true"/>
      <sz val="11"/>
      <color rgb="FFFF0000"/>
      <name val="Arial Cyr"/>
      <family val="2"/>
      <charset val="204"/>
    </font>
    <font>
      <b val="true"/>
      <sz val="11"/>
      <name val="Arial Cyr"/>
      <family val="2"/>
      <charset val="204"/>
    </font>
    <font>
      <sz val="11"/>
      <name val="Arial Cyr"/>
      <family val="2"/>
      <charset val="204"/>
    </font>
    <font>
      <sz val="11"/>
      <color rgb="FF0000FF"/>
      <name val="Arial Cyr"/>
      <family val="2"/>
      <charset val="204"/>
    </font>
    <font>
      <sz val="20"/>
      <name val="Arial Cyr"/>
      <family val="2"/>
      <charset val="204"/>
    </font>
    <font>
      <b val="true"/>
      <sz val="20"/>
      <color rgb="FFFF0000"/>
      <name val="Arial Cyr"/>
      <family val="2"/>
      <charset val="204"/>
    </font>
    <font>
      <sz val="8"/>
      <color rgb="FF000000"/>
      <name val="Tahoma"/>
      <family val="2"/>
      <charset val="204"/>
    </font>
    <font>
      <b val="true"/>
      <sz val="8"/>
      <color rgb="FF800080"/>
      <name val="Tahoma"/>
      <family val="2"/>
      <charset val="204"/>
    </font>
    <font>
      <b val="true"/>
      <sz val="8"/>
      <color rgb="FF0000FF"/>
      <name val="Tahoma"/>
      <family val="2"/>
      <charset val="204"/>
    </font>
    <font>
      <b val="true"/>
      <sz val="12"/>
      <color rgb="FF0000FF"/>
      <name val="Arial Cyr"/>
      <family val="2"/>
      <charset val="204"/>
    </font>
    <font>
      <b val="true"/>
      <sz val="12"/>
      <name val="Arial Cyr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C0C0C0"/>
        <bgColor rgb="FFCCCC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CCFFFF"/>
      </patternFill>
    </fill>
    <fill>
      <patternFill patternType="solid">
        <fgColor rgb="FF00CCFF"/>
        <bgColor rgb="FF33CCCC"/>
      </patternFill>
    </fill>
    <fill>
      <patternFill patternType="solid">
        <fgColor rgb="FF99CCFF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0000FF"/>
        <bgColor rgb="FF0000FF"/>
      </patternFill>
    </fill>
    <fill>
      <patternFill patternType="solid">
        <fgColor rgb="FF339966"/>
        <bgColor rgb="FF008080"/>
      </patternFill>
    </fill>
    <fill>
      <patternFill patternType="solid">
        <fgColor rgb="FFFFFF00"/>
        <bgColor rgb="FFFFFF00"/>
      </patternFill>
    </fill>
  </fills>
  <borders count="3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4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3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3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1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3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2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22" fillId="3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2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3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3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2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2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6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3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6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8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6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8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10" fillId="6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8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6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8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9" fillId="6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9" fillId="2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7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3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2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2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3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5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3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3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5" borderId="2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6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3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8" fillId="8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9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9" borderId="28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6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9" borderId="2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1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2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3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5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7" fillId="9" borderId="2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47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12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13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47" fillId="9" borderId="2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47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4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50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1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1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5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2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0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51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1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35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3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4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3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8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59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3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9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1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9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13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6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1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11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1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11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0" fontId="10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3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6" fillId="0" borderId="3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6" fillId="0" borderId="3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6" fillId="3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0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0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9" borderId="1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5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0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9" borderId="2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67" fillId="9" borderId="3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0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16" fillId="3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0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5" fontId="0" fillId="3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3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3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3" borderId="1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2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3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3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3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3" borderId="2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67" fillId="3" borderId="3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20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3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3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3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3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3" borderId="2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1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6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3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9" borderId="2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5" borderId="2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0" borderId="3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9" borderId="2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67" fillId="9" borderId="3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6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7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5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16" fillId="3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27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0" borderId="25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4" fontId="6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7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7" fillId="12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12" borderId="15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12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12" borderId="13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12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12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12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12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6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6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6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6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2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2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2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2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5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5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5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5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0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0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0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2.75"/>
  <cols>
    <col collapsed="false" hidden="false" max="1" min="1" style="0" width="16.2908163265306"/>
    <col collapsed="false" hidden="false" max="4" min="2" style="0" width="8.72959183673469"/>
    <col collapsed="false" hidden="false" max="5" min="5" style="0" width="2.41836734693878"/>
    <col collapsed="false" hidden="false" max="8" min="6" style="0" width="8.72959183673469"/>
    <col collapsed="false" hidden="false" max="9" min="9" style="0" width="1.28571428571429"/>
    <col collapsed="false" hidden="false" max="12" min="10" style="0" width="8.72959183673469"/>
    <col collapsed="false" hidden="false" max="13" min="13" style="0" width="2.14285714285714"/>
    <col collapsed="false" hidden="false" max="1025" min="14" style="0" width="8.72959183673469"/>
  </cols>
  <sheetData>
    <row r="1" customFormat="false" ht="15" hidden="false" customHeight="false" outlineLevel="0" collapsed="false">
      <c r="A1" s="1" t="s">
        <v>0</v>
      </c>
      <c r="B1" s="2" t="str">
        <f aca="false">IF(C$1=0,"LastOrder",IF(C$1=1,"MinOrder","ОШИБКА"))</f>
        <v>LastOrder</v>
      </c>
      <c r="C1" s="3" t="n">
        <v>0</v>
      </c>
      <c r="D1" s="4"/>
      <c r="E1" s="4"/>
      <c r="F1" s="4"/>
      <c r="G1" s="4"/>
      <c r="H1" s="4"/>
      <c r="I1" s="5"/>
      <c r="J1" s="2" t="str">
        <f aca="false">IF(K$1=0,"LastOrder",IF(K$1=1,"MinOrder","ОШИБКА"))</f>
        <v>LastOrder</v>
      </c>
      <c r="K1" s="3" t="n">
        <v>0</v>
      </c>
      <c r="L1" s="4"/>
      <c r="M1" s="4"/>
      <c r="N1" s="4"/>
      <c r="O1" s="4"/>
      <c r="P1" s="4"/>
    </row>
    <row r="2" customFormat="false" ht="15" hidden="false" customHeight="false" outlineLevel="0" collapsed="false">
      <c r="A2" s="1" t="s">
        <v>1</v>
      </c>
      <c r="B2" s="6" t="str">
        <f aca="false">IF(C$2&lt;0,"д.б. &gt;0","")</f>
        <v/>
      </c>
      <c r="C2" s="7" t="n">
        <v>0.01</v>
      </c>
      <c r="D2" s="8"/>
      <c r="E2" s="8"/>
      <c r="F2" s="8"/>
      <c r="G2" s="8"/>
      <c r="H2" s="8"/>
      <c r="I2" s="9"/>
      <c r="J2" s="6" t="str">
        <f aca="false">IF(K$2&lt;0,"д.б. &gt;0","")</f>
        <v/>
      </c>
      <c r="K2" s="7" t="n">
        <v>0.01</v>
      </c>
      <c r="L2" s="10"/>
      <c r="M2" s="10"/>
      <c r="N2" s="10"/>
      <c r="O2" s="10"/>
      <c r="P2" s="10"/>
    </row>
    <row r="3" customFormat="false" ht="15" hidden="false" customHeight="false" outlineLevel="0" collapsed="false">
      <c r="A3" s="1" t="s">
        <v>2</v>
      </c>
      <c r="B3" s="6" t="str">
        <f aca="false">IF(C$3&lt;0,"д.б. &gt;0","")</f>
        <v/>
      </c>
      <c r="C3" s="11" t="n">
        <v>1.4</v>
      </c>
      <c r="D3" s="8"/>
      <c r="E3" s="8"/>
      <c r="F3" s="8"/>
      <c r="G3" s="8"/>
      <c r="H3" s="8"/>
      <c r="I3" s="9"/>
      <c r="J3" s="6" t="str">
        <f aca="false">IF(K$3&lt;0,"д.б. &gt;0","")</f>
        <v/>
      </c>
      <c r="K3" s="11" t="n">
        <v>1.5</v>
      </c>
      <c r="L3" s="10"/>
      <c r="M3" s="10"/>
      <c r="N3" s="10"/>
      <c r="O3" s="10"/>
      <c r="P3" s="10"/>
    </row>
    <row r="4" customFormat="false" ht="15" hidden="false" customHeight="false" outlineLevel="0" collapsed="false">
      <c r="A4" s="1"/>
      <c r="B4" s="6"/>
      <c r="C4" s="12"/>
      <c r="D4" s="8"/>
      <c r="E4" s="8"/>
      <c r="F4" s="8"/>
      <c r="G4" s="8"/>
      <c r="H4" s="8"/>
      <c r="I4" s="9"/>
      <c r="J4" s="6"/>
      <c r="K4" s="12"/>
      <c r="L4" s="10"/>
      <c r="M4" s="10"/>
      <c r="N4" s="10"/>
      <c r="O4" s="10"/>
      <c r="P4" s="10"/>
    </row>
    <row r="5" customFormat="false" ht="15" hidden="false" customHeight="false" outlineLevel="0" collapsed="false">
      <c r="A5" s="13"/>
      <c r="B5" s="6"/>
      <c r="C5" s="14"/>
      <c r="D5" s="15"/>
      <c r="E5" s="15"/>
      <c r="F5" s="15"/>
      <c r="G5" s="15"/>
      <c r="H5" s="15"/>
      <c r="I5" s="16"/>
      <c r="J5" s="6"/>
      <c r="K5" s="15"/>
      <c r="L5" s="10"/>
      <c r="M5" s="10"/>
      <c r="N5" s="10"/>
      <c r="O5" s="10"/>
      <c r="P5" s="10"/>
    </row>
    <row r="6" customFormat="false" ht="15" hidden="false" customHeight="false" outlineLevel="0" collapsed="false">
      <c r="A6" s="17" t="s">
        <v>3</v>
      </c>
      <c r="B6" s="6" t="str">
        <f aca="false">IF(C$6&lt;0,"д.б. &gt;=0","")</f>
        <v/>
      </c>
      <c r="C6" s="18" t="n">
        <v>6</v>
      </c>
      <c r="D6" s="19"/>
      <c r="E6" s="19"/>
      <c r="F6" s="19"/>
      <c r="G6" s="19"/>
      <c r="H6" s="19"/>
      <c r="I6" s="20"/>
      <c r="J6" s="6" t="str">
        <f aca="false">IF(K$6&lt;0,"д.б. &gt;=0","")</f>
        <v/>
      </c>
      <c r="K6" s="21" t="n">
        <v>5</v>
      </c>
      <c r="L6" s="10"/>
      <c r="M6" s="10"/>
      <c r="N6" s="10"/>
      <c r="O6" s="10"/>
      <c r="P6" s="10"/>
    </row>
    <row r="7" customFormat="false" ht="15" hidden="false" customHeight="false" outlineLevel="0" collapsed="false">
      <c r="A7" s="17" t="s">
        <v>4</v>
      </c>
      <c r="B7" s="22" t="str">
        <f aca="false">IF(AND(C$6=0,C$7&lt;&gt;0),"д.б. =0","")</f>
        <v/>
      </c>
      <c r="C7" s="23" t="n">
        <v>0.02</v>
      </c>
      <c r="D7" s="19"/>
      <c r="E7" s="19"/>
      <c r="F7" s="19"/>
      <c r="G7" s="19"/>
      <c r="H7" s="19"/>
      <c r="I7" s="20"/>
      <c r="J7" s="22" t="str">
        <f aca="false">IF(AND(K$6=0,K$7&lt;&gt;0),"д.б. =0","")</f>
        <v/>
      </c>
      <c r="K7" s="23" t="n">
        <v>0.02</v>
      </c>
      <c r="L7" s="10"/>
      <c r="M7" s="10"/>
      <c r="N7" s="10"/>
      <c r="O7" s="10"/>
      <c r="P7" s="10"/>
    </row>
    <row r="8" customFormat="false" ht="15" hidden="false" customHeight="false" outlineLevel="0" collapsed="false">
      <c r="A8" s="13"/>
      <c r="B8" s="24" t="str">
        <f aca="false"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5"/>
      <c r="D8" s="15"/>
      <c r="E8" s="15"/>
      <c r="F8" s="15"/>
      <c r="G8" s="15"/>
      <c r="H8" s="15"/>
      <c r="I8" s="16"/>
      <c r="J8" s="24" t="str">
        <f aca="false"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26"/>
      <c r="L8" s="10"/>
      <c r="M8" s="10"/>
      <c r="N8" s="10"/>
      <c r="O8" s="10"/>
      <c r="P8" s="10"/>
    </row>
    <row r="9" customFormat="false" ht="15" hidden="false" customHeight="false" outlineLevel="0" collapsed="false">
      <c r="A9" s="27" t="s">
        <v>5</v>
      </c>
      <c r="B9" s="6" t="str">
        <f aca="false">IF(C$9&lt;0,"д.б. &gt;=0","")</f>
        <v/>
      </c>
      <c r="C9" s="28" t="n">
        <v>11</v>
      </c>
      <c r="D9" s="29"/>
      <c r="E9" s="29"/>
      <c r="F9" s="29"/>
      <c r="G9" s="29"/>
      <c r="H9" s="29"/>
      <c r="I9" s="30"/>
      <c r="J9" s="6" t="str">
        <f aca="false">IF(K$9&lt;0,"д.б. &gt;=0","")</f>
        <v/>
      </c>
      <c r="K9" s="31" t="n">
        <v>10</v>
      </c>
      <c r="L9" s="10"/>
      <c r="M9" s="10"/>
      <c r="N9" s="10"/>
      <c r="O9" s="10"/>
      <c r="P9" s="10"/>
    </row>
    <row r="10" customFormat="false" ht="15" hidden="false" customHeight="false" outlineLevel="0" collapsed="false">
      <c r="A10" s="27" t="s">
        <v>6</v>
      </c>
      <c r="B10" s="22" t="str">
        <f aca="false">IF(AND(C$9=0,C$10&lt;&gt;0),"д.б. =0","")</f>
        <v/>
      </c>
      <c r="C10" s="32" t="n">
        <v>-0.05</v>
      </c>
      <c r="D10" s="29"/>
      <c r="E10" s="29"/>
      <c r="F10" s="29"/>
      <c r="G10" s="29"/>
      <c r="H10" s="29"/>
      <c r="I10" s="30"/>
      <c r="J10" s="22" t="str">
        <f aca="false">IF(AND(K$9=0,K$10&lt;&gt;0),"д.б. =0","")</f>
        <v/>
      </c>
      <c r="K10" s="32" t="n">
        <v>-0.05</v>
      </c>
      <c r="L10" s="10"/>
      <c r="M10" s="10"/>
      <c r="N10" s="10"/>
      <c r="O10" s="10"/>
      <c r="P10" s="10"/>
    </row>
    <row r="11" customFormat="false" ht="15" hidden="false" customHeight="false" outlineLevel="0" collapsed="false">
      <c r="A11" s="33"/>
      <c r="B11" s="22"/>
      <c r="C11" s="34"/>
      <c r="D11" s="29"/>
      <c r="E11" s="29"/>
      <c r="F11" s="29"/>
      <c r="G11" s="29"/>
      <c r="H11" s="29"/>
      <c r="I11" s="30"/>
      <c r="J11" s="22"/>
      <c r="K11" s="35"/>
      <c r="L11" s="10"/>
      <c r="M11" s="10"/>
      <c r="N11" s="10"/>
      <c r="O11" s="10"/>
      <c r="P11" s="10"/>
    </row>
    <row r="12" customFormat="false" ht="16.5" hidden="false" customHeight="false" outlineLevel="0" collapsed="false">
      <c r="A12" s="36" t="s">
        <v>7</v>
      </c>
      <c r="B12" s="22" t="str">
        <f aca="false">IF(C$12&lt;0,"д.б. &gt;=0","")</f>
        <v/>
      </c>
      <c r="C12" s="37" t="n">
        <v>0</v>
      </c>
      <c r="D12" s="29"/>
      <c r="E12" s="29"/>
      <c r="F12" s="29"/>
      <c r="G12" s="29"/>
      <c r="H12" s="29"/>
      <c r="I12" s="30"/>
      <c r="J12" s="22" t="str">
        <f aca="false">IF(K$12&lt;0,"д.б. &gt;=0","")</f>
        <v/>
      </c>
      <c r="K12" s="37" t="n">
        <v>0</v>
      </c>
      <c r="L12" s="10"/>
      <c r="M12" s="10"/>
      <c r="N12" s="10"/>
      <c r="O12" s="10"/>
      <c r="P12" s="10"/>
    </row>
    <row r="13" customFormat="false" ht="16.5" hidden="false" customHeight="false" outlineLevel="0" collapsed="false">
      <c r="A13" s="36" t="s">
        <v>8</v>
      </c>
      <c r="B13" s="22" t="str">
        <f aca="false">IF(AND(C$12=0,C$13&lt;&gt;0),"д.б. =0","")</f>
        <v/>
      </c>
      <c r="C13" s="38" t="n">
        <v>0</v>
      </c>
      <c r="D13" s="29"/>
      <c r="E13" s="29"/>
      <c r="F13" s="29"/>
      <c r="G13" s="29"/>
      <c r="H13" s="29"/>
      <c r="I13" s="30"/>
      <c r="J13" s="22" t="str">
        <f aca="false">IF(AND(K$12=0,K$13&lt;&gt;0),"д.б. =0","")</f>
        <v/>
      </c>
      <c r="K13" s="38" t="n">
        <v>0</v>
      </c>
      <c r="L13" s="10"/>
      <c r="M13" s="10"/>
      <c r="N13" s="10"/>
      <c r="O13" s="10"/>
      <c r="P13" s="10"/>
    </row>
    <row r="14" customFormat="false" ht="15" hidden="false" customHeight="false" outlineLevel="0" collapsed="false">
      <c r="A14" s="33"/>
      <c r="B14" s="22"/>
      <c r="C14" s="34"/>
      <c r="D14" s="29"/>
      <c r="E14" s="29"/>
      <c r="F14" s="29"/>
      <c r="G14" s="29" t="s">
        <v>9</v>
      </c>
      <c r="H14" s="29"/>
      <c r="I14" s="30"/>
      <c r="J14" s="22"/>
      <c r="K14" s="35"/>
      <c r="L14" s="10"/>
      <c r="M14" s="10"/>
      <c r="N14" s="10"/>
      <c r="O14" s="10"/>
      <c r="P14" s="10"/>
    </row>
    <row r="15" customFormat="false" ht="15" hidden="false" customHeight="false" outlineLevel="0" collapsed="false">
      <c r="A15" s="1" t="s">
        <v>10</v>
      </c>
      <c r="B15" s="6" t="str">
        <f aca="false">IF(C$15&lt;0,"д.б. &gt;=0","")</f>
        <v/>
      </c>
      <c r="C15" s="39" t="n">
        <v>15</v>
      </c>
      <c r="D15" s="29"/>
      <c r="E15" s="29"/>
      <c r="F15" s="29"/>
      <c r="G15" s="29"/>
      <c r="H15" s="29"/>
      <c r="I15" s="30"/>
      <c r="J15" s="6" t="str">
        <f aca="false">IF(K$15&lt;0,"д.б. &gt;=0","")</f>
        <v/>
      </c>
      <c r="K15" s="40" t="n">
        <v>12</v>
      </c>
      <c r="L15" s="10"/>
      <c r="M15" s="10"/>
      <c r="N15" s="10"/>
      <c r="O15" s="10"/>
      <c r="P15" s="10"/>
    </row>
    <row r="16" customFormat="false" ht="15" hidden="false" customHeight="false" outlineLevel="0" collapsed="false">
      <c r="A16" s="17" t="s">
        <v>11</v>
      </c>
      <c r="B16" s="22" t="str">
        <f aca="false">IF(C$16&lt;0,"д.б. &gt;=0","")</f>
        <v/>
      </c>
      <c r="C16" s="18" t="n">
        <v>110</v>
      </c>
      <c r="D16" s="19"/>
      <c r="E16" s="19"/>
      <c r="F16" s="19"/>
      <c r="G16" s="19"/>
      <c r="H16" s="19"/>
      <c r="I16" s="20"/>
      <c r="J16" s="6" t="str">
        <f aca="false">IF(K$16&lt;0,"д.б. &gt;=0","")</f>
        <v/>
      </c>
      <c r="K16" s="41" t="n">
        <v>200</v>
      </c>
      <c r="L16" s="10"/>
      <c r="M16" s="10"/>
      <c r="N16" s="10"/>
      <c r="O16" s="10"/>
      <c r="P16" s="10"/>
    </row>
    <row r="17" customFormat="false" ht="15" hidden="false" customHeight="false" outlineLevel="0" collapsed="false">
      <c r="A17" s="10"/>
      <c r="B17" s="10"/>
      <c r="C17" s="10"/>
      <c r="D17" s="10"/>
      <c r="E17" s="10"/>
      <c r="F17" s="10"/>
      <c r="G17" s="10"/>
      <c r="H17" s="10"/>
      <c r="I17" s="42"/>
      <c r="J17" s="10"/>
      <c r="K17" s="10"/>
      <c r="L17" s="10"/>
      <c r="M17" s="10"/>
      <c r="N17" s="10"/>
      <c r="O17" s="10"/>
      <c r="P17" s="10"/>
    </row>
    <row r="18" customFormat="false" ht="15" hidden="false" customHeight="false" outlineLevel="0" collapsed="false">
      <c r="A18" s="43" t="s">
        <v>12</v>
      </c>
      <c r="B18" s="44" t="n">
        <v>3</v>
      </c>
      <c r="C18" s="44"/>
      <c r="D18" s="44"/>
      <c r="E18" s="45"/>
      <c r="F18" s="46" t="n">
        <v>2</v>
      </c>
      <c r="G18" s="46"/>
      <c r="H18" s="46"/>
      <c r="I18" s="47"/>
      <c r="J18" s="48" t="n">
        <v>3</v>
      </c>
      <c r="K18" s="48"/>
      <c r="L18" s="48"/>
      <c r="M18" s="45"/>
      <c r="N18" s="49" t="n">
        <v>2</v>
      </c>
      <c r="O18" s="49"/>
      <c r="P18" s="49"/>
    </row>
    <row r="19" customFormat="false" ht="15" hidden="false" customHeight="false" outlineLevel="0" collapsed="false">
      <c r="A19" s="50" t="s">
        <v>13</v>
      </c>
      <c r="B19" s="51" t="s">
        <v>14</v>
      </c>
      <c r="C19" s="52" t="s">
        <v>15</v>
      </c>
      <c r="D19" s="53" t="s">
        <v>16</v>
      </c>
      <c r="E19" s="54"/>
      <c r="F19" s="55" t="s">
        <v>14</v>
      </c>
      <c r="G19" s="52" t="s">
        <v>15</v>
      </c>
      <c r="H19" s="53" t="s">
        <v>16</v>
      </c>
      <c r="I19" s="56"/>
      <c r="J19" s="57" t="s">
        <v>14</v>
      </c>
      <c r="K19" s="52" t="s">
        <v>15</v>
      </c>
      <c r="L19" s="53" t="s">
        <v>16</v>
      </c>
      <c r="M19" s="54"/>
      <c r="N19" s="55" t="s">
        <v>14</v>
      </c>
      <c r="O19" s="52" t="s">
        <v>15</v>
      </c>
      <c r="P19" s="53" t="s">
        <v>16</v>
      </c>
    </row>
    <row r="20" customFormat="false" ht="15" hidden="false" customHeight="false" outlineLevel="0" collapsed="false">
      <c r="A20" s="58"/>
      <c r="B20" s="59"/>
      <c r="C20" s="60"/>
      <c r="D20" s="61"/>
      <c r="E20" s="62"/>
      <c r="F20" s="63"/>
      <c r="G20" s="60"/>
      <c r="H20" s="61"/>
      <c r="I20" s="64"/>
      <c r="J20" s="65"/>
      <c r="K20" s="60"/>
      <c r="L20" s="61"/>
      <c r="M20" s="62"/>
      <c r="N20" s="63"/>
      <c r="O20" s="60"/>
      <c r="P20" s="61"/>
    </row>
    <row r="21" customFormat="false" ht="15" hidden="false" customHeight="false" outlineLevel="0" collapsed="false">
      <c r="A21" s="66" t="n">
        <v>1</v>
      </c>
      <c r="B21" s="67" t="n">
        <f aca="false">IF(($A21&lt;B$18),1,IF(AND($A21&gt;$C$15,$C$15&gt;0),B20,IF(AND($A21&gt;=$C$12,$C$12&gt;0),ROUND(B20+$C$13,4),IF(AND($A21&gt;=$C$9,$C$9&gt;0),ROUND(B20+$C$10,4),IF(AND($A21&gt;=$C$6,$C$6&gt;0),ROUND(B20+$C$7,4),$C$3)))))</f>
        <v>1</v>
      </c>
      <c r="C21" s="68" t="n">
        <f aca="false"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69" t="n">
        <f aca="false">C21</f>
        <v>0.01</v>
      </c>
      <c r="E21" s="70"/>
      <c r="F21" s="71" t="n">
        <f aca="false">IF(($A21&lt;F$18),1,IF(AND($A21&gt;$C$15,$C$15&gt;0),F20,IF(AND($A21&gt;=$C$12,$C$12&gt;0),ROUND(F20+$C$13,4),IF(AND($A21&gt;=$C$9,$C$9&gt;0),ROUND(F20+$C$10,4),IF(AND($A21&gt;=$C$6,$C$6&gt;0),ROUND(F20+$C$7,4),$C$3)))))</f>
        <v>1</v>
      </c>
      <c r="G21" s="68" t="n">
        <f aca="false"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69" t="n">
        <f aca="false">G21</f>
        <v>0.01</v>
      </c>
      <c r="I21" s="72"/>
      <c r="J21" s="71" t="n">
        <f aca="false">IF(($A21&lt;J$18),1,IF(AND($A21&gt;$K$15,$K$15&gt;0),J20,IF(AND($A21&gt;=$K$12,$K$12&gt;0),ROUND(J20+$K$13,4),IF(AND($A21&gt;=$K$9,$K$9&gt;0),ROUND(J20+$K$10,4),IF(AND($A21&gt;=$K$6,$K$6&gt;0),ROUND(J20+$K$7,4),$K$3)))))</f>
        <v>1</v>
      </c>
      <c r="K21" s="68" t="n">
        <f aca="false"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69" t="n">
        <f aca="false">K21</f>
        <v>0.01</v>
      </c>
      <c r="M21" s="70"/>
      <c r="N21" s="71" t="n">
        <f aca="false">IF(($A21&lt;N$18),1,IF(AND($A21&gt;$K$15,$K$15&gt;0),N20,IF(AND($A21&gt;=$K$12,$K$12&gt;0),ROUND(N20+$K$13,4),IF(AND($A21&gt;=$K$9,$K$9&gt;0),ROUND(N20+$K$10,4),IF(AND($A21&gt;=$K$6,$K$6&gt;0),ROUND(N20+$K$7,4),$K$3)))))</f>
        <v>1</v>
      </c>
      <c r="O21" s="68" t="n">
        <f aca="false"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69" t="n">
        <f aca="false">O21</f>
        <v>0.01</v>
      </c>
    </row>
    <row r="22" customFormat="false" ht="15" hidden="false" customHeight="false" outlineLevel="0" collapsed="false">
      <c r="A22" s="66" t="n">
        <v>2</v>
      </c>
      <c r="B22" s="67" t="n">
        <f aca="false">IF(($A22&lt;B$18),1,IF(AND($A22&gt;$C$15,$C$15&gt;0),B21,IF(AND($A22&gt;=$C$12,$C$12&gt;0),ROUND(B21+$C$13,4),IF(AND($A22&gt;=$C$9,$C$9&gt;0),ROUND(B21+$C$10,4),IF(AND($A22&gt;=$C$6,$C$6&gt;0),ROUND(B21+$C$7,4),$C$3)))))</f>
        <v>1</v>
      </c>
      <c r="C22" s="68" t="n">
        <f aca="false">IF($A22&lt;B$18,$C$2,IF($C$1=0,IF($C$16&gt;0,IF($C$2*$C$16&lt;ROUND(C21*B22,3),$C$2*$C$16,ROUND(C21*B22,3)),ROUND(C21*B22,3)),IF($C$16&gt;0,IF($C$2*$C$16&lt;ROUND($C$2*B22,3),$C$2*$C$16,ROUND($C$2*B22,3)),ROUND($C$2*B22,3))))</f>
        <v>0.01</v>
      </c>
      <c r="D22" s="69" t="n">
        <f aca="false">D21+ROUND(C22,2)</f>
        <v>0.02</v>
      </c>
      <c r="E22" s="70"/>
      <c r="F22" s="71" t="n">
        <f aca="false">IF(($A22&lt;F$18),1,IF(AND($A22&gt;$C$15,$C$15&gt;0),F21,IF(AND($A22&gt;=$C$12,$C$12&gt;0),ROUND(F21+$C$13,4),IF(AND($A22&gt;=$C$9,$C$9&gt;0),ROUND(F21+$C$10,4),IF(AND($A22&gt;=$C$6,$C$6&gt;0),ROUND(F21+$C$7,4),$C$3)))))</f>
        <v>1.4</v>
      </c>
      <c r="G22" s="68" t="n">
        <f aca="false">IF($A22&lt;F$18,$C$2,IF($C$1=0,IF($C$16&gt;0,IF($C$2*$C$16&lt;ROUND(G21*F22,3),$C$2*$C$16,ROUND(G21*F22,3)),ROUND(G21*F22,3)),IF($C$16&gt;0,IF($C$2*$C$16&lt;ROUND($C$2*F22,3),$C$2*$C$16,ROUND($C$2*F22,3)),ROUND($C$2*F22,3))))</f>
        <v>0.014</v>
      </c>
      <c r="H22" s="69" t="n">
        <f aca="false">H21+ROUND(G22,2)</f>
        <v>0.02</v>
      </c>
      <c r="I22" s="72"/>
      <c r="J22" s="73" t="n">
        <f aca="false">IF(($A22&lt;J$18),1,IF(AND($A22&gt;$K$15,$K$15&gt;0),J21,IF(AND($A22&gt;=$K$12,$K$12&gt;0),ROUND(J21+$K$13,4),IF(AND($A22&gt;=$K$9,$K$9&gt;0),ROUND(J21+$K$10,4),IF(AND($A22&gt;=$K$6,$K$6&gt;0),ROUND(J21+$K$7,4),$K$3)))))</f>
        <v>1</v>
      </c>
      <c r="K22" s="68" t="n">
        <f aca="false">IF($A22&lt;J$18,$K$2,IF($K$1=0,IF($K$16&gt;0,IF($K$2*$K$16&lt;ROUND(K21*J22,3),$K$2*$K$16,ROUND(K21*J22,3)),ROUND(K21*J22,3)),IF($K$16&gt;0,IF($K$2*$K$16&lt;ROUND($K$2*J22,3),$K$2*$K$16,ROUND($K$2*J22,3)),ROUND($K$2*J22,3))))</f>
        <v>0.01</v>
      </c>
      <c r="L22" s="69" t="n">
        <f aca="false">L21+ROUND(K22,2)</f>
        <v>0.02</v>
      </c>
      <c r="M22" s="70"/>
      <c r="N22" s="71" t="n">
        <f aca="false">IF(($A22&lt;N$18),1,IF(AND($A22&gt;$K$15,$K$15&gt;0),N21,IF(AND($A22&gt;=$K$12,$K$12&gt;0),ROUND(N21+$K$13,4),IF(AND($A22&gt;=$K$9,$K$9&gt;0),ROUND(N21+$K$10,4),IF(AND($A22&gt;=$K$6,$K$6&gt;0),ROUND(N21+$K$7,4),$K$3)))))</f>
        <v>1.5</v>
      </c>
      <c r="O22" s="68" t="n">
        <f aca="false">IF($A22&lt;N$18,$K$2,IF($K$1=0,IF($K$16&gt;0,IF($K$2*$K$16&lt;ROUND(O21*N22,3),$K$2*$K$16,ROUND(O21*N22,3)),ROUND(O21*N22,3)),IF($K$16&gt;0,IF($K$2*$K$16&lt;ROUND($K$2*N22,3),$K$2*$K$16,ROUND($K$2*N22,3)),ROUND($K$2*N22,3))))</f>
        <v>0.015</v>
      </c>
      <c r="P22" s="69" t="n">
        <f aca="false">P21+ROUND(O22,2)</f>
        <v>0.03</v>
      </c>
    </row>
    <row r="23" customFormat="false" ht="15" hidden="false" customHeight="false" outlineLevel="0" collapsed="false">
      <c r="A23" s="66" t="n">
        <v>3</v>
      </c>
      <c r="B23" s="67" t="n">
        <f aca="false">IF(($A23&lt;B$18),1,IF(AND($A23&gt;$C$15,$C$15&gt;0),B22,IF(AND($A23&gt;=$C$12,$C$12&gt;0),ROUND(B22+$C$13,4),IF(AND($A23&gt;=$C$9,$C$9&gt;0),ROUND(B22+$C$10,4),IF(AND($A23&gt;=$C$6,$C$6&gt;0),ROUND(B22+$C$7,4),$C$3)))))</f>
        <v>1.4</v>
      </c>
      <c r="C23" s="68" t="n">
        <f aca="false">IF($A23&lt;B$18,$C$2,IF($C$1=0,IF($C$16&gt;0,IF($C$2*$C$16&lt;ROUND(C22*B23,3),$C$2*$C$16,ROUND(C22*B23,3)),ROUND(C22*B23,3)),IF($C$16&gt;0,IF($C$2*$C$16&lt;ROUND($C$2*B23,3),$C$2*$C$16,ROUND($C$2*B23,3)),ROUND($C$2*B23,3))))</f>
        <v>0.014</v>
      </c>
      <c r="D23" s="69" t="n">
        <f aca="false">D22+ROUND(C23,2)</f>
        <v>0.03</v>
      </c>
      <c r="E23" s="70"/>
      <c r="F23" s="71" t="n">
        <f aca="false">IF(($A23&lt;F$18),1,IF(AND($A23&gt;$C$15,$C$15&gt;0),F22,IF(AND($A23&gt;=$C$12,$C$12&gt;0),ROUND(F22+$C$13,4),IF(AND($A23&gt;=$C$9,$C$9&gt;0),ROUND(F22+$C$10,4),IF(AND($A23&gt;=$C$6,$C$6&gt;0),ROUND(F22+$C$7,4),$C$3)))))</f>
        <v>1.4</v>
      </c>
      <c r="G23" s="68" t="n">
        <f aca="false">IF($A23&lt;F$18,$C$2,IF($C$1=0,IF($C$16&gt;0,IF($C$2*$C$16&lt;ROUND(G22*F23,3),$C$2*$C$16,ROUND(G22*F23,3)),ROUND(G22*F23,3)),IF($C$16&gt;0,IF($C$2*$C$16&lt;ROUND($C$2*F23,3),$C$2*$C$16,ROUND($C$2*F23,3)),ROUND($C$2*F23,3))))</f>
        <v>0.02</v>
      </c>
      <c r="H23" s="69" t="n">
        <f aca="false">H22+ROUND(G23,2)</f>
        <v>0.04</v>
      </c>
      <c r="I23" s="72"/>
      <c r="J23" s="73" t="n">
        <f aca="false">IF(($A23&lt;J$18),1,IF(AND($A23&gt;$K$15,$K$15&gt;0),J22,IF(AND($A23&gt;=$K$12,$K$12&gt;0),ROUND(J22+$K$13,4),IF(AND($A23&gt;=$K$9,$K$9&gt;0),ROUND(J22+$K$10,4),IF(AND($A23&gt;=$K$6,$K$6&gt;0),ROUND(J22+$K$7,4),$K$3)))))</f>
        <v>1.5</v>
      </c>
      <c r="K23" s="68" t="n">
        <f aca="false">IF($A23&lt;J$18,$K$2,IF($K$1=0,IF($K$16&gt;0,IF($K$2*$K$16&lt;ROUND(K22*J23,3),$K$2*$K$16,ROUND(K22*J23,3)),ROUND(K22*J23,3)),IF($K$16&gt;0,IF($K$2*$K$16&lt;ROUND($K$2*J23,3),$K$2*$K$16,ROUND($K$2*J23,3)),ROUND($K$2*J23,3))))</f>
        <v>0.015</v>
      </c>
      <c r="L23" s="69" t="n">
        <f aca="false">L22+ROUND(K23,2)</f>
        <v>0.04</v>
      </c>
      <c r="M23" s="70"/>
      <c r="N23" s="71" t="n">
        <f aca="false">IF(($A23&lt;N$18),1,IF(AND($A23&gt;$K$15,$K$15&gt;0),N22,IF(AND($A23&gt;=$K$12,$K$12&gt;0),ROUND(N22+$K$13,4),IF(AND($A23&gt;=$K$9,$K$9&gt;0),ROUND(N22+$K$10,4),IF(AND($A23&gt;=$K$6,$K$6&gt;0),ROUND(N22+$K$7,4),$K$3)))))</f>
        <v>1.5</v>
      </c>
      <c r="O23" s="68" t="n">
        <f aca="false">IF($A23&lt;N$18,$K$2,IF($K$1=0,IF($K$16&gt;0,IF($K$2*$K$16&lt;ROUND(O22*N23,3),$K$2*$K$16,ROUND(O22*N23,3)),ROUND(O22*N23,3)),IF($K$16&gt;0,IF($K$2*$K$16&lt;ROUND($K$2*N23,3),$K$2*$K$16,ROUND($K$2*N23,3)),ROUND($K$2*N23,3))))</f>
        <v>0.023</v>
      </c>
      <c r="P23" s="69" t="n">
        <f aca="false">P22+ROUND(O23,2)</f>
        <v>0.05</v>
      </c>
    </row>
    <row r="24" customFormat="false" ht="15" hidden="false" customHeight="false" outlineLevel="0" collapsed="false">
      <c r="A24" s="66" t="n">
        <v>4</v>
      </c>
      <c r="B24" s="67" t="n">
        <f aca="false">IF(($A24&lt;B$18),1,IF(AND($A24&gt;$C$15,$C$15&gt;0),B23,IF(AND($A24&gt;=$C$12,$C$12&gt;0),ROUND(B23+$C$13,4),IF(AND($A24&gt;=$C$9,$C$9&gt;0),ROUND(B23+$C$10,4),IF(AND($A24&gt;=$C$6,$C$6&gt;0),ROUND(B23+$C$7,4),$C$3)))))</f>
        <v>1.4</v>
      </c>
      <c r="C24" s="68" t="n">
        <f aca="false">IF($A24&lt;B$18,$C$2,IF($C$1=0,IF($C$16&gt;0,IF($C$2*$C$16&lt;ROUND(C23*B24,3),$C$2*$C$16,ROUND(C23*B24,3)),ROUND(C23*B24,3)),IF($C$16&gt;0,IF($C$2*$C$16&lt;ROUND($C$2*B24,3),$C$2*$C$16,ROUND($C$2*B24,3)),ROUND($C$2*B24,3))))</f>
        <v>0.02</v>
      </c>
      <c r="D24" s="69" t="n">
        <f aca="false">D23+ROUND(C24,2)</f>
        <v>0.05</v>
      </c>
      <c r="E24" s="70"/>
      <c r="F24" s="71" t="n">
        <f aca="false">IF(($A24&lt;F$18),1,IF(AND($A24&gt;$C$15,$C$15&gt;0),F23,IF(AND($A24&gt;=$C$12,$C$12&gt;0),ROUND(F23+$C$13,4),IF(AND($A24&gt;=$C$9,$C$9&gt;0),ROUND(F23+$C$10,4),IF(AND($A24&gt;=$C$6,$C$6&gt;0),ROUND(F23+$C$7,4),$C$3)))))</f>
        <v>1.4</v>
      </c>
      <c r="G24" s="68" t="n">
        <f aca="false">IF($A24&lt;F$18,$C$2,IF($C$1=0,IF($C$16&gt;0,IF($C$2*$C$16&lt;ROUND(G23*F24,3),$C$2*$C$16,ROUND(G23*F24,3)),ROUND(G23*F24,3)),IF($C$16&gt;0,IF($C$2*$C$16&lt;ROUND($C$2*F24,3),$C$2*$C$16,ROUND($C$2*F24,3)),ROUND($C$2*F24,3))))</f>
        <v>0.028</v>
      </c>
      <c r="H24" s="69" t="n">
        <f aca="false">H23+ROUND(G24,2)</f>
        <v>0.07</v>
      </c>
      <c r="I24" s="72"/>
      <c r="J24" s="73" t="n">
        <f aca="false">IF(($A24&lt;J$18),1,IF(AND($A24&gt;$K$15,$K$15&gt;0),J23,IF(AND($A24&gt;=$K$12,$K$12&gt;0),ROUND(J23+$K$13,4),IF(AND($A24&gt;=$K$9,$K$9&gt;0),ROUND(J23+$K$10,4),IF(AND($A24&gt;=$K$6,$K$6&gt;0),ROUND(J23+$K$7,4),$K$3)))))</f>
        <v>1.5</v>
      </c>
      <c r="K24" s="68" t="n">
        <f aca="false">IF($A24&lt;J$18,$K$2,IF($K$1=0,IF($K$16&gt;0,IF($K$2*$K$16&lt;ROUND(K23*J24,3),$K$2*$K$16,ROUND(K23*J24,3)),ROUND(K23*J24,3)),IF($K$16&gt;0,IF($K$2*$K$16&lt;ROUND($K$2*J24,3),$K$2*$K$16,ROUND($K$2*J24,3)),ROUND($K$2*J24,3))))</f>
        <v>0.023</v>
      </c>
      <c r="L24" s="69" t="n">
        <f aca="false">L23+ROUND(K24,2)</f>
        <v>0.06</v>
      </c>
      <c r="M24" s="70"/>
      <c r="N24" s="71" t="n">
        <f aca="false">IF(($A24&lt;N$18),1,IF(AND($A24&gt;$K$15,$K$15&gt;0),N23,IF(AND($A24&gt;=$K$12,$K$12&gt;0),ROUND(N23+$K$13,4),IF(AND($A24&gt;=$K$9,$K$9&gt;0),ROUND(N23+$K$10,4),IF(AND($A24&gt;=$K$6,$K$6&gt;0),ROUND(N23+$K$7,4),$K$3)))))</f>
        <v>1.5</v>
      </c>
      <c r="O24" s="68" t="n">
        <f aca="false">IF($A24&lt;N$18,$K$2,IF($K$1=0,IF($K$16&gt;0,IF($K$2*$K$16&lt;ROUND(O23*N24,3),$K$2*$K$16,ROUND(O23*N24,3)),ROUND(O23*N24,3)),IF($K$16&gt;0,IF($K$2*$K$16&lt;ROUND($K$2*N24,3),$K$2*$K$16,ROUND($K$2*N24,3)),ROUND($K$2*N24,3))))</f>
        <v>0.035</v>
      </c>
      <c r="P24" s="69" t="n">
        <f aca="false">P23+ROUND(O24,2)</f>
        <v>0.09</v>
      </c>
    </row>
    <row r="25" customFormat="false" ht="15" hidden="false" customHeight="false" outlineLevel="0" collapsed="false">
      <c r="A25" s="66" t="n">
        <v>5</v>
      </c>
      <c r="B25" s="74" t="n">
        <f aca="false">IF(($A25&lt;B$18),1,IF(AND($A25&gt;$C$15,$C$15&gt;0),B24,IF(AND($A25&gt;=$C$12,$C$12&gt;0),ROUND(B24+$C$13,4),IF(AND($A25&gt;=$C$9,$C$9&gt;0),ROUND(B24+$C$10,4),IF(AND($A25&gt;=$C$6,$C$6&gt;0),ROUND(B24+$C$7,4),$C$3)))))</f>
        <v>1.4</v>
      </c>
      <c r="C25" s="75" t="n">
        <f aca="false">IF($A25&lt;B$18,$C$2,IF($C$1=0,IF($C$16&gt;0,IF($C$2*$C$16&lt;ROUND(C24*B25,3),$C$2*$C$16,ROUND(C24*B25,3)),ROUND(C24*B25,3)),IF($C$16&gt;0,IF($C$2*$C$16&lt;ROUND($C$2*B25,3),$C$2*$C$16,ROUND($C$2*B25,3)),ROUND($C$2*B25,3))))</f>
        <v>0.028</v>
      </c>
      <c r="D25" s="76" t="n">
        <f aca="false">D24+ROUND(C25,2)</f>
        <v>0.08</v>
      </c>
      <c r="E25" s="70"/>
      <c r="F25" s="77" t="n">
        <f aca="false">IF(($A25&lt;F$18),1,IF(AND($A25&gt;$C$15,$C$15&gt;0),F24,IF(AND($A25&gt;=$C$12,$C$12&gt;0),ROUND(F24+$C$13,4),IF(AND($A25&gt;=$C$9,$C$9&gt;0),ROUND(F24+$C$10,4),IF(AND($A25&gt;=$C$6,$C$6&gt;0),ROUND(F24+$C$7,4),$C$3)))))</f>
        <v>1.4</v>
      </c>
      <c r="G25" s="75" t="n">
        <f aca="false">IF($A25&lt;F$18,$C$2,IF($C$1=0,IF($C$16&gt;0,IF($C$2*$C$16&lt;ROUND(G24*F25,3),$C$2*$C$16,ROUND(G24*F25,3)),ROUND(G24*F25,3)),IF($C$16&gt;0,IF($C$2*$C$16&lt;ROUND($C$2*F25,3),$C$2*$C$16,ROUND($C$2*F25,3)),ROUND($C$2*F25,3))))</f>
        <v>0.039</v>
      </c>
      <c r="H25" s="76" t="n">
        <f aca="false">H24+ROUND(G25,2)</f>
        <v>0.11</v>
      </c>
      <c r="I25" s="72"/>
      <c r="J25" s="77" t="n">
        <f aca="false">IF(($A25&lt;J$18),1,IF(AND($A25&gt;$K$15,$K$15&gt;0),J24,IF(AND($A25&gt;=$K$12,$K$12&gt;0),ROUND(J24+$K$13,4),IF(AND($A25&gt;=$K$9,$K$9&gt;0),ROUND(J24+$K$10,4),IF(AND($A25&gt;=$K$6,$K$6&gt;0),ROUND(J24+$K$7,4),$K$3)))))</f>
        <v>1.52</v>
      </c>
      <c r="K25" s="75" t="n">
        <f aca="false">IF($A25&lt;J$18,$K$2,IF($K$1=0,IF($K$16&gt;0,IF($K$2*$K$16&lt;ROUND(K24*J25,3),$K$2*$K$16,ROUND(K24*J25,3)),ROUND(K24*J25,3)),IF($K$16&gt;0,IF($K$2*$K$16&lt;ROUND($K$2*J25,3),$K$2*$K$16,ROUND($K$2*J25,3)),ROUND($K$2*J25,3))))</f>
        <v>0.035</v>
      </c>
      <c r="L25" s="76" t="n">
        <f aca="false">L24+ROUND(K25,2)</f>
        <v>0.1</v>
      </c>
      <c r="M25" s="70"/>
      <c r="N25" s="77" t="n">
        <f aca="false">IF(($A25&lt;N$18),1,IF(AND($A25&gt;$K$15,$K$15&gt;0),N24,IF(AND($A25&gt;=$K$12,$K$12&gt;0),ROUND(N24+$K$13,4),IF(AND($A25&gt;=$K$9,$K$9&gt;0),ROUND(N24+$K$10,4),IF(AND($A25&gt;=$K$6,$K$6&gt;0),ROUND(N24+$K$7,4),$K$3)))))</f>
        <v>1.52</v>
      </c>
      <c r="O25" s="75" t="n">
        <f aca="false">IF($A25&lt;N$18,$K$2,IF($K$1=0,IF($K$16&gt;0,IF($K$2*$K$16&lt;ROUND(O24*N25,3),$K$2*$K$16,ROUND(O24*N25,3)),ROUND(O24*N25,3)),IF($K$16&gt;0,IF($K$2*$K$16&lt;ROUND($K$2*N25,3),$K$2*$K$16,ROUND($K$2*N25,3)),ROUND($K$2*N25,3))))</f>
        <v>0.053</v>
      </c>
      <c r="P25" s="76" t="n">
        <f aca="false">P24+ROUND(O25,2)</f>
        <v>0.14</v>
      </c>
    </row>
    <row r="26" customFormat="false" ht="15" hidden="false" customHeight="false" outlineLevel="0" collapsed="false">
      <c r="A26" s="66" t="n">
        <v>6</v>
      </c>
      <c r="B26" s="67" t="n">
        <f aca="false">IF(($A26&lt;B$18),1,IF(AND($A26&gt;$C$15,$C$15&gt;0),B25,IF(AND($A26&gt;=$C$12,$C$12&gt;0),ROUND(B25+$C$13,4),IF(AND($A26&gt;=$C$9,$C$9&gt;0),ROUND(B25+$C$10,4),IF(AND($A26&gt;=$C$6,$C$6&gt;0),ROUND(B25+$C$7,4),$C$3)))))</f>
        <v>1.42</v>
      </c>
      <c r="C26" s="68" t="n">
        <f aca="false">IF($A26&lt;B$18,$C$2,IF($C$1=0,IF($C$16&gt;0,IF($C$2*$C$16&lt;ROUND(C25*B26,3),$C$2*$C$16,ROUND(C25*B26,3)),ROUND(C25*B26,3)),IF($C$16&gt;0,IF($C$2*$C$16&lt;ROUND($C$2*B26,3),$C$2*$C$16,ROUND($C$2*B26,3)),ROUND($C$2*B26,3))))</f>
        <v>0.04</v>
      </c>
      <c r="D26" s="69" t="n">
        <f aca="false">D25+ROUND(C26,2)</f>
        <v>0.12</v>
      </c>
      <c r="E26" s="70"/>
      <c r="F26" s="71" t="n">
        <f aca="false">IF(($A26&lt;F$18),1,IF(AND($A26&gt;$C$15,$C$15&gt;0),F25,IF(AND($A26&gt;=$C$12,$C$12&gt;0),ROUND(F25+$C$13,4),IF(AND($A26&gt;=$C$9,$C$9&gt;0),ROUND(F25+$C$10,4),IF(AND($A26&gt;=$C$6,$C$6&gt;0),ROUND(F25+$C$7,4),$C$3)))))</f>
        <v>1.42</v>
      </c>
      <c r="G26" s="68" t="n">
        <f aca="false">IF($A26&lt;F$18,$C$2,IF($C$1=0,IF($C$16&gt;0,IF($C$2*$C$16&lt;ROUND(G25*F26,3),$C$2*$C$16,ROUND(G25*F26,3)),ROUND(G25*F26,3)),IF($C$16&gt;0,IF($C$2*$C$16&lt;ROUND($C$2*F26,3),$C$2*$C$16,ROUND($C$2*F26,3)),ROUND($C$2*F26,3))))</f>
        <v>0.055</v>
      </c>
      <c r="H26" s="69" t="n">
        <f aca="false">H25+ROUND(G26,2)</f>
        <v>0.17</v>
      </c>
      <c r="I26" s="72"/>
      <c r="J26" s="73" t="n">
        <f aca="false">IF(($A26&lt;J$18),1,IF(AND($A26&gt;$K$15,$K$15&gt;0),J25,IF(AND($A26&gt;=$K$12,$K$12&gt;0),ROUND(J25+$K$13,4),IF(AND($A26&gt;=$K$9,$K$9&gt;0),ROUND(J25+$K$10,4),IF(AND($A26&gt;=$K$6,$K$6&gt;0),ROUND(J25+$K$7,4),$K$3)))))</f>
        <v>1.54</v>
      </c>
      <c r="K26" s="68" t="n">
        <f aca="false">IF($A26&lt;J$18,$K$2,IF($K$1=0,IF($K$16&gt;0,IF($K$2*$K$16&lt;ROUND(K25*J26,3),$K$2*$K$16,ROUND(K25*J26,3)),ROUND(K25*J26,3)),IF($K$16&gt;0,IF($K$2*$K$16&lt;ROUND($K$2*J26,3),$K$2*$K$16,ROUND($K$2*J26,3)),ROUND($K$2*J26,3))))</f>
        <v>0.054</v>
      </c>
      <c r="L26" s="69" t="n">
        <f aca="false">L25+ROUND(K26,2)</f>
        <v>0.15</v>
      </c>
      <c r="M26" s="70"/>
      <c r="N26" s="71" t="n">
        <f aca="false">IF(($A26&lt;N$18),1,IF(AND($A26&gt;$K$15,$K$15&gt;0),N25,IF(AND($A26&gt;=$K$12,$K$12&gt;0),ROUND(N25+$K$13,4),IF(AND($A26&gt;=$K$9,$K$9&gt;0),ROUND(N25+$K$10,4),IF(AND($A26&gt;=$K$6,$K$6&gt;0),ROUND(N25+$K$7,4),$K$3)))))</f>
        <v>1.54</v>
      </c>
      <c r="O26" s="68" t="n">
        <f aca="false">IF($A26&lt;N$18,$K$2,IF($K$1=0,IF($K$16&gt;0,IF($K$2*$K$16&lt;ROUND(O25*N26,3),$K$2*$K$16,ROUND(O25*N26,3)),ROUND(O25*N26,3)),IF($K$16&gt;0,IF($K$2*$K$16&lt;ROUND($K$2*N26,3),$K$2*$K$16,ROUND($K$2*N26,3)),ROUND($K$2*N26,3))))</f>
        <v>0.082</v>
      </c>
      <c r="P26" s="69" t="n">
        <f aca="false">P25+ROUND(O26,2)</f>
        <v>0.22</v>
      </c>
    </row>
    <row r="27" customFormat="false" ht="15" hidden="false" customHeight="false" outlineLevel="0" collapsed="false">
      <c r="A27" s="66" t="n">
        <v>7</v>
      </c>
      <c r="B27" s="67" t="n">
        <f aca="false">IF(($A27&lt;B$18),1,IF(AND($A27&gt;$C$15,$C$15&gt;0),B26,IF(AND($A27&gt;=$C$12,$C$12&gt;0),ROUND(B26+$C$13,4),IF(AND($A27&gt;=$C$9,$C$9&gt;0),ROUND(B26+$C$10,4),IF(AND($A27&gt;=$C$6,$C$6&gt;0),ROUND(B26+$C$7,4),$C$3)))))</f>
        <v>1.44</v>
      </c>
      <c r="C27" s="68" t="n">
        <f aca="false">IF($A27&lt;B$18,$C$2,IF($C$1=0,IF($C$16&gt;0,IF($C$2*$C$16&lt;ROUND(C26*B27,3),$C$2*$C$16,ROUND(C26*B27,3)),ROUND(C26*B27,3)),IF($C$16&gt;0,IF($C$2*$C$16&lt;ROUND($C$2*B27,3),$C$2*$C$16,ROUND($C$2*B27,3)),ROUND($C$2*B27,3))))</f>
        <v>0.058</v>
      </c>
      <c r="D27" s="69" t="n">
        <f aca="false">D26+ROUND(C27,2)</f>
        <v>0.18</v>
      </c>
      <c r="E27" s="70"/>
      <c r="F27" s="71" t="n">
        <f aca="false">IF(($A27&lt;F$18),1,IF(AND($A27&gt;$C$15,$C$15&gt;0),F26,IF(AND($A27&gt;=$C$12,$C$12&gt;0),ROUND(F26+$C$13,4),IF(AND($A27&gt;=$C$9,$C$9&gt;0),ROUND(F26+$C$10,4),IF(AND($A27&gt;=$C$6,$C$6&gt;0),ROUND(F26+$C$7,4),$C$3)))))</f>
        <v>1.44</v>
      </c>
      <c r="G27" s="68" t="n">
        <f aca="false">IF($A27&lt;F$18,$C$2,IF($C$1=0,IF($C$16&gt;0,IF($C$2*$C$16&lt;ROUND(G26*F27,3),$C$2*$C$16,ROUND(G26*F27,3)),ROUND(G26*F27,3)),IF($C$16&gt;0,IF($C$2*$C$16&lt;ROUND($C$2*F27,3),$C$2*$C$16,ROUND($C$2*F27,3)),ROUND($C$2*F27,3))))</f>
        <v>0.079</v>
      </c>
      <c r="H27" s="69" t="n">
        <f aca="false">H26+ROUND(G27,2)</f>
        <v>0.25</v>
      </c>
      <c r="I27" s="72"/>
      <c r="J27" s="73" t="n">
        <f aca="false">IF(($A27&lt;J$18),1,IF(AND($A27&gt;$K$15,$K$15&gt;0),J26,IF(AND($A27&gt;=$K$12,$K$12&gt;0),ROUND(J26+$K$13,4),IF(AND($A27&gt;=$K$9,$K$9&gt;0),ROUND(J26+$K$10,4),IF(AND($A27&gt;=$K$6,$K$6&gt;0),ROUND(J26+$K$7,4),$K$3)))))</f>
        <v>1.56</v>
      </c>
      <c r="K27" s="68" t="n">
        <f aca="false">IF($A27&lt;J$18,$K$2,IF($K$1=0,IF($K$16&gt;0,IF($K$2*$K$16&lt;ROUND(K26*J27,3),$K$2*$K$16,ROUND(K26*J27,3)),ROUND(K26*J27,3)),IF($K$16&gt;0,IF($K$2*$K$16&lt;ROUND($K$2*J27,3),$K$2*$K$16,ROUND($K$2*J27,3)),ROUND($K$2*J27,3))))</f>
        <v>0.084</v>
      </c>
      <c r="L27" s="69" t="n">
        <f aca="false">L26+ROUND(K27,2)</f>
        <v>0.23</v>
      </c>
      <c r="M27" s="70"/>
      <c r="N27" s="71" t="n">
        <f aca="false">IF(($A27&lt;N$18),1,IF(AND($A27&gt;$K$15,$K$15&gt;0),N26,IF(AND($A27&gt;=$K$12,$K$12&gt;0),ROUND(N26+$K$13,4),IF(AND($A27&gt;=$K$9,$K$9&gt;0),ROUND(N26+$K$10,4),IF(AND($A27&gt;=$K$6,$K$6&gt;0),ROUND(N26+$K$7,4),$K$3)))))</f>
        <v>1.56</v>
      </c>
      <c r="O27" s="68" t="n">
        <f aca="false">IF($A27&lt;N$18,$K$2,IF($K$1=0,IF($K$16&gt;0,IF($K$2*$K$16&lt;ROUND(O26*N27,3),$K$2*$K$16,ROUND(O26*N27,3)),ROUND(O26*N27,3)),IF($K$16&gt;0,IF($K$2*$K$16&lt;ROUND($K$2*N27,3),$K$2*$K$16,ROUND($K$2*N27,3)),ROUND($K$2*N27,3))))</f>
        <v>0.128</v>
      </c>
      <c r="P27" s="69" t="n">
        <f aca="false">P26+ROUND(O27,2)</f>
        <v>0.35</v>
      </c>
    </row>
    <row r="28" customFormat="false" ht="15" hidden="false" customHeight="false" outlineLevel="0" collapsed="false">
      <c r="A28" s="66" t="n">
        <v>8</v>
      </c>
      <c r="B28" s="67" t="n">
        <f aca="false">IF(($A28&lt;B$18),1,IF(AND($A28&gt;$C$15,$C$15&gt;0),B27,IF(AND($A28&gt;=$C$12,$C$12&gt;0),ROUND(B27+$C$13,4),IF(AND($A28&gt;=$C$9,$C$9&gt;0),ROUND(B27+$C$10,4),IF(AND($A28&gt;=$C$6,$C$6&gt;0),ROUND(B27+$C$7,4),$C$3)))))</f>
        <v>1.46</v>
      </c>
      <c r="C28" s="68" t="n">
        <f aca="false">IF($A28&lt;B$18,$C$2,IF($C$1=0,IF($C$16&gt;0,IF($C$2*$C$16&lt;ROUND(C27*B28,3),$C$2*$C$16,ROUND(C27*B28,3)),ROUND(C27*B28,3)),IF($C$16&gt;0,IF($C$2*$C$16&lt;ROUND($C$2*B28,3),$C$2*$C$16,ROUND($C$2*B28,3)),ROUND($C$2*B28,3))))</f>
        <v>0.085</v>
      </c>
      <c r="D28" s="69" t="n">
        <f aca="false">D27+ROUND(C28,2)</f>
        <v>0.27</v>
      </c>
      <c r="E28" s="70"/>
      <c r="F28" s="71" t="n">
        <f aca="false">IF(($A28&lt;F$18),1,IF(AND($A28&gt;$C$15,$C$15&gt;0),F27,IF(AND($A28&gt;=$C$12,$C$12&gt;0),ROUND(F27+$C$13,4),IF(AND($A28&gt;=$C$9,$C$9&gt;0),ROUND(F27+$C$10,4),IF(AND($A28&gt;=$C$6,$C$6&gt;0),ROUND(F27+$C$7,4),$C$3)))))</f>
        <v>1.46</v>
      </c>
      <c r="G28" s="68" t="n">
        <f aca="false">IF($A28&lt;F$18,$C$2,IF($C$1=0,IF($C$16&gt;0,IF($C$2*$C$16&lt;ROUND(G27*F28,3),$C$2*$C$16,ROUND(G27*F28,3)),ROUND(G27*F28,3)),IF($C$16&gt;0,IF($C$2*$C$16&lt;ROUND($C$2*F28,3),$C$2*$C$16,ROUND($C$2*F28,3)),ROUND($C$2*F28,3))))</f>
        <v>0.115</v>
      </c>
      <c r="H28" s="69" t="n">
        <f aca="false">H27+ROUND(G28,2)</f>
        <v>0.37</v>
      </c>
      <c r="I28" s="72"/>
      <c r="J28" s="73" t="n">
        <f aca="false">IF(($A28&lt;J$18),1,IF(AND($A28&gt;$K$15,$K$15&gt;0),J27,IF(AND($A28&gt;=$K$12,$K$12&gt;0),ROUND(J27+$K$13,4),IF(AND($A28&gt;=$K$9,$K$9&gt;0),ROUND(J27+$K$10,4),IF(AND($A28&gt;=$K$6,$K$6&gt;0),ROUND(J27+$K$7,4),$K$3)))))</f>
        <v>1.58</v>
      </c>
      <c r="K28" s="68" t="n">
        <f aca="false">IF($A28&lt;J$18,$K$2,IF($K$1=0,IF($K$16&gt;0,IF($K$2*$K$16&lt;ROUND(K27*J28,3),$K$2*$K$16,ROUND(K27*J28,3)),ROUND(K27*J28,3)),IF($K$16&gt;0,IF($K$2*$K$16&lt;ROUND($K$2*J28,3),$K$2*$K$16,ROUND($K$2*J28,3)),ROUND($K$2*J28,3))))</f>
        <v>0.133</v>
      </c>
      <c r="L28" s="69" t="n">
        <f aca="false">L27+ROUND(K28,2)</f>
        <v>0.36</v>
      </c>
      <c r="M28" s="70"/>
      <c r="N28" s="71" t="n">
        <f aca="false">IF(($A28&lt;N$18),1,IF(AND($A28&gt;$K$15,$K$15&gt;0),N27,IF(AND($A28&gt;=$K$12,$K$12&gt;0),ROUND(N27+$K$13,4),IF(AND($A28&gt;=$K$9,$K$9&gt;0),ROUND(N27+$K$10,4),IF(AND($A28&gt;=$K$6,$K$6&gt;0),ROUND(N27+$K$7,4),$K$3)))))</f>
        <v>1.58</v>
      </c>
      <c r="O28" s="68" t="n">
        <f aca="false">IF($A28&lt;N$18,$K$2,IF($K$1=0,IF($K$16&gt;0,IF($K$2*$K$16&lt;ROUND(O27*N28,3),$K$2*$K$16,ROUND(O27*N28,3)),ROUND(O27*N28,3)),IF($K$16&gt;0,IF($K$2*$K$16&lt;ROUND($K$2*N28,3),$K$2*$K$16,ROUND($K$2*N28,3)),ROUND($K$2*N28,3))))</f>
        <v>0.202</v>
      </c>
      <c r="P28" s="69" t="n">
        <f aca="false">P27+ROUND(O28,2)</f>
        <v>0.55</v>
      </c>
    </row>
    <row r="29" customFormat="false" ht="15" hidden="false" customHeight="false" outlineLevel="0" collapsed="false">
      <c r="A29" s="66" t="n">
        <v>9</v>
      </c>
      <c r="B29" s="67" t="n">
        <f aca="false">IF(($A29&lt;B$18),1,IF(AND($A29&gt;$C$15,$C$15&gt;0),B28,IF(AND($A29&gt;=$C$12,$C$12&gt;0),ROUND(B28+$C$13,4),IF(AND($A29&gt;=$C$9,$C$9&gt;0),ROUND(B28+$C$10,4),IF(AND($A29&gt;=$C$6,$C$6&gt;0),ROUND(B28+$C$7,4),$C$3)))))</f>
        <v>1.48</v>
      </c>
      <c r="C29" s="68" t="n">
        <f aca="false">IF($A29&lt;B$18,$C$2,IF($C$1=0,IF($C$16&gt;0,IF($C$2*$C$16&lt;ROUND(C28*B29,3),$C$2*$C$16,ROUND(C28*B29,3)),ROUND(C28*B29,3)),IF($C$16&gt;0,IF($C$2*$C$16&lt;ROUND($C$2*B29,3),$C$2*$C$16,ROUND($C$2*B29,3)),ROUND($C$2*B29,3))))</f>
        <v>0.126</v>
      </c>
      <c r="D29" s="69" t="n">
        <f aca="false">D28+ROUND(C29,2)</f>
        <v>0.4</v>
      </c>
      <c r="E29" s="70"/>
      <c r="F29" s="71" t="n">
        <f aca="false">IF(($A29&lt;F$18),1,IF(AND($A29&gt;$C$15,$C$15&gt;0),F28,IF(AND($A29&gt;=$C$12,$C$12&gt;0),ROUND(F28+$C$13,4),IF(AND($A29&gt;=$C$9,$C$9&gt;0),ROUND(F28+$C$10,4),IF(AND($A29&gt;=$C$6,$C$6&gt;0),ROUND(F28+$C$7,4),$C$3)))))</f>
        <v>1.48</v>
      </c>
      <c r="G29" s="68" t="n">
        <f aca="false">IF($A29&lt;F$18,$C$2,IF($C$1=0,IF($C$16&gt;0,IF($C$2*$C$16&lt;ROUND(G28*F29,3),$C$2*$C$16,ROUND(G28*F29,3)),ROUND(G28*F29,3)),IF($C$16&gt;0,IF($C$2*$C$16&lt;ROUND($C$2*F29,3),$C$2*$C$16,ROUND($C$2*F29,3)),ROUND($C$2*F29,3))))</f>
        <v>0.17</v>
      </c>
      <c r="H29" s="69" t="n">
        <f aca="false">H28+ROUND(G29,2)</f>
        <v>0.54</v>
      </c>
      <c r="I29" s="72"/>
      <c r="J29" s="73" t="n">
        <f aca="false">IF(($A29&lt;J$18),1,IF(AND($A29&gt;$K$15,$K$15&gt;0),J28,IF(AND($A29&gt;=$K$12,$K$12&gt;0),ROUND(J28+$K$13,4),IF(AND($A29&gt;=$K$9,$K$9&gt;0),ROUND(J28+$K$10,4),IF(AND($A29&gt;=$K$6,$K$6&gt;0),ROUND(J28+$K$7,4),$K$3)))))</f>
        <v>1.6</v>
      </c>
      <c r="K29" s="68" t="n">
        <f aca="false">IF($A29&lt;J$18,$K$2,IF($K$1=0,IF($K$16&gt;0,IF($K$2*$K$16&lt;ROUND(K28*J29,3),$K$2*$K$16,ROUND(K28*J29,3)),ROUND(K28*J29,3)),IF($K$16&gt;0,IF($K$2*$K$16&lt;ROUND($K$2*J29,3),$K$2*$K$16,ROUND($K$2*J29,3)),ROUND($K$2*J29,3))))</f>
        <v>0.213</v>
      </c>
      <c r="L29" s="69" t="n">
        <f aca="false">L28+ROUND(K29,2)</f>
        <v>0.57</v>
      </c>
      <c r="M29" s="70"/>
      <c r="N29" s="71" t="n">
        <f aca="false">IF(($A29&lt;N$18),1,IF(AND($A29&gt;$K$15,$K$15&gt;0),N28,IF(AND($A29&gt;=$K$12,$K$12&gt;0),ROUND(N28+$K$13,4),IF(AND($A29&gt;=$K$9,$K$9&gt;0),ROUND(N28+$K$10,4),IF(AND($A29&gt;=$K$6,$K$6&gt;0),ROUND(N28+$K$7,4),$K$3)))))</f>
        <v>1.6</v>
      </c>
      <c r="O29" s="68" t="n">
        <f aca="false">IF($A29&lt;N$18,$K$2,IF($K$1=0,IF($K$16&gt;0,IF($K$2*$K$16&lt;ROUND(O28*N29,3),$K$2*$K$16,ROUND(O28*N29,3)),ROUND(O28*N29,3)),IF($K$16&gt;0,IF($K$2*$K$16&lt;ROUND($K$2*N29,3),$K$2*$K$16,ROUND($K$2*N29,3)),ROUND($K$2*N29,3))))</f>
        <v>0.323</v>
      </c>
      <c r="P29" s="69" t="n">
        <f aca="false">P28+ROUND(O29,2)</f>
        <v>0.87</v>
      </c>
    </row>
    <row r="30" customFormat="false" ht="15" hidden="false" customHeight="false" outlineLevel="0" collapsed="false">
      <c r="A30" s="66" t="n">
        <v>10</v>
      </c>
      <c r="B30" s="74" t="n">
        <f aca="false">IF(($A30&lt;B$18),1,IF(AND($A30&gt;$C$15,$C$15&gt;0),B29,IF(AND($A30&gt;=$C$12,$C$12&gt;0),ROUND(B29+$C$13,4),IF(AND($A30&gt;=$C$9,$C$9&gt;0),ROUND(B29+$C$10,4),IF(AND($A30&gt;=$C$6,$C$6&gt;0),ROUND(B29+$C$7,4),$C$3)))))</f>
        <v>1.5</v>
      </c>
      <c r="C30" s="75" t="n">
        <f aca="false">IF($A30&lt;B$18,$C$2,IF($C$1=0,IF($C$16&gt;0,IF($C$2*$C$16&lt;ROUND(C29*B30,3),$C$2*$C$16,ROUND(C29*B30,3)),ROUND(C29*B30,3)),IF($C$16&gt;0,IF($C$2*$C$16&lt;ROUND($C$2*B30,3),$C$2*$C$16,ROUND($C$2*B30,3)),ROUND($C$2*B30,3))))</f>
        <v>0.189</v>
      </c>
      <c r="D30" s="76" t="n">
        <f aca="false">D29+ROUND(C30,2)</f>
        <v>0.59</v>
      </c>
      <c r="E30" s="70"/>
      <c r="F30" s="77" t="n">
        <f aca="false">IF(($A30&lt;F$18),1,IF(AND($A30&gt;$C$15,$C$15&gt;0),F29,IF(AND($A30&gt;=$C$12,$C$12&gt;0),ROUND(F29+$C$13,4),IF(AND($A30&gt;=$C$9,$C$9&gt;0),ROUND(F29+$C$10,4),IF(AND($A30&gt;=$C$6,$C$6&gt;0),ROUND(F29+$C$7,4),$C$3)))))</f>
        <v>1.5</v>
      </c>
      <c r="G30" s="75" t="n">
        <f aca="false">IF($A30&lt;F$18,$C$2,IF($C$1=0,IF($C$16&gt;0,IF($C$2*$C$16&lt;ROUND(G29*F30,3),$C$2*$C$16,ROUND(G29*F30,3)),ROUND(G29*F30,3)),IF($C$16&gt;0,IF($C$2*$C$16&lt;ROUND($C$2*F30,3),$C$2*$C$16,ROUND($C$2*F30,3)),ROUND($C$2*F30,3))))</f>
        <v>0.255</v>
      </c>
      <c r="H30" s="76" t="n">
        <f aca="false">H29+ROUND(G30,2)</f>
        <v>0.8</v>
      </c>
      <c r="I30" s="72"/>
      <c r="J30" s="77" t="n">
        <f aca="false">IF(($A30&lt;J$18),1,IF(AND($A30&gt;$K$15,$K$15&gt;0),J29,IF(AND($A30&gt;=$K$12,$K$12&gt;0),ROUND(J29+$K$13,4),IF(AND($A30&gt;=$K$9,$K$9&gt;0),ROUND(J29+$K$10,4),IF(AND($A30&gt;=$K$6,$K$6&gt;0),ROUND(J29+$K$7,4),$K$3)))))</f>
        <v>1.55</v>
      </c>
      <c r="K30" s="75" t="n">
        <f aca="false">IF($A30&lt;J$18,$K$2,IF($K$1=0,IF($K$16&gt;0,IF($K$2*$K$16&lt;ROUND(K29*J30,3),$K$2*$K$16,ROUND(K29*J30,3)),ROUND(K29*J30,3)),IF($K$16&gt;0,IF($K$2*$K$16&lt;ROUND($K$2*J30,3),$K$2*$K$16,ROUND($K$2*J30,3)),ROUND($K$2*J30,3))))</f>
        <v>0.33</v>
      </c>
      <c r="L30" s="76" t="n">
        <f aca="false">L29+ROUND(K30,2)</f>
        <v>0.9</v>
      </c>
      <c r="M30" s="70"/>
      <c r="N30" s="77" t="n">
        <f aca="false">IF(($A30&lt;N$18),1,IF(AND($A30&gt;$K$15,$K$15&gt;0),N29,IF(AND($A30&gt;=$K$12,$K$12&gt;0),ROUND(N29+$K$13,4),IF(AND($A30&gt;=$K$9,$K$9&gt;0),ROUND(N29+$K$10,4),IF(AND($A30&gt;=$K$6,$K$6&gt;0),ROUND(N29+$K$7,4),$K$3)))))</f>
        <v>1.55</v>
      </c>
      <c r="O30" s="75" t="n">
        <f aca="false">IF($A30&lt;N$18,$K$2,IF($K$1=0,IF($K$16&gt;0,IF($K$2*$K$16&lt;ROUND(O29*N30,3),$K$2*$K$16,ROUND(O29*N30,3)),ROUND(O29*N30,3)),IF($K$16&gt;0,IF($K$2*$K$16&lt;ROUND($K$2*N30,3),$K$2*$K$16,ROUND($K$2*N30,3)),ROUND($K$2*N30,3))))</f>
        <v>0.501</v>
      </c>
      <c r="P30" s="76" t="n">
        <f aca="false">P29+ROUND(O30,2)</f>
        <v>1.37</v>
      </c>
    </row>
    <row r="31" customFormat="false" ht="15" hidden="false" customHeight="false" outlineLevel="0" collapsed="false">
      <c r="A31" s="66" t="n">
        <v>11</v>
      </c>
      <c r="B31" s="67" t="n">
        <f aca="false">IF(($A31&lt;B$18),1,IF(AND($A31&gt;$C$15,$C$15&gt;0),B30,IF(AND($A31&gt;=$C$12,$C$12&gt;0),ROUND(B30+$C$13,4),IF(AND($A31&gt;=$C$9,$C$9&gt;0),ROUND(B30+$C$10,4),IF(AND($A31&gt;=$C$6,$C$6&gt;0),ROUND(B30+$C$7,4),$C$3)))))</f>
        <v>1.45</v>
      </c>
      <c r="C31" s="68" t="n">
        <f aca="false">IF($A31&lt;B$18,$C$2,IF($C$1=0,IF($C$16&gt;0,IF($C$2*$C$16&lt;ROUND(C30*B31,3),$C$2*$C$16,ROUND(C30*B31,3)),ROUND(C30*B31,3)),IF($C$16&gt;0,IF($C$2*$C$16&lt;ROUND($C$2*B31,3),$C$2*$C$16,ROUND($C$2*B31,3)),ROUND($C$2*B31,3))))</f>
        <v>0.274</v>
      </c>
      <c r="D31" s="69" t="n">
        <f aca="false">D30+ROUND(C31,2)</f>
        <v>0.86</v>
      </c>
      <c r="E31" s="70"/>
      <c r="F31" s="71" t="n">
        <f aca="false">IF(($A31&lt;F$18),1,IF(AND($A31&gt;$C$15,$C$15&gt;0),F30,IF(AND($A31&gt;=$C$12,$C$12&gt;0),ROUND(F30+$C$13,4),IF(AND($A31&gt;=$C$9,$C$9&gt;0),ROUND(F30+$C$10,4),IF(AND($A31&gt;=$C$6,$C$6&gt;0),ROUND(F30+$C$7,4),$C$3)))))</f>
        <v>1.45</v>
      </c>
      <c r="G31" s="68" t="n">
        <f aca="false">IF($A31&lt;F$18,$C$2,IF($C$1=0,IF($C$16&gt;0,IF($C$2*$C$16&lt;ROUND(G30*F31,3),$C$2*$C$16,ROUND(G30*F31,3)),ROUND(G30*F31,3)),IF($C$16&gt;0,IF($C$2*$C$16&lt;ROUND($C$2*F31,3),$C$2*$C$16,ROUND($C$2*F31,3)),ROUND($C$2*F31,3))))</f>
        <v>0.37</v>
      </c>
      <c r="H31" s="69" t="n">
        <f aca="false">H30+ROUND(G31,2)</f>
        <v>1.17</v>
      </c>
      <c r="I31" s="72"/>
      <c r="J31" s="73" t="n">
        <f aca="false">IF(($A31&lt;J$18),1,IF(AND($A31&gt;$K$15,$K$15&gt;0),J30,IF(AND($A31&gt;=$K$12,$K$12&gt;0),ROUND(J30+$K$13,4),IF(AND($A31&gt;=$K$9,$K$9&gt;0),ROUND(J30+$K$10,4),IF(AND($A31&gt;=$K$6,$K$6&gt;0),ROUND(J30+$K$7,4),$K$3)))))</f>
        <v>1.5</v>
      </c>
      <c r="K31" s="68" t="n">
        <f aca="false">IF($A31&lt;J$18,$K$2,IF($K$1=0,IF($K$16&gt;0,IF($K$2*$K$16&lt;ROUND(K30*J31,3),$K$2*$K$16,ROUND(K30*J31,3)),ROUND(K30*J31,3)),IF($K$16&gt;0,IF($K$2*$K$16&lt;ROUND($K$2*J31,3),$K$2*$K$16,ROUND($K$2*J31,3)),ROUND($K$2*J31,3))))</f>
        <v>0.495</v>
      </c>
      <c r="L31" s="69" t="n">
        <f aca="false">L30+ROUND(K31,2)</f>
        <v>1.4</v>
      </c>
      <c r="M31" s="70"/>
      <c r="N31" s="71" t="n">
        <f aca="false">IF(($A31&lt;N$18),1,IF(AND($A31&gt;$K$15,$K$15&gt;0),N30,IF(AND($A31&gt;=$K$12,$K$12&gt;0),ROUND(N30+$K$13,4),IF(AND($A31&gt;=$K$9,$K$9&gt;0),ROUND(N30+$K$10,4),IF(AND($A31&gt;=$K$6,$K$6&gt;0),ROUND(N30+$K$7,4),$K$3)))))</f>
        <v>1.5</v>
      </c>
      <c r="O31" s="68" t="n">
        <f aca="false">IF($A31&lt;N$18,$K$2,IF($K$1=0,IF($K$16&gt;0,IF($K$2*$K$16&lt;ROUND(O30*N31,3),$K$2*$K$16,ROUND(O30*N31,3)),ROUND(O30*N31,3)),IF($K$16&gt;0,IF($K$2*$K$16&lt;ROUND($K$2*N31,3),$K$2*$K$16,ROUND($K$2*N31,3)),ROUND($K$2*N31,3))))</f>
        <v>0.752</v>
      </c>
      <c r="P31" s="69" t="n">
        <f aca="false">P30+ROUND(O31,2)</f>
        <v>2.12</v>
      </c>
    </row>
    <row r="32" customFormat="false" ht="15" hidden="false" customHeight="false" outlineLevel="0" collapsed="false">
      <c r="A32" s="66" t="n">
        <v>12</v>
      </c>
      <c r="B32" s="67" t="n">
        <f aca="false">IF(($A32&lt;B$18),1,IF(AND($A32&gt;$C$15,$C$15&gt;0),B31,IF(AND($A32&gt;=$C$12,$C$12&gt;0),ROUND(B31+$C$13,4),IF(AND($A32&gt;=$C$9,$C$9&gt;0),ROUND(B31+$C$10,4),IF(AND($A32&gt;=$C$6,$C$6&gt;0),ROUND(B31+$C$7,4),$C$3)))))</f>
        <v>1.4</v>
      </c>
      <c r="C32" s="68" t="n">
        <f aca="false">IF($A32&lt;B$18,$C$2,IF($C$1=0,IF($C$16&gt;0,IF($C$2*$C$16&lt;ROUND(C31*B32,3),$C$2*$C$16,ROUND(C31*B32,3)),ROUND(C31*B32,3)),IF($C$16&gt;0,IF($C$2*$C$16&lt;ROUND($C$2*B32,3),$C$2*$C$16,ROUND($C$2*B32,3)),ROUND($C$2*B32,3))))</f>
        <v>0.384</v>
      </c>
      <c r="D32" s="69" t="n">
        <f aca="false">D31+ROUND(C32,2)</f>
        <v>1.24</v>
      </c>
      <c r="E32" s="70"/>
      <c r="F32" s="71" t="n">
        <f aca="false">IF(($A32&lt;F$18),1,IF(AND($A32&gt;$C$15,$C$15&gt;0),F31,IF(AND($A32&gt;=$C$12,$C$12&gt;0),ROUND(F31+$C$13,4),IF(AND($A32&gt;=$C$9,$C$9&gt;0),ROUND(F31+$C$10,4),IF(AND($A32&gt;=$C$6,$C$6&gt;0),ROUND(F31+$C$7,4),$C$3)))))</f>
        <v>1.4</v>
      </c>
      <c r="G32" s="68" t="n">
        <f aca="false">IF($A32&lt;F$18,$C$2,IF($C$1=0,IF($C$16&gt;0,IF($C$2*$C$16&lt;ROUND(G31*F32,3),$C$2*$C$16,ROUND(G31*F32,3)),ROUND(G31*F32,3)),IF($C$16&gt;0,IF($C$2*$C$16&lt;ROUND($C$2*F32,3),$C$2*$C$16,ROUND($C$2*F32,3)),ROUND($C$2*F32,3))))</f>
        <v>0.518</v>
      </c>
      <c r="H32" s="69" t="n">
        <f aca="false">H31+ROUND(G32,2)</f>
        <v>1.69</v>
      </c>
      <c r="I32" s="72"/>
      <c r="J32" s="73" t="n">
        <f aca="false">IF(($A32&lt;J$18),1,IF(AND($A32&gt;$K$15,$K$15&gt;0),J31,IF(AND($A32&gt;=$K$12,$K$12&gt;0),ROUND(J31+$K$13,4),IF(AND($A32&gt;=$K$9,$K$9&gt;0),ROUND(J31+$K$10,4),IF(AND($A32&gt;=$K$6,$K$6&gt;0),ROUND(J31+$K$7,4),$K$3)))))</f>
        <v>1.45</v>
      </c>
      <c r="K32" s="68" t="n">
        <f aca="false">IF($A32&lt;J$18,$K$2,IF($K$1=0,IF($K$16&gt;0,IF($K$2*$K$16&lt;ROUND(K31*J32,3),$K$2*$K$16,ROUND(K31*J32,3)),ROUND(K31*J32,3)),IF($K$16&gt;0,IF($K$2*$K$16&lt;ROUND($K$2*J32,3),$K$2*$K$16,ROUND($K$2*J32,3)),ROUND($K$2*J32,3))))</f>
        <v>0.718</v>
      </c>
      <c r="L32" s="69" t="n">
        <f aca="false">L31+ROUND(K32,2)</f>
        <v>2.12</v>
      </c>
      <c r="M32" s="70"/>
      <c r="N32" s="71" t="n">
        <f aca="false">IF(($A32&lt;N$18),1,IF(AND($A32&gt;$K$15,$K$15&gt;0),N31,IF(AND($A32&gt;=$K$12,$K$12&gt;0),ROUND(N31+$K$13,4),IF(AND($A32&gt;=$K$9,$K$9&gt;0),ROUND(N31+$K$10,4),IF(AND($A32&gt;=$K$6,$K$6&gt;0),ROUND(N31+$K$7,4),$K$3)))))</f>
        <v>1.45</v>
      </c>
      <c r="O32" s="68" t="n">
        <f aca="false">IF($A32&lt;N$18,$K$2,IF($K$1=0,IF($K$16&gt;0,IF($K$2*$K$16&lt;ROUND(O31*N32,3),$K$2*$K$16,ROUND(O31*N32,3)),ROUND(O31*N32,3)),IF($K$16&gt;0,IF($K$2*$K$16&lt;ROUND($K$2*N32,3),$K$2*$K$16,ROUND($K$2*N32,3)),ROUND($K$2*N32,3))))</f>
        <v>1.09</v>
      </c>
      <c r="P32" s="69" t="n">
        <f aca="false">P31+ROUND(O32,2)</f>
        <v>3.21</v>
      </c>
    </row>
    <row r="33" customFormat="false" ht="15" hidden="false" customHeight="false" outlineLevel="0" collapsed="false">
      <c r="A33" s="66" t="n">
        <v>13</v>
      </c>
      <c r="B33" s="67" t="n">
        <f aca="false">IF(($A33&lt;B$18),1,IF(AND($A33&gt;$C$15,$C$15&gt;0),B32,IF(AND($A33&gt;=$C$12,$C$12&gt;0),ROUND(B32+$C$13,4),IF(AND($A33&gt;=$C$9,$C$9&gt;0),ROUND(B32+$C$10,4),IF(AND($A33&gt;=$C$6,$C$6&gt;0),ROUND(B32+$C$7,4),$C$3)))))</f>
        <v>1.35</v>
      </c>
      <c r="C33" s="68" t="n">
        <f aca="false">IF($A33&lt;B$18,$C$2,IF($C$1=0,IF($C$16&gt;0,IF($C$2*$C$16&lt;ROUND(C32*B33,3),$C$2*$C$16,ROUND(C32*B33,3)),ROUND(C32*B33,3)),IF($C$16&gt;0,IF($C$2*$C$16&lt;ROUND($C$2*B33,3),$C$2*$C$16,ROUND($C$2*B33,3)),ROUND($C$2*B33,3))))</f>
        <v>0.518</v>
      </c>
      <c r="D33" s="69" t="n">
        <f aca="false">D32+ROUND(C33,2)</f>
        <v>1.76</v>
      </c>
      <c r="E33" s="70"/>
      <c r="F33" s="71" t="n">
        <f aca="false">IF(($A33&lt;F$18),1,IF(AND($A33&gt;$C$15,$C$15&gt;0),F32,IF(AND($A33&gt;=$C$12,$C$12&gt;0),ROUND(F32+$C$13,4),IF(AND($A33&gt;=$C$9,$C$9&gt;0),ROUND(F32+$C$10,4),IF(AND($A33&gt;=$C$6,$C$6&gt;0),ROUND(F32+$C$7,4),$C$3)))))</f>
        <v>1.35</v>
      </c>
      <c r="G33" s="68" t="n">
        <f aca="false">IF($A33&lt;F$18,$C$2,IF($C$1=0,IF($C$16&gt;0,IF($C$2*$C$16&lt;ROUND(G32*F33,3),$C$2*$C$16,ROUND(G32*F33,3)),ROUND(G32*F33,3)),IF($C$16&gt;0,IF($C$2*$C$16&lt;ROUND($C$2*F33,3),$C$2*$C$16,ROUND($C$2*F33,3)),ROUND($C$2*F33,3))))</f>
        <v>0.699</v>
      </c>
      <c r="H33" s="69" t="n">
        <f aca="false">H32+ROUND(G33,2)</f>
        <v>2.39</v>
      </c>
      <c r="I33" s="72"/>
      <c r="J33" s="73" t="n">
        <f aca="false">IF(($A33&lt;J$18),1,IF(AND($A33&gt;$K$15,$K$15&gt;0),J32,IF(AND($A33&gt;=$K$12,$K$12&gt;0),ROUND(J32+$K$13,4),IF(AND($A33&gt;=$K$9,$K$9&gt;0),ROUND(J32+$K$10,4),IF(AND($A33&gt;=$K$6,$K$6&gt;0),ROUND(J32+$K$7,4),$K$3)))))</f>
        <v>1.45</v>
      </c>
      <c r="K33" s="68" t="n">
        <f aca="false">IF($A33&lt;J$18,$K$2,IF($K$1=0,IF($K$16&gt;0,IF($K$2*$K$16&lt;ROUND(K32*J33,3),$K$2*$K$16,ROUND(K32*J33,3)),ROUND(K32*J33,3)),IF($K$16&gt;0,IF($K$2*$K$16&lt;ROUND($K$2*J33,3),$K$2*$K$16,ROUND($K$2*J33,3)),ROUND($K$2*J33,3))))</f>
        <v>1.041</v>
      </c>
      <c r="L33" s="69" t="n">
        <f aca="false">L32+ROUND(K33,2)</f>
        <v>3.16</v>
      </c>
      <c r="M33" s="70"/>
      <c r="N33" s="71" t="n">
        <f aca="false">IF(($A33&lt;N$18),1,IF(AND($A33&gt;$K$15,$K$15&gt;0),N32,IF(AND($A33&gt;=$K$12,$K$12&gt;0),ROUND(N32+$K$13,4),IF(AND($A33&gt;=$K$9,$K$9&gt;0),ROUND(N32+$K$10,4),IF(AND($A33&gt;=$K$6,$K$6&gt;0),ROUND(N32+$K$7,4),$K$3)))))</f>
        <v>1.45</v>
      </c>
      <c r="O33" s="68" t="n">
        <f aca="false">IF($A33&lt;N$18,$K$2,IF($K$1=0,IF($K$16&gt;0,IF($K$2*$K$16&lt;ROUND(O32*N33,3),$K$2*$K$16,ROUND(O32*N33,3)),ROUND(O32*N33,3)),IF($K$16&gt;0,IF($K$2*$K$16&lt;ROUND($K$2*N33,3),$K$2*$K$16,ROUND($K$2*N33,3)),ROUND($K$2*N33,3))))</f>
        <v>1.581</v>
      </c>
      <c r="P33" s="69" t="n">
        <f aca="false">P32+ROUND(O33,2)</f>
        <v>4.79</v>
      </c>
    </row>
    <row r="34" customFormat="false" ht="15" hidden="false" customHeight="false" outlineLevel="0" collapsed="false">
      <c r="A34" s="66" t="n">
        <v>14</v>
      </c>
      <c r="B34" s="67" t="n">
        <f aca="false">IF(($A34&lt;B$18),1,IF(AND($A34&gt;$C$15,$C$15&gt;0),B33,IF(AND($A34&gt;=$C$12,$C$12&gt;0),ROUND(B33+$C$13,4),IF(AND($A34&gt;=$C$9,$C$9&gt;0),ROUND(B33+$C$10,4),IF(AND($A34&gt;=$C$6,$C$6&gt;0),ROUND(B33+$C$7,4),$C$3)))))</f>
        <v>1.3</v>
      </c>
      <c r="C34" s="68" t="n">
        <f aca="false">IF($A34&lt;B$18,$C$2,IF($C$1=0,IF($C$16&gt;0,IF($C$2*$C$16&lt;ROUND(C33*B34,3),$C$2*$C$16,ROUND(C33*B34,3)),ROUND(C33*B34,3)),IF($C$16&gt;0,IF($C$2*$C$16&lt;ROUND($C$2*B34,3),$C$2*$C$16,ROUND($C$2*B34,3)),ROUND($C$2*B34,3))))</f>
        <v>0.673</v>
      </c>
      <c r="D34" s="69" t="n">
        <f aca="false">D33+ROUND(C34,2)</f>
        <v>2.43</v>
      </c>
      <c r="E34" s="70"/>
      <c r="F34" s="71" t="n">
        <f aca="false">IF(($A34&lt;F$18),1,IF(AND($A34&gt;$C$15,$C$15&gt;0),F33,IF(AND($A34&gt;=$C$12,$C$12&gt;0),ROUND(F33+$C$13,4),IF(AND($A34&gt;=$C$9,$C$9&gt;0),ROUND(F33+$C$10,4),IF(AND($A34&gt;=$C$6,$C$6&gt;0),ROUND(F33+$C$7,4),$C$3)))))</f>
        <v>1.3</v>
      </c>
      <c r="G34" s="68" t="n">
        <f aca="false">IF($A34&lt;F$18,$C$2,IF($C$1=0,IF($C$16&gt;0,IF($C$2*$C$16&lt;ROUND(G33*F34,3),$C$2*$C$16,ROUND(G33*F34,3)),ROUND(G33*F34,3)),IF($C$16&gt;0,IF($C$2*$C$16&lt;ROUND($C$2*F34,3),$C$2*$C$16,ROUND($C$2*F34,3)),ROUND($C$2*F34,3))))</f>
        <v>0.909</v>
      </c>
      <c r="H34" s="69" t="n">
        <f aca="false">H33+ROUND(G34,2)</f>
        <v>3.3</v>
      </c>
      <c r="I34" s="72"/>
      <c r="J34" s="73" t="n">
        <f aca="false">IF(($A34&lt;J$18),1,IF(AND($A34&gt;$K$15,$K$15&gt;0),J33,IF(AND($A34&gt;=$K$12,$K$12&gt;0),ROUND(J33+$K$13,4),IF(AND($A34&gt;=$K$9,$K$9&gt;0),ROUND(J33+$K$10,4),IF(AND($A34&gt;=$K$6,$K$6&gt;0),ROUND(J33+$K$7,4),$K$3)))))</f>
        <v>1.45</v>
      </c>
      <c r="K34" s="68" t="n">
        <f aca="false">IF($A34&lt;J$18,$K$2,IF($K$1=0,IF($K$16&gt;0,IF($K$2*$K$16&lt;ROUND(K33*J34,3),$K$2*$K$16,ROUND(K33*J34,3)),ROUND(K33*J34,3)),IF($K$16&gt;0,IF($K$2*$K$16&lt;ROUND($K$2*J34,3),$K$2*$K$16,ROUND($K$2*J34,3)),ROUND($K$2*J34,3))))</f>
        <v>1.509</v>
      </c>
      <c r="L34" s="69" t="n">
        <f aca="false">L33+ROUND(K34,2)</f>
        <v>4.67</v>
      </c>
      <c r="M34" s="70"/>
      <c r="N34" s="71" t="n">
        <f aca="false">IF(($A34&lt;N$18),1,IF(AND($A34&gt;$K$15,$K$15&gt;0),N33,IF(AND($A34&gt;=$K$12,$K$12&gt;0),ROUND(N33+$K$13,4),IF(AND($A34&gt;=$K$9,$K$9&gt;0),ROUND(N33+$K$10,4),IF(AND($A34&gt;=$K$6,$K$6&gt;0),ROUND(N33+$K$7,4),$K$3)))))</f>
        <v>1.45</v>
      </c>
      <c r="O34" s="68" t="n">
        <f aca="false">IF($A34&lt;N$18,$K$2,IF($K$1=0,IF($K$16&gt;0,IF($K$2*$K$16&lt;ROUND(O33*N34,3),$K$2*$K$16,ROUND(O33*N34,3)),ROUND(O33*N34,3)),IF($K$16&gt;0,IF($K$2*$K$16&lt;ROUND($K$2*N34,3),$K$2*$K$16,ROUND($K$2*N34,3)),ROUND($K$2*N34,3))))</f>
        <v>2</v>
      </c>
      <c r="P34" s="69" t="n">
        <f aca="false">P33+ROUND(O34,2)</f>
        <v>6.79</v>
      </c>
    </row>
    <row r="35" customFormat="false" ht="15" hidden="false" customHeight="false" outlineLevel="0" collapsed="false">
      <c r="A35" s="66" t="n">
        <v>15</v>
      </c>
      <c r="B35" s="74" t="n">
        <f aca="false">IF(($A35&lt;B$18),1,IF(AND($A35&gt;$C$15,$C$15&gt;0),B34,IF(AND($A35&gt;=$C$12,$C$12&gt;0),ROUND(B34+$C$13,4),IF(AND($A35&gt;=$C$9,$C$9&gt;0),ROUND(B34+$C$10,4),IF(AND($A35&gt;=$C$6,$C$6&gt;0),ROUND(B34+$C$7,4),$C$3)))))</f>
        <v>1.25</v>
      </c>
      <c r="C35" s="75" t="n">
        <f aca="false">IF($A35&lt;B$18,$C$2,IF($C$1=0,IF($C$16&gt;0,IF($C$2*$C$16&lt;ROUND(C34*B35,3),$C$2*$C$16,ROUND(C34*B35,3)),ROUND(C34*B35,3)),IF($C$16&gt;0,IF($C$2*$C$16&lt;ROUND($C$2*B35,3),$C$2*$C$16,ROUND($C$2*B35,3)),ROUND($C$2*B35,3))))</f>
        <v>0.841</v>
      </c>
      <c r="D35" s="76" t="n">
        <f aca="false">D34+ROUND(C35,2)</f>
        <v>3.27</v>
      </c>
      <c r="E35" s="70"/>
      <c r="F35" s="77" t="n">
        <f aca="false">IF(($A35&lt;F$18),1,IF(AND($A35&gt;$C$15,$C$15&gt;0),F34,IF(AND($A35&gt;=$C$12,$C$12&gt;0),ROUND(F34+$C$13,4),IF(AND($A35&gt;=$C$9,$C$9&gt;0),ROUND(F34+$C$10,4),IF(AND($A35&gt;=$C$6,$C$6&gt;0),ROUND(F34+$C$7,4),$C$3)))))</f>
        <v>1.25</v>
      </c>
      <c r="G35" s="75" t="n">
        <f aca="false">IF($A35&lt;F$18,$C$2,IF($C$1=0,IF($C$16&gt;0,IF($C$2*$C$16&lt;ROUND(G34*F35,3),$C$2*$C$16,ROUND(G34*F35,3)),ROUND(G34*F35,3)),IF($C$16&gt;0,IF($C$2*$C$16&lt;ROUND($C$2*F35,3),$C$2*$C$16,ROUND($C$2*F35,3)),ROUND($C$2*F35,3))))</f>
        <v>1.1</v>
      </c>
      <c r="H35" s="76" t="n">
        <f aca="false">H34+ROUND(G35,2)</f>
        <v>4.4</v>
      </c>
      <c r="I35" s="72"/>
      <c r="J35" s="77" t="n">
        <f aca="false">IF(($A35&lt;J$18),1,IF(AND($A35&gt;$K$15,$K$15&gt;0),J34,IF(AND($A35&gt;=$K$12,$K$12&gt;0),ROUND(J34+$K$13,4),IF(AND($A35&gt;=$K$9,$K$9&gt;0),ROUND(J34+$K$10,4),IF(AND($A35&gt;=$K$6,$K$6&gt;0),ROUND(J34+$K$7,4),$K$3)))))</f>
        <v>1.45</v>
      </c>
      <c r="K35" s="75" t="n">
        <f aca="false">IF($A35&lt;J$18,$K$2,IF($K$1=0,IF($K$16&gt;0,IF($K$2*$K$16&lt;ROUND(K34*J35,3),$K$2*$K$16,ROUND(K34*J35,3)),ROUND(K34*J35,3)),IF($K$16&gt;0,IF($K$2*$K$16&lt;ROUND($K$2*J35,3),$K$2*$K$16,ROUND($K$2*J35,3)),ROUND($K$2*J35,3))))</f>
        <v>2</v>
      </c>
      <c r="L35" s="76" t="n">
        <f aca="false">L34+ROUND(K35,2)</f>
        <v>6.67</v>
      </c>
      <c r="M35" s="70"/>
      <c r="N35" s="77" t="n">
        <f aca="false">IF(($A35&lt;N$18),1,IF(AND($A35&gt;$K$15,$K$15&gt;0),N34,IF(AND($A35&gt;=$K$12,$K$12&gt;0),ROUND(N34+$K$13,4),IF(AND($A35&gt;=$K$9,$K$9&gt;0),ROUND(N34+$K$10,4),IF(AND($A35&gt;=$K$6,$K$6&gt;0),ROUND(N34+$K$7,4),$K$3)))))</f>
        <v>1.45</v>
      </c>
      <c r="O35" s="75" t="n">
        <f aca="false">IF($A35&lt;N$18,$K$2,IF($K$1=0,IF($K$16&gt;0,IF($K$2*$K$16&lt;ROUND(O34*N35,3),$K$2*$K$16,ROUND(O34*N35,3)),ROUND(O34*N35,3)),IF($K$16&gt;0,IF($K$2*$K$16&lt;ROUND($K$2*N35,3),$K$2*$K$16,ROUND($K$2*N35,3)),ROUND($K$2*N35,3))))</f>
        <v>2</v>
      </c>
      <c r="P35" s="76" t="n">
        <f aca="false">P34+ROUND(O35,2)</f>
        <v>8.79</v>
      </c>
    </row>
    <row r="36" customFormat="false" ht="15" hidden="false" customHeight="false" outlineLevel="0" collapsed="false">
      <c r="A36" s="66" t="n">
        <v>16</v>
      </c>
      <c r="B36" s="67" t="n">
        <f aca="false">IF(($A36&lt;B$18),1,IF(AND($A36&gt;$C$15,$C$15&gt;0),B35,IF(AND($A36&gt;=$C$12,$C$12&gt;0),ROUND(B35+$C$13,4),IF(AND($A36&gt;=$C$9,$C$9&gt;0),ROUND(B35+$C$10,4),IF(AND($A36&gt;=$C$6,$C$6&gt;0),ROUND(B35+$C$7,4),$C$3)))))</f>
        <v>1.25</v>
      </c>
      <c r="C36" s="68" t="n">
        <f aca="false">IF($A36&lt;B$18,$C$2,IF($C$1=0,IF($C$16&gt;0,IF($C$2*$C$16&lt;ROUND(C35*B36,3),$C$2*$C$16,ROUND(C35*B36,3)),ROUND(C35*B36,3)),IF($C$16&gt;0,IF($C$2*$C$16&lt;ROUND($C$2*B36,3),$C$2*$C$16,ROUND($C$2*B36,3)),ROUND($C$2*B36,3))))</f>
        <v>1.051</v>
      </c>
      <c r="D36" s="69" t="n">
        <f aca="false">D35+ROUND(C36,2)</f>
        <v>4.32</v>
      </c>
      <c r="E36" s="70"/>
      <c r="F36" s="71" t="n">
        <f aca="false">IF(($A36&lt;F$18),1,IF(AND($A36&gt;$C$15,$C$15&gt;0),F35,IF(AND($A36&gt;=$C$12,$C$12&gt;0),ROUND(F35+$C$13,4),IF(AND($A36&gt;=$C$9,$C$9&gt;0),ROUND(F35+$C$10,4),IF(AND($A36&gt;=$C$6,$C$6&gt;0),ROUND(F35+$C$7,4),$C$3)))))</f>
        <v>1.25</v>
      </c>
      <c r="G36" s="68" t="n">
        <f aca="false">IF($A36&lt;F$18,$C$2,IF($C$1=0,IF($C$16&gt;0,IF($C$2*$C$16&lt;ROUND(G35*F36,3),$C$2*$C$16,ROUND(G35*F36,3)),ROUND(G35*F36,3)),IF($C$16&gt;0,IF($C$2*$C$16&lt;ROUND($C$2*F36,3),$C$2*$C$16,ROUND($C$2*F36,3)),ROUND($C$2*F36,3))))</f>
        <v>1.1</v>
      </c>
      <c r="H36" s="69" t="n">
        <f aca="false">H35+ROUND(G36,2)</f>
        <v>5.5</v>
      </c>
      <c r="I36" s="72"/>
      <c r="J36" s="73" t="n">
        <f aca="false">IF(($A36&lt;J$18),1,IF(AND($A36&gt;$K$15,$K$15&gt;0),J35,IF(AND($A36&gt;=$K$12,$K$12&gt;0),ROUND(J35+$K$13,4),IF(AND($A36&gt;=$K$9,$K$9&gt;0),ROUND(J35+$K$10,4),IF(AND($A36&gt;=$K$6,$K$6&gt;0),ROUND(J35+$K$7,4),$K$3)))))</f>
        <v>1.45</v>
      </c>
      <c r="K36" s="68" t="n">
        <f aca="false">IF($A36&lt;J$18,$K$2,IF($K$1=0,IF($K$16&gt;0,IF($K$2*$K$16&lt;ROUND(K35*J36,3),$K$2*$K$16,ROUND(K35*J36,3)),ROUND(K35*J36,3)),IF($K$16&gt;0,IF($K$2*$K$16&lt;ROUND($K$2*J36,3),$K$2*$K$16,ROUND($K$2*J36,3)),ROUND($K$2*J36,3))))</f>
        <v>2</v>
      </c>
      <c r="L36" s="69" t="n">
        <f aca="false">L35+ROUND(K36,2)</f>
        <v>8.67</v>
      </c>
      <c r="M36" s="70"/>
      <c r="N36" s="71" t="n">
        <f aca="false">IF(($A36&lt;N$18),1,IF(AND($A36&gt;$K$15,$K$15&gt;0),N35,IF(AND($A36&gt;=$K$12,$K$12&gt;0),ROUND(N35+$K$13,4),IF(AND($A36&gt;=$K$9,$K$9&gt;0),ROUND(N35+$K$10,4),IF(AND($A36&gt;=$K$6,$K$6&gt;0),ROUND(N35+$K$7,4),$K$3)))))</f>
        <v>1.45</v>
      </c>
      <c r="O36" s="68" t="n">
        <f aca="false">IF($A36&lt;N$18,$K$2,IF($K$1=0,IF($K$16&gt;0,IF($K$2*$K$16&lt;ROUND(O35*N36,3),$K$2*$K$16,ROUND(O35*N36,3)),ROUND(O35*N36,3)),IF($K$16&gt;0,IF($K$2*$K$16&lt;ROUND($K$2*N36,3),$K$2*$K$16,ROUND($K$2*N36,3)),ROUND($K$2*N36,3))))</f>
        <v>2</v>
      </c>
      <c r="P36" s="69" t="n">
        <f aca="false">P35+ROUND(O36,2)</f>
        <v>10.79</v>
      </c>
    </row>
    <row r="37" customFormat="false" ht="15" hidden="false" customHeight="false" outlineLevel="0" collapsed="false">
      <c r="A37" s="66" t="n">
        <v>17</v>
      </c>
      <c r="B37" s="67" t="n">
        <f aca="false">IF(($A37&lt;B$18),1,IF(AND($A37&gt;$C$15,$C$15&gt;0),B36,IF(AND($A37&gt;=$C$12,$C$12&gt;0),ROUND(B36+$C$13,4),IF(AND($A37&gt;=$C$9,$C$9&gt;0),ROUND(B36+$C$10,4),IF(AND($A37&gt;=$C$6,$C$6&gt;0),ROUND(B36+$C$7,4),$C$3)))))</f>
        <v>1.25</v>
      </c>
      <c r="C37" s="68" t="n">
        <f aca="false">IF($A37&lt;B$18,$C$2,IF($C$1=0,IF($C$16&gt;0,IF($C$2*$C$16&lt;ROUND(C36*B37,3),$C$2*$C$16,ROUND(C36*B37,3)),ROUND(C36*B37,3)),IF($C$16&gt;0,IF($C$2*$C$16&lt;ROUND($C$2*B37,3),$C$2*$C$16,ROUND($C$2*B37,3)),ROUND($C$2*B37,3))))</f>
        <v>1.1</v>
      </c>
      <c r="D37" s="69" t="n">
        <f aca="false">D36+ROUND(C37,2)</f>
        <v>5.42</v>
      </c>
      <c r="E37" s="70"/>
      <c r="F37" s="71" t="n">
        <f aca="false">IF(($A37&lt;F$18),1,IF(AND($A37&gt;$C$15,$C$15&gt;0),F36,IF(AND($A37&gt;=$C$12,$C$12&gt;0),ROUND(F36+$C$13,4),IF(AND($A37&gt;=$C$9,$C$9&gt;0),ROUND(F36+$C$10,4),IF(AND($A37&gt;=$C$6,$C$6&gt;0),ROUND(F36+$C$7,4),$C$3)))))</f>
        <v>1.25</v>
      </c>
      <c r="G37" s="68" t="n">
        <f aca="false">IF($A37&lt;F$18,$C$2,IF($C$1=0,IF($C$16&gt;0,IF($C$2*$C$16&lt;ROUND(G36*F37,3),$C$2*$C$16,ROUND(G36*F37,3)),ROUND(G36*F37,3)),IF($C$16&gt;0,IF($C$2*$C$16&lt;ROUND($C$2*F37,3),$C$2*$C$16,ROUND($C$2*F37,3)),ROUND($C$2*F37,3))))</f>
        <v>1.1</v>
      </c>
      <c r="H37" s="69" t="n">
        <f aca="false">H36+ROUND(G37,2)</f>
        <v>6.6</v>
      </c>
      <c r="I37" s="72"/>
      <c r="J37" s="73" t="n">
        <f aca="false">IF(($A37&lt;J$18),1,IF(AND($A37&gt;$K$15,$K$15&gt;0),J36,IF(AND($A37&gt;=$K$12,$K$12&gt;0),ROUND(J36+$K$13,4),IF(AND($A37&gt;=$K$9,$K$9&gt;0),ROUND(J36+$K$10,4),IF(AND($A37&gt;=$K$6,$K$6&gt;0),ROUND(J36+$K$7,4),$K$3)))))</f>
        <v>1.45</v>
      </c>
      <c r="K37" s="68" t="n">
        <f aca="false">IF($A37&lt;J$18,$K$2,IF($K$1=0,IF($K$16&gt;0,IF($K$2*$K$16&lt;ROUND(K36*J37,3),$K$2*$K$16,ROUND(K36*J37,3)),ROUND(K36*J37,3)),IF($K$16&gt;0,IF($K$2*$K$16&lt;ROUND($K$2*J37,3),$K$2*$K$16,ROUND($K$2*J37,3)),ROUND($K$2*J37,3))))</f>
        <v>2</v>
      </c>
      <c r="L37" s="69" t="n">
        <f aca="false">L36+ROUND(K37,2)</f>
        <v>10.67</v>
      </c>
      <c r="M37" s="70"/>
      <c r="N37" s="71" t="n">
        <f aca="false">IF(($A37&lt;N$18),1,IF(AND($A37&gt;$K$15,$K$15&gt;0),N36,IF(AND($A37&gt;=$K$12,$K$12&gt;0),ROUND(N36+$K$13,4),IF(AND($A37&gt;=$K$9,$K$9&gt;0),ROUND(N36+$K$10,4),IF(AND($A37&gt;=$K$6,$K$6&gt;0),ROUND(N36+$K$7,4),$K$3)))))</f>
        <v>1.45</v>
      </c>
      <c r="O37" s="68" t="n">
        <f aca="false">IF($A37&lt;N$18,$K$2,IF($K$1=0,IF($K$16&gt;0,IF($K$2*$K$16&lt;ROUND(O36*N37,3),$K$2*$K$16,ROUND(O36*N37,3)),ROUND(O36*N37,3)),IF($K$16&gt;0,IF($K$2*$K$16&lt;ROUND($K$2*N37,3),$K$2*$K$16,ROUND($K$2*N37,3)),ROUND($K$2*N37,3))))</f>
        <v>2</v>
      </c>
      <c r="P37" s="69" t="n">
        <f aca="false">P36+ROUND(O37,2)</f>
        <v>12.79</v>
      </c>
    </row>
    <row r="38" customFormat="false" ht="15" hidden="false" customHeight="false" outlineLevel="0" collapsed="false">
      <c r="A38" s="66" t="n">
        <v>18</v>
      </c>
      <c r="B38" s="67" t="n">
        <f aca="false">IF(($A38&lt;B$18),1,IF(AND($A38&gt;$C$15,$C$15&gt;0),B37,IF(AND($A38&gt;=$C$12,$C$12&gt;0),ROUND(B37+$C$13,4),IF(AND($A38&gt;=$C$9,$C$9&gt;0),ROUND(B37+$C$10,4),IF(AND($A38&gt;=$C$6,$C$6&gt;0),ROUND(B37+$C$7,4),$C$3)))))</f>
        <v>1.25</v>
      </c>
      <c r="C38" s="68" t="n">
        <f aca="false">IF($A38&lt;B$18,$C$2,IF($C$1=0,IF($C$16&gt;0,IF($C$2*$C$16&lt;ROUND(C37*B38,3),$C$2*$C$16,ROUND(C37*B38,3)),ROUND(C37*B38,3)),IF($C$16&gt;0,IF($C$2*$C$16&lt;ROUND($C$2*B38,3),$C$2*$C$16,ROUND($C$2*B38,3)),ROUND($C$2*B38,3))))</f>
        <v>1.1</v>
      </c>
      <c r="D38" s="69" t="n">
        <f aca="false">D37+ROUND(C38,2)</f>
        <v>6.52</v>
      </c>
      <c r="E38" s="70"/>
      <c r="F38" s="71" t="n">
        <f aca="false">IF(($A38&lt;F$18),1,IF(AND($A38&gt;$C$15,$C$15&gt;0),F37,IF(AND($A38&gt;=$C$12,$C$12&gt;0),ROUND(F37+$C$13,4),IF(AND($A38&gt;=$C$9,$C$9&gt;0),ROUND(F37+$C$10,4),IF(AND($A38&gt;=$C$6,$C$6&gt;0),ROUND(F37+$C$7,4),$C$3)))))</f>
        <v>1.25</v>
      </c>
      <c r="G38" s="68" t="n">
        <f aca="false">IF($A38&lt;F$18,$C$2,IF($C$1=0,IF($C$16&gt;0,IF($C$2*$C$16&lt;ROUND(G37*F38,3),$C$2*$C$16,ROUND(G37*F38,3)),ROUND(G37*F38,3)),IF($C$16&gt;0,IF($C$2*$C$16&lt;ROUND($C$2*F38,3),$C$2*$C$16,ROUND($C$2*F38,3)),ROUND($C$2*F38,3))))</f>
        <v>1.1</v>
      </c>
      <c r="H38" s="69" t="n">
        <f aca="false">H37+ROUND(G38,2)</f>
        <v>7.7</v>
      </c>
      <c r="I38" s="72"/>
      <c r="J38" s="73" t="n">
        <f aca="false">IF(($A38&lt;J$18),1,IF(AND($A38&gt;$K$15,$K$15&gt;0),J37,IF(AND($A38&gt;=$K$12,$K$12&gt;0),ROUND(J37+$K$13,4),IF(AND($A38&gt;=$K$9,$K$9&gt;0),ROUND(J37+$K$10,4),IF(AND($A38&gt;=$K$6,$K$6&gt;0),ROUND(J37+$K$7,4),$K$3)))))</f>
        <v>1.45</v>
      </c>
      <c r="K38" s="68" t="n">
        <f aca="false">IF($A38&lt;J$18,$K$2,IF($K$1=0,IF($K$16&gt;0,IF($K$2*$K$16&lt;ROUND(K37*J38,3),$K$2*$K$16,ROUND(K37*J38,3)),ROUND(K37*J38,3)),IF($K$16&gt;0,IF($K$2*$K$16&lt;ROUND($K$2*J38,3),$K$2*$K$16,ROUND($K$2*J38,3)),ROUND($K$2*J38,3))))</f>
        <v>2</v>
      </c>
      <c r="L38" s="69" t="n">
        <f aca="false">L37+ROUND(K38,2)</f>
        <v>12.67</v>
      </c>
      <c r="M38" s="70"/>
      <c r="N38" s="71" t="n">
        <f aca="false">IF(($A38&lt;N$18),1,IF(AND($A38&gt;$K$15,$K$15&gt;0),N37,IF(AND($A38&gt;=$K$12,$K$12&gt;0),ROUND(N37+$K$13,4),IF(AND($A38&gt;=$K$9,$K$9&gt;0),ROUND(N37+$K$10,4),IF(AND($A38&gt;=$K$6,$K$6&gt;0),ROUND(N37+$K$7,4),$K$3)))))</f>
        <v>1.45</v>
      </c>
      <c r="O38" s="68" t="n">
        <f aca="false">IF($A38&lt;N$18,$K$2,IF($K$1=0,IF($K$16&gt;0,IF($K$2*$K$16&lt;ROUND(O37*N38,3),$K$2*$K$16,ROUND(O37*N38,3)),ROUND(O37*N38,3)),IF($K$16&gt;0,IF($K$2*$K$16&lt;ROUND($K$2*N38,3),$K$2*$K$16,ROUND($K$2*N38,3)),ROUND($K$2*N38,3))))</f>
        <v>2</v>
      </c>
      <c r="P38" s="69" t="n">
        <f aca="false">P37+ROUND(O38,2)</f>
        <v>14.79</v>
      </c>
    </row>
    <row r="39" customFormat="false" ht="15" hidden="false" customHeight="false" outlineLevel="0" collapsed="false">
      <c r="A39" s="66" t="n">
        <v>19</v>
      </c>
      <c r="B39" s="67" t="n">
        <f aca="false">IF(($A39&lt;B$18),1,IF(AND($A39&gt;$C$15,$C$15&gt;0),B38,IF(AND($A39&gt;=$C$12,$C$12&gt;0),ROUND(B38+$C$13,4),IF(AND($A39&gt;=$C$9,$C$9&gt;0),ROUND(B38+$C$10,4),IF(AND($A39&gt;=$C$6,$C$6&gt;0),ROUND(B38+$C$7,4),$C$3)))))</f>
        <v>1.25</v>
      </c>
      <c r="C39" s="68" t="n">
        <f aca="false">IF($A39&lt;B$18,$C$2,IF($C$1=0,IF($C$16&gt;0,IF($C$2*$C$16&lt;ROUND(C38*B39,3),$C$2*$C$16,ROUND(C38*B39,3)),ROUND(C38*B39,3)),IF($C$16&gt;0,IF($C$2*$C$16&lt;ROUND($C$2*B39,3),$C$2*$C$16,ROUND($C$2*B39,3)),ROUND($C$2*B39,3))))</f>
        <v>1.1</v>
      </c>
      <c r="D39" s="69" t="n">
        <f aca="false">D38+ROUND(C39,2)</f>
        <v>7.62</v>
      </c>
      <c r="E39" s="70"/>
      <c r="F39" s="71" t="n">
        <f aca="false">IF(($A39&lt;F$18),1,IF(AND($A39&gt;$C$15,$C$15&gt;0),F38,IF(AND($A39&gt;=$C$12,$C$12&gt;0),ROUND(F38+$C$13,4),IF(AND($A39&gt;=$C$9,$C$9&gt;0),ROUND(F38+$C$10,4),IF(AND($A39&gt;=$C$6,$C$6&gt;0),ROUND(F38+$C$7,4),$C$3)))))</f>
        <v>1.25</v>
      </c>
      <c r="G39" s="68" t="n">
        <f aca="false">IF($A39&lt;F$18,$C$2,IF($C$1=0,IF($C$16&gt;0,IF($C$2*$C$16&lt;ROUND(G38*F39,3),$C$2*$C$16,ROUND(G38*F39,3)),ROUND(G38*F39,3)),IF($C$16&gt;0,IF($C$2*$C$16&lt;ROUND($C$2*F39,3),$C$2*$C$16,ROUND($C$2*F39,3)),ROUND($C$2*F39,3))))</f>
        <v>1.1</v>
      </c>
      <c r="H39" s="69" t="n">
        <f aca="false">H38+ROUND(G39,2)</f>
        <v>8.8</v>
      </c>
      <c r="I39" s="72"/>
      <c r="J39" s="73" t="n">
        <f aca="false">IF(($A39&lt;J$18),1,IF(AND($A39&gt;$K$15,$K$15&gt;0),J38,IF(AND($A39&gt;=$K$12,$K$12&gt;0),ROUND(J38+$K$13,4),IF(AND($A39&gt;=$K$9,$K$9&gt;0),ROUND(J38+$K$10,4),IF(AND($A39&gt;=$K$6,$K$6&gt;0),ROUND(J38+$K$7,4),$K$3)))))</f>
        <v>1.45</v>
      </c>
      <c r="K39" s="68" t="n">
        <f aca="false">IF($A39&lt;J$18,$K$2,IF($K$1=0,IF($K$16&gt;0,IF($K$2*$K$16&lt;ROUND(K38*J39,3),$K$2*$K$16,ROUND(K38*J39,3)),ROUND(K38*J39,3)),IF($K$16&gt;0,IF($K$2*$K$16&lt;ROUND($K$2*J39,3),$K$2*$K$16,ROUND($K$2*J39,3)),ROUND($K$2*J39,3))))</f>
        <v>2</v>
      </c>
      <c r="L39" s="69" t="n">
        <f aca="false">L38+ROUND(K39,2)</f>
        <v>14.67</v>
      </c>
      <c r="M39" s="70"/>
      <c r="N39" s="71" t="n">
        <f aca="false">IF(($A39&lt;N$18),1,IF(AND($A39&gt;$K$15,$K$15&gt;0),N38,IF(AND($A39&gt;=$K$12,$K$12&gt;0),ROUND(N38+$K$13,4),IF(AND($A39&gt;=$K$9,$K$9&gt;0),ROUND(N38+$K$10,4),IF(AND($A39&gt;=$K$6,$K$6&gt;0),ROUND(N38+$K$7,4),$K$3)))))</f>
        <v>1.45</v>
      </c>
      <c r="O39" s="68" t="n">
        <f aca="false">IF($A39&lt;N$18,$K$2,IF($K$1=0,IF($K$16&gt;0,IF($K$2*$K$16&lt;ROUND(O38*N39,3),$K$2*$K$16,ROUND(O38*N39,3)),ROUND(O38*N39,3)),IF($K$16&gt;0,IF($K$2*$K$16&lt;ROUND($K$2*N39,3),$K$2*$K$16,ROUND($K$2*N39,3)),ROUND($K$2*N39,3))))</f>
        <v>2</v>
      </c>
      <c r="P39" s="69" t="n">
        <f aca="false">P38+ROUND(O39,2)</f>
        <v>16.79</v>
      </c>
    </row>
    <row r="40" customFormat="false" ht="15" hidden="false" customHeight="false" outlineLevel="0" collapsed="false">
      <c r="A40" s="78" t="n">
        <v>20</v>
      </c>
      <c r="B40" s="79" t="n">
        <f aca="false">IF(($A40&lt;B$18),1,IF(AND($A40&gt;$C$15,$C$15&gt;0),B39,IF(AND($A40&gt;=$C$12,$C$12&gt;0),ROUND(B39+$C$13,4),IF(AND($A40&gt;=$C$9,$C$9&gt;0),ROUND(B39+$C$10,4),IF(AND($A40&gt;=$C$6,$C$6&gt;0),ROUND(B39+$C$7,4),$C$3)))))</f>
        <v>1.25</v>
      </c>
      <c r="C40" s="80" t="n">
        <f aca="false">IF($A40&lt;B$18,$C$2,IF($C$1=0,IF($C$16&gt;0,IF($C$2*$C$16&lt;ROUND(C39*B40,3),$C$2*$C$16,ROUND(C39*B40,3)),ROUND(C39*B40,3)),IF($C$16&gt;0,IF($C$2*$C$16&lt;ROUND($C$2*B40,3),$C$2*$C$16,ROUND($C$2*B40,3)),ROUND($C$2*B40,3))))</f>
        <v>1.1</v>
      </c>
      <c r="D40" s="81" t="n">
        <f aca="false">D39+ROUND(C40,2)</f>
        <v>8.72</v>
      </c>
      <c r="E40" s="82"/>
      <c r="F40" s="83" t="n">
        <f aca="false">IF(($A40&lt;F$18),1,IF(AND($A40&gt;$C$15,$C$15&gt;0),F39,IF(AND($A40&gt;=$C$12,$C$12&gt;0),ROUND(F39+$C$13,4),IF(AND($A40&gt;=$C$9,$C$9&gt;0),ROUND(F39+$C$10,4),IF(AND($A40&gt;=$C$6,$C$6&gt;0),ROUND(F39+$C$7,4),$C$3)))))</f>
        <v>1.25</v>
      </c>
      <c r="G40" s="80" t="n">
        <f aca="false">IF($A40&lt;F$18,$C$2,IF($C$1=0,IF($C$16&gt;0,IF($C$2*$C$16&lt;ROUND(G39*F40,3),$C$2*$C$16,ROUND(G39*F40,3)),ROUND(G39*F40,3)),IF($C$16&gt;0,IF($C$2*$C$16&lt;ROUND($C$2*F40,3),$C$2*$C$16,ROUND($C$2*F40,3)),ROUND($C$2*F40,3))))</f>
        <v>1.1</v>
      </c>
      <c r="H40" s="81" t="n">
        <f aca="false">H39+ROUND(G40,2)</f>
        <v>9.9</v>
      </c>
      <c r="I40" s="84"/>
      <c r="J40" s="85" t="n">
        <f aca="false">IF(($A40&lt;J$18),1,IF(AND($A40&gt;$K$15,$K$15&gt;0),J39,IF(AND($A40&gt;=$K$12,$K$12&gt;0),ROUND(J39+$K$13,4),IF(AND($A40&gt;=$K$9,$K$9&gt;0),ROUND(J39+$K$10,4),IF(AND($A40&gt;=$K$6,$K$6&gt;0),ROUND(J39+$K$7,4),$K$3)))))</f>
        <v>1.45</v>
      </c>
      <c r="K40" s="80" t="n">
        <f aca="false">IF($A40&lt;J$18,$K$2,IF($K$1=0,IF($K$16&gt;0,IF($K$2*$K$16&lt;ROUND(K39*J40,3),$K$2*$K$16,ROUND(K39*J40,3)),ROUND(K39*J40,3)),IF($K$16&gt;0,IF($K$2*$K$16&lt;ROUND($K$2*J40,3),$K$2*$K$16,ROUND($K$2*J40,3)),ROUND($K$2*J40,3))))</f>
        <v>2</v>
      </c>
      <c r="L40" s="81" t="n">
        <f aca="false">L39+ROUND(K40,2)</f>
        <v>16.67</v>
      </c>
      <c r="M40" s="82"/>
      <c r="N40" s="83" t="n">
        <f aca="false">IF(($A40&lt;N$18),1,IF(AND($A40&gt;$K$15,$K$15&gt;0),N39,IF(AND($A40&gt;=$K$12,$K$12&gt;0),ROUND(N39+$K$13,4),IF(AND($A40&gt;=$K$9,$K$9&gt;0),ROUND(N39+$K$10,4),IF(AND($A40&gt;=$K$6,$K$6&gt;0),ROUND(N39+$K$7,4),$K$3)))))</f>
        <v>1.45</v>
      </c>
      <c r="O40" s="80" t="n">
        <f aca="false">IF($A40&lt;N$18,$K$2,IF($K$1=0,IF($K$16&gt;0,IF($K$2*$K$16&lt;ROUND(O39*N40,3),$K$2*$K$16,ROUND(O39*N40,3)),ROUND(O39*N40,3)),IF($K$16&gt;0,IF($K$2*$K$16&lt;ROUND($K$2*N40,3),$K$2*$K$16,ROUND($K$2*N40,3)),ROUND($K$2*N40,3))))</f>
        <v>2</v>
      </c>
      <c r="P40" s="81" t="n">
        <f aca="false">P39+ROUND(O40,2)</f>
        <v>18.79</v>
      </c>
    </row>
  </sheetData>
  <sheetProtection sheet="true"/>
  <mergeCells count="4">
    <mergeCell ref="B18:D18"/>
    <mergeCell ref="F18:H18"/>
    <mergeCell ref="J18:L18"/>
    <mergeCell ref="N18:P18"/>
  </mergeCells>
  <printOptions headings="false" gridLines="false" gridLinesSet="true" horizontalCentered="false" verticalCentered="false"/>
  <pageMargins left="0.559722222222222" right="0.390277777777778" top="0.3" bottom="0.27986111111111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2.75"/>
  <cols>
    <col collapsed="false" hidden="false" max="1" min="1" style="0" width="14.1479591836735"/>
    <col collapsed="false" hidden="false" max="4" min="2" style="0" width="8.72959183673469"/>
    <col collapsed="false" hidden="false" max="5" min="5" style="0" width="0.857142857142857"/>
    <col collapsed="false" hidden="false" max="8" min="6" style="0" width="8.72959183673469"/>
    <col collapsed="false" hidden="false" max="9" min="9" style="0" width="0.857142857142857"/>
    <col collapsed="false" hidden="false" max="12" min="10" style="0" width="8.72959183673469"/>
    <col collapsed="false" hidden="false" max="13" min="13" style="0" width="0.709183673469388"/>
    <col collapsed="false" hidden="false" max="14" min="14" style="0" width="8.72959183673469"/>
    <col collapsed="false" hidden="false" max="15" min="15" style="0" width="9.5765306122449"/>
    <col collapsed="false" hidden="false" max="1025" min="16" style="0" width="8.72959183673469"/>
  </cols>
  <sheetData>
    <row r="1" customFormat="false" ht="15" hidden="false" customHeight="false" outlineLevel="0" collapsed="false">
      <c r="A1" s="1" t="s">
        <v>0</v>
      </c>
      <c r="B1" s="2" t="str">
        <f aca="false">IF(C$1=0,"LastOrder",IF(C$1=1,"MinOrder","ОШИБКА"))</f>
        <v>LastOrder</v>
      </c>
      <c r="C1" s="86" t="n">
        <v>0</v>
      </c>
      <c r="D1" s="4"/>
      <c r="E1" s="87"/>
      <c r="F1" s="2" t="str">
        <f aca="false">IF(G$1=0,"LastOrder",IF(G$1=1,"MinOrder","ОШИБКА"))</f>
        <v>LastOrder</v>
      </c>
      <c r="G1" s="86" t="n">
        <v>0</v>
      </c>
      <c r="H1" s="4"/>
      <c r="I1" s="5"/>
      <c r="J1" s="2" t="str">
        <f aca="false">IF(K$1=0,"LastOrder",IF(K$1=1,"MinOrder","ОШИБКА"))</f>
        <v>LastOrder</v>
      </c>
      <c r="K1" s="86" t="n">
        <v>0</v>
      </c>
      <c r="L1" s="4"/>
      <c r="M1" s="88"/>
      <c r="N1" s="2" t="str">
        <f aca="false">IF(O$1=0,"LastOrder",IF(O$1=1,"MinOrder","ОШИБКА"))</f>
        <v>MinOrder</v>
      </c>
      <c r="O1" s="86" t="n">
        <v>1</v>
      </c>
      <c r="P1" s="4"/>
    </row>
    <row r="2" customFormat="false" ht="15" hidden="false" customHeight="false" outlineLevel="0" collapsed="false">
      <c r="A2" s="1" t="s">
        <v>1</v>
      </c>
      <c r="B2" s="22" t="str">
        <f aca="false">IF(C$2&lt;0,"д.б. &gt;0","")</f>
        <v/>
      </c>
      <c r="C2" s="7" t="n">
        <v>0.01</v>
      </c>
      <c r="D2" s="8"/>
      <c r="E2" s="89"/>
      <c r="F2" s="22" t="str">
        <f aca="false">IF(G$2&lt;0,"д.б. &gt;0","")</f>
        <v/>
      </c>
      <c r="G2" s="7" t="n">
        <v>0.02</v>
      </c>
      <c r="H2" s="8"/>
      <c r="I2" s="9"/>
      <c r="J2" s="22" t="str">
        <f aca="false">IF(K$2&lt;0,"д.б. &gt;0","")</f>
        <v/>
      </c>
      <c r="K2" s="7" t="n">
        <v>0.03</v>
      </c>
      <c r="L2" s="10"/>
      <c r="M2" s="90"/>
      <c r="N2" s="22" t="str">
        <f aca="false">IF(O$2&lt;0,"д.б. &gt;0","")</f>
        <v/>
      </c>
      <c r="O2" s="7" t="n">
        <v>0.01</v>
      </c>
      <c r="P2" s="10"/>
    </row>
    <row r="3" customFormat="false" ht="15" hidden="false" customHeight="false" outlineLevel="0" collapsed="false">
      <c r="A3" s="1" t="s">
        <v>2</v>
      </c>
      <c r="B3" s="22" t="str">
        <f aca="false">IF(C$3&lt;0,"д.б. &gt;0","")</f>
        <v/>
      </c>
      <c r="C3" s="11" t="n">
        <v>1.4</v>
      </c>
      <c r="D3" s="8"/>
      <c r="E3" s="89"/>
      <c r="F3" s="22" t="str">
        <f aca="false">IF(G$3&lt;0,"д.б. &gt;0","")</f>
        <v/>
      </c>
      <c r="G3" s="11" t="n">
        <v>1.4</v>
      </c>
      <c r="H3" s="8"/>
      <c r="I3" s="9"/>
      <c r="J3" s="22" t="str">
        <f aca="false">IF(K$3&lt;0,"д.б. &gt;0","")</f>
        <v/>
      </c>
      <c r="K3" s="11" t="n">
        <v>1.4</v>
      </c>
      <c r="L3" s="10"/>
      <c r="M3" s="90"/>
      <c r="N3" s="22" t="str">
        <f aca="false">IF(O$3&lt;0,"д.б. &gt;0","")</f>
        <v/>
      </c>
      <c r="O3" s="11" t="n">
        <v>3</v>
      </c>
      <c r="P3" s="10"/>
    </row>
    <row r="4" customFormat="false" ht="15" hidden="false" customHeight="false" outlineLevel="0" collapsed="false">
      <c r="A4" s="1" t="s">
        <v>12</v>
      </c>
      <c r="B4" s="22" t="str">
        <f aca="false">IF(C$4&lt;2,"д.б. &gt;1","")</f>
        <v/>
      </c>
      <c r="C4" s="91" t="n">
        <v>2</v>
      </c>
      <c r="D4" s="8"/>
      <c r="E4" s="89"/>
      <c r="F4" s="22" t="str">
        <f aca="false">IF(G$4&lt;2,"д.б. &gt;1","")</f>
        <v/>
      </c>
      <c r="G4" s="91" t="n">
        <v>3</v>
      </c>
      <c r="H4" s="8"/>
      <c r="I4" s="9"/>
      <c r="J4" s="22" t="str">
        <f aca="false">IF(K$4&lt;2,"д.б. &gt;1","")</f>
        <v/>
      </c>
      <c r="K4" s="91" t="n">
        <v>4</v>
      </c>
      <c r="L4" s="10"/>
      <c r="M4" s="90"/>
      <c r="N4" s="22" t="str">
        <f aca="false">IF(O$4&lt;2,"д.б. &gt;1","")</f>
        <v/>
      </c>
      <c r="O4" s="91" t="n">
        <v>2</v>
      </c>
      <c r="P4" s="10"/>
    </row>
    <row r="5" customFormat="false" ht="9.75" hidden="false" customHeight="true" outlineLevel="0" collapsed="false">
      <c r="A5" s="13"/>
      <c r="B5" s="22"/>
      <c r="C5" s="14"/>
      <c r="D5" s="15"/>
      <c r="E5" s="92"/>
      <c r="F5" s="22"/>
      <c r="G5" s="15"/>
      <c r="H5" s="15"/>
      <c r="I5" s="16"/>
      <c r="J5" s="22"/>
      <c r="K5" s="15"/>
      <c r="L5" s="10"/>
      <c r="M5" s="90"/>
      <c r="N5" s="22"/>
      <c r="O5" s="10"/>
      <c r="P5" s="10"/>
    </row>
    <row r="6" customFormat="false" ht="16.5" hidden="false" customHeight="false" outlineLevel="0" collapsed="false">
      <c r="A6" s="93" t="s">
        <v>3</v>
      </c>
      <c r="B6" s="22" t="str">
        <f aca="false">IF(C$6&lt;0,"д.б. &gt;=0","")</f>
        <v/>
      </c>
      <c r="C6" s="94" t="n">
        <v>6</v>
      </c>
      <c r="D6" s="19"/>
      <c r="E6" s="95"/>
      <c r="F6" s="22" t="str">
        <f aca="false">IF(G$6&lt;0,"д.б. &gt;=0","")</f>
        <v/>
      </c>
      <c r="G6" s="94" t="n">
        <v>6</v>
      </c>
      <c r="H6" s="19"/>
      <c r="I6" s="20"/>
      <c r="J6" s="22" t="str">
        <f aca="false">IF(K$6&lt;0,"д.б. &gt;=0","")</f>
        <v/>
      </c>
      <c r="K6" s="18" t="n">
        <v>6</v>
      </c>
      <c r="L6" s="10"/>
      <c r="M6" s="90"/>
      <c r="N6" s="22" t="str">
        <f aca="false">IF(O$6&lt;0,"д.б. &gt;=0","")</f>
        <v/>
      </c>
      <c r="O6" s="18" t="n">
        <v>4</v>
      </c>
      <c r="P6" s="10"/>
    </row>
    <row r="7" customFormat="false" ht="16.5" hidden="false" customHeight="false" outlineLevel="0" collapsed="false">
      <c r="A7" s="93" t="s">
        <v>4</v>
      </c>
      <c r="B7" s="22" t="str">
        <f aca="false">IF(AND(C$6=0,C$7&lt;&gt;0),"д.б. =0","")</f>
        <v/>
      </c>
      <c r="C7" s="23" t="n">
        <v>0.01</v>
      </c>
      <c r="D7" s="96"/>
      <c r="E7" s="97"/>
      <c r="F7" s="22" t="str">
        <f aca="false">IF(AND(G$6=0,G$7&lt;&gt;0),"д.б. =0","")</f>
        <v/>
      </c>
      <c r="G7" s="23" t="n">
        <v>0.01</v>
      </c>
      <c r="H7" s="96"/>
      <c r="I7" s="98"/>
      <c r="J7" s="22" t="str">
        <f aca="false">IF(AND(K$6=0,K$7&lt;&gt;0),"д.б. =0","")</f>
        <v/>
      </c>
      <c r="K7" s="23" t="n">
        <v>0.01</v>
      </c>
      <c r="L7" s="99"/>
      <c r="M7" s="100"/>
      <c r="N7" s="22" t="str">
        <f aca="false">IF(AND(O$6=0,O$7&lt;&gt;0),"д.б. =0","")</f>
        <v/>
      </c>
      <c r="O7" s="23" t="n">
        <v>3</v>
      </c>
      <c r="P7" s="99"/>
    </row>
    <row r="8" customFormat="false" ht="16.5" hidden="false" customHeight="false" outlineLevel="0" collapsed="false">
      <c r="A8" s="101"/>
      <c r="B8" s="102" t="str">
        <f aca="false"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25"/>
      <c r="D8" s="15"/>
      <c r="E8" s="92"/>
      <c r="F8" s="102" t="str">
        <f aca="false"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15"/>
      <c r="H8" s="15"/>
      <c r="I8" s="16"/>
      <c r="J8" s="102" t="str">
        <f aca="false"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26"/>
      <c r="L8" s="10"/>
      <c r="M8" s="90"/>
      <c r="N8" s="102" t="str">
        <f aca="false"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10"/>
      <c r="P8" s="10"/>
    </row>
    <row r="9" customFormat="false" ht="16.5" hidden="false" customHeight="false" outlineLevel="0" collapsed="false">
      <c r="A9" s="103" t="s">
        <v>5</v>
      </c>
      <c r="B9" s="22" t="str">
        <f aca="false">IF(C$9&lt;0,"д.б. &gt;=0","")</f>
        <v/>
      </c>
      <c r="C9" s="104" t="n">
        <v>0</v>
      </c>
      <c r="D9" s="105" t="s">
        <v>9</v>
      </c>
      <c r="E9" s="106"/>
      <c r="F9" s="22" t="str">
        <f aca="false">IF(G$9&lt;0,"д.б. &gt;=0","")</f>
        <v/>
      </c>
      <c r="G9" s="28" t="n">
        <v>0</v>
      </c>
      <c r="H9" s="105"/>
      <c r="I9" s="107"/>
      <c r="J9" s="22" t="str">
        <f aca="false">IF(K$9&lt;0,"д.б. &gt;=0","")</f>
        <v/>
      </c>
      <c r="K9" s="31" t="n">
        <v>0</v>
      </c>
      <c r="L9" s="108"/>
      <c r="M9" s="109"/>
      <c r="N9" s="22" t="str">
        <f aca="false">IF(O$9&lt;0,"д.б. &gt;=0","")</f>
        <v/>
      </c>
      <c r="O9" s="31" t="n">
        <v>10</v>
      </c>
      <c r="P9" s="108"/>
    </row>
    <row r="10" customFormat="false" ht="16.5" hidden="false" customHeight="false" outlineLevel="0" collapsed="false">
      <c r="A10" s="103" t="s">
        <v>6</v>
      </c>
      <c r="B10" s="22" t="str">
        <f aca="false">IF(AND(C$9=0,C$10&lt;&gt;0),"д.б. =0","")</f>
        <v/>
      </c>
      <c r="C10" s="32" t="n">
        <v>0</v>
      </c>
      <c r="D10" s="110"/>
      <c r="E10" s="111"/>
      <c r="F10" s="22" t="str">
        <f aca="false">IF(AND(G$9=0,G$10&lt;&gt;0),"д.б. =0","")</f>
        <v/>
      </c>
      <c r="G10" s="32" t="n">
        <v>0</v>
      </c>
      <c r="H10" s="105"/>
      <c r="I10" s="107"/>
      <c r="J10" s="22" t="str">
        <f aca="false">IF(AND(K$9=0,K$10&lt;&gt;0),"д.б. =0","")</f>
        <v/>
      </c>
      <c r="K10" s="32" t="n">
        <v>0</v>
      </c>
      <c r="L10" s="108"/>
      <c r="M10" s="109"/>
      <c r="N10" s="22" t="str">
        <f aca="false">IF(AND(O$9=0,O$10&lt;&gt;0),"д.б. =0","")</f>
        <v/>
      </c>
      <c r="O10" s="32" t="n">
        <v>5</v>
      </c>
      <c r="P10" s="108"/>
    </row>
    <row r="11" customFormat="false" ht="9.75" hidden="false" customHeight="true" outlineLevel="0" collapsed="false">
      <c r="A11" s="103"/>
      <c r="B11" s="22"/>
      <c r="C11" s="112"/>
      <c r="D11" s="110"/>
      <c r="E11" s="111"/>
      <c r="F11" s="22"/>
      <c r="G11" s="112"/>
      <c r="H11" s="105"/>
      <c r="I11" s="107"/>
      <c r="J11" s="22"/>
      <c r="K11" s="112"/>
      <c r="L11" s="108"/>
      <c r="M11" s="109"/>
      <c r="N11" s="22"/>
      <c r="O11" s="112"/>
      <c r="P11" s="108"/>
    </row>
    <row r="12" customFormat="false" ht="16.5" hidden="false" customHeight="false" outlineLevel="0" collapsed="false">
      <c r="A12" s="36" t="s">
        <v>7</v>
      </c>
      <c r="B12" s="22" t="str">
        <f aca="false">IF(C$12&lt;0,"д.б. &gt;=0","")</f>
        <v/>
      </c>
      <c r="C12" s="37" t="n">
        <v>0</v>
      </c>
      <c r="D12" s="110"/>
      <c r="E12" s="111"/>
      <c r="F12" s="22" t="str">
        <f aca="false">IF(G$12&lt;0,"д.б. &gt;=0","")</f>
        <v/>
      </c>
      <c r="G12" s="37" t="n">
        <v>0</v>
      </c>
      <c r="H12" s="105"/>
      <c r="I12" s="107"/>
      <c r="J12" s="22" t="str">
        <f aca="false">IF(K$12&lt;0,"д.б. &gt;=0","")</f>
        <v/>
      </c>
      <c r="K12" s="37" t="n">
        <v>0</v>
      </c>
      <c r="L12" s="108"/>
      <c r="M12" s="109"/>
      <c r="N12" s="22" t="str">
        <f aca="false">IF(O$12&lt;0,"д.б. &gt;=0","")</f>
        <v/>
      </c>
      <c r="O12" s="37" t="n">
        <v>0</v>
      </c>
      <c r="P12" s="108"/>
    </row>
    <row r="13" customFormat="false" ht="16.5" hidden="false" customHeight="false" outlineLevel="0" collapsed="false">
      <c r="A13" s="36" t="s">
        <v>8</v>
      </c>
      <c r="B13" s="22" t="str">
        <f aca="false">IF(AND(C$12=0,C$13&lt;&gt;0),"д.б. =0","")</f>
        <v/>
      </c>
      <c r="C13" s="38" t="n">
        <v>0</v>
      </c>
      <c r="D13" s="110"/>
      <c r="E13" s="111"/>
      <c r="F13" s="22" t="str">
        <f aca="false">IF(AND(G$12=0,G$13&lt;&gt;0),"д.б. =0","")</f>
        <v/>
      </c>
      <c r="G13" s="38" t="n">
        <v>0</v>
      </c>
      <c r="H13" s="105"/>
      <c r="I13" s="107"/>
      <c r="J13" s="22" t="str">
        <f aca="false">IF(AND(K$12=0,K$13&lt;&gt;0),"д.б. =0","")</f>
        <v/>
      </c>
      <c r="K13" s="38" t="n">
        <v>0</v>
      </c>
      <c r="L13" s="108"/>
      <c r="M13" s="109"/>
      <c r="N13" s="22" t="str">
        <f aca="false">IF(AND(O$12=0,O$13&lt;&gt;0),"д.б. =0","")</f>
        <v/>
      </c>
      <c r="O13" s="38" t="n">
        <v>0</v>
      </c>
      <c r="P13" s="108"/>
    </row>
    <row r="14" customFormat="false" ht="15" hidden="false" customHeight="false" outlineLevel="0" collapsed="false">
      <c r="A14" s="27"/>
      <c r="B14" s="22"/>
      <c r="C14" s="112"/>
      <c r="D14" s="110"/>
      <c r="E14" s="111"/>
      <c r="F14" s="22"/>
      <c r="G14" s="112"/>
      <c r="H14" s="105"/>
      <c r="I14" s="107"/>
      <c r="J14" s="22"/>
      <c r="K14" s="112"/>
      <c r="L14" s="108"/>
      <c r="M14" s="109"/>
      <c r="N14" s="22"/>
      <c r="O14" s="112"/>
      <c r="P14" s="108"/>
    </row>
    <row r="15" customFormat="false" ht="15" hidden="false" customHeight="false" outlineLevel="0" collapsed="false">
      <c r="A15" s="1" t="s">
        <v>10</v>
      </c>
      <c r="B15" s="22" t="str">
        <f aca="false">IF(C$15&lt;0,"д.б. &gt;=0","")</f>
        <v/>
      </c>
      <c r="C15" s="39" t="n">
        <v>12</v>
      </c>
      <c r="D15" s="113"/>
      <c r="E15" s="114"/>
      <c r="F15" s="22" t="str">
        <f aca="false">IF(G$15&lt;0,"д.б. &gt;=0","")</f>
        <v/>
      </c>
      <c r="G15" s="39" t="n">
        <v>15</v>
      </c>
      <c r="H15" s="113"/>
      <c r="I15" s="115"/>
      <c r="J15" s="22" t="str">
        <f aca="false">IF(K$15&lt;0,"д.б. &gt;=0","")</f>
        <v/>
      </c>
      <c r="K15" s="39" t="n">
        <v>0</v>
      </c>
      <c r="L15" s="116"/>
      <c r="M15" s="117"/>
      <c r="N15" s="22" t="str">
        <f aca="false">IF(O$15&lt;0,"д.б. &gt;=0","")</f>
        <v/>
      </c>
      <c r="O15" s="39" t="n">
        <v>14</v>
      </c>
      <c r="P15" s="118"/>
    </row>
    <row r="16" customFormat="false" ht="15" hidden="false" customHeight="false" outlineLevel="0" collapsed="false">
      <c r="A16" s="17" t="s">
        <v>11</v>
      </c>
      <c r="B16" s="22" t="str">
        <f aca="false">IF(C$16&lt;0,"д.б. &gt;=0","")</f>
        <v/>
      </c>
      <c r="C16" s="18" t="n">
        <v>400</v>
      </c>
      <c r="D16" s="119"/>
      <c r="E16" s="120"/>
      <c r="F16" s="22" t="str">
        <f aca="false">IF(G$16&lt;0,"д.б. &gt;=0","")</f>
        <v/>
      </c>
      <c r="G16" s="18" t="n">
        <v>200</v>
      </c>
      <c r="H16" s="119"/>
      <c r="I16" s="121"/>
      <c r="J16" s="22" t="str">
        <f aca="false">IF(K$16&lt;0,"д.б. &gt;=0","")</f>
        <v/>
      </c>
      <c r="K16" s="18" t="n">
        <v>200</v>
      </c>
      <c r="L16" s="122"/>
      <c r="M16" s="123"/>
      <c r="N16" s="22" t="str">
        <f aca="false">IF(O$16&lt;0,"д.б. &gt;=0","")</f>
        <v/>
      </c>
      <c r="O16" s="18" t="n">
        <v>40</v>
      </c>
      <c r="P16" s="118"/>
    </row>
    <row r="17" customFormat="false" ht="15" hidden="false" customHeight="false" outlineLevel="0" collapsed="false">
      <c r="A17" s="10"/>
      <c r="B17" s="10"/>
      <c r="C17" s="10"/>
      <c r="D17" s="10"/>
      <c r="E17" s="124"/>
      <c r="F17" s="10"/>
      <c r="G17" s="10"/>
      <c r="H17" s="10"/>
      <c r="I17" s="42"/>
      <c r="J17" s="10"/>
      <c r="K17" s="10"/>
      <c r="L17" s="10"/>
      <c r="M17" s="90"/>
      <c r="N17" s="10"/>
      <c r="O17" s="10"/>
      <c r="P17" s="10"/>
    </row>
    <row r="18" customFormat="false" ht="15" hidden="false" customHeight="false" outlineLevel="0" collapsed="false">
      <c r="A18" s="50" t="s">
        <v>13</v>
      </c>
      <c r="B18" s="51" t="s">
        <v>14</v>
      </c>
      <c r="C18" s="52" t="s">
        <v>15</v>
      </c>
      <c r="D18" s="53" t="s">
        <v>16</v>
      </c>
      <c r="E18" s="125"/>
      <c r="F18" s="55" t="s">
        <v>14</v>
      </c>
      <c r="G18" s="52" t="s">
        <v>15</v>
      </c>
      <c r="H18" s="53" t="s">
        <v>16</v>
      </c>
      <c r="I18" s="56"/>
      <c r="J18" s="57" t="s">
        <v>14</v>
      </c>
      <c r="K18" s="52" t="s">
        <v>15</v>
      </c>
      <c r="L18" s="53" t="s">
        <v>16</v>
      </c>
      <c r="M18" s="126"/>
      <c r="N18" s="55" t="s">
        <v>14</v>
      </c>
      <c r="O18" s="52" t="s">
        <v>15</v>
      </c>
      <c r="P18" s="53" t="s">
        <v>16</v>
      </c>
    </row>
    <row r="19" customFormat="false" ht="15" hidden="false" customHeight="false" outlineLevel="0" collapsed="false">
      <c r="A19" s="58"/>
      <c r="B19" s="59"/>
      <c r="C19" s="60"/>
      <c r="D19" s="61"/>
      <c r="E19" s="127"/>
      <c r="F19" s="63"/>
      <c r="G19" s="60"/>
      <c r="H19" s="61"/>
      <c r="I19" s="64"/>
      <c r="J19" s="65"/>
      <c r="K19" s="60"/>
      <c r="L19" s="61"/>
      <c r="M19" s="128"/>
      <c r="N19" s="63"/>
      <c r="O19" s="60"/>
      <c r="P19" s="61"/>
    </row>
    <row r="20" customFormat="false" ht="15" hidden="false" customHeight="false" outlineLevel="0" collapsed="false">
      <c r="A20" s="66" t="n">
        <v>1</v>
      </c>
      <c r="B20" s="67" t="n">
        <f aca="false">IF(($A20&lt;C$4),1,IF(AND($A20&gt;C$15,C$15&gt;0),B19,IF(AND($A20&gt;=C$12,C$12&gt;0),ROUND(B19+C$13,4),IF(AND($A20&gt;=C$9,C$9&gt;0),ROUND(B19+C$10,4),IF(AND($A20&gt;=C$6,C$6&gt;0),ROUND(B19+C$7,4),C$3)))))</f>
        <v>1</v>
      </c>
      <c r="C20" s="68" t="n">
        <f aca="false">IF($A20&lt;C$4,C$2,IF(C$1=0,IF(C$16&gt;0,IF(C$2*C$16&lt;ROUND(C19*B20,3),C$2*C$16,ROUND(C19*B20,3)),ROUND(C19*B20,3)),IF(C$16&gt;0,IF(C$2*C$16&lt;ROUND(C$2*B20,3),C$2*C$16,ROUND(C$2*B20,3)),ROUND(C$2*B20,3))))</f>
        <v>0.01</v>
      </c>
      <c r="D20" s="69" t="n">
        <f aca="false">C20</f>
        <v>0.01</v>
      </c>
      <c r="E20" s="129"/>
      <c r="F20" s="71" t="n">
        <f aca="false">IF(($A20&lt;G$4),1,IF(AND($A20&gt;G$15,G$15&gt;0),F19,IF(AND($A20&gt;=G$12,G$12&gt;0),ROUND(F19+G$13,4),IF(AND($A20&gt;=G$9,G$9&gt;0),ROUND(F19+G$10,4),IF(AND($A20&gt;=G$6,G$6&gt;0),ROUND(F19+G$7,4),G$3)))))</f>
        <v>1</v>
      </c>
      <c r="G20" s="68" t="n">
        <f aca="false">IF($A20&lt;G$4,G$2,IF(G$1=0,IF(G$16&gt;0,IF(G$2*G$16&lt;ROUND(G19*F20,3),G$2*G$16,ROUND(G19*F20,3)),ROUND(G19*F20,3)),IF(G$16&gt;0,IF(G$2*G$16&lt;ROUND(G$2*F20,3),G$2*G$16,ROUND(G$2*F20,3)),ROUND(G$2*F20,3))))</f>
        <v>0.02</v>
      </c>
      <c r="H20" s="69" t="n">
        <f aca="false">G20</f>
        <v>0.02</v>
      </c>
      <c r="I20" s="72"/>
      <c r="J20" s="73" t="n">
        <f aca="false">IF(($A20&lt;K$4),1,IF(AND($A20&gt;K$15,K$15&gt;0),J19,IF(AND($A20&gt;=K$12,K$12&gt;0),ROUND(J19+K$13,4),IF(AND($A20&gt;=K$9,K$9&gt;0),ROUND(J19+K$10,4),IF(AND($A20&gt;=K$6,K$6&gt;0),ROUND(J19+K$7,4),K$3)))))</f>
        <v>1</v>
      </c>
      <c r="K20" s="68" t="n">
        <f aca="false">IF($A20&lt;K$4,K$2,IF(K$1=0,IF(K$16&gt;0,IF(K$2*K$16&lt;ROUND(K19*J20,3),K$2*K$16,ROUND(K19*J20,3)),ROUND(K19*J20,3)),IF(K$16&gt;0,IF(K$2*K$16&lt;ROUND(K$2*J20,3),K$2*K$16,ROUND(K$2*J20,3)),ROUND(K$2*J20,3))))</f>
        <v>0.03</v>
      </c>
      <c r="L20" s="69" t="n">
        <f aca="false">K20</f>
        <v>0.03</v>
      </c>
      <c r="M20" s="130"/>
      <c r="N20" s="71" t="n">
        <f aca="false">IF(($A20&lt;O$4),1,IF(AND($A20&gt;O$15,O$15&gt;0),N19,IF(AND($A20&gt;=O$12,O$12&gt;0),ROUND(N19+O$13,4),IF(AND($A20&gt;=O$9,O$9&gt;0),ROUND(N19+O$10,4),IF(AND($A20&gt;=O$6,O$6&gt;0),ROUND(N19+O$7,4),O$3)))))</f>
        <v>1</v>
      </c>
      <c r="O20" s="68" t="n">
        <f aca="false">IF($A20&lt;O$4,O$2,IF(O$1=0,IF(O$16&gt;0,IF(O$2*O$16&lt;ROUND(O19*N20,3),O$2*O$16,ROUND(O19*N20,3)),ROUND(O19*N20,3)),IF(O$16&gt;0,IF(O$2*O$16&lt;ROUND(O$2*N20,3),O$2*O$16,ROUND(O$2*N20,3)),ROUND(O$2*N20,3))))</f>
        <v>0.01</v>
      </c>
      <c r="P20" s="69" t="n">
        <f aca="false">O20</f>
        <v>0.01</v>
      </c>
    </row>
    <row r="21" customFormat="false" ht="15" hidden="false" customHeight="false" outlineLevel="0" collapsed="false">
      <c r="A21" s="66" t="n">
        <v>2</v>
      </c>
      <c r="B21" s="67" t="n">
        <f aca="false">IF(($A21&lt;C$4),1,IF(AND($A21&gt;C$15,C$15&gt;0),B20,IF(AND($A21&gt;=C$12,C$12&gt;0),ROUND(B20+C$13,4),IF(AND($A21&gt;=C$9,C$9&gt;0),ROUND(B20+C$10,4),IF(AND($A21&gt;=C$6,C$6&gt;0),ROUND(B20+C$7,4),C$3)))))</f>
        <v>1.4</v>
      </c>
      <c r="C21" s="68" t="n">
        <f aca="false">IF($A21&lt;C$4,C$2,IF(C$1=0,IF(C$16&gt;0,IF(C$2*C$16&lt;ROUND(C20*B21,3),C$2*C$16,ROUND(C20*B21,3)),ROUND(C20*B21,3)),IF(C$16&gt;0,IF(C$2*C$16&lt;ROUND(C$2*B21,3),C$2*C$16,ROUND(C$2*B21,3)),ROUND(C$2*B21,3))))</f>
        <v>0.014</v>
      </c>
      <c r="D21" s="69" t="n">
        <f aca="false">D20+ROUND(C21,2)</f>
        <v>0.02</v>
      </c>
      <c r="E21" s="129"/>
      <c r="F21" s="71" t="n">
        <f aca="false">IF(($A21&lt;G$4),1,IF(AND($A21&gt;G$15,G$15&gt;0),F20,IF(AND($A21&gt;=G$12,G$12&gt;0),ROUND(F20+G$13,4),IF(AND($A21&gt;=G$9,G$9&gt;0),ROUND(F20+G$10,4),IF(AND($A21&gt;=G$6,G$6&gt;0),ROUND(F20+G$7,4),G$3)))))</f>
        <v>1</v>
      </c>
      <c r="G21" s="68" t="n">
        <f aca="false">IF($A21&lt;G$4,G$2,IF(G$1=0,IF(G$16&gt;0,IF(G$2*G$16&lt;ROUND(G20*F21,3),G$2*G$16,ROUND(G20*F21,3)),ROUND(G20*F21,3)),IF(G$16&gt;0,IF(G$2*G$16&lt;ROUND(G$2*F21,3),G$2*G$16,ROUND(G$2*F21,3)),ROUND(G$2*F21,3))))</f>
        <v>0.02</v>
      </c>
      <c r="H21" s="69" t="n">
        <f aca="false">H20+ROUND(G21,2)</f>
        <v>0.04</v>
      </c>
      <c r="I21" s="72"/>
      <c r="J21" s="73" t="n">
        <f aca="false">IF(($A21&lt;K$4),1,IF(AND($A21&gt;K$15,K$15&gt;0),J20,IF(AND($A21&gt;=K$12,K$12&gt;0),ROUND(J20+K$13,4),IF(AND($A21&gt;=K$9,K$9&gt;0),ROUND(J20+K$10,4),IF(AND($A21&gt;=K$6,K$6&gt;0),ROUND(J20+K$7,4),K$3)))))</f>
        <v>1</v>
      </c>
      <c r="K21" s="68" t="n">
        <f aca="false">IF($A21&lt;K$4,K$2,IF(K$1=0,IF(K$16&gt;0,IF(K$2*K$16&lt;ROUND(K20*J21,3),K$2*K$16,ROUND(K20*J21,3)),ROUND(K20*J21,3)),IF(K$16&gt;0,IF(K$2*K$16&lt;ROUND(K$2*J21,3),K$2*K$16,ROUND(K$2*J21,3)),ROUND(K$2*J21,3))))</f>
        <v>0.03</v>
      </c>
      <c r="L21" s="69" t="n">
        <f aca="false">L20+ROUND(K21,2)</f>
        <v>0.06</v>
      </c>
      <c r="M21" s="130"/>
      <c r="N21" s="71" t="n">
        <f aca="false">IF(($A21&lt;O$4),1,IF(AND($A21&gt;O$15,O$15&gt;0),N20,IF(AND($A21&gt;=O$12,O$12&gt;0),ROUND(N20+O$13,4),IF(AND($A21&gt;=O$9,O$9&gt;0),ROUND(N20+O$10,4),IF(AND($A21&gt;=O$6,O$6&gt;0),ROUND(N20+O$7,4),O$3)))))</f>
        <v>3</v>
      </c>
      <c r="O21" s="68" t="n">
        <f aca="false">IF($A21&lt;O$4,O$2,IF(O$1=0,IF(O$16&gt;0,IF(O$2*O$16&lt;ROUND(O20*N21,3),O$2*O$16,ROUND(O20*N21,3)),ROUND(O20*N21,3)),IF(O$16&gt;0,IF(O$2*O$16&lt;ROUND(O$2*N21,3),O$2*O$16,ROUND(O$2*N21,3)),ROUND(O$2*N21,3))))</f>
        <v>0.03</v>
      </c>
      <c r="P21" s="69" t="n">
        <f aca="false">P20+ROUND(O21,2)</f>
        <v>0.04</v>
      </c>
    </row>
    <row r="22" customFormat="false" ht="15" hidden="false" customHeight="false" outlineLevel="0" collapsed="false">
      <c r="A22" s="66" t="n">
        <v>3</v>
      </c>
      <c r="B22" s="67" t="n">
        <f aca="false">IF(($A22&lt;C$4),1,IF(AND($A22&gt;C$15,C$15&gt;0),B21,IF(AND($A22&gt;=C$12,C$12&gt;0),ROUND(B21+C$13,4),IF(AND($A22&gt;=C$9,C$9&gt;0),ROUND(B21+C$10,4),IF(AND($A22&gt;=C$6,C$6&gt;0),ROUND(B21+C$7,4),C$3)))))</f>
        <v>1.4</v>
      </c>
      <c r="C22" s="68" t="n">
        <f aca="false">IF($A22&lt;C$4,C$2,IF(C$1=0,IF(C$16&gt;0,IF(C$2*C$16&lt;ROUND(C21*B22,3),C$2*C$16,ROUND(C21*B22,3)),ROUND(C21*B22,3)),IF(C$16&gt;0,IF(C$2*C$16&lt;ROUND(C$2*B22,3),C$2*C$16,ROUND(C$2*B22,3)),ROUND(C$2*B22,3))))</f>
        <v>0.02</v>
      </c>
      <c r="D22" s="69" t="n">
        <f aca="false">D21+ROUND(C22,2)</f>
        <v>0.04</v>
      </c>
      <c r="E22" s="129"/>
      <c r="F22" s="71" t="n">
        <f aca="false">IF(($A22&lt;G$4),1,IF(AND($A22&gt;G$15,G$15&gt;0),F21,IF(AND($A22&gt;=G$12,G$12&gt;0),ROUND(F21+G$13,4),IF(AND($A22&gt;=G$9,G$9&gt;0),ROUND(F21+G$10,4),IF(AND($A22&gt;=G$6,G$6&gt;0),ROUND(F21+G$7,4),G$3)))))</f>
        <v>1.4</v>
      </c>
      <c r="G22" s="68" t="n">
        <f aca="false">IF($A22&lt;G$4,G$2,IF(G$1=0,IF(G$16&gt;0,IF(G$2*G$16&lt;ROUND(G21*F22,3),G$2*G$16,ROUND(G21*F22,3)),ROUND(G21*F22,3)),IF(G$16&gt;0,IF(G$2*G$16&lt;ROUND(G$2*F22,3),G$2*G$16,ROUND(G$2*F22,3)),ROUND(G$2*F22,3))))</f>
        <v>0.028</v>
      </c>
      <c r="H22" s="69" t="n">
        <f aca="false">H21+ROUND(G22,2)</f>
        <v>0.07</v>
      </c>
      <c r="I22" s="72"/>
      <c r="J22" s="73" t="n">
        <f aca="false">IF(($A22&lt;K$4),1,IF(AND($A22&gt;K$15,K$15&gt;0),J21,IF(AND($A22&gt;=K$12,K$12&gt;0),ROUND(J21+K$13,4),IF(AND($A22&gt;=K$9,K$9&gt;0),ROUND(J21+K$10,4),IF(AND($A22&gt;=K$6,K$6&gt;0),ROUND(J21+K$7,4),K$3)))))</f>
        <v>1</v>
      </c>
      <c r="K22" s="68" t="n">
        <f aca="false">IF($A22&lt;K$4,K$2,IF(K$1=0,IF(K$16&gt;0,IF(K$2*K$16&lt;ROUND(K21*J22,3),K$2*K$16,ROUND(K21*J22,3)),ROUND(K21*J22,3)),IF(K$16&gt;0,IF(K$2*K$16&lt;ROUND(K$2*J22,3),K$2*K$16,ROUND(K$2*J22,3)),ROUND(K$2*J22,3))))</f>
        <v>0.03</v>
      </c>
      <c r="L22" s="69" t="n">
        <f aca="false">L21+ROUND(K22,2)</f>
        <v>0.09</v>
      </c>
      <c r="M22" s="130"/>
      <c r="N22" s="71" t="n">
        <f aca="false">IF(($A22&lt;O$4),1,IF(AND($A22&gt;O$15,O$15&gt;0),N21,IF(AND($A22&gt;=O$12,O$12&gt;0),ROUND(N21+O$13,4),IF(AND($A22&gt;=O$9,O$9&gt;0),ROUND(N21+O$10,4),IF(AND($A22&gt;=O$6,O$6&gt;0),ROUND(N21+O$7,4),O$3)))))</f>
        <v>3</v>
      </c>
      <c r="O22" s="68" t="n">
        <f aca="false">IF($A22&lt;O$4,O$2,IF(O$1=0,IF(O$16&gt;0,IF(O$2*O$16&lt;ROUND(O21*N22,3),O$2*O$16,ROUND(O21*N22,3)),ROUND(O21*N22,3)),IF(O$16&gt;0,IF(O$2*O$16&lt;ROUND(O$2*N22,3),O$2*O$16,ROUND(O$2*N22,3)),ROUND(O$2*N22,3))))</f>
        <v>0.03</v>
      </c>
      <c r="P22" s="69" t="n">
        <f aca="false">P21+ROUND(O22,2)</f>
        <v>0.07</v>
      </c>
    </row>
    <row r="23" customFormat="false" ht="15" hidden="false" customHeight="false" outlineLevel="0" collapsed="false">
      <c r="A23" s="66" t="n">
        <v>4</v>
      </c>
      <c r="B23" s="67" t="n">
        <f aca="false">IF(($A23&lt;C$4),1,IF(AND($A23&gt;C$15,C$15&gt;0),B22,IF(AND($A23&gt;=C$12,C$12&gt;0),ROUND(B22+C$13,4),IF(AND($A23&gt;=C$9,C$9&gt;0),ROUND(B22+C$10,4),IF(AND($A23&gt;=C$6,C$6&gt;0),ROUND(B22+C$7,4),C$3)))))</f>
        <v>1.4</v>
      </c>
      <c r="C23" s="68" t="n">
        <f aca="false">IF($A23&lt;C$4,C$2,IF(C$1=0,IF(C$16&gt;0,IF(C$2*C$16&lt;ROUND(C22*B23,3),C$2*C$16,ROUND(C22*B23,3)),ROUND(C22*B23,3)),IF(C$16&gt;0,IF(C$2*C$16&lt;ROUND(C$2*B23,3),C$2*C$16,ROUND(C$2*B23,3)),ROUND(C$2*B23,3))))</f>
        <v>0.028</v>
      </c>
      <c r="D23" s="69" t="n">
        <f aca="false">D22+ROUND(C23,2)</f>
        <v>0.07</v>
      </c>
      <c r="E23" s="129"/>
      <c r="F23" s="71" t="n">
        <f aca="false">IF(($A23&lt;G$4),1,IF(AND($A23&gt;G$15,G$15&gt;0),F22,IF(AND($A23&gt;=G$12,G$12&gt;0),ROUND(F22+G$13,4),IF(AND($A23&gt;=G$9,G$9&gt;0),ROUND(F22+G$10,4),IF(AND($A23&gt;=G$6,G$6&gt;0),ROUND(F22+G$7,4),G$3)))))</f>
        <v>1.4</v>
      </c>
      <c r="G23" s="68" t="n">
        <f aca="false">IF($A23&lt;G$4,G$2,IF(G$1=0,IF(G$16&gt;0,IF(G$2*G$16&lt;ROUND(G22*F23,3),G$2*G$16,ROUND(G22*F23,3)),ROUND(G22*F23,3)),IF(G$16&gt;0,IF(G$2*G$16&lt;ROUND(G$2*F23,3),G$2*G$16,ROUND(G$2*F23,3)),ROUND(G$2*F23,3))))</f>
        <v>0.039</v>
      </c>
      <c r="H23" s="69" t="n">
        <f aca="false">H22+ROUND(G23,2)</f>
        <v>0.11</v>
      </c>
      <c r="I23" s="72"/>
      <c r="J23" s="73" t="n">
        <f aca="false">IF(($A23&lt;K$4),1,IF(AND($A23&gt;K$15,K$15&gt;0),J22,IF(AND($A23&gt;=K$12,K$12&gt;0),ROUND(J22+K$13,4),IF(AND($A23&gt;=K$9,K$9&gt;0),ROUND(J22+K$10,4),IF(AND($A23&gt;=K$6,K$6&gt;0),ROUND(J22+K$7,4),K$3)))))</f>
        <v>1.4</v>
      </c>
      <c r="K23" s="68" t="n">
        <f aca="false">IF($A23&lt;K$4,K$2,IF(K$1=0,IF(K$16&gt;0,IF(K$2*K$16&lt;ROUND(K22*J23,3),K$2*K$16,ROUND(K22*J23,3)),ROUND(K22*J23,3)),IF(K$16&gt;0,IF(K$2*K$16&lt;ROUND(K$2*J23,3),K$2*K$16,ROUND(K$2*J23,3)),ROUND(K$2*J23,3))))</f>
        <v>0.042</v>
      </c>
      <c r="L23" s="69" t="n">
        <f aca="false">L22+ROUND(K23,2)</f>
        <v>0.13</v>
      </c>
      <c r="M23" s="130"/>
      <c r="N23" s="71" t="n">
        <f aca="false">IF(($A23&lt;O$4),1,IF(AND($A23&gt;O$15,O$15&gt;0),N22,IF(AND($A23&gt;=O$12,O$12&gt;0),ROUND(N22+O$13,4),IF(AND($A23&gt;=O$9,O$9&gt;0),ROUND(N22+O$10,4),IF(AND($A23&gt;=O$6,O$6&gt;0),ROUND(N22+O$7,4),O$3)))))</f>
        <v>6</v>
      </c>
      <c r="O23" s="68" t="n">
        <f aca="false">IF($A23&lt;O$4,O$2,IF(O$1=0,IF(O$16&gt;0,IF(O$2*O$16&lt;ROUND(O22*N23,3),O$2*O$16,ROUND(O22*N23,3)),ROUND(O22*N23,3)),IF(O$16&gt;0,IF(O$2*O$16&lt;ROUND(O$2*N23,3),O$2*O$16,ROUND(O$2*N23,3)),ROUND(O$2*N23,3))))</f>
        <v>0.06</v>
      </c>
      <c r="P23" s="69" t="n">
        <f aca="false">P22+ROUND(O23,2)</f>
        <v>0.13</v>
      </c>
    </row>
    <row r="24" customFormat="false" ht="15" hidden="false" customHeight="false" outlineLevel="0" collapsed="false">
      <c r="A24" s="66" t="n">
        <v>5</v>
      </c>
      <c r="B24" s="74" t="n">
        <f aca="false">IF(($A24&lt;C$4),1,IF(AND($A24&gt;C$15,C$15&gt;0),B23,IF(AND($A24&gt;=C$12,C$12&gt;0),ROUND(B23+C$13,4),IF(AND($A24&gt;=C$9,C$9&gt;0),ROUND(B23+C$10,4),IF(AND($A24&gt;=C$6,C$6&gt;0),ROUND(B23+C$7,4),C$3)))))</f>
        <v>1.4</v>
      </c>
      <c r="C24" s="75" t="n">
        <f aca="false">IF($A24&lt;C$4,C$2,IF(C$1=0,IF(C$16&gt;0,IF(C$2*C$16&lt;ROUND(C23*B24,3),C$2*C$16,ROUND(C23*B24,3)),ROUND(C23*B24,3)),IF(C$16&gt;0,IF(C$2*C$16&lt;ROUND(C$2*B24,3),C$2*C$16,ROUND(C$2*B24,3)),ROUND(C$2*B24,3))))</f>
        <v>0.039</v>
      </c>
      <c r="D24" s="76" t="n">
        <f aca="false">D23+ROUND(C24,2)</f>
        <v>0.11</v>
      </c>
      <c r="E24" s="70"/>
      <c r="F24" s="77" t="n">
        <f aca="false">IF(($A24&lt;G$4),1,IF(AND($A24&gt;G$15,G$15&gt;0),F23,IF(AND($A24&gt;=G$12,G$12&gt;0),ROUND(F23+G$13,4),IF(AND($A24&gt;=G$9,G$9&gt;0),ROUND(F23+G$10,4),IF(AND($A24&gt;=G$6,G$6&gt;0),ROUND(F23+G$7,4),G$3)))))</f>
        <v>1.4</v>
      </c>
      <c r="G24" s="75" t="n">
        <f aca="false">IF($A24&lt;G$4,G$2,IF(G$1=0,IF(G$16&gt;0,IF(G$2*G$16&lt;ROUND(G23*F24,3),G$2*G$16,ROUND(G23*F24,3)),ROUND(G23*F24,3)),IF(G$16&gt;0,IF(G$2*G$16&lt;ROUND(G$2*F24,3),G$2*G$16,ROUND(G$2*F24,3)),ROUND(G$2*F24,3))))</f>
        <v>0.055</v>
      </c>
      <c r="H24" s="76" t="n">
        <f aca="false">H23+ROUND(G24,2)</f>
        <v>0.17</v>
      </c>
      <c r="I24" s="72"/>
      <c r="J24" s="77" t="n">
        <f aca="false">IF(($A24&lt;K$4),1,IF(AND($A24&gt;K$15,K$15&gt;0),J23,IF(AND($A24&gt;=K$12,K$12&gt;0),ROUND(J23+K$13,4),IF(AND($A24&gt;=K$9,K$9&gt;0),ROUND(J23+K$10,4),IF(AND($A24&gt;=K$6,K$6&gt;0),ROUND(J23+K$7,4),K$3)))))</f>
        <v>1.4</v>
      </c>
      <c r="K24" s="75" t="n">
        <f aca="false">IF($A24&lt;K$4,K$2,IF(K$1=0,IF(K$16&gt;0,IF(K$2*K$16&lt;ROUND(K23*J24,3),K$2*K$16,ROUND(K23*J24,3)),ROUND(K23*J24,3)),IF(K$16&gt;0,IF(K$2*K$16&lt;ROUND(K$2*J24,3),K$2*K$16,ROUND(K$2*J24,3)),ROUND(K$2*J24,3))))</f>
        <v>0.059</v>
      </c>
      <c r="L24" s="76" t="n">
        <f aca="false">L23+ROUND(K24,2)</f>
        <v>0.19</v>
      </c>
      <c r="M24" s="70"/>
      <c r="N24" s="77" t="n">
        <f aca="false">IF(($A24&lt;O$4),1,IF(AND($A24&gt;O$15,O$15&gt;0),N23,IF(AND($A24&gt;=O$12,O$12&gt;0),ROUND(N23+O$13,4),IF(AND($A24&gt;=O$9,O$9&gt;0),ROUND(N23+O$10,4),IF(AND($A24&gt;=O$6,O$6&gt;0),ROUND(N23+O$7,4),O$3)))))</f>
        <v>9</v>
      </c>
      <c r="O24" s="75" t="n">
        <f aca="false">IF($A24&lt;O$4,O$2,IF(O$1=0,IF(O$16&gt;0,IF(O$2*O$16&lt;ROUND(O23*N24,3),O$2*O$16,ROUND(O23*N24,3)),ROUND(O23*N24,3)),IF(O$16&gt;0,IF(O$2*O$16&lt;ROUND(O$2*N24,3),O$2*O$16,ROUND(O$2*N24,3)),ROUND(O$2*N24,3))))</f>
        <v>0.09</v>
      </c>
      <c r="P24" s="76" t="n">
        <f aca="false">P23+ROUND(O24,2)</f>
        <v>0.22</v>
      </c>
    </row>
    <row r="25" customFormat="false" ht="15" hidden="false" customHeight="false" outlineLevel="0" collapsed="false">
      <c r="A25" s="66" t="n">
        <v>6</v>
      </c>
      <c r="B25" s="67" t="n">
        <f aca="false">IF(($A25&lt;C$4),1,IF(AND($A25&gt;C$15,C$15&gt;0),B24,IF(AND($A25&gt;=C$12,C$12&gt;0),ROUND(B24+C$13,4),IF(AND($A25&gt;=C$9,C$9&gt;0),ROUND(B24+C$10,4),IF(AND($A25&gt;=C$6,C$6&gt;0),ROUND(B24+C$7,4),C$3)))))</f>
        <v>1.41</v>
      </c>
      <c r="C25" s="68" t="n">
        <f aca="false">IF($A25&lt;C$4,C$2,IF(C$1=0,IF(C$16&gt;0,IF(C$2*C$16&lt;ROUND(C24*B25,3),C$2*C$16,ROUND(C24*B25,3)),ROUND(C24*B25,3)),IF(C$16&gt;0,IF(C$2*C$16&lt;ROUND(C$2*B25,3),C$2*C$16,ROUND(C$2*B25,3)),ROUND(C$2*B25,3))))</f>
        <v>0.055</v>
      </c>
      <c r="D25" s="69" t="n">
        <f aca="false">D24+ROUND(C25,2)</f>
        <v>0.17</v>
      </c>
      <c r="E25" s="129"/>
      <c r="F25" s="71" t="n">
        <f aca="false">IF(($A25&lt;G$4),1,IF(AND($A25&gt;G$15,G$15&gt;0),F24,IF(AND($A25&gt;=G$12,G$12&gt;0),ROUND(F24+G$13,4),IF(AND($A25&gt;=G$9,G$9&gt;0),ROUND(F24+G$10,4),IF(AND($A25&gt;=G$6,G$6&gt;0),ROUND(F24+G$7,4),G$3)))))</f>
        <v>1.41</v>
      </c>
      <c r="G25" s="68" t="n">
        <f aca="false">IF($A25&lt;G$4,G$2,IF(G$1=0,IF(G$16&gt;0,IF(G$2*G$16&lt;ROUND(G24*F25,3),G$2*G$16,ROUND(G24*F25,3)),ROUND(G24*F25,3)),IF(G$16&gt;0,IF(G$2*G$16&lt;ROUND(G$2*F25,3),G$2*G$16,ROUND(G$2*F25,3)),ROUND(G$2*F25,3))))</f>
        <v>0.078</v>
      </c>
      <c r="H25" s="69" t="n">
        <f aca="false">H24+ROUND(G25,2)</f>
        <v>0.25</v>
      </c>
      <c r="I25" s="72"/>
      <c r="J25" s="73" t="n">
        <f aca="false">IF(($A25&lt;K$4),1,IF(AND($A25&gt;K$15,K$15&gt;0),J24,IF(AND($A25&gt;=K$12,K$12&gt;0),ROUND(J24+K$13,4),IF(AND($A25&gt;=K$9,K$9&gt;0),ROUND(J24+K$10,4),IF(AND($A25&gt;=K$6,K$6&gt;0),ROUND(J24+K$7,4),K$3)))))</f>
        <v>1.41</v>
      </c>
      <c r="K25" s="68" t="n">
        <f aca="false">IF($A25&lt;K$4,K$2,IF(K$1=0,IF(K$16&gt;0,IF(K$2*K$16&lt;ROUND(K24*J25,3),K$2*K$16,ROUND(K24*J25,3)),ROUND(K24*J25,3)),IF(K$16&gt;0,IF(K$2*K$16&lt;ROUND(K$2*J25,3),K$2*K$16,ROUND(K$2*J25,3)),ROUND(K$2*J25,3))))</f>
        <v>0.083</v>
      </c>
      <c r="L25" s="69" t="n">
        <f aca="false">L24+ROUND(K25,2)</f>
        <v>0.27</v>
      </c>
      <c r="M25" s="130"/>
      <c r="N25" s="71" t="n">
        <f aca="false">IF(($A25&lt;O$4),1,IF(AND($A25&gt;O$15,O$15&gt;0),N24,IF(AND($A25&gt;=O$12,O$12&gt;0),ROUND(N24+O$13,4),IF(AND($A25&gt;=O$9,O$9&gt;0),ROUND(N24+O$10,4),IF(AND($A25&gt;=O$6,O$6&gt;0),ROUND(N24+O$7,4),O$3)))))</f>
        <v>12</v>
      </c>
      <c r="O25" s="68" t="n">
        <f aca="false">IF($A25&lt;O$4,O$2,IF(O$1=0,IF(O$16&gt;0,IF(O$2*O$16&lt;ROUND(O24*N25,3),O$2*O$16,ROUND(O24*N25,3)),ROUND(O24*N25,3)),IF(O$16&gt;0,IF(O$2*O$16&lt;ROUND(O$2*N25,3),O$2*O$16,ROUND(O$2*N25,3)),ROUND(O$2*N25,3))))</f>
        <v>0.12</v>
      </c>
      <c r="P25" s="69" t="n">
        <f aca="false">P24+ROUND(O25,2)</f>
        <v>0.34</v>
      </c>
    </row>
    <row r="26" customFormat="false" ht="15" hidden="false" customHeight="false" outlineLevel="0" collapsed="false">
      <c r="A26" s="66" t="n">
        <v>7</v>
      </c>
      <c r="B26" s="67" t="n">
        <f aca="false">IF(($A26&lt;C$4),1,IF(AND($A26&gt;C$15,C$15&gt;0),B25,IF(AND($A26&gt;=C$12,C$12&gt;0),ROUND(B25+C$13,4),IF(AND($A26&gt;=C$9,C$9&gt;0),ROUND(B25+C$10,4),IF(AND($A26&gt;=C$6,C$6&gt;0),ROUND(B25+C$7,4),C$3)))))</f>
        <v>1.42</v>
      </c>
      <c r="C26" s="68" t="n">
        <f aca="false">IF($A26&lt;C$4,C$2,IF(C$1=0,IF(C$16&gt;0,IF(C$2*C$16&lt;ROUND(C25*B26,3),C$2*C$16,ROUND(C25*B26,3)),ROUND(C25*B26,3)),IF(C$16&gt;0,IF(C$2*C$16&lt;ROUND(C$2*B26,3),C$2*C$16,ROUND(C$2*B26,3)),ROUND(C$2*B26,3))))</f>
        <v>0.078</v>
      </c>
      <c r="D26" s="69" t="n">
        <f aca="false">D25+ROUND(C26,2)</f>
        <v>0.25</v>
      </c>
      <c r="E26" s="129"/>
      <c r="F26" s="71" t="n">
        <f aca="false">IF(($A26&lt;G$4),1,IF(AND($A26&gt;G$15,G$15&gt;0),F25,IF(AND($A26&gt;=G$12,G$12&gt;0),ROUND(F25+G$13,4),IF(AND($A26&gt;=G$9,G$9&gt;0),ROUND(F25+G$10,4),IF(AND($A26&gt;=G$6,G$6&gt;0),ROUND(F25+G$7,4),G$3)))))</f>
        <v>1.42</v>
      </c>
      <c r="G26" s="68" t="n">
        <f aca="false">IF($A26&lt;G$4,G$2,IF(G$1=0,IF(G$16&gt;0,IF(G$2*G$16&lt;ROUND(G25*F26,3),G$2*G$16,ROUND(G25*F26,3)),ROUND(G25*F26,3)),IF(G$16&gt;0,IF(G$2*G$16&lt;ROUND(G$2*F26,3),G$2*G$16,ROUND(G$2*F26,3)),ROUND(G$2*F26,3))))</f>
        <v>0.111</v>
      </c>
      <c r="H26" s="69" t="n">
        <f aca="false">H25+ROUND(G26,2)</f>
        <v>0.36</v>
      </c>
      <c r="I26" s="72"/>
      <c r="J26" s="73" t="n">
        <f aca="false">IF(($A26&lt;K$4),1,IF(AND($A26&gt;K$15,K$15&gt;0),J25,IF(AND($A26&gt;=K$12,K$12&gt;0),ROUND(J25+K$13,4),IF(AND($A26&gt;=K$9,K$9&gt;0),ROUND(J25+K$10,4),IF(AND($A26&gt;=K$6,K$6&gt;0),ROUND(J25+K$7,4),K$3)))))</f>
        <v>1.42</v>
      </c>
      <c r="K26" s="68" t="n">
        <f aca="false">IF($A26&lt;K$4,K$2,IF(K$1=0,IF(K$16&gt;0,IF(K$2*K$16&lt;ROUND(K25*J26,3),K$2*K$16,ROUND(K25*J26,3)),ROUND(K25*J26,3)),IF(K$16&gt;0,IF(K$2*K$16&lt;ROUND(K$2*J26,3),K$2*K$16,ROUND(K$2*J26,3)),ROUND(K$2*J26,3))))</f>
        <v>0.118</v>
      </c>
      <c r="L26" s="69" t="n">
        <f aca="false">L25+ROUND(K26,2)</f>
        <v>0.39</v>
      </c>
      <c r="M26" s="130"/>
      <c r="N26" s="71" t="n">
        <f aca="false">IF(($A26&lt;O$4),1,IF(AND($A26&gt;O$15,O$15&gt;0),N25,IF(AND($A26&gt;=O$12,O$12&gt;0),ROUND(N25+O$13,4),IF(AND($A26&gt;=O$9,O$9&gt;0),ROUND(N25+O$10,4),IF(AND($A26&gt;=O$6,O$6&gt;0),ROUND(N25+O$7,4),O$3)))))</f>
        <v>15</v>
      </c>
      <c r="O26" s="68" t="n">
        <f aca="false">IF($A26&lt;O$4,O$2,IF(O$1=0,IF(O$16&gt;0,IF(O$2*O$16&lt;ROUND(O25*N26,3),O$2*O$16,ROUND(O25*N26,3)),ROUND(O25*N26,3)),IF(O$16&gt;0,IF(O$2*O$16&lt;ROUND(O$2*N26,3),O$2*O$16,ROUND(O$2*N26,3)),ROUND(O$2*N26,3))))</f>
        <v>0.15</v>
      </c>
      <c r="P26" s="69" t="n">
        <f aca="false">P25+ROUND(O26,2)</f>
        <v>0.49</v>
      </c>
    </row>
    <row r="27" customFormat="false" ht="15" hidden="false" customHeight="false" outlineLevel="0" collapsed="false">
      <c r="A27" s="66" t="n">
        <v>8</v>
      </c>
      <c r="B27" s="67" t="n">
        <f aca="false">IF(($A27&lt;C$4),1,IF(AND($A27&gt;C$15,C$15&gt;0),B26,IF(AND($A27&gt;=C$12,C$12&gt;0),ROUND(B26+C$13,4),IF(AND($A27&gt;=C$9,C$9&gt;0),ROUND(B26+C$10,4),IF(AND($A27&gt;=C$6,C$6&gt;0),ROUND(B26+C$7,4),C$3)))))</f>
        <v>1.43</v>
      </c>
      <c r="C27" s="68" t="n">
        <f aca="false">IF($A27&lt;C$4,C$2,IF(C$1=0,IF(C$16&gt;0,IF(C$2*C$16&lt;ROUND(C26*B27,3),C$2*C$16,ROUND(C26*B27,3)),ROUND(C26*B27,3)),IF(C$16&gt;0,IF(C$2*C$16&lt;ROUND(C$2*B27,3),C$2*C$16,ROUND(C$2*B27,3)),ROUND(C$2*B27,3))))</f>
        <v>0.112</v>
      </c>
      <c r="D27" s="69" t="n">
        <f aca="false">D26+ROUND(C27,2)</f>
        <v>0.36</v>
      </c>
      <c r="E27" s="129"/>
      <c r="F27" s="71" t="n">
        <f aca="false">IF(($A27&lt;G$4),1,IF(AND($A27&gt;G$15,G$15&gt;0),F26,IF(AND($A27&gt;=G$12,G$12&gt;0),ROUND(F26+G$13,4),IF(AND($A27&gt;=G$9,G$9&gt;0),ROUND(F26+G$10,4),IF(AND($A27&gt;=G$6,G$6&gt;0),ROUND(F26+G$7,4),G$3)))))</f>
        <v>1.43</v>
      </c>
      <c r="G27" s="68" t="n">
        <f aca="false">IF($A27&lt;G$4,G$2,IF(G$1=0,IF(G$16&gt;0,IF(G$2*G$16&lt;ROUND(G26*F27,3),G$2*G$16,ROUND(G26*F27,3)),ROUND(G26*F27,3)),IF(G$16&gt;0,IF(G$2*G$16&lt;ROUND(G$2*F27,3),G$2*G$16,ROUND(G$2*F27,3)),ROUND(G$2*F27,3))))</f>
        <v>0.159</v>
      </c>
      <c r="H27" s="69" t="n">
        <f aca="false">H26+ROUND(G27,2)</f>
        <v>0.52</v>
      </c>
      <c r="I27" s="72"/>
      <c r="J27" s="73" t="n">
        <f aca="false">IF(($A27&lt;K$4),1,IF(AND($A27&gt;K$15,K$15&gt;0),J26,IF(AND($A27&gt;=K$12,K$12&gt;0),ROUND(J26+K$13,4),IF(AND($A27&gt;=K$9,K$9&gt;0),ROUND(J26+K$10,4),IF(AND($A27&gt;=K$6,K$6&gt;0),ROUND(J26+K$7,4),K$3)))))</f>
        <v>1.43</v>
      </c>
      <c r="K27" s="68" t="n">
        <f aca="false">IF($A27&lt;K$4,K$2,IF(K$1=0,IF(K$16&gt;0,IF(K$2*K$16&lt;ROUND(K26*J27,3),K$2*K$16,ROUND(K26*J27,3)),ROUND(K26*J27,3)),IF(K$16&gt;0,IF(K$2*K$16&lt;ROUND(K$2*J27,3),K$2*K$16,ROUND(K$2*J27,3)),ROUND(K$2*J27,3))))</f>
        <v>0.169</v>
      </c>
      <c r="L27" s="69" t="n">
        <f aca="false">L26+ROUND(K27,2)</f>
        <v>0.56</v>
      </c>
      <c r="M27" s="130"/>
      <c r="N27" s="71" t="n">
        <f aca="false">IF(($A27&lt;O$4),1,IF(AND($A27&gt;O$15,O$15&gt;0),N26,IF(AND($A27&gt;=O$12,O$12&gt;0),ROUND(N26+O$13,4),IF(AND($A27&gt;=O$9,O$9&gt;0),ROUND(N26+O$10,4),IF(AND($A27&gt;=O$6,O$6&gt;0),ROUND(N26+O$7,4),O$3)))))</f>
        <v>18</v>
      </c>
      <c r="O27" s="68" t="n">
        <f aca="false">IF($A27&lt;O$4,O$2,IF(O$1=0,IF(O$16&gt;0,IF(O$2*O$16&lt;ROUND(O26*N27,3),O$2*O$16,ROUND(O26*N27,3)),ROUND(O26*N27,3)),IF(O$16&gt;0,IF(O$2*O$16&lt;ROUND(O$2*N27,3),O$2*O$16,ROUND(O$2*N27,3)),ROUND(O$2*N27,3))))</f>
        <v>0.18</v>
      </c>
      <c r="P27" s="69" t="n">
        <f aca="false">P26+ROUND(O27,2)</f>
        <v>0.67</v>
      </c>
    </row>
    <row r="28" customFormat="false" ht="15" hidden="false" customHeight="false" outlineLevel="0" collapsed="false">
      <c r="A28" s="66" t="n">
        <v>9</v>
      </c>
      <c r="B28" s="67" t="n">
        <f aca="false">IF(($A28&lt;C$4),1,IF(AND($A28&gt;C$15,C$15&gt;0),B27,IF(AND($A28&gt;=C$12,C$12&gt;0),ROUND(B27+C$13,4),IF(AND($A28&gt;=C$9,C$9&gt;0),ROUND(B27+C$10,4),IF(AND($A28&gt;=C$6,C$6&gt;0),ROUND(B27+C$7,4),C$3)))))</f>
        <v>1.44</v>
      </c>
      <c r="C28" s="68" t="n">
        <f aca="false">IF($A28&lt;C$4,C$2,IF(C$1=0,IF(C$16&gt;0,IF(C$2*C$16&lt;ROUND(C27*B28,3),C$2*C$16,ROUND(C27*B28,3)),ROUND(C27*B28,3)),IF(C$16&gt;0,IF(C$2*C$16&lt;ROUND(C$2*B28,3),C$2*C$16,ROUND(C$2*B28,3)),ROUND(C$2*B28,3))))</f>
        <v>0.161</v>
      </c>
      <c r="D28" s="69" t="n">
        <f aca="false">D27+ROUND(C28,2)</f>
        <v>0.52</v>
      </c>
      <c r="E28" s="129"/>
      <c r="F28" s="71" t="n">
        <f aca="false">IF(($A28&lt;G$4),1,IF(AND($A28&gt;G$15,G$15&gt;0),F27,IF(AND($A28&gt;=G$12,G$12&gt;0),ROUND(F27+G$13,4),IF(AND($A28&gt;=G$9,G$9&gt;0),ROUND(F27+G$10,4),IF(AND($A28&gt;=G$6,G$6&gt;0),ROUND(F27+G$7,4),G$3)))))</f>
        <v>1.44</v>
      </c>
      <c r="G28" s="68" t="n">
        <f aca="false">IF($A28&lt;G$4,G$2,IF(G$1=0,IF(G$16&gt;0,IF(G$2*G$16&lt;ROUND(G27*F28,3),G$2*G$16,ROUND(G27*F28,3)),ROUND(G27*F28,3)),IF(G$16&gt;0,IF(G$2*G$16&lt;ROUND(G$2*F28,3),G$2*G$16,ROUND(G$2*F28,3)),ROUND(G$2*F28,3))))</f>
        <v>0.229</v>
      </c>
      <c r="H28" s="69" t="n">
        <f aca="false">H27+ROUND(G28,2)</f>
        <v>0.75</v>
      </c>
      <c r="I28" s="72"/>
      <c r="J28" s="73" t="n">
        <f aca="false">IF(($A28&lt;K$4),1,IF(AND($A28&gt;K$15,K$15&gt;0),J27,IF(AND($A28&gt;=K$12,K$12&gt;0),ROUND(J27+K$13,4),IF(AND($A28&gt;=K$9,K$9&gt;0),ROUND(J27+K$10,4),IF(AND($A28&gt;=K$6,K$6&gt;0),ROUND(J27+K$7,4),K$3)))))</f>
        <v>1.44</v>
      </c>
      <c r="K28" s="68" t="n">
        <f aca="false">IF($A28&lt;K$4,K$2,IF(K$1=0,IF(K$16&gt;0,IF(K$2*K$16&lt;ROUND(K27*J28,3),K$2*K$16,ROUND(K27*J28,3)),ROUND(K27*J28,3)),IF(K$16&gt;0,IF(K$2*K$16&lt;ROUND(K$2*J28,3),K$2*K$16,ROUND(K$2*J28,3)),ROUND(K$2*J28,3))))</f>
        <v>0.243</v>
      </c>
      <c r="L28" s="69" t="n">
        <f aca="false">L27+ROUND(K28,2)</f>
        <v>0.8</v>
      </c>
      <c r="M28" s="130"/>
      <c r="N28" s="71" t="n">
        <f aca="false">IF(($A28&lt;O$4),1,IF(AND($A28&gt;O$15,O$15&gt;0),N27,IF(AND($A28&gt;=O$12,O$12&gt;0),ROUND(N27+O$13,4),IF(AND($A28&gt;=O$9,O$9&gt;0),ROUND(N27+O$10,4),IF(AND($A28&gt;=O$6,O$6&gt;0),ROUND(N27+O$7,4),O$3)))))</f>
        <v>21</v>
      </c>
      <c r="O28" s="68" t="n">
        <f aca="false">IF($A28&lt;O$4,O$2,IF(O$1=0,IF(O$16&gt;0,IF(O$2*O$16&lt;ROUND(O27*N28,3),O$2*O$16,ROUND(O27*N28,3)),ROUND(O27*N28,3)),IF(O$16&gt;0,IF(O$2*O$16&lt;ROUND(O$2*N28,3),O$2*O$16,ROUND(O$2*N28,3)),ROUND(O$2*N28,3))))</f>
        <v>0.21</v>
      </c>
      <c r="P28" s="69" t="n">
        <f aca="false">P27+ROUND(O28,2)</f>
        <v>0.88</v>
      </c>
    </row>
    <row r="29" customFormat="false" ht="15" hidden="false" customHeight="false" outlineLevel="0" collapsed="false">
      <c r="A29" s="66" t="n">
        <v>10</v>
      </c>
      <c r="B29" s="74" t="n">
        <f aca="false">IF(($A29&lt;C$4),1,IF(AND($A29&gt;C$15,C$15&gt;0),B28,IF(AND($A29&gt;=C$12,C$12&gt;0),ROUND(B28+C$13,4),IF(AND($A29&gt;=C$9,C$9&gt;0),ROUND(B28+C$10,4),IF(AND($A29&gt;=C$6,C$6&gt;0),ROUND(B28+C$7,4),C$3)))))</f>
        <v>1.45</v>
      </c>
      <c r="C29" s="75" t="n">
        <f aca="false">IF($A29&lt;C$4,C$2,IF(C$1=0,IF(C$16&gt;0,IF(C$2*C$16&lt;ROUND(C28*B29,3),C$2*C$16,ROUND(C28*B29,3)),ROUND(C28*B29,3)),IF(C$16&gt;0,IF(C$2*C$16&lt;ROUND(C$2*B29,3),C$2*C$16,ROUND(C$2*B29,3)),ROUND(C$2*B29,3))))</f>
        <v>0.233</v>
      </c>
      <c r="D29" s="76" t="n">
        <f aca="false">D28+ROUND(C29,2)</f>
        <v>0.75</v>
      </c>
      <c r="E29" s="70"/>
      <c r="F29" s="77" t="n">
        <f aca="false">IF(($A29&lt;G$4),1,IF(AND($A29&gt;G$15,G$15&gt;0),F28,IF(AND($A29&gt;=G$12,G$12&gt;0),ROUND(F28+G$13,4),IF(AND($A29&gt;=G$9,G$9&gt;0),ROUND(F28+G$10,4),IF(AND($A29&gt;=G$6,G$6&gt;0),ROUND(F28+G$7,4),G$3)))))</f>
        <v>1.45</v>
      </c>
      <c r="G29" s="75" t="n">
        <f aca="false">IF($A29&lt;G$4,G$2,IF(G$1=0,IF(G$16&gt;0,IF(G$2*G$16&lt;ROUND(G28*F29,3),G$2*G$16,ROUND(G28*F29,3)),ROUND(G28*F29,3)),IF(G$16&gt;0,IF(G$2*G$16&lt;ROUND(G$2*F29,3),G$2*G$16,ROUND(G$2*F29,3)),ROUND(G$2*F29,3))))</f>
        <v>0.332</v>
      </c>
      <c r="H29" s="76" t="n">
        <f aca="false">H28+ROUND(G29,2)</f>
        <v>1.08</v>
      </c>
      <c r="I29" s="72"/>
      <c r="J29" s="77" t="n">
        <f aca="false">IF(($A29&lt;K$4),1,IF(AND($A29&gt;K$15,K$15&gt;0),J28,IF(AND($A29&gt;=K$12,K$12&gt;0),ROUND(J28+K$13,4),IF(AND($A29&gt;=K$9,K$9&gt;0),ROUND(J28+K$10,4),IF(AND($A29&gt;=K$6,K$6&gt;0),ROUND(J28+K$7,4),K$3)))))</f>
        <v>1.45</v>
      </c>
      <c r="K29" s="75" t="n">
        <f aca="false">IF($A29&lt;K$4,K$2,IF(K$1=0,IF(K$16&gt;0,IF(K$2*K$16&lt;ROUND(K28*J29,3),K$2*K$16,ROUND(K28*J29,3)),ROUND(K28*J29,3)),IF(K$16&gt;0,IF(K$2*K$16&lt;ROUND(K$2*J29,3),K$2*K$16,ROUND(K$2*J29,3)),ROUND(K$2*J29,3))))</f>
        <v>0.352</v>
      </c>
      <c r="L29" s="76" t="n">
        <f aca="false">L28+ROUND(K29,2)</f>
        <v>1.15</v>
      </c>
      <c r="M29" s="70"/>
      <c r="N29" s="77" t="n">
        <f aca="false">IF(($A29&lt;O$4),1,IF(AND($A29&gt;O$15,O$15&gt;0),N28,IF(AND($A29&gt;=O$12,O$12&gt;0),ROUND(N28+O$13,4),IF(AND($A29&gt;=O$9,O$9&gt;0),ROUND(N28+O$10,4),IF(AND($A29&gt;=O$6,O$6&gt;0),ROUND(N28+O$7,4),O$3)))))</f>
        <v>26</v>
      </c>
      <c r="O29" s="75" t="n">
        <f aca="false">IF($A29&lt;O$4,O$2,IF(O$1=0,IF(O$16&gt;0,IF(O$2*O$16&lt;ROUND(O28*N29,3),O$2*O$16,ROUND(O28*N29,3)),ROUND(O28*N29,3)),IF(O$16&gt;0,IF(O$2*O$16&lt;ROUND(O$2*N29,3),O$2*O$16,ROUND(O$2*N29,3)),ROUND(O$2*N29,3))))</f>
        <v>0.26</v>
      </c>
      <c r="P29" s="76" t="n">
        <f aca="false">P28+ROUND(O29,2)</f>
        <v>1.14</v>
      </c>
    </row>
    <row r="30" customFormat="false" ht="15" hidden="false" customHeight="false" outlineLevel="0" collapsed="false">
      <c r="A30" s="66" t="n">
        <v>11</v>
      </c>
      <c r="B30" s="67" t="n">
        <f aca="false">IF(($A30&lt;C$4),1,IF(AND($A30&gt;C$15,C$15&gt;0),B29,IF(AND($A30&gt;=C$12,C$12&gt;0),ROUND(B29+C$13,4),IF(AND($A30&gt;=C$9,C$9&gt;0),ROUND(B29+C$10,4),IF(AND($A30&gt;=C$6,C$6&gt;0),ROUND(B29+C$7,4),C$3)))))</f>
        <v>1.46</v>
      </c>
      <c r="C30" s="68" t="n">
        <f aca="false">IF($A30&lt;C$4,C$2,IF(C$1=0,IF(C$16&gt;0,IF(C$2*C$16&lt;ROUND(C29*B30,3),C$2*C$16,ROUND(C29*B30,3)),ROUND(C29*B30,3)),IF(C$16&gt;0,IF(C$2*C$16&lt;ROUND(C$2*B30,3),C$2*C$16,ROUND(C$2*B30,3)),ROUND(C$2*B30,3))))</f>
        <v>0.34</v>
      </c>
      <c r="D30" s="69" t="n">
        <f aca="false">D29+ROUND(C30,2)</f>
        <v>1.09</v>
      </c>
      <c r="E30" s="129"/>
      <c r="F30" s="71" t="n">
        <f aca="false">IF(($A30&lt;G$4),1,IF(AND($A30&gt;G$15,G$15&gt;0),F29,IF(AND($A30&gt;=G$12,G$12&gt;0),ROUND(F29+G$13,4),IF(AND($A30&gt;=G$9,G$9&gt;0),ROUND(F29+G$10,4),IF(AND($A30&gt;=G$6,G$6&gt;0),ROUND(F29+G$7,4),G$3)))))</f>
        <v>1.46</v>
      </c>
      <c r="G30" s="68" t="n">
        <f aca="false">IF($A30&lt;G$4,G$2,IF(G$1=0,IF(G$16&gt;0,IF(G$2*G$16&lt;ROUND(G29*F30,3),G$2*G$16,ROUND(G29*F30,3)),ROUND(G29*F30,3)),IF(G$16&gt;0,IF(G$2*G$16&lt;ROUND(G$2*F30,3),G$2*G$16,ROUND(G$2*F30,3)),ROUND(G$2*F30,3))))</f>
        <v>0.485</v>
      </c>
      <c r="H30" s="69" t="n">
        <f aca="false">H29+ROUND(G30,2)</f>
        <v>1.57</v>
      </c>
      <c r="I30" s="72"/>
      <c r="J30" s="73" t="n">
        <f aca="false">IF(($A30&lt;K$4),1,IF(AND($A30&gt;K$15,K$15&gt;0),J29,IF(AND($A30&gt;=K$12,K$12&gt;0),ROUND(J29+K$13,4),IF(AND($A30&gt;=K$9,K$9&gt;0),ROUND(J29+K$10,4),IF(AND($A30&gt;=K$6,K$6&gt;0),ROUND(J29+K$7,4),K$3)))))</f>
        <v>1.46</v>
      </c>
      <c r="K30" s="68" t="n">
        <f aca="false">IF($A30&lt;K$4,K$2,IF(K$1=0,IF(K$16&gt;0,IF(K$2*K$16&lt;ROUND(K29*J30,3),K$2*K$16,ROUND(K29*J30,3)),ROUND(K29*J30,3)),IF(K$16&gt;0,IF(K$2*K$16&lt;ROUND(K$2*J30,3),K$2*K$16,ROUND(K$2*J30,3)),ROUND(K$2*J30,3))))</f>
        <v>0.514</v>
      </c>
      <c r="L30" s="69" t="n">
        <f aca="false">L29+ROUND(K30,2)</f>
        <v>1.66</v>
      </c>
      <c r="M30" s="130"/>
      <c r="N30" s="71" t="n">
        <f aca="false">IF(($A30&lt;O$4),1,IF(AND($A30&gt;O$15,O$15&gt;0),N29,IF(AND($A30&gt;=O$12,O$12&gt;0),ROUND(N29+O$13,4),IF(AND($A30&gt;=O$9,O$9&gt;0),ROUND(N29+O$10,4),IF(AND($A30&gt;=O$6,O$6&gt;0),ROUND(N29+O$7,4),O$3)))))</f>
        <v>31</v>
      </c>
      <c r="O30" s="68" t="n">
        <f aca="false">IF($A30&lt;O$4,O$2,IF(O$1=0,IF(O$16&gt;0,IF(O$2*O$16&lt;ROUND(O29*N30,3),O$2*O$16,ROUND(O29*N30,3)),ROUND(O29*N30,3)),IF(O$16&gt;0,IF(O$2*O$16&lt;ROUND(O$2*N30,3),O$2*O$16,ROUND(O$2*N30,3)),ROUND(O$2*N30,3))))</f>
        <v>0.31</v>
      </c>
      <c r="P30" s="69" t="n">
        <f aca="false">P29+ROUND(O30,2)</f>
        <v>1.45</v>
      </c>
    </row>
    <row r="31" customFormat="false" ht="15" hidden="false" customHeight="false" outlineLevel="0" collapsed="false">
      <c r="A31" s="66" t="n">
        <v>12</v>
      </c>
      <c r="B31" s="67" t="n">
        <f aca="false">IF(($A31&lt;C$4),1,IF(AND($A31&gt;C$15,C$15&gt;0),B30,IF(AND($A31&gt;=C$12,C$12&gt;0),ROUND(B30+C$13,4),IF(AND($A31&gt;=C$9,C$9&gt;0),ROUND(B30+C$10,4),IF(AND($A31&gt;=C$6,C$6&gt;0),ROUND(B30+C$7,4),C$3)))))</f>
        <v>1.47</v>
      </c>
      <c r="C31" s="68" t="n">
        <f aca="false">IF($A31&lt;C$4,C$2,IF(C$1=0,IF(C$16&gt;0,IF(C$2*C$16&lt;ROUND(C30*B31,3),C$2*C$16,ROUND(C30*B31,3)),ROUND(C30*B31,3)),IF(C$16&gt;0,IF(C$2*C$16&lt;ROUND(C$2*B31,3),C$2*C$16,ROUND(C$2*B31,3)),ROUND(C$2*B31,3))))</f>
        <v>0.5</v>
      </c>
      <c r="D31" s="69" t="n">
        <f aca="false">D30+ROUND(C31,2)</f>
        <v>1.59</v>
      </c>
      <c r="E31" s="129"/>
      <c r="F31" s="71" t="n">
        <f aca="false">IF(($A31&lt;G$4),1,IF(AND($A31&gt;G$15,G$15&gt;0),F30,IF(AND($A31&gt;=G$12,G$12&gt;0),ROUND(F30+G$13,4),IF(AND($A31&gt;=G$9,G$9&gt;0),ROUND(F30+G$10,4),IF(AND($A31&gt;=G$6,G$6&gt;0),ROUND(F30+G$7,4),G$3)))))</f>
        <v>1.47</v>
      </c>
      <c r="G31" s="68" t="n">
        <f aca="false">IF($A31&lt;G$4,G$2,IF(G$1=0,IF(G$16&gt;0,IF(G$2*G$16&lt;ROUND(G30*F31,3),G$2*G$16,ROUND(G30*F31,3)),ROUND(G30*F31,3)),IF(G$16&gt;0,IF(G$2*G$16&lt;ROUND(G$2*F31,3),G$2*G$16,ROUND(G$2*F31,3)),ROUND(G$2*F31,3))))</f>
        <v>0.713</v>
      </c>
      <c r="H31" s="69" t="n">
        <f aca="false">H30+ROUND(G31,2)</f>
        <v>2.28</v>
      </c>
      <c r="I31" s="72"/>
      <c r="J31" s="73" t="n">
        <f aca="false">IF(($A31&lt;K$4),1,IF(AND($A31&gt;K$15,K$15&gt;0),J30,IF(AND($A31&gt;=K$12,K$12&gt;0),ROUND(J30+K$13,4),IF(AND($A31&gt;=K$9,K$9&gt;0),ROUND(J30+K$10,4),IF(AND($A31&gt;=K$6,K$6&gt;0),ROUND(J30+K$7,4),K$3)))))</f>
        <v>1.47</v>
      </c>
      <c r="K31" s="68" t="n">
        <f aca="false">IF($A31&lt;K$4,K$2,IF(K$1=0,IF(K$16&gt;0,IF(K$2*K$16&lt;ROUND(K30*J31,3),K$2*K$16,ROUND(K30*J31,3)),ROUND(K30*J31,3)),IF(K$16&gt;0,IF(K$2*K$16&lt;ROUND(K$2*J31,3),K$2*K$16,ROUND(K$2*J31,3)),ROUND(K$2*J31,3))))</f>
        <v>0.756</v>
      </c>
      <c r="L31" s="69" t="n">
        <f aca="false">L30+ROUND(K31,2)</f>
        <v>2.42</v>
      </c>
      <c r="M31" s="130"/>
      <c r="N31" s="71" t="n">
        <f aca="false">IF(($A31&lt;O$4),1,IF(AND($A31&gt;O$15,O$15&gt;0),N30,IF(AND($A31&gt;=O$12,O$12&gt;0),ROUND(N30+O$13,4),IF(AND($A31&gt;=O$9,O$9&gt;0),ROUND(N30+O$10,4),IF(AND($A31&gt;=O$6,O$6&gt;0),ROUND(N30+O$7,4),O$3)))))</f>
        <v>36</v>
      </c>
      <c r="O31" s="68" t="n">
        <f aca="false">IF($A31&lt;O$4,O$2,IF(O$1=0,IF(O$16&gt;0,IF(O$2*O$16&lt;ROUND(O30*N31,3),O$2*O$16,ROUND(O30*N31,3)),ROUND(O30*N31,3)),IF(O$16&gt;0,IF(O$2*O$16&lt;ROUND(O$2*N31,3),O$2*O$16,ROUND(O$2*N31,3)),ROUND(O$2*N31,3))))</f>
        <v>0.36</v>
      </c>
      <c r="P31" s="69" t="n">
        <f aca="false">P30+ROUND(O31,2)</f>
        <v>1.81</v>
      </c>
    </row>
    <row r="32" customFormat="false" ht="15" hidden="false" customHeight="false" outlineLevel="0" collapsed="false">
      <c r="A32" s="66" t="n">
        <v>13</v>
      </c>
      <c r="B32" s="67" t="n">
        <f aca="false">IF(($A32&lt;C$4),1,IF(AND($A32&gt;C$15,C$15&gt;0),B31,IF(AND($A32&gt;=C$12,C$12&gt;0),ROUND(B31+C$13,4),IF(AND($A32&gt;=C$9,C$9&gt;0),ROUND(B31+C$10,4),IF(AND($A32&gt;=C$6,C$6&gt;0),ROUND(B31+C$7,4),C$3)))))</f>
        <v>1.47</v>
      </c>
      <c r="C32" s="68" t="n">
        <f aca="false">IF($A32&lt;C$4,C$2,IF(C$1=0,IF(C$16&gt;0,IF(C$2*C$16&lt;ROUND(C31*B32,3),C$2*C$16,ROUND(C31*B32,3)),ROUND(C31*B32,3)),IF(C$16&gt;0,IF(C$2*C$16&lt;ROUND(C$2*B32,3),C$2*C$16,ROUND(C$2*B32,3)),ROUND(C$2*B32,3))))</f>
        <v>0.735</v>
      </c>
      <c r="D32" s="69" t="n">
        <f aca="false">D31+ROUND(C32,2)</f>
        <v>2.33</v>
      </c>
      <c r="E32" s="129"/>
      <c r="F32" s="71" t="n">
        <f aca="false">IF(($A32&lt;G$4),1,IF(AND($A32&gt;G$15,G$15&gt;0),F31,IF(AND($A32&gt;=G$12,G$12&gt;0),ROUND(F31+G$13,4),IF(AND($A32&gt;=G$9,G$9&gt;0),ROUND(F31+G$10,4),IF(AND($A32&gt;=G$6,G$6&gt;0),ROUND(F31+G$7,4),G$3)))))</f>
        <v>1.48</v>
      </c>
      <c r="G32" s="68" t="n">
        <f aca="false">IF($A32&lt;G$4,G$2,IF(G$1=0,IF(G$16&gt;0,IF(G$2*G$16&lt;ROUND(G31*F32,3),G$2*G$16,ROUND(G31*F32,3)),ROUND(G31*F32,3)),IF(G$16&gt;0,IF(G$2*G$16&lt;ROUND(G$2*F32,3),G$2*G$16,ROUND(G$2*F32,3)),ROUND(G$2*F32,3))))</f>
        <v>1.055</v>
      </c>
      <c r="H32" s="69" t="n">
        <f aca="false">H31+ROUND(G32,2)</f>
        <v>3.34</v>
      </c>
      <c r="I32" s="72"/>
      <c r="J32" s="73" t="n">
        <f aca="false">IF(($A32&lt;K$4),1,IF(AND($A32&gt;K$15,K$15&gt;0),J31,IF(AND($A32&gt;=K$12,K$12&gt;0),ROUND(J31+K$13,4),IF(AND($A32&gt;=K$9,K$9&gt;0),ROUND(J31+K$10,4),IF(AND($A32&gt;=K$6,K$6&gt;0),ROUND(J31+K$7,4),K$3)))))</f>
        <v>1.48</v>
      </c>
      <c r="K32" s="68" t="n">
        <f aca="false">IF($A32&lt;K$4,K$2,IF(K$1=0,IF(K$16&gt;0,IF(K$2*K$16&lt;ROUND(K31*J32,3),K$2*K$16,ROUND(K31*J32,3)),ROUND(K31*J32,3)),IF(K$16&gt;0,IF(K$2*K$16&lt;ROUND(K$2*J32,3),K$2*K$16,ROUND(K$2*J32,3)),ROUND(K$2*J32,3))))</f>
        <v>1.119</v>
      </c>
      <c r="L32" s="69" t="n">
        <f aca="false">L31+ROUND(K32,2)</f>
        <v>3.54</v>
      </c>
      <c r="M32" s="130"/>
      <c r="N32" s="71" t="n">
        <f aca="false">IF(($A32&lt;O$4),1,IF(AND($A32&gt;O$15,O$15&gt;0),N31,IF(AND($A32&gt;=O$12,O$12&gt;0),ROUND(N31+O$13,4),IF(AND($A32&gt;=O$9,O$9&gt;0),ROUND(N31+O$10,4),IF(AND($A32&gt;=O$6,O$6&gt;0),ROUND(N31+O$7,4),O$3)))))</f>
        <v>41</v>
      </c>
      <c r="O32" s="68" t="n">
        <f aca="false">IF($A32&lt;O$4,O$2,IF(O$1=0,IF(O$16&gt;0,IF(O$2*O$16&lt;ROUND(O31*N32,3),O$2*O$16,ROUND(O31*N32,3)),ROUND(O31*N32,3)),IF(O$16&gt;0,IF(O$2*O$16&lt;ROUND(O$2*N32,3),O$2*O$16,ROUND(O$2*N32,3)),ROUND(O$2*N32,3))))</f>
        <v>0.4</v>
      </c>
      <c r="P32" s="69" t="n">
        <f aca="false">P31+ROUND(O32,2)</f>
        <v>2.21</v>
      </c>
    </row>
    <row r="33" customFormat="false" ht="15" hidden="false" customHeight="false" outlineLevel="0" collapsed="false">
      <c r="A33" s="66" t="n">
        <v>14</v>
      </c>
      <c r="B33" s="67" t="n">
        <f aca="false">IF(($A33&lt;C$4),1,IF(AND($A33&gt;C$15,C$15&gt;0),B32,IF(AND($A33&gt;=C$12,C$12&gt;0),ROUND(B32+C$13,4),IF(AND($A33&gt;=C$9,C$9&gt;0),ROUND(B32+C$10,4),IF(AND($A33&gt;=C$6,C$6&gt;0),ROUND(B32+C$7,4),C$3)))))</f>
        <v>1.47</v>
      </c>
      <c r="C33" s="68" t="n">
        <f aca="false">IF($A33&lt;C$4,C$2,IF(C$1=0,IF(C$16&gt;0,IF(C$2*C$16&lt;ROUND(C32*B33,3),C$2*C$16,ROUND(C32*B33,3)),ROUND(C32*B33,3)),IF(C$16&gt;0,IF(C$2*C$16&lt;ROUND(C$2*B33,3),C$2*C$16,ROUND(C$2*B33,3)),ROUND(C$2*B33,3))))</f>
        <v>1.08</v>
      </c>
      <c r="D33" s="69" t="n">
        <f aca="false">D32+ROUND(C33,2)</f>
        <v>3.41</v>
      </c>
      <c r="E33" s="129"/>
      <c r="F33" s="71" t="n">
        <f aca="false">IF(($A33&lt;G$4),1,IF(AND($A33&gt;G$15,G$15&gt;0),F32,IF(AND($A33&gt;=G$12,G$12&gt;0),ROUND(F32+G$13,4),IF(AND($A33&gt;=G$9,G$9&gt;0),ROUND(F32+G$10,4),IF(AND($A33&gt;=G$6,G$6&gt;0),ROUND(F32+G$7,4),G$3)))))</f>
        <v>1.49</v>
      </c>
      <c r="G33" s="68" t="n">
        <f aca="false">IF($A33&lt;G$4,G$2,IF(G$1=0,IF(G$16&gt;0,IF(G$2*G$16&lt;ROUND(G32*F33,3),G$2*G$16,ROUND(G32*F33,3)),ROUND(G32*F33,3)),IF(G$16&gt;0,IF(G$2*G$16&lt;ROUND(G$2*F33,3),G$2*G$16,ROUND(G$2*F33,3)),ROUND(G$2*F33,3))))</f>
        <v>1.572</v>
      </c>
      <c r="H33" s="69" t="n">
        <f aca="false">H32+ROUND(G33,2)</f>
        <v>4.91</v>
      </c>
      <c r="I33" s="72"/>
      <c r="J33" s="73" t="n">
        <f aca="false">IF(($A33&lt;K$4),1,IF(AND($A33&gt;K$15,K$15&gt;0),J32,IF(AND($A33&gt;=K$12,K$12&gt;0),ROUND(J32+K$13,4),IF(AND($A33&gt;=K$9,K$9&gt;0),ROUND(J32+K$10,4),IF(AND($A33&gt;=K$6,K$6&gt;0),ROUND(J32+K$7,4),K$3)))))</f>
        <v>1.49</v>
      </c>
      <c r="K33" s="68" t="n">
        <f aca="false">IF($A33&lt;K$4,K$2,IF(K$1=0,IF(K$16&gt;0,IF(K$2*K$16&lt;ROUND(K32*J33,3),K$2*K$16,ROUND(K32*J33,3)),ROUND(K32*J33,3)),IF(K$16&gt;0,IF(K$2*K$16&lt;ROUND(K$2*J33,3),K$2*K$16,ROUND(K$2*J33,3)),ROUND(K$2*J33,3))))</f>
        <v>1.667</v>
      </c>
      <c r="L33" s="69" t="n">
        <f aca="false">L32+ROUND(K33,2)</f>
        <v>5.21</v>
      </c>
      <c r="M33" s="130"/>
      <c r="N33" s="71" t="n">
        <f aca="false">IF(($A33&lt;O$4),1,IF(AND($A33&gt;O$15,O$15&gt;0),N32,IF(AND($A33&gt;=O$12,O$12&gt;0),ROUND(N32+O$13,4),IF(AND($A33&gt;=O$9,O$9&gt;0),ROUND(N32+O$10,4),IF(AND($A33&gt;=O$6,O$6&gt;0),ROUND(N32+O$7,4),O$3)))))</f>
        <v>46</v>
      </c>
      <c r="O33" s="68" t="n">
        <f aca="false">IF($A33&lt;O$4,O$2,IF(O$1=0,IF(O$16&gt;0,IF(O$2*O$16&lt;ROUND(O32*N33,3),O$2*O$16,ROUND(O32*N33,3)),ROUND(O32*N33,3)),IF(O$16&gt;0,IF(O$2*O$16&lt;ROUND(O$2*N33,3),O$2*O$16,ROUND(O$2*N33,3)),ROUND(O$2*N33,3))))</f>
        <v>0.4</v>
      </c>
      <c r="P33" s="69" t="n">
        <f aca="false">P32+ROUND(O33,2)</f>
        <v>2.61</v>
      </c>
    </row>
    <row r="34" customFormat="false" ht="15" hidden="false" customHeight="false" outlineLevel="0" collapsed="false">
      <c r="A34" s="66" t="n">
        <v>15</v>
      </c>
      <c r="B34" s="74" t="n">
        <f aca="false">IF(($A34&lt;C$4),1,IF(AND($A34&gt;C$15,C$15&gt;0),B33,IF(AND($A34&gt;=C$12,C$12&gt;0),ROUND(B33+C$13,4),IF(AND($A34&gt;=C$9,C$9&gt;0),ROUND(B33+C$10,4),IF(AND($A34&gt;=C$6,C$6&gt;0),ROUND(B33+C$7,4),C$3)))))</f>
        <v>1.47</v>
      </c>
      <c r="C34" s="75" t="n">
        <f aca="false">IF($A34&lt;C$4,C$2,IF(C$1=0,IF(C$16&gt;0,IF(C$2*C$16&lt;ROUND(C33*B34,3),C$2*C$16,ROUND(C33*B34,3)),ROUND(C33*B34,3)),IF(C$16&gt;0,IF(C$2*C$16&lt;ROUND(C$2*B34,3),C$2*C$16,ROUND(C$2*B34,3)),ROUND(C$2*B34,3))))</f>
        <v>1.588</v>
      </c>
      <c r="D34" s="76" t="n">
        <f aca="false">D33+ROUND(C34,2)</f>
        <v>5</v>
      </c>
      <c r="E34" s="70"/>
      <c r="F34" s="77" t="n">
        <f aca="false">IF(($A34&lt;G$4),1,IF(AND($A34&gt;G$15,G$15&gt;0),F33,IF(AND($A34&gt;=G$12,G$12&gt;0),ROUND(F33+G$13,4),IF(AND($A34&gt;=G$9,G$9&gt;0),ROUND(F33+G$10,4),IF(AND($A34&gt;=G$6,G$6&gt;0),ROUND(F33+G$7,4),G$3)))))</f>
        <v>1.5</v>
      </c>
      <c r="G34" s="75" t="n">
        <f aca="false">IF($A34&lt;G$4,G$2,IF(G$1=0,IF(G$16&gt;0,IF(G$2*G$16&lt;ROUND(G33*F34,3),G$2*G$16,ROUND(G33*F34,3)),ROUND(G33*F34,3)),IF(G$16&gt;0,IF(G$2*G$16&lt;ROUND(G$2*F34,3),G$2*G$16,ROUND(G$2*F34,3)),ROUND(G$2*F34,3))))</f>
        <v>2.358</v>
      </c>
      <c r="H34" s="76" t="n">
        <f aca="false">H33+ROUND(G34,2)</f>
        <v>7.27</v>
      </c>
      <c r="I34" s="72"/>
      <c r="J34" s="77" t="n">
        <f aca="false">IF(($A34&lt;K$4),1,IF(AND($A34&gt;K$15,K$15&gt;0),J33,IF(AND($A34&gt;=K$12,K$12&gt;0),ROUND(J33+K$13,4),IF(AND($A34&gt;=K$9,K$9&gt;0),ROUND(J33+K$10,4),IF(AND($A34&gt;=K$6,K$6&gt;0),ROUND(J33+K$7,4),K$3)))))</f>
        <v>1.5</v>
      </c>
      <c r="K34" s="75" t="n">
        <f aca="false">IF($A34&lt;K$4,K$2,IF(K$1=0,IF(K$16&gt;0,IF(K$2*K$16&lt;ROUND(K33*J34,3),K$2*K$16,ROUND(K33*J34,3)),ROUND(K33*J34,3)),IF(K$16&gt;0,IF(K$2*K$16&lt;ROUND(K$2*J34,3),K$2*K$16,ROUND(K$2*J34,3)),ROUND(K$2*J34,3))))</f>
        <v>2.501</v>
      </c>
      <c r="L34" s="76" t="n">
        <f aca="false">L33+ROUND(K34,2)</f>
        <v>7.71</v>
      </c>
      <c r="M34" s="70"/>
      <c r="N34" s="77" t="n">
        <f aca="false">IF(($A34&lt;O$4),1,IF(AND($A34&gt;O$15,O$15&gt;0),N33,IF(AND($A34&gt;=O$12,O$12&gt;0),ROUND(N33+O$13,4),IF(AND($A34&gt;=O$9,O$9&gt;0),ROUND(N33+O$10,4),IF(AND($A34&gt;=O$6,O$6&gt;0),ROUND(N33+O$7,4),O$3)))))</f>
        <v>46</v>
      </c>
      <c r="O34" s="75" t="n">
        <f aca="false">IF($A34&lt;O$4,O$2,IF(O$1=0,IF(O$16&gt;0,IF(O$2*O$16&lt;ROUND(O33*N34,3),O$2*O$16,ROUND(O33*N34,3)),ROUND(O33*N34,3)),IF(O$16&gt;0,IF(O$2*O$16&lt;ROUND(O$2*N34,3),O$2*O$16,ROUND(O$2*N34,3)),ROUND(O$2*N34,3))))</f>
        <v>0.4</v>
      </c>
      <c r="P34" s="76" t="n">
        <f aca="false">P33+ROUND(O34,2)</f>
        <v>3.01</v>
      </c>
    </row>
    <row r="35" customFormat="false" ht="15" hidden="false" customHeight="false" outlineLevel="0" collapsed="false">
      <c r="A35" s="66" t="n">
        <v>16</v>
      </c>
      <c r="B35" s="67" t="n">
        <f aca="false">IF(($A35&lt;C$4),1,IF(AND($A35&gt;C$15,C$15&gt;0),B34,IF(AND($A35&gt;=C$12,C$12&gt;0),ROUND(B34+C$13,4),IF(AND($A35&gt;=C$9,C$9&gt;0),ROUND(B34+C$10,4),IF(AND($A35&gt;=C$6,C$6&gt;0),ROUND(B34+C$7,4),C$3)))))</f>
        <v>1.47</v>
      </c>
      <c r="C35" s="68" t="n">
        <f aca="false">IF($A35&lt;C$4,C$2,IF(C$1=0,IF(C$16&gt;0,IF(C$2*C$16&lt;ROUND(C34*B35,3),C$2*C$16,ROUND(C34*B35,3)),ROUND(C34*B35,3)),IF(C$16&gt;0,IF(C$2*C$16&lt;ROUND(C$2*B35,3),C$2*C$16,ROUND(C$2*B35,3)),ROUND(C$2*B35,3))))</f>
        <v>2.334</v>
      </c>
      <c r="D35" s="69" t="n">
        <f aca="false">D34+ROUND(C35,2)</f>
        <v>7.33</v>
      </c>
      <c r="E35" s="129"/>
      <c r="F35" s="71" t="n">
        <f aca="false">IF(($A35&lt;G$4),1,IF(AND($A35&gt;G$15,G$15&gt;0),F34,IF(AND($A35&gt;=G$12,G$12&gt;0),ROUND(F34+G$13,4),IF(AND($A35&gt;=G$9,G$9&gt;0),ROUND(F34+G$10,4),IF(AND($A35&gt;=G$6,G$6&gt;0),ROUND(F34+G$7,4),G$3)))))</f>
        <v>1.5</v>
      </c>
      <c r="G35" s="68" t="n">
        <f aca="false">IF($A35&lt;G$4,G$2,IF(G$1=0,IF(G$16&gt;0,IF(G$2*G$16&lt;ROUND(G34*F35,3),G$2*G$16,ROUND(G34*F35,3)),ROUND(G34*F35,3)),IF(G$16&gt;0,IF(G$2*G$16&lt;ROUND(G$2*F35,3),G$2*G$16,ROUND(G$2*F35,3)),ROUND(G$2*F35,3))))</f>
        <v>3.537</v>
      </c>
      <c r="H35" s="69" t="n">
        <f aca="false">H34+ROUND(G35,2)</f>
        <v>10.81</v>
      </c>
      <c r="I35" s="72"/>
      <c r="J35" s="73" t="n">
        <f aca="false">IF(($A35&lt;K$4),1,IF(AND($A35&gt;K$15,K$15&gt;0),J34,IF(AND($A35&gt;=K$12,K$12&gt;0),ROUND(J34+K$13,4),IF(AND($A35&gt;=K$9,K$9&gt;0),ROUND(J34+K$10,4),IF(AND($A35&gt;=K$6,K$6&gt;0),ROUND(J34+K$7,4),K$3)))))</f>
        <v>1.51</v>
      </c>
      <c r="K35" s="68" t="n">
        <f aca="false">IF($A35&lt;K$4,K$2,IF(K$1=0,IF(K$16&gt;0,IF(K$2*K$16&lt;ROUND(K34*J35,3),K$2*K$16,ROUND(K34*J35,3)),ROUND(K34*J35,3)),IF(K$16&gt;0,IF(K$2*K$16&lt;ROUND(K$2*J35,3),K$2*K$16,ROUND(K$2*J35,3)),ROUND(K$2*J35,3))))</f>
        <v>3.777</v>
      </c>
      <c r="L35" s="69" t="n">
        <f aca="false">L34+ROUND(K35,2)</f>
        <v>11.49</v>
      </c>
      <c r="M35" s="130"/>
      <c r="N35" s="71" t="n">
        <f aca="false">IF(($A35&lt;O$4),1,IF(AND($A35&gt;O$15,O$15&gt;0),N34,IF(AND($A35&gt;=O$12,O$12&gt;0),ROUND(N34+O$13,4),IF(AND($A35&gt;=O$9,O$9&gt;0),ROUND(N34+O$10,4),IF(AND($A35&gt;=O$6,O$6&gt;0),ROUND(N34+O$7,4),O$3)))))</f>
        <v>46</v>
      </c>
      <c r="O35" s="68" t="n">
        <f aca="false">IF($A35&lt;O$4,O$2,IF(O$1=0,IF(O$16&gt;0,IF(O$2*O$16&lt;ROUND(O34*N35,3),O$2*O$16,ROUND(O34*N35,3)),ROUND(O34*N35,3)),IF(O$16&gt;0,IF(O$2*O$16&lt;ROUND(O$2*N35,3),O$2*O$16,ROUND(O$2*N35,3)),ROUND(O$2*N35,3))))</f>
        <v>0.4</v>
      </c>
      <c r="P35" s="69" t="n">
        <f aca="false">P34+ROUND(O35,2)</f>
        <v>3.41</v>
      </c>
    </row>
    <row r="36" customFormat="false" ht="15" hidden="false" customHeight="false" outlineLevel="0" collapsed="false">
      <c r="A36" s="66" t="n">
        <v>17</v>
      </c>
      <c r="B36" s="67" t="n">
        <f aca="false">IF(($A36&lt;C$4),1,IF(AND($A36&gt;C$15,C$15&gt;0),B35,IF(AND($A36&gt;=C$12,C$12&gt;0),ROUND(B35+C$13,4),IF(AND($A36&gt;=C$9,C$9&gt;0),ROUND(B35+C$10,4),IF(AND($A36&gt;=C$6,C$6&gt;0),ROUND(B35+C$7,4),C$3)))))</f>
        <v>1.47</v>
      </c>
      <c r="C36" s="68" t="n">
        <f aca="false">IF($A36&lt;C$4,C$2,IF(C$1=0,IF(C$16&gt;0,IF(C$2*C$16&lt;ROUND(C35*B36,3),C$2*C$16,ROUND(C35*B36,3)),ROUND(C35*B36,3)),IF(C$16&gt;0,IF(C$2*C$16&lt;ROUND(C$2*B36,3),C$2*C$16,ROUND(C$2*B36,3)),ROUND(C$2*B36,3))))</f>
        <v>3.431</v>
      </c>
      <c r="D36" s="69" t="n">
        <f aca="false">D35+ROUND(C36,2)</f>
        <v>10.76</v>
      </c>
      <c r="E36" s="129"/>
      <c r="F36" s="71" t="n">
        <f aca="false">IF(($A36&lt;G$4),1,IF(AND($A36&gt;G$15,G$15&gt;0),F35,IF(AND($A36&gt;=G$12,G$12&gt;0),ROUND(F35+G$13,4),IF(AND($A36&gt;=G$9,G$9&gt;0),ROUND(F35+G$10,4),IF(AND($A36&gt;=G$6,G$6&gt;0),ROUND(F35+G$7,4),G$3)))))</f>
        <v>1.5</v>
      </c>
      <c r="G36" s="68" t="n">
        <f aca="false">IF($A36&lt;G$4,G$2,IF(G$1=0,IF(G$16&gt;0,IF(G$2*G$16&lt;ROUND(G35*F36,3),G$2*G$16,ROUND(G35*F36,3)),ROUND(G35*F36,3)),IF(G$16&gt;0,IF(G$2*G$16&lt;ROUND(G$2*F36,3),G$2*G$16,ROUND(G$2*F36,3)),ROUND(G$2*F36,3))))</f>
        <v>4</v>
      </c>
      <c r="H36" s="69" t="n">
        <f aca="false">H35+ROUND(G36,2)</f>
        <v>14.81</v>
      </c>
      <c r="I36" s="72"/>
      <c r="J36" s="73" t="n">
        <f aca="false">IF(($A36&lt;K$4),1,IF(AND($A36&gt;K$15,K$15&gt;0),J35,IF(AND($A36&gt;=K$12,K$12&gt;0),ROUND(J35+K$13,4),IF(AND($A36&gt;=K$9,K$9&gt;0),ROUND(J35+K$10,4),IF(AND($A36&gt;=K$6,K$6&gt;0),ROUND(J35+K$7,4),K$3)))))</f>
        <v>1.52</v>
      </c>
      <c r="K36" s="68" t="n">
        <f aca="false">IF($A36&lt;K$4,K$2,IF(K$1=0,IF(K$16&gt;0,IF(K$2*K$16&lt;ROUND(K35*J36,3),K$2*K$16,ROUND(K35*J36,3)),ROUND(K35*J36,3)),IF(K$16&gt;0,IF(K$2*K$16&lt;ROUND(K$2*J36,3),K$2*K$16,ROUND(K$2*J36,3)),ROUND(K$2*J36,3))))</f>
        <v>5.741</v>
      </c>
      <c r="L36" s="69" t="n">
        <f aca="false">L35+ROUND(K36,2)</f>
        <v>17.23</v>
      </c>
      <c r="M36" s="130"/>
      <c r="N36" s="71" t="n">
        <f aca="false">IF(($A36&lt;O$4),1,IF(AND($A36&gt;O$15,O$15&gt;0),N35,IF(AND($A36&gt;=O$12,O$12&gt;0),ROUND(N35+O$13,4),IF(AND($A36&gt;=O$9,O$9&gt;0),ROUND(N35+O$10,4),IF(AND($A36&gt;=O$6,O$6&gt;0),ROUND(N35+O$7,4),O$3)))))</f>
        <v>46</v>
      </c>
      <c r="O36" s="68" t="n">
        <f aca="false">IF($A36&lt;O$4,O$2,IF(O$1=0,IF(O$16&gt;0,IF(O$2*O$16&lt;ROUND(O35*N36,3),O$2*O$16,ROUND(O35*N36,3)),ROUND(O35*N36,3)),IF(O$16&gt;0,IF(O$2*O$16&lt;ROUND(O$2*N36,3),O$2*O$16,ROUND(O$2*N36,3)),ROUND(O$2*N36,3))))</f>
        <v>0.4</v>
      </c>
      <c r="P36" s="69" t="n">
        <f aca="false">P35+ROUND(O36,2)</f>
        <v>3.81</v>
      </c>
    </row>
    <row r="37" customFormat="false" ht="15" hidden="false" customHeight="false" outlineLevel="0" collapsed="false">
      <c r="A37" s="66" t="n">
        <v>18</v>
      </c>
      <c r="B37" s="67" t="n">
        <f aca="false">IF(($A37&lt;C$4),1,IF(AND($A37&gt;C$15,C$15&gt;0),B36,IF(AND($A37&gt;=C$12,C$12&gt;0),ROUND(B36+C$13,4),IF(AND($A37&gt;=C$9,C$9&gt;0),ROUND(B36+C$10,4),IF(AND($A37&gt;=C$6,C$6&gt;0),ROUND(B36+C$7,4),C$3)))))</f>
        <v>1.47</v>
      </c>
      <c r="C37" s="68" t="n">
        <f aca="false">IF($A37&lt;C$4,C$2,IF(C$1=0,IF(C$16&gt;0,IF(C$2*C$16&lt;ROUND(C36*B37,3),C$2*C$16,ROUND(C36*B37,3)),ROUND(C36*B37,3)),IF(C$16&gt;0,IF(C$2*C$16&lt;ROUND(C$2*B37,3),C$2*C$16,ROUND(C$2*B37,3)),ROUND(C$2*B37,3))))</f>
        <v>4</v>
      </c>
      <c r="D37" s="69" t="n">
        <f aca="false">D36+ROUND(C37,2)</f>
        <v>14.76</v>
      </c>
      <c r="E37" s="129"/>
      <c r="F37" s="71" t="n">
        <f aca="false">IF(($A37&lt;G$4),1,IF(AND($A37&gt;G$15,G$15&gt;0),F36,IF(AND($A37&gt;=G$12,G$12&gt;0),ROUND(F36+G$13,4),IF(AND($A37&gt;=G$9,G$9&gt;0),ROUND(F36+G$10,4),IF(AND($A37&gt;=G$6,G$6&gt;0),ROUND(F36+G$7,4),G$3)))))</f>
        <v>1.5</v>
      </c>
      <c r="G37" s="68" t="n">
        <f aca="false">IF($A37&lt;G$4,G$2,IF(G$1=0,IF(G$16&gt;0,IF(G$2*G$16&lt;ROUND(G36*F37,3),G$2*G$16,ROUND(G36*F37,3)),ROUND(G36*F37,3)),IF(G$16&gt;0,IF(G$2*G$16&lt;ROUND(G$2*F37,3),G$2*G$16,ROUND(G$2*F37,3)),ROUND(G$2*F37,3))))</f>
        <v>4</v>
      </c>
      <c r="H37" s="69" t="n">
        <f aca="false">H36+ROUND(G37,2)</f>
        <v>18.81</v>
      </c>
      <c r="I37" s="72"/>
      <c r="J37" s="73" t="n">
        <f aca="false">IF(($A37&lt;K$4),1,IF(AND($A37&gt;K$15,K$15&gt;0),J36,IF(AND($A37&gt;=K$12,K$12&gt;0),ROUND(J36+K$13,4),IF(AND($A37&gt;=K$9,K$9&gt;0),ROUND(J36+K$10,4),IF(AND($A37&gt;=K$6,K$6&gt;0),ROUND(J36+K$7,4),K$3)))))</f>
        <v>1.53</v>
      </c>
      <c r="K37" s="68" t="n">
        <f aca="false">IF($A37&lt;K$4,K$2,IF(K$1=0,IF(K$16&gt;0,IF(K$2*K$16&lt;ROUND(K36*J37,3),K$2*K$16,ROUND(K36*J37,3)),ROUND(K36*J37,3)),IF(K$16&gt;0,IF(K$2*K$16&lt;ROUND(K$2*J37,3),K$2*K$16,ROUND(K$2*J37,3)),ROUND(K$2*J37,3))))</f>
        <v>6</v>
      </c>
      <c r="L37" s="69" t="n">
        <f aca="false">L36+ROUND(K37,2)</f>
        <v>23.23</v>
      </c>
      <c r="M37" s="130"/>
      <c r="N37" s="71" t="n">
        <f aca="false">IF(($A37&lt;O$4),1,IF(AND($A37&gt;O$15,O$15&gt;0),N36,IF(AND($A37&gt;=O$12,O$12&gt;0),ROUND(N36+O$13,4),IF(AND($A37&gt;=O$9,O$9&gt;0),ROUND(N36+O$10,4),IF(AND($A37&gt;=O$6,O$6&gt;0),ROUND(N36+O$7,4),O$3)))))</f>
        <v>46</v>
      </c>
      <c r="O37" s="68" t="n">
        <f aca="false">IF($A37&lt;O$4,O$2,IF(O$1=0,IF(O$16&gt;0,IF(O$2*O$16&lt;ROUND(O36*N37,3),O$2*O$16,ROUND(O36*N37,3)),ROUND(O36*N37,3)),IF(O$16&gt;0,IF(O$2*O$16&lt;ROUND(O$2*N37,3),O$2*O$16,ROUND(O$2*N37,3)),ROUND(O$2*N37,3))))</f>
        <v>0.4</v>
      </c>
      <c r="P37" s="69" t="n">
        <f aca="false">P36+ROUND(O37,2)</f>
        <v>4.21</v>
      </c>
    </row>
    <row r="38" customFormat="false" ht="15" hidden="false" customHeight="false" outlineLevel="0" collapsed="false">
      <c r="A38" s="66" t="n">
        <v>19</v>
      </c>
      <c r="B38" s="67" t="n">
        <f aca="false">IF(($A38&lt;C$4),1,IF(AND($A38&gt;C$15,C$15&gt;0),B37,IF(AND($A38&gt;=C$12,C$12&gt;0),ROUND(B37+C$13,4),IF(AND($A38&gt;=C$9,C$9&gt;0),ROUND(B37+C$10,4),IF(AND($A38&gt;=C$6,C$6&gt;0),ROUND(B37+C$7,4),C$3)))))</f>
        <v>1.47</v>
      </c>
      <c r="C38" s="68" t="n">
        <f aca="false">IF($A38&lt;C$4,C$2,IF(C$1=0,IF(C$16&gt;0,IF(C$2*C$16&lt;ROUND(C37*B38,3),C$2*C$16,ROUND(C37*B38,3)),ROUND(C37*B38,3)),IF(C$16&gt;0,IF(C$2*C$16&lt;ROUND(C$2*B38,3),C$2*C$16,ROUND(C$2*B38,3)),ROUND(C$2*B38,3))))</f>
        <v>4</v>
      </c>
      <c r="D38" s="69" t="n">
        <f aca="false">D37+ROUND(C38,2)</f>
        <v>18.76</v>
      </c>
      <c r="E38" s="129"/>
      <c r="F38" s="71" t="n">
        <f aca="false">IF(($A38&lt;G$4),1,IF(AND($A38&gt;G$15,G$15&gt;0),F37,IF(AND($A38&gt;=G$12,G$12&gt;0),ROUND(F37+G$13,4),IF(AND($A38&gt;=G$9,G$9&gt;0),ROUND(F37+G$10,4),IF(AND($A38&gt;=G$6,G$6&gt;0),ROUND(F37+G$7,4),G$3)))))</f>
        <v>1.5</v>
      </c>
      <c r="G38" s="68" t="n">
        <f aca="false">IF($A38&lt;G$4,G$2,IF(G$1=0,IF(G$16&gt;0,IF(G$2*G$16&lt;ROUND(G37*F38,3),G$2*G$16,ROUND(G37*F38,3)),ROUND(G37*F38,3)),IF(G$16&gt;0,IF(G$2*G$16&lt;ROUND(G$2*F38,3),G$2*G$16,ROUND(G$2*F38,3)),ROUND(G$2*F38,3))))</f>
        <v>4</v>
      </c>
      <c r="H38" s="69" t="n">
        <f aca="false">H37+ROUND(G38,2)</f>
        <v>22.81</v>
      </c>
      <c r="I38" s="72"/>
      <c r="J38" s="73" t="n">
        <f aca="false">IF(($A38&lt;K$4),1,IF(AND($A38&gt;K$15,K$15&gt;0),J37,IF(AND($A38&gt;=K$12,K$12&gt;0),ROUND(J37+K$13,4),IF(AND($A38&gt;=K$9,K$9&gt;0),ROUND(J37+K$10,4),IF(AND($A38&gt;=K$6,K$6&gt;0),ROUND(J37+K$7,4),K$3)))))</f>
        <v>1.54</v>
      </c>
      <c r="K38" s="68" t="n">
        <f aca="false">IF($A38&lt;K$4,K$2,IF(K$1=0,IF(K$16&gt;0,IF(K$2*K$16&lt;ROUND(K37*J38,3),K$2*K$16,ROUND(K37*J38,3)),ROUND(K37*J38,3)),IF(K$16&gt;0,IF(K$2*K$16&lt;ROUND(K$2*J38,3),K$2*K$16,ROUND(K$2*J38,3)),ROUND(K$2*J38,3))))</f>
        <v>6</v>
      </c>
      <c r="L38" s="69" t="n">
        <f aca="false">L37+ROUND(K38,2)</f>
        <v>29.23</v>
      </c>
      <c r="M38" s="130"/>
      <c r="N38" s="71" t="n">
        <f aca="false">IF(($A38&lt;O$4),1,IF(AND($A38&gt;O$15,O$15&gt;0),N37,IF(AND($A38&gt;=O$12,O$12&gt;0),ROUND(N37+O$13,4),IF(AND($A38&gt;=O$9,O$9&gt;0),ROUND(N37+O$10,4),IF(AND($A38&gt;=O$6,O$6&gt;0),ROUND(N37+O$7,4),O$3)))))</f>
        <v>46</v>
      </c>
      <c r="O38" s="68" t="n">
        <f aca="false">IF($A38&lt;O$4,O$2,IF(O$1=0,IF(O$16&gt;0,IF(O$2*O$16&lt;ROUND(O37*N38,3),O$2*O$16,ROUND(O37*N38,3)),ROUND(O37*N38,3)),IF(O$16&gt;0,IF(O$2*O$16&lt;ROUND(O$2*N38,3),O$2*O$16,ROUND(O$2*N38,3)),ROUND(O$2*N38,3))))</f>
        <v>0.4</v>
      </c>
      <c r="P38" s="69" t="n">
        <f aca="false">P37+ROUND(O38,2)</f>
        <v>4.61</v>
      </c>
    </row>
    <row r="39" customFormat="false" ht="15" hidden="false" customHeight="false" outlineLevel="0" collapsed="false">
      <c r="A39" s="78" t="n">
        <v>20</v>
      </c>
      <c r="B39" s="79" t="n">
        <f aca="false">IF(($A39&lt;C$4),1,IF(AND($A39&gt;C$15,C$15&gt;0),B38,IF(AND($A39&gt;=C$12,C$12&gt;0),ROUND(B38+C$13,4),IF(AND($A39&gt;=C$9,C$9&gt;0),ROUND(B38+C$10,4),IF(AND($A39&gt;=C$6,C$6&gt;0),ROUND(B38+C$7,4),C$3)))))</f>
        <v>1.47</v>
      </c>
      <c r="C39" s="80" t="n">
        <f aca="false">IF($A39&lt;C$4,C$2,IF(C$1=0,IF(C$16&gt;0,IF(C$2*C$16&lt;ROUND(C38*B39,3),C$2*C$16,ROUND(C38*B39,3)),ROUND(C38*B39,3)),IF(C$16&gt;0,IF(C$2*C$16&lt;ROUND(C$2*B39,3),C$2*C$16,ROUND(C$2*B39,3)),ROUND(C$2*B39,3))))</f>
        <v>4</v>
      </c>
      <c r="D39" s="81" t="n">
        <f aca="false">D38+ROUND(C39,2)</f>
        <v>22.76</v>
      </c>
      <c r="E39" s="131"/>
      <c r="F39" s="83" t="n">
        <f aca="false">IF(($A39&lt;G$4),1,IF(AND($A39&gt;G$15,G$15&gt;0),F38,IF(AND($A39&gt;=G$12,G$12&gt;0),ROUND(F38+G$13,4),IF(AND($A39&gt;=G$9,G$9&gt;0),ROUND(F38+G$10,4),IF(AND($A39&gt;=G$6,G$6&gt;0),ROUND(F38+G$7,4),G$3)))))</f>
        <v>1.5</v>
      </c>
      <c r="G39" s="80" t="n">
        <f aca="false">IF($A39&lt;G$4,G$2,IF(G$1=0,IF(G$16&gt;0,IF(G$2*G$16&lt;ROUND(G38*F39,3),G$2*G$16,ROUND(G38*F39,3)),ROUND(G38*F39,3)),IF(G$16&gt;0,IF(G$2*G$16&lt;ROUND(G$2*F39,3),G$2*G$16,ROUND(G$2*F39,3)),ROUND(G$2*F39,3))))</f>
        <v>4</v>
      </c>
      <c r="H39" s="81" t="n">
        <f aca="false">H38+ROUND(G39,2)</f>
        <v>26.81</v>
      </c>
      <c r="I39" s="84"/>
      <c r="J39" s="85" t="n">
        <f aca="false">IF(($A39&lt;K$4),1,IF(AND($A39&gt;K$15,K$15&gt;0),J38,IF(AND($A39&gt;=K$12,K$12&gt;0),ROUND(J38+K$13,4),IF(AND($A39&gt;=K$9,K$9&gt;0),ROUND(J38+K$10,4),IF(AND($A39&gt;=K$6,K$6&gt;0),ROUND(J38+K$7,4),K$3)))))</f>
        <v>1.55</v>
      </c>
      <c r="K39" s="80" t="n">
        <f aca="false">IF($A39&lt;K$4,K$2,IF(K$1=0,IF(K$16&gt;0,IF(K$2*K$16&lt;ROUND(K38*J39,3),K$2*K$16,ROUND(K38*J39,3)),ROUND(K38*J39,3)),IF(K$16&gt;0,IF(K$2*K$16&lt;ROUND(K$2*J39,3),K$2*K$16,ROUND(K$2*J39,3)),ROUND(K$2*J39,3))))</f>
        <v>6</v>
      </c>
      <c r="L39" s="81" t="n">
        <f aca="false">L38+ROUND(K39,2)</f>
        <v>35.23</v>
      </c>
      <c r="M39" s="132"/>
      <c r="N39" s="83" t="n">
        <f aca="false">IF(($A39&lt;O$4),1,IF(AND($A39&gt;O$15,O$15&gt;0),N38,IF(AND($A39&gt;=O$12,O$12&gt;0),ROUND(N38+O$13,4),IF(AND($A39&gt;=O$9,O$9&gt;0),ROUND(N38+O$10,4),IF(AND($A39&gt;=O$6,O$6&gt;0),ROUND(N38+O$7,4),O$3)))))</f>
        <v>46</v>
      </c>
      <c r="O39" s="80" t="n">
        <f aca="false">IF($A39&lt;O$4,O$2,IF(O$1=0,IF(O$16&gt;0,IF(O$2*O$16&lt;ROUND(O38*N39,3),O$2*O$16,ROUND(O38*N39,3)),ROUND(O38*N39,3)),IF(O$16&gt;0,IF(O$2*O$16&lt;ROUND(O$2*N39,3),O$2*O$16,ROUND(O$2*N39,3)),ROUND(O$2*N39,3))))</f>
        <v>0.4</v>
      </c>
      <c r="P39" s="81" t="n">
        <f aca="false">P38+ROUND(O39,2)</f>
        <v>5.01</v>
      </c>
    </row>
  </sheetData>
  <sheetProtection sheet="true"/>
  <printOptions headings="false" gridLines="false" gridLinesSet="true" horizontalCentered="false" verticalCentered="false"/>
  <pageMargins left="0.720138888888889" right="0.559722222222222" top="0.320138888888889" bottom="0.3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RowHeight="12.75"/>
  <cols>
    <col collapsed="false" hidden="false" max="1" min="1" style="0" width="24.5663265306122"/>
    <col collapsed="false" hidden="false" max="2" min="2" style="0" width="7.85714285714286"/>
    <col collapsed="false" hidden="false" max="3" min="3" style="0" width="6.28061224489796"/>
    <col collapsed="false" hidden="false" max="4" min="4" style="0" width="7.29081632653061"/>
    <col collapsed="false" hidden="false" max="5" min="5" style="0" width="1.4234693877551"/>
    <col collapsed="false" hidden="false" max="6" min="6" style="0" width="7.56632653061225"/>
    <col collapsed="false" hidden="false" max="8" min="7" style="0" width="8.70918367346939"/>
    <col collapsed="false" hidden="false" max="9" min="9" style="0" width="1.5765306122449"/>
    <col collapsed="false" hidden="false" max="10" min="10" style="0" width="7.56632653061225"/>
    <col collapsed="false" hidden="false" max="12" min="11" style="0" width="8.70918367346939"/>
    <col collapsed="false" hidden="false" max="13" min="13" style="0" width="1.4234693877551"/>
    <col collapsed="false" hidden="false" max="14" min="14" style="0" width="8"/>
    <col collapsed="false" hidden="false" max="16" min="15" style="0" width="8.70918367346939"/>
    <col collapsed="false" hidden="false" max="1025" min="17" style="0" width="8.72959183673469"/>
  </cols>
  <sheetData>
    <row r="1" customFormat="false" ht="12.75" hidden="false" customHeight="false" outlineLevel="0" collapsed="false">
      <c r="D1" s="4"/>
      <c r="E1" s="4"/>
      <c r="F1" s="4"/>
      <c r="H1" s="4"/>
      <c r="I1" s="4"/>
      <c r="J1" s="4"/>
      <c r="L1" s="4"/>
      <c r="M1" s="4"/>
      <c r="N1" s="4"/>
    </row>
    <row r="2" customFormat="false" ht="15" hidden="false" customHeight="false" outlineLevel="0" collapsed="false">
      <c r="A2" s="133" t="s">
        <v>17</v>
      </c>
      <c r="B2" s="6" t="str">
        <f aca="false">IF(C$2&lt;2,"д.б. &gt;1","")</f>
        <v/>
      </c>
      <c r="C2" s="37" t="n">
        <v>16</v>
      </c>
      <c r="D2" s="134"/>
      <c r="E2" s="135"/>
      <c r="F2" s="6" t="str">
        <f aca="false">IF(G$2&lt;2,"д.б. &gt;1","")</f>
        <v/>
      </c>
      <c r="G2" s="37" t="n">
        <v>14</v>
      </c>
      <c r="H2" s="134"/>
      <c r="I2" s="136"/>
      <c r="J2" s="6" t="str">
        <f aca="false">IF(K$2&lt;2,"д.б. &gt;1","")</f>
        <v/>
      </c>
      <c r="K2" s="37" t="n">
        <v>15</v>
      </c>
      <c r="L2" s="134"/>
      <c r="M2" s="137"/>
      <c r="N2" s="6" t="str">
        <f aca="false">IF(O$2&lt;2,"д.б. &gt;1","")</f>
        <v/>
      </c>
      <c r="O2" s="37" t="n">
        <v>25</v>
      </c>
      <c r="P2" s="134"/>
    </row>
    <row r="3" customFormat="false" ht="6" hidden="false" customHeight="true" outlineLevel="0" collapsed="false">
      <c r="A3" s="133"/>
      <c r="B3" s="6"/>
      <c r="C3" s="138"/>
      <c r="D3" s="8"/>
      <c r="E3" s="89"/>
      <c r="F3" s="6"/>
      <c r="G3" s="138"/>
      <c r="H3" s="8"/>
      <c r="I3" s="9"/>
      <c r="J3" s="6"/>
      <c r="K3" s="138"/>
      <c r="L3" s="8"/>
      <c r="M3" s="90"/>
      <c r="N3" s="6"/>
      <c r="O3" s="138"/>
      <c r="P3" s="8"/>
    </row>
    <row r="4" customFormat="false" ht="5.25" hidden="false" customHeight="true" outlineLevel="0" collapsed="false">
      <c r="A4" s="133"/>
      <c r="B4" s="6"/>
      <c r="C4" s="139"/>
      <c r="D4" s="8"/>
      <c r="E4" s="89"/>
      <c r="F4" s="6"/>
      <c r="G4" s="139"/>
      <c r="H4" s="8"/>
      <c r="I4" s="9"/>
      <c r="J4" s="6"/>
      <c r="K4" s="139"/>
      <c r="L4" s="8"/>
      <c r="M4" s="90"/>
      <c r="N4" s="6"/>
      <c r="O4" s="139"/>
      <c r="P4" s="8"/>
    </row>
    <row r="5" customFormat="false" ht="6" hidden="false" customHeight="true" outlineLevel="0" collapsed="false">
      <c r="A5" s="26"/>
      <c r="B5" s="6"/>
      <c r="C5" s="14"/>
      <c r="D5" s="15"/>
      <c r="E5" s="92"/>
      <c r="F5" s="6"/>
      <c r="G5" s="14"/>
      <c r="H5" s="15"/>
      <c r="I5" s="16"/>
      <c r="J5" s="6"/>
      <c r="K5" s="14"/>
      <c r="L5" s="15"/>
      <c r="M5" s="90"/>
      <c r="N5" s="6"/>
      <c r="O5" s="14"/>
      <c r="P5" s="15"/>
    </row>
    <row r="6" customFormat="false" ht="15" hidden="false" customHeight="false" outlineLevel="0" collapsed="false">
      <c r="A6" s="140" t="s">
        <v>18</v>
      </c>
      <c r="B6" s="6" t="str">
        <f aca="false">IF(C$6&lt;0,"д.б. &gt;=0","")</f>
        <v/>
      </c>
      <c r="C6" s="18" t="n">
        <v>6</v>
      </c>
      <c r="D6" s="15"/>
      <c r="E6" s="95"/>
      <c r="F6" s="6" t="str">
        <f aca="false">IF(G$6&lt;0,"д.б. &gt;=0","")</f>
        <v/>
      </c>
      <c r="G6" s="18" t="n">
        <v>4</v>
      </c>
      <c r="H6" s="19"/>
      <c r="I6" s="20"/>
      <c r="J6" s="6" t="str">
        <f aca="false">IF(K$6&lt;0,"д.б. &gt;=0","")</f>
        <v/>
      </c>
      <c r="K6" s="18" t="n">
        <v>10</v>
      </c>
      <c r="L6" s="19"/>
      <c r="M6" s="90"/>
      <c r="N6" s="6" t="str">
        <f aca="false">IF(O$6&lt;0,"д.б. &gt;=0","")</f>
        <v/>
      </c>
      <c r="O6" s="18" t="n">
        <v>5</v>
      </c>
      <c r="P6" s="19"/>
    </row>
    <row r="7" customFormat="false" ht="15" hidden="false" customHeight="false" outlineLevel="0" collapsed="false">
      <c r="A7" s="140" t="s">
        <v>19</v>
      </c>
      <c r="B7" s="22" t="str">
        <f aca="false">IF(AND(C$6=0,C$7&lt;&gt;0),"д.б. =0","")</f>
        <v/>
      </c>
      <c r="C7" s="41" t="n">
        <v>1</v>
      </c>
      <c r="D7" s="141"/>
      <c r="E7" s="142"/>
      <c r="F7" s="22" t="str">
        <f aca="false">IF(AND(G$6=0,G$7&lt;&gt;0),"д.б. =0","")</f>
        <v/>
      </c>
      <c r="G7" s="41" t="n">
        <v>1</v>
      </c>
      <c r="H7" s="141"/>
      <c r="I7" s="143"/>
      <c r="J7" s="22" t="str">
        <f aca="false">IF(AND(K$6=0,K$7&lt;&gt;0),"д.б. =0","")</f>
        <v/>
      </c>
      <c r="K7" s="41" t="n">
        <v>8</v>
      </c>
      <c r="L7" s="141"/>
      <c r="M7" s="144"/>
      <c r="N7" s="22" t="str">
        <f aca="false">IF(AND(O$6=0,O$7&lt;&gt;0),"д.б. =0","")</f>
        <v/>
      </c>
      <c r="O7" s="41" t="n">
        <v>25</v>
      </c>
      <c r="P7" s="141"/>
    </row>
    <row r="8" customFormat="false" ht="15" hidden="false" customHeight="false" outlineLevel="0" collapsed="false">
      <c r="A8" s="26"/>
      <c r="B8" s="24" t="str">
        <f aca="false"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25"/>
      <c r="D8" s="24"/>
      <c r="E8" s="92"/>
      <c r="F8" s="24" t="str">
        <f aca="false"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5"/>
      <c r="H8" s="24"/>
      <c r="I8" s="16"/>
      <c r="J8" s="24" t="str">
        <f aca="false"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25"/>
      <c r="L8" s="24"/>
      <c r="M8" s="90"/>
      <c r="N8" s="24" t="str">
        <f aca="false"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25"/>
      <c r="P8" s="24"/>
    </row>
    <row r="9" customFormat="false" ht="15" hidden="false" customHeight="false" outlineLevel="0" collapsed="false">
      <c r="A9" s="145" t="s">
        <v>20</v>
      </c>
      <c r="B9" s="6" t="str">
        <f aca="false">IF(C$9&lt;0,"д.б. &gt;=0","")</f>
        <v/>
      </c>
      <c r="C9" s="28" t="n">
        <v>11</v>
      </c>
      <c r="D9" s="105" t="s">
        <v>9</v>
      </c>
      <c r="E9" s="106"/>
      <c r="F9" s="6" t="str">
        <f aca="false">IF(G$9&lt;0,"д.б. &gt;=0","")</f>
        <v/>
      </c>
      <c r="G9" s="28" t="n">
        <v>10</v>
      </c>
      <c r="H9" s="105" t="s">
        <v>9</v>
      </c>
      <c r="I9" s="107"/>
      <c r="J9" s="6" t="str">
        <f aca="false">IF(K$9&lt;0,"д.б. &gt;=0","")</f>
        <v/>
      </c>
      <c r="K9" s="28" t="n">
        <v>0</v>
      </c>
      <c r="L9" s="105" t="s">
        <v>9</v>
      </c>
      <c r="M9" s="109"/>
      <c r="N9" s="6" t="str">
        <f aca="false">IF(O$9&lt;0,"д.б. &gt;=0","")</f>
        <v/>
      </c>
      <c r="O9" s="28" t="n">
        <v>0</v>
      </c>
      <c r="P9" s="105" t="s">
        <v>9</v>
      </c>
    </row>
    <row r="10" customFormat="false" ht="15" hidden="false" customHeight="false" outlineLevel="0" collapsed="false">
      <c r="A10" s="145" t="s">
        <v>21</v>
      </c>
      <c r="B10" s="22" t="str">
        <f aca="false">IF(AND(C$9=0,C$10&lt;&gt;0),"д.б. =0","")</f>
        <v/>
      </c>
      <c r="C10" s="146" t="n">
        <v>6</v>
      </c>
      <c r="D10" s="147"/>
      <c r="E10" s="148"/>
      <c r="F10" s="22" t="str">
        <f aca="false">IF(AND(G$9=0,G$10&lt;&gt;0),"д.б. =0","")</f>
        <v/>
      </c>
      <c r="G10" s="146" t="n">
        <v>7</v>
      </c>
      <c r="H10" s="147"/>
      <c r="I10" s="149"/>
      <c r="J10" s="22" t="str">
        <f aca="false">IF(AND(K$9=0,K$10&lt;&gt;0),"д.б. =0","")</f>
        <v/>
      </c>
      <c r="K10" s="146" t="n">
        <v>0</v>
      </c>
      <c r="L10" s="147"/>
      <c r="M10" s="150"/>
      <c r="N10" s="22" t="str">
        <f aca="false">IF(AND(O$9=0,O$10&lt;&gt;0),"д.б. =0","")</f>
        <v/>
      </c>
      <c r="O10" s="146" t="n">
        <v>0</v>
      </c>
      <c r="P10" s="147"/>
    </row>
    <row r="11" customFormat="false" ht="15" hidden="false" customHeight="false" outlineLevel="0" collapsed="false">
      <c r="A11" s="145"/>
      <c r="B11" s="22"/>
      <c r="C11" s="151"/>
      <c r="D11" s="147"/>
      <c r="E11" s="148"/>
      <c r="F11" s="22"/>
      <c r="G11" s="151"/>
      <c r="H11" s="147"/>
      <c r="I11" s="149"/>
      <c r="J11" s="22"/>
      <c r="K11" s="151"/>
      <c r="L11" s="147"/>
      <c r="M11" s="150"/>
      <c r="N11" s="22"/>
      <c r="O11" s="151"/>
      <c r="P11" s="147"/>
    </row>
    <row r="12" customFormat="false" ht="15" hidden="false" customHeight="false" outlineLevel="0" collapsed="false">
      <c r="A12" s="133" t="s">
        <v>22</v>
      </c>
      <c r="B12" s="22" t="str">
        <f aca="false">IF(C$12&lt;0,"д.б. &gt;=0","")</f>
        <v/>
      </c>
      <c r="C12" s="40" t="n">
        <v>14</v>
      </c>
      <c r="D12" s="152"/>
      <c r="E12" s="153"/>
      <c r="F12" s="22" t="str">
        <f aca="false">IF(G$12&lt;0,"д.б. &gt;=0","")</f>
        <v/>
      </c>
      <c r="G12" s="40" t="n">
        <v>12</v>
      </c>
      <c r="H12" s="152"/>
      <c r="I12" s="154"/>
      <c r="J12" s="22" t="str">
        <f aca="false">IF(K$12&lt;0,"д.б. &gt;=0","")</f>
        <v/>
      </c>
      <c r="K12" s="40" t="n">
        <v>0</v>
      </c>
      <c r="L12" s="152"/>
      <c r="M12" s="155"/>
      <c r="N12" s="22" t="str">
        <f aca="false">IF(O$12&lt;0,"д.б. &gt;=0","")</f>
        <v/>
      </c>
      <c r="O12" s="40" t="n">
        <v>0</v>
      </c>
      <c r="P12" s="152"/>
    </row>
    <row r="13" customFormat="false" ht="15" hidden="false" customHeight="false" outlineLevel="0" collapsed="false">
      <c r="A13" s="133" t="s">
        <v>23</v>
      </c>
      <c r="B13" s="22" t="str">
        <f aca="false">IF(AND(C$12=0,C$13&lt;&gt;0),"д.б. =0","")</f>
        <v/>
      </c>
      <c r="C13" s="40" t="n">
        <v>2</v>
      </c>
      <c r="D13" s="152"/>
      <c r="E13" s="153"/>
      <c r="F13" s="22" t="str">
        <f aca="false">IF(AND(G$12=0,G$13&lt;&gt;0),"д.б. =0","")</f>
        <v/>
      </c>
      <c r="G13" s="40" t="n">
        <v>8</v>
      </c>
      <c r="H13" s="152"/>
      <c r="I13" s="154"/>
      <c r="J13" s="22" t="str">
        <f aca="false">IF(AND(K$12=0,K$13&lt;&gt;0),"д.б. =0","")</f>
        <v/>
      </c>
      <c r="K13" s="40" t="n">
        <v>0</v>
      </c>
      <c r="L13" s="152"/>
      <c r="M13" s="155"/>
      <c r="N13" s="22" t="str">
        <f aca="false">IF(AND(O$12=0,O$13&lt;&gt;0),"д.б. =0","")</f>
        <v/>
      </c>
      <c r="O13" s="40" t="n">
        <v>0</v>
      </c>
      <c r="P13" s="152"/>
    </row>
    <row r="14" customFormat="false" ht="15" hidden="false" customHeight="false" outlineLevel="0" collapsed="false">
      <c r="A14" s="145"/>
      <c r="B14" s="6"/>
      <c r="C14" s="151"/>
      <c r="D14" s="147"/>
      <c r="E14" s="148"/>
      <c r="F14" s="6"/>
      <c r="G14" s="151"/>
      <c r="H14" s="147"/>
      <c r="I14" s="149"/>
      <c r="J14" s="6"/>
      <c r="K14" s="151"/>
      <c r="L14" s="147"/>
      <c r="M14" s="150"/>
      <c r="N14" s="6"/>
      <c r="O14" s="151"/>
      <c r="P14" s="147"/>
    </row>
    <row r="15" customFormat="false" ht="15" hidden="false" customHeight="false" outlineLevel="0" collapsed="false">
      <c r="A15" s="133" t="s">
        <v>24</v>
      </c>
      <c r="B15" s="6" t="str">
        <f aca="false">IF(C$15&lt;0,"д.б. &gt;=0","")</f>
        <v/>
      </c>
      <c r="C15" s="156" t="n">
        <v>17</v>
      </c>
      <c r="D15" s="157"/>
      <c r="E15" s="158"/>
      <c r="F15" s="6" t="str">
        <f aca="false">IF(G$15&lt;0,"д.б. &gt;=0","")</f>
        <v/>
      </c>
      <c r="G15" s="156" t="n">
        <v>15</v>
      </c>
      <c r="H15" s="157"/>
      <c r="I15" s="159"/>
      <c r="J15" s="6" t="str">
        <f aca="false">IF(K$15&lt;0,"д.б. &gt;=0","")</f>
        <v/>
      </c>
      <c r="K15" s="156" t="n">
        <v>16</v>
      </c>
      <c r="L15" s="157"/>
      <c r="M15" s="160"/>
      <c r="N15" s="6" t="str">
        <f aca="false">IF(O$15&lt;0,"д.б. &gt;=0","")</f>
        <v/>
      </c>
      <c r="O15" s="156" t="n">
        <v>10</v>
      </c>
      <c r="P15" s="147"/>
    </row>
    <row r="16" customFormat="false" ht="15" hidden="false" customHeight="false" outlineLevel="0" collapsed="false">
      <c r="A16" s="133"/>
      <c r="B16" s="6"/>
      <c r="C16" s="161"/>
      <c r="D16" s="157"/>
      <c r="E16" s="158"/>
      <c r="F16" s="6"/>
      <c r="G16" s="161"/>
      <c r="H16" s="157"/>
      <c r="I16" s="159"/>
      <c r="J16" s="6"/>
      <c r="K16" s="161"/>
      <c r="L16" s="157"/>
      <c r="M16" s="160"/>
      <c r="N16" s="6"/>
      <c r="O16" s="161"/>
      <c r="P16" s="147"/>
    </row>
    <row r="17" customFormat="false" ht="15" hidden="false" customHeight="false" outlineLevel="0" collapsed="false">
      <c r="A17" s="10"/>
      <c r="B17" s="10"/>
      <c r="C17" s="10"/>
      <c r="D17" s="10"/>
      <c r="E17" s="124"/>
      <c r="F17" s="10"/>
      <c r="G17" s="10"/>
      <c r="H17" s="10"/>
      <c r="I17" s="42"/>
      <c r="J17" s="10"/>
      <c r="K17" s="10"/>
      <c r="L17" s="10"/>
      <c r="M17" s="90"/>
      <c r="N17" s="10"/>
      <c r="O17" s="10"/>
      <c r="P17" s="10"/>
    </row>
    <row r="18" customFormat="false" ht="15" hidden="false" customHeight="false" outlineLevel="0" collapsed="false">
      <c r="A18" s="50" t="s">
        <v>13</v>
      </c>
      <c r="B18" s="162" t="s">
        <v>25</v>
      </c>
      <c r="C18" s="52" t="s">
        <v>26</v>
      </c>
      <c r="D18" s="53" t="s">
        <v>27</v>
      </c>
      <c r="E18" s="125"/>
      <c r="F18" s="162" t="s">
        <v>25</v>
      </c>
      <c r="G18" s="52" t="s">
        <v>26</v>
      </c>
      <c r="H18" s="53" t="s">
        <v>27</v>
      </c>
      <c r="I18" s="56"/>
      <c r="J18" s="162" t="s">
        <v>25</v>
      </c>
      <c r="K18" s="52" t="s">
        <v>26</v>
      </c>
      <c r="L18" s="53" t="s">
        <v>27</v>
      </c>
      <c r="M18" s="126"/>
      <c r="N18" s="162" t="s">
        <v>25</v>
      </c>
      <c r="O18" s="52" t="s">
        <v>26</v>
      </c>
      <c r="P18" s="53" t="s">
        <v>27</v>
      </c>
    </row>
    <row r="19" customFormat="false" ht="15" hidden="false" customHeight="false" outlineLevel="0" collapsed="false">
      <c r="A19" s="58"/>
      <c r="B19" s="59"/>
      <c r="C19" s="60"/>
      <c r="D19" s="61"/>
      <c r="E19" s="127"/>
      <c r="F19" s="59"/>
      <c r="G19" s="60"/>
      <c r="H19" s="61"/>
      <c r="I19" s="64"/>
      <c r="J19" s="59"/>
      <c r="K19" s="60"/>
      <c r="L19" s="61"/>
      <c r="M19" s="128"/>
      <c r="N19" s="59"/>
      <c r="O19" s="60"/>
      <c r="P19" s="61"/>
    </row>
    <row r="20" customFormat="false" ht="15" hidden="false" customHeight="false" outlineLevel="0" collapsed="false">
      <c r="A20" s="66" t="n">
        <v>1</v>
      </c>
      <c r="B20" s="163" t="n">
        <f aca="false">IF(OR($A20&lt;2,AND(C$15&gt;0,$A20&gt;C$15)),0,IF(AND($A20&gt;=C$12,C$12&gt;0),C$13,IF(AND($A20&gt;=C$9,C$9&gt;0),C$10,IF(AND($A20&gt;=C$6,C$6&gt;0),C$7,0))))</f>
        <v>0</v>
      </c>
      <c r="C20" s="164" t="n">
        <v>0</v>
      </c>
      <c r="D20" s="165" t="n">
        <f aca="false">C20</f>
        <v>0</v>
      </c>
      <c r="E20" s="129"/>
      <c r="F20" s="163" t="n">
        <f aca="false">IF(OR($A20&lt;2,AND(G$15&gt;0,$A20&gt;G$15)),0,IF(AND($A20&gt;=G$12,G$12&gt;0),G$13,IF(AND($A20&gt;=G$9,G$9&gt;0),G$10,IF(AND($A20&gt;=G$6,G$6&gt;0),G$7,0))))</f>
        <v>0</v>
      </c>
      <c r="G20" s="164" t="n">
        <v>0</v>
      </c>
      <c r="H20" s="165" t="n">
        <f aca="false">G20</f>
        <v>0</v>
      </c>
      <c r="I20" s="72"/>
      <c r="J20" s="163" t="n">
        <f aca="false">IF(OR($A20&lt;2,AND(K$15&gt;0,$A20&gt;K$15)),0,IF(AND($A20&gt;=K$12,K$12&gt;0),K$13,IF(AND($A20&gt;=K$9,K$9&gt;0),K$10,IF(AND($A20&gt;=K$6,K$6&gt;0),K$7,0))))</f>
        <v>0</v>
      </c>
      <c r="K20" s="164" t="n">
        <v>0</v>
      </c>
      <c r="L20" s="165" t="n">
        <f aca="false">K20</f>
        <v>0</v>
      </c>
      <c r="M20" s="130"/>
      <c r="N20" s="163" t="n">
        <f aca="false">IF(OR($A20&lt;2,AND(O$15&gt;0,$A20&gt;O$15)),0,IF(AND($A20&gt;=O$12,O$12&gt;0),O$13,IF(AND($A20&gt;=O$9,O$9&gt;0),O$10,IF(AND($A20&gt;=O$6,O$6&gt;0),O$7,0))))</f>
        <v>0</v>
      </c>
      <c r="O20" s="164" t="n">
        <v>0</v>
      </c>
      <c r="P20" s="165" t="n">
        <f aca="false">O20</f>
        <v>0</v>
      </c>
    </row>
    <row r="21" customFormat="false" ht="15" hidden="false" customHeight="false" outlineLevel="0" collapsed="false">
      <c r="A21" s="66" t="n">
        <v>2</v>
      </c>
      <c r="B21" s="163" t="n">
        <f aca="false">IF(OR($A21&lt;2,AND(C$15&gt;0,$A21&gt;C$15)),0,IF(AND($A21&gt;=C$12,C$12&gt;0),C$13,IF(AND($A21&gt;=C$9,C$9&gt;0),C$10,IF(AND($A21&gt;=C$6,C$6&gt;0),C$7,0))))</f>
        <v>0</v>
      </c>
      <c r="C21" s="164" t="n">
        <f aca="false">C$2+B21</f>
        <v>16</v>
      </c>
      <c r="D21" s="165" t="n">
        <f aca="false">D20+C21</f>
        <v>16</v>
      </c>
      <c r="E21" s="129"/>
      <c r="F21" s="163" t="n">
        <f aca="false">IF(OR($A21&lt;2,AND(G$15&gt;0,$A21&gt;G$15)),0,IF(AND($A21&gt;=G$12,G$12&gt;0),G$13,IF(AND($A21&gt;=G$9,G$9&gt;0),G$10,IF(AND($A21&gt;=G$6,G$6&gt;0),G$7,0))))</f>
        <v>0</v>
      </c>
      <c r="G21" s="164" t="n">
        <f aca="false">G$2+F21</f>
        <v>14</v>
      </c>
      <c r="H21" s="165" t="n">
        <f aca="false">H20+G21</f>
        <v>14</v>
      </c>
      <c r="I21" s="72"/>
      <c r="J21" s="163" t="n">
        <f aca="false">IF(OR($A21&lt;2,AND(K$15&gt;0,$A21&gt;K$15)),0,IF(AND($A21&gt;=K$12,K$12&gt;0),K$13,IF(AND($A21&gt;=K$9,K$9&gt;0),K$10,IF(AND($A21&gt;=K$6,K$6&gt;0),K$7,0))))</f>
        <v>0</v>
      </c>
      <c r="K21" s="164" t="n">
        <f aca="false">K$2+J21</f>
        <v>15</v>
      </c>
      <c r="L21" s="165" t="n">
        <f aca="false">L20+K21</f>
        <v>15</v>
      </c>
      <c r="M21" s="130"/>
      <c r="N21" s="163" t="n">
        <f aca="false">IF(OR($A21&lt;2,AND(O$15&gt;0,$A21&gt;O$15)),0,IF(AND($A21&gt;=O$12,O$12&gt;0),O$13,IF(AND($A21&gt;=O$9,O$9&gt;0),O$10,IF(AND($A21&gt;=O$6,O$6&gt;0),O$7,0))))</f>
        <v>0</v>
      </c>
      <c r="O21" s="164" t="n">
        <f aca="false">O$2+N21</f>
        <v>25</v>
      </c>
      <c r="P21" s="165" t="n">
        <f aca="false">P20+O21</f>
        <v>25</v>
      </c>
    </row>
    <row r="22" customFormat="false" ht="15" hidden="false" customHeight="false" outlineLevel="0" collapsed="false">
      <c r="A22" s="66" t="n">
        <v>3</v>
      </c>
      <c r="B22" s="163" t="n">
        <f aca="false">IF(OR($A22&lt;2,AND(C$15&gt;0,$A22&gt;C$15)),0,IF(AND($A22&gt;=C$12,C$12&gt;0),C$13,IF(AND($A22&gt;=C$9,C$9&gt;0),C$10,IF(AND($A22&gt;=C$6,C$6&gt;0),C$7,0))))</f>
        <v>0</v>
      </c>
      <c r="C22" s="164" t="n">
        <f aca="false">C21+B22</f>
        <v>16</v>
      </c>
      <c r="D22" s="165" t="n">
        <f aca="false">D21+C22</f>
        <v>32</v>
      </c>
      <c r="E22" s="129"/>
      <c r="F22" s="163" t="n">
        <f aca="false">IF(OR($A22&lt;2,AND(G$15&gt;0,$A22&gt;G$15)),0,IF(AND($A22&gt;=G$12,G$12&gt;0),G$13,IF(AND($A22&gt;=G$9,G$9&gt;0),G$10,IF(AND($A22&gt;=G$6,G$6&gt;0),G$7,0))))</f>
        <v>0</v>
      </c>
      <c r="G22" s="164" t="n">
        <f aca="false">G21+F22</f>
        <v>14</v>
      </c>
      <c r="H22" s="165" t="n">
        <f aca="false">H21+G22</f>
        <v>28</v>
      </c>
      <c r="I22" s="72"/>
      <c r="J22" s="163" t="n">
        <f aca="false">IF(OR($A22&lt;2,AND(K$15&gt;0,$A22&gt;K$15)),0,IF(AND($A22&gt;=K$12,K$12&gt;0),K$13,IF(AND($A22&gt;=K$9,K$9&gt;0),K$10,IF(AND($A22&gt;=K$6,K$6&gt;0),K$7,0))))</f>
        <v>0</v>
      </c>
      <c r="K22" s="164" t="n">
        <f aca="false">K21+J22</f>
        <v>15</v>
      </c>
      <c r="L22" s="165" t="n">
        <f aca="false">L21+K22</f>
        <v>30</v>
      </c>
      <c r="M22" s="130"/>
      <c r="N22" s="163" t="n">
        <f aca="false">IF(OR($A22&lt;2,AND(O$15&gt;0,$A22&gt;O$15)),0,IF(AND($A22&gt;=O$12,O$12&gt;0),O$13,IF(AND($A22&gt;=O$9,O$9&gt;0),O$10,IF(AND($A22&gt;=O$6,O$6&gt;0),O$7,0))))</f>
        <v>0</v>
      </c>
      <c r="O22" s="164" t="n">
        <f aca="false">O21+N22</f>
        <v>25</v>
      </c>
      <c r="P22" s="165" t="n">
        <f aca="false">P21+O22</f>
        <v>50</v>
      </c>
    </row>
    <row r="23" customFormat="false" ht="15" hidden="false" customHeight="false" outlineLevel="0" collapsed="false">
      <c r="A23" s="66" t="n">
        <v>4</v>
      </c>
      <c r="B23" s="163" t="n">
        <f aca="false">IF(OR($A23&lt;2,AND(C$15&gt;0,$A23&gt;C$15)),0,IF(AND($A23&gt;=C$12,C$12&gt;0),C$13,IF(AND($A23&gt;=C$9,C$9&gt;0),C$10,IF(AND($A23&gt;=C$6,C$6&gt;0),C$7,0))))</f>
        <v>0</v>
      </c>
      <c r="C23" s="164" t="n">
        <f aca="false">C22+B23</f>
        <v>16</v>
      </c>
      <c r="D23" s="165" t="n">
        <f aca="false">D22+C23</f>
        <v>48</v>
      </c>
      <c r="E23" s="129"/>
      <c r="F23" s="163" t="n">
        <f aca="false">IF(OR($A23&lt;2,AND(G$15&gt;0,$A23&gt;G$15)),0,IF(AND($A23&gt;=G$12,G$12&gt;0),G$13,IF(AND($A23&gt;=G$9,G$9&gt;0),G$10,IF(AND($A23&gt;=G$6,G$6&gt;0),G$7,0))))</f>
        <v>1</v>
      </c>
      <c r="G23" s="164" t="n">
        <f aca="false">G22+F23</f>
        <v>15</v>
      </c>
      <c r="H23" s="165" t="n">
        <f aca="false">H22+G23</f>
        <v>43</v>
      </c>
      <c r="I23" s="72"/>
      <c r="J23" s="163" t="n">
        <f aca="false">IF(OR($A23&lt;2,AND(K$15&gt;0,$A23&gt;K$15)),0,IF(AND($A23&gt;=K$12,K$12&gt;0),K$13,IF(AND($A23&gt;=K$9,K$9&gt;0),K$10,IF(AND($A23&gt;=K$6,K$6&gt;0),K$7,0))))</f>
        <v>0</v>
      </c>
      <c r="K23" s="164" t="n">
        <f aca="false">K22+J23</f>
        <v>15</v>
      </c>
      <c r="L23" s="165" t="n">
        <f aca="false">L22+K23</f>
        <v>45</v>
      </c>
      <c r="M23" s="130"/>
      <c r="N23" s="163" t="n">
        <f aca="false">IF(OR($A23&lt;2,AND(O$15&gt;0,$A23&gt;O$15)),0,IF(AND($A23&gt;=O$12,O$12&gt;0),O$13,IF(AND($A23&gt;=O$9,O$9&gt;0),O$10,IF(AND($A23&gt;=O$6,O$6&gt;0),O$7,0))))</f>
        <v>0</v>
      </c>
      <c r="O23" s="164" t="n">
        <f aca="false">O22+N23</f>
        <v>25</v>
      </c>
      <c r="P23" s="165" t="n">
        <f aca="false">P22+O23</f>
        <v>75</v>
      </c>
    </row>
    <row r="24" customFormat="false" ht="15" hidden="false" customHeight="false" outlineLevel="0" collapsed="false">
      <c r="A24" s="66" t="n">
        <v>5</v>
      </c>
      <c r="B24" s="166" t="n">
        <f aca="false">IF(OR($A24&lt;2,AND(C$15&gt;0,$A24&gt;C$15)),0,IF(AND($A24&gt;=C$12,C$12&gt;0),C$13,IF(AND($A24&gt;=C$9,C$9&gt;0),C$10,IF(AND($A24&gt;=C$6,C$6&gt;0),C$7,0))))</f>
        <v>0</v>
      </c>
      <c r="C24" s="167" t="n">
        <f aca="false">C23+B24</f>
        <v>16</v>
      </c>
      <c r="D24" s="168" t="n">
        <f aca="false">D23+C24</f>
        <v>64</v>
      </c>
      <c r="E24" s="70"/>
      <c r="F24" s="166" t="n">
        <f aca="false">IF(OR($A24&lt;2,AND(G$15&gt;0,$A24&gt;G$15)),0,IF(AND($A24&gt;=G$12,G$12&gt;0),G$13,IF(AND($A24&gt;=G$9,G$9&gt;0),G$10,IF(AND($A24&gt;=G$6,G$6&gt;0),G$7,0))))</f>
        <v>1</v>
      </c>
      <c r="G24" s="167" t="n">
        <f aca="false">G23+F24</f>
        <v>16</v>
      </c>
      <c r="H24" s="168" t="n">
        <f aca="false">H23+G24</f>
        <v>59</v>
      </c>
      <c r="I24" s="70"/>
      <c r="J24" s="166" t="n">
        <f aca="false">IF(OR($A24&lt;2,AND(K$15&gt;0,$A24&gt;K$15)),0,IF(AND($A24&gt;=K$12,K$12&gt;0),K$13,IF(AND($A24&gt;=K$9,K$9&gt;0),K$10,IF(AND($A24&gt;=K$6,K$6&gt;0),K$7,0))))</f>
        <v>0</v>
      </c>
      <c r="K24" s="167" t="n">
        <f aca="false">K23+J24</f>
        <v>15</v>
      </c>
      <c r="L24" s="168" t="n">
        <f aca="false">L23+K24</f>
        <v>60</v>
      </c>
      <c r="M24" s="70"/>
      <c r="N24" s="166" t="n">
        <f aca="false">IF(OR($A24&lt;2,AND(O$15&gt;0,$A24&gt;O$15)),0,IF(AND($A24&gt;=O$12,O$12&gt;0),O$13,IF(AND($A24&gt;=O$9,O$9&gt;0),O$10,IF(AND($A24&gt;=O$6,O$6&gt;0),O$7,0))))</f>
        <v>25</v>
      </c>
      <c r="O24" s="167" t="n">
        <f aca="false">O23+N24</f>
        <v>50</v>
      </c>
      <c r="P24" s="168" t="n">
        <f aca="false">P23+O24</f>
        <v>125</v>
      </c>
    </row>
    <row r="25" customFormat="false" ht="15" hidden="false" customHeight="false" outlineLevel="0" collapsed="false">
      <c r="A25" s="66" t="n">
        <v>6</v>
      </c>
      <c r="B25" s="163" t="n">
        <f aca="false">IF(OR($A25&lt;2,AND(C$15&gt;0,$A25&gt;C$15)),0,IF(AND($A25&gt;=C$12,C$12&gt;0),C$13,IF(AND($A25&gt;=C$9,C$9&gt;0),C$10,IF(AND($A25&gt;=C$6,C$6&gt;0),C$7,0))))</f>
        <v>1</v>
      </c>
      <c r="C25" s="164" t="n">
        <f aca="false">C24+B25</f>
        <v>17</v>
      </c>
      <c r="D25" s="165" t="n">
        <f aca="false">D24+C25</f>
        <v>81</v>
      </c>
      <c r="E25" s="129"/>
      <c r="F25" s="163" t="n">
        <f aca="false">IF(OR($A25&lt;2,AND(G$15&gt;0,$A25&gt;G$15)),0,IF(AND($A25&gt;=G$12,G$12&gt;0),G$13,IF(AND($A25&gt;=G$9,G$9&gt;0),G$10,IF(AND($A25&gt;=G$6,G$6&gt;0),G$7,0))))</f>
        <v>1</v>
      </c>
      <c r="G25" s="164" t="n">
        <f aca="false">G24+F25</f>
        <v>17</v>
      </c>
      <c r="H25" s="165" t="n">
        <f aca="false">H24+G25</f>
        <v>76</v>
      </c>
      <c r="I25" s="72"/>
      <c r="J25" s="163" t="n">
        <f aca="false">IF(OR($A25&lt;2,AND(K$15&gt;0,$A25&gt;K$15)),0,IF(AND($A25&gt;=K$12,K$12&gt;0),K$13,IF(AND($A25&gt;=K$9,K$9&gt;0),K$10,IF(AND($A25&gt;=K$6,K$6&gt;0),K$7,0))))</f>
        <v>0</v>
      </c>
      <c r="K25" s="164" t="n">
        <f aca="false">K24+J25</f>
        <v>15</v>
      </c>
      <c r="L25" s="165" t="n">
        <f aca="false">L24+K25</f>
        <v>75</v>
      </c>
      <c r="M25" s="130"/>
      <c r="N25" s="163" t="n">
        <f aca="false">IF(OR($A25&lt;2,AND(O$15&gt;0,$A25&gt;O$15)),0,IF(AND($A25&gt;=O$12,O$12&gt;0),O$13,IF(AND($A25&gt;=O$9,O$9&gt;0),O$10,IF(AND($A25&gt;=O$6,O$6&gt;0),O$7,0))))</f>
        <v>25</v>
      </c>
      <c r="O25" s="164" t="n">
        <f aca="false">O24+N25</f>
        <v>75</v>
      </c>
      <c r="P25" s="165" t="n">
        <f aca="false">P24+O25</f>
        <v>200</v>
      </c>
    </row>
    <row r="26" customFormat="false" ht="15" hidden="false" customHeight="false" outlineLevel="0" collapsed="false">
      <c r="A26" s="66" t="n">
        <v>7</v>
      </c>
      <c r="B26" s="163" t="n">
        <f aca="false">IF(OR($A26&lt;2,AND(C$15&gt;0,$A26&gt;C$15)),0,IF(AND($A26&gt;=C$12,C$12&gt;0),C$13,IF(AND($A26&gt;=C$9,C$9&gt;0),C$10,IF(AND($A26&gt;=C$6,C$6&gt;0),C$7,0))))</f>
        <v>1</v>
      </c>
      <c r="C26" s="164" t="n">
        <f aca="false">C25+B26</f>
        <v>18</v>
      </c>
      <c r="D26" s="165" t="n">
        <f aca="false">D25+C26</f>
        <v>99</v>
      </c>
      <c r="E26" s="129"/>
      <c r="F26" s="163" t="n">
        <f aca="false">IF(OR($A26&lt;2,AND(G$15&gt;0,$A26&gt;G$15)),0,IF(AND($A26&gt;=G$12,G$12&gt;0),G$13,IF(AND($A26&gt;=G$9,G$9&gt;0),G$10,IF(AND($A26&gt;=G$6,G$6&gt;0),G$7,0))))</f>
        <v>1</v>
      </c>
      <c r="G26" s="164" t="n">
        <f aca="false">G25+F26</f>
        <v>18</v>
      </c>
      <c r="H26" s="165" t="n">
        <f aca="false">H25+G26</f>
        <v>94</v>
      </c>
      <c r="I26" s="72"/>
      <c r="J26" s="163" t="n">
        <f aca="false">IF(OR($A26&lt;2,AND(K$15&gt;0,$A26&gt;K$15)),0,IF(AND($A26&gt;=K$12,K$12&gt;0),K$13,IF(AND($A26&gt;=K$9,K$9&gt;0),K$10,IF(AND($A26&gt;=K$6,K$6&gt;0),K$7,0))))</f>
        <v>0</v>
      </c>
      <c r="K26" s="164" t="n">
        <f aca="false">K25+J26</f>
        <v>15</v>
      </c>
      <c r="L26" s="165" t="n">
        <f aca="false">L25+K26</f>
        <v>90</v>
      </c>
      <c r="M26" s="130"/>
      <c r="N26" s="163" t="n">
        <f aca="false">IF(OR($A26&lt;2,AND(O$15&gt;0,$A26&gt;O$15)),0,IF(AND($A26&gt;=O$12,O$12&gt;0),O$13,IF(AND($A26&gt;=O$9,O$9&gt;0),O$10,IF(AND($A26&gt;=O$6,O$6&gt;0),O$7,0))))</f>
        <v>25</v>
      </c>
      <c r="O26" s="164" t="n">
        <f aca="false">O25+N26</f>
        <v>100</v>
      </c>
      <c r="P26" s="165" t="n">
        <f aca="false">P25+O26</f>
        <v>300</v>
      </c>
    </row>
    <row r="27" customFormat="false" ht="15" hidden="false" customHeight="false" outlineLevel="0" collapsed="false">
      <c r="A27" s="66" t="n">
        <v>8</v>
      </c>
      <c r="B27" s="163" t="n">
        <f aca="false">IF(OR($A27&lt;2,AND(C$15&gt;0,$A27&gt;C$15)),0,IF(AND($A27&gt;=C$12,C$12&gt;0),C$13,IF(AND($A27&gt;=C$9,C$9&gt;0),C$10,IF(AND($A27&gt;=C$6,C$6&gt;0),C$7,0))))</f>
        <v>1</v>
      </c>
      <c r="C27" s="164" t="n">
        <f aca="false">C26+B27</f>
        <v>19</v>
      </c>
      <c r="D27" s="165" t="n">
        <f aca="false">D26+C27</f>
        <v>118</v>
      </c>
      <c r="E27" s="129"/>
      <c r="F27" s="163" t="n">
        <f aca="false">IF(OR($A27&lt;2,AND(G$15&gt;0,$A27&gt;G$15)),0,IF(AND($A27&gt;=G$12,G$12&gt;0),G$13,IF(AND($A27&gt;=G$9,G$9&gt;0),G$10,IF(AND($A27&gt;=G$6,G$6&gt;0),G$7,0))))</f>
        <v>1</v>
      </c>
      <c r="G27" s="164" t="n">
        <f aca="false">G26+F27</f>
        <v>19</v>
      </c>
      <c r="H27" s="165" t="n">
        <f aca="false">H26+G27</f>
        <v>113</v>
      </c>
      <c r="I27" s="72"/>
      <c r="J27" s="163" t="n">
        <f aca="false">IF(OR($A27&lt;2,AND(K$15&gt;0,$A27&gt;K$15)),0,IF(AND($A27&gt;=K$12,K$12&gt;0),K$13,IF(AND($A27&gt;=K$9,K$9&gt;0),K$10,IF(AND($A27&gt;=K$6,K$6&gt;0),K$7,0))))</f>
        <v>0</v>
      </c>
      <c r="K27" s="164" t="n">
        <f aca="false">K26+J27</f>
        <v>15</v>
      </c>
      <c r="L27" s="165" t="n">
        <f aca="false">L26+K27</f>
        <v>105</v>
      </c>
      <c r="M27" s="130"/>
      <c r="N27" s="163" t="n">
        <f aca="false">IF(OR($A27&lt;2,AND(O$15&gt;0,$A27&gt;O$15)),0,IF(AND($A27&gt;=O$12,O$12&gt;0),O$13,IF(AND($A27&gt;=O$9,O$9&gt;0),O$10,IF(AND($A27&gt;=O$6,O$6&gt;0),O$7,0))))</f>
        <v>25</v>
      </c>
      <c r="O27" s="164" t="n">
        <f aca="false">O26+N27</f>
        <v>125</v>
      </c>
      <c r="P27" s="165" t="n">
        <f aca="false">P26+O27</f>
        <v>425</v>
      </c>
    </row>
    <row r="28" customFormat="false" ht="15" hidden="false" customHeight="false" outlineLevel="0" collapsed="false">
      <c r="A28" s="66" t="n">
        <v>9</v>
      </c>
      <c r="B28" s="163" t="n">
        <f aca="false">IF(OR($A28&lt;2,AND(C$15&gt;0,$A28&gt;C$15)),0,IF(AND($A28&gt;=C$12,C$12&gt;0),C$13,IF(AND($A28&gt;=C$9,C$9&gt;0),C$10,IF(AND($A28&gt;=C$6,C$6&gt;0),C$7,0))))</f>
        <v>1</v>
      </c>
      <c r="C28" s="164" t="n">
        <f aca="false">C27+B28</f>
        <v>20</v>
      </c>
      <c r="D28" s="165" t="n">
        <f aca="false">D27+C28</f>
        <v>138</v>
      </c>
      <c r="E28" s="129"/>
      <c r="F28" s="163" t="n">
        <f aca="false">IF(OR($A28&lt;2,AND(G$15&gt;0,$A28&gt;G$15)),0,IF(AND($A28&gt;=G$12,G$12&gt;0),G$13,IF(AND($A28&gt;=G$9,G$9&gt;0),G$10,IF(AND($A28&gt;=G$6,G$6&gt;0),G$7,0))))</f>
        <v>1</v>
      </c>
      <c r="G28" s="164" t="n">
        <f aca="false">G27+F28</f>
        <v>20</v>
      </c>
      <c r="H28" s="165" t="n">
        <f aca="false">H27+G28</f>
        <v>133</v>
      </c>
      <c r="I28" s="72"/>
      <c r="J28" s="163" t="n">
        <f aca="false">IF(OR($A28&lt;2,AND(K$15&gt;0,$A28&gt;K$15)),0,IF(AND($A28&gt;=K$12,K$12&gt;0),K$13,IF(AND($A28&gt;=K$9,K$9&gt;0),K$10,IF(AND($A28&gt;=K$6,K$6&gt;0),K$7,0))))</f>
        <v>0</v>
      </c>
      <c r="K28" s="164" t="n">
        <f aca="false">K27+J28</f>
        <v>15</v>
      </c>
      <c r="L28" s="165" t="n">
        <f aca="false">L27+K28</f>
        <v>120</v>
      </c>
      <c r="M28" s="130"/>
      <c r="N28" s="163" t="n">
        <f aca="false">IF(OR($A28&lt;2,AND(O$15&gt;0,$A28&gt;O$15)),0,IF(AND($A28&gt;=O$12,O$12&gt;0),O$13,IF(AND($A28&gt;=O$9,O$9&gt;0),O$10,IF(AND($A28&gt;=O$6,O$6&gt;0),O$7,0))))</f>
        <v>25</v>
      </c>
      <c r="O28" s="164" t="n">
        <f aca="false">O27+N28</f>
        <v>150</v>
      </c>
      <c r="P28" s="165" t="n">
        <f aca="false">P27+O28</f>
        <v>575</v>
      </c>
    </row>
    <row r="29" customFormat="false" ht="15" hidden="false" customHeight="false" outlineLevel="0" collapsed="false">
      <c r="A29" s="66" t="n">
        <v>10</v>
      </c>
      <c r="B29" s="166" t="n">
        <f aca="false">IF(OR($A29&lt;2,AND(C$15&gt;0,$A29&gt;C$15)),0,IF(AND($A29&gt;=C$12,C$12&gt;0),C$13,IF(AND($A29&gt;=C$9,C$9&gt;0),C$10,IF(AND($A29&gt;=C$6,C$6&gt;0),C$7,0))))</f>
        <v>1</v>
      </c>
      <c r="C29" s="167" t="n">
        <f aca="false">C28+B29</f>
        <v>21</v>
      </c>
      <c r="D29" s="168" t="n">
        <f aca="false">D28+C29</f>
        <v>159</v>
      </c>
      <c r="E29" s="70"/>
      <c r="F29" s="166" t="n">
        <f aca="false">IF(OR($A29&lt;2,AND(G$15&gt;0,$A29&gt;G$15)),0,IF(AND($A29&gt;=G$12,G$12&gt;0),G$13,IF(AND($A29&gt;=G$9,G$9&gt;0),G$10,IF(AND($A29&gt;=G$6,G$6&gt;0),G$7,0))))</f>
        <v>7</v>
      </c>
      <c r="G29" s="167" t="n">
        <f aca="false">G28+F29</f>
        <v>27</v>
      </c>
      <c r="H29" s="168" t="n">
        <f aca="false">H28+G29</f>
        <v>160</v>
      </c>
      <c r="I29" s="70"/>
      <c r="J29" s="166" t="n">
        <f aca="false">IF(OR($A29&lt;2,AND(K$15&gt;0,$A29&gt;K$15)),0,IF(AND($A29&gt;=K$12,K$12&gt;0),K$13,IF(AND($A29&gt;=K$9,K$9&gt;0),K$10,IF(AND($A29&gt;=K$6,K$6&gt;0),K$7,0))))</f>
        <v>8</v>
      </c>
      <c r="K29" s="167" t="n">
        <f aca="false">K28+J29</f>
        <v>23</v>
      </c>
      <c r="L29" s="168" t="n">
        <f aca="false">L28+K29</f>
        <v>143</v>
      </c>
      <c r="M29" s="70"/>
      <c r="N29" s="166" t="n">
        <f aca="false">IF(OR($A29&lt;2,AND(O$15&gt;0,$A29&gt;O$15)),0,IF(AND($A29&gt;=O$12,O$12&gt;0),O$13,IF(AND($A29&gt;=O$9,O$9&gt;0),O$10,IF(AND($A29&gt;=O$6,O$6&gt;0),O$7,0))))</f>
        <v>25</v>
      </c>
      <c r="O29" s="167" t="n">
        <f aca="false">O28+N29</f>
        <v>175</v>
      </c>
      <c r="P29" s="168" t="n">
        <f aca="false">P28+O29</f>
        <v>750</v>
      </c>
    </row>
    <row r="30" customFormat="false" ht="15" hidden="false" customHeight="false" outlineLevel="0" collapsed="false">
      <c r="A30" s="66" t="n">
        <v>11</v>
      </c>
      <c r="B30" s="163" t="n">
        <f aca="false">IF(OR($A30&lt;2,AND(C$15&gt;0,$A30&gt;C$15)),0,IF(AND($A30&gt;=C$12,C$12&gt;0),C$13,IF(AND($A30&gt;=C$9,C$9&gt;0),C$10,IF(AND($A30&gt;=C$6,C$6&gt;0),C$7,0))))</f>
        <v>6</v>
      </c>
      <c r="C30" s="164" t="n">
        <f aca="false">C29+B30</f>
        <v>27</v>
      </c>
      <c r="D30" s="165" t="n">
        <f aca="false">D29+C30</f>
        <v>186</v>
      </c>
      <c r="E30" s="129"/>
      <c r="F30" s="163" t="n">
        <f aca="false">IF(OR($A30&lt;2,AND(G$15&gt;0,$A30&gt;G$15)),0,IF(AND($A30&gt;=G$12,G$12&gt;0),G$13,IF(AND($A30&gt;=G$9,G$9&gt;0),G$10,IF(AND($A30&gt;=G$6,G$6&gt;0),G$7,0))))</f>
        <v>7</v>
      </c>
      <c r="G30" s="164" t="n">
        <f aca="false">G29+F30</f>
        <v>34</v>
      </c>
      <c r="H30" s="165" t="n">
        <f aca="false">H29+G30</f>
        <v>194</v>
      </c>
      <c r="I30" s="72"/>
      <c r="J30" s="163" t="n">
        <f aca="false">IF(OR($A30&lt;2,AND(K$15&gt;0,$A30&gt;K$15)),0,IF(AND($A30&gt;=K$12,K$12&gt;0),K$13,IF(AND($A30&gt;=K$9,K$9&gt;0),K$10,IF(AND($A30&gt;=K$6,K$6&gt;0),K$7,0))))</f>
        <v>8</v>
      </c>
      <c r="K30" s="164" t="n">
        <f aca="false">K29+J30</f>
        <v>31</v>
      </c>
      <c r="L30" s="165" t="n">
        <f aca="false">L29+K30</f>
        <v>174</v>
      </c>
      <c r="M30" s="130"/>
      <c r="N30" s="163" t="n">
        <f aca="false">IF(OR($A30&lt;2,AND(O$15&gt;0,$A30&gt;O$15)),0,IF(AND($A30&gt;=O$12,O$12&gt;0),O$13,IF(AND($A30&gt;=O$9,O$9&gt;0),O$10,IF(AND($A30&gt;=O$6,O$6&gt;0),O$7,0))))</f>
        <v>0</v>
      </c>
      <c r="O30" s="164" t="n">
        <f aca="false">O29+N30</f>
        <v>175</v>
      </c>
      <c r="P30" s="165" t="n">
        <f aca="false">P29+O30</f>
        <v>925</v>
      </c>
    </row>
    <row r="31" customFormat="false" ht="15" hidden="false" customHeight="false" outlineLevel="0" collapsed="false">
      <c r="A31" s="66" t="n">
        <v>12</v>
      </c>
      <c r="B31" s="163" t="n">
        <f aca="false">IF(OR($A31&lt;2,AND(C$15&gt;0,$A31&gt;C$15)),0,IF(AND($A31&gt;=C$12,C$12&gt;0),C$13,IF(AND($A31&gt;=C$9,C$9&gt;0),C$10,IF(AND($A31&gt;=C$6,C$6&gt;0),C$7,0))))</f>
        <v>6</v>
      </c>
      <c r="C31" s="164" t="n">
        <f aca="false">C30+B31</f>
        <v>33</v>
      </c>
      <c r="D31" s="165" t="n">
        <f aca="false">D30+C31</f>
        <v>219</v>
      </c>
      <c r="E31" s="129"/>
      <c r="F31" s="163" t="n">
        <f aca="false">IF(OR($A31&lt;2,AND(G$15&gt;0,$A31&gt;G$15)),0,IF(AND($A31&gt;=G$12,G$12&gt;0),G$13,IF(AND($A31&gt;=G$9,G$9&gt;0),G$10,IF(AND($A31&gt;=G$6,G$6&gt;0),G$7,0))))</f>
        <v>8</v>
      </c>
      <c r="G31" s="164" t="n">
        <f aca="false">G30+F31</f>
        <v>42</v>
      </c>
      <c r="H31" s="165" t="n">
        <f aca="false">H30+G31</f>
        <v>236</v>
      </c>
      <c r="I31" s="72"/>
      <c r="J31" s="163" t="n">
        <f aca="false">IF(OR($A31&lt;2,AND(K$15&gt;0,$A31&gt;K$15)),0,IF(AND($A31&gt;=K$12,K$12&gt;0),K$13,IF(AND($A31&gt;=K$9,K$9&gt;0),K$10,IF(AND($A31&gt;=K$6,K$6&gt;0),K$7,0))))</f>
        <v>8</v>
      </c>
      <c r="K31" s="164" t="n">
        <f aca="false">K30+J31</f>
        <v>39</v>
      </c>
      <c r="L31" s="165" t="n">
        <f aca="false">L30+K31</f>
        <v>213</v>
      </c>
      <c r="M31" s="130"/>
      <c r="N31" s="163" t="n">
        <f aca="false">IF(OR($A31&lt;2,AND(O$15&gt;0,$A31&gt;O$15)),0,IF(AND($A31&gt;=O$12,O$12&gt;0),O$13,IF(AND($A31&gt;=O$9,O$9&gt;0),O$10,IF(AND($A31&gt;=O$6,O$6&gt;0),O$7,0))))</f>
        <v>0</v>
      </c>
      <c r="O31" s="164" t="n">
        <f aca="false">O30+N31</f>
        <v>175</v>
      </c>
      <c r="P31" s="165" t="n">
        <f aca="false">P30+O31</f>
        <v>1100</v>
      </c>
    </row>
    <row r="32" customFormat="false" ht="15" hidden="false" customHeight="false" outlineLevel="0" collapsed="false">
      <c r="A32" s="66" t="n">
        <v>13</v>
      </c>
      <c r="B32" s="163" t="n">
        <f aca="false">IF(OR($A32&lt;2,AND(C$15&gt;0,$A32&gt;C$15)),0,IF(AND($A32&gt;=C$12,C$12&gt;0),C$13,IF(AND($A32&gt;=C$9,C$9&gt;0),C$10,IF(AND($A32&gt;=C$6,C$6&gt;0),C$7,0))))</f>
        <v>6</v>
      </c>
      <c r="C32" s="164" t="n">
        <f aca="false">C31+B32</f>
        <v>39</v>
      </c>
      <c r="D32" s="165" t="n">
        <f aca="false">D31+C32</f>
        <v>258</v>
      </c>
      <c r="E32" s="129"/>
      <c r="F32" s="163" t="n">
        <f aca="false">IF(OR($A32&lt;2,AND(G$15&gt;0,$A32&gt;G$15)),0,IF(AND($A32&gt;=G$12,G$12&gt;0),G$13,IF(AND($A32&gt;=G$9,G$9&gt;0),G$10,IF(AND($A32&gt;=G$6,G$6&gt;0),G$7,0))))</f>
        <v>8</v>
      </c>
      <c r="G32" s="164" t="n">
        <f aca="false">G31+F32</f>
        <v>50</v>
      </c>
      <c r="H32" s="165" t="n">
        <f aca="false">H31+G32</f>
        <v>286</v>
      </c>
      <c r="I32" s="72"/>
      <c r="J32" s="163" t="n">
        <f aca="false">IF(OR($A32&lt;2,AND(K$15&gt;0,$A32&gt;K$15)),0,IF(AND($A32&gt;=K$12,K$12&gt;0),K$13,IF(AND($A32&gt;=K$9,K$9&gt;0),K$10,IF(AND($A32&gt;=K$6,K$6&gt;0),K$7,0))))</f>
        <v>8</v>
      </c>
      <c r="K32" s="164" t="n">
        <f aca="false">K31+J32</f>
        <v>47</v>
      </c>
      <c r="L32" s="165" t="n">
        <f aca="false">L31+K32</f>
        <v>260</v>
      </c>
      <c r="M32" s="130"/>
      <c r="N32" s="163" t="n">
        <f aca="false">IF(OR($A32&lt;2,AND(O$15&gt;0,$A32&gt;O$15)),0,IF(AND($A32&gt;=O$12,O$12&gt;0),O$13,IF(AND($A32&gt;=O$9,O$9&gt;0),O$10,IF(AND($A32&gt;=O$6,O$6&gt;0),O$7,0))))</f>
        <v>0</v>
      </c>
      <c r="O32" s="164" t="n">
        <f aca="false">O31+N32</f>
        <v>175</v>
      </c>
      <c r="P32" s="165" t="n">
        <f aca="false">P31+O32</f>
        <v>1275</v>
      </c>
    </row>
    <row r="33" customFormat="false" ht="15" hidden="false" customHeight="false" outlineLevel="0" collapsed="false">
      <c r="A33" s="66" t="n">
        <v>14</v>
      </c>
      <c r="B33" s="163" t="n">
        <f aca="false">IF(OR($A33&lt;2,AND(C$15&gt;0,$A33&gt;C$15)),0,IF(AND($A33&gt;=C$12,C$12&gt;0),C$13,IF(AND($A33&gt;=C$9,C$9&gt;0),C$10,IF(AND($A33&gt;=C$6,C$6&gt;0),C$7,0))))</f>
        <v>2</v>
      </c>
      <c r="C33" s="164" t="n">
        <f aca="false">C32+B33</f>
        <v>41</v>
      </c>
      <c r="D33" s="165" t="n">
        <f aca="false">D32+C33</f>
        <v>299</v>
      </c>
      <c r="E33" s="129"/>
      <c r="F33" s="163" t="n">
        <f aca="false">IF(OR($A33&lt;2,AND(G$15&gt;0,$A33&gt;G$15)),0,IF(AND($A33&gt;=G$12,G$12&gt;0),G$13,IF(AND($A33&gt;=G$9,G$9&gt;0),G$10,IF(AND($A33&gt;=G$6,G$6&gt;0),G$7,0))))</f>
        <v>8</v>
      </c>
      <c r="G33" s="164" t="n">
        <f aca="false">G32+F33</f>
        <v>58</v>
      </c>
      <c r="H33" s="165" t="n">
        <f aca="false">H32+G33</f>
        <v>344</v>
      </c>
      <c r="I33" s="72"/>
      <c r="J33" s="163" t="n">
        <f aca="false">IF(OR($A33&lt;2,AND(K$15&gt;0,$A33&gt;K$15)),0,IF(AND($A33&gt;=K$12,K$12&gt;0),K$13,IF(AND($A33&gt;=K$9,K$9&gt;0),K$10,IF(AND($A33&gt;=K$6,K$6&gt;0),K$7,0))))</f>
        <v>8</v>
      </c>
      <c r="K33" s="164" t="n">
        <f aca="false">K32+J33</f>
        <v>55</v>
      </c>
      <c r="L33" s="165" t="n">
        <f aca="false">L32+K33</f>
        <v>315</v>
      </c>
      <c r="M33" s="130"/>
      <c r="N33" s="163" t="n">
        <f aca="false">IF(OR($A33&lt;2,AND(O$15&gt;0,$A33&gt;O$15)),0,IF(AND($A33&gt;=O$12,O$12&gt;0),O$13,IF(AND($A33&gt;=O$9,O$9&gt;0),O$10,IF(AND($A33&gt;=O$6,O$6&gt;0),O$7,0))))</f>
        <v>0</v>
      </c>
      <c r="O33" s="164" t="n">
        <f aca="false">O32+N33</f>
        <v>175</v>
      </c>
      <c r="P33" s="165" t="n">
        <f aca="false">P32+O33</f>
        <v>1450</v>
      </c>
    </row>
    <row r="34" customFormat="false" ht="15" hidden="false" customHeight="false" outlineLevel="0" collapsed="false">
      <c r="A34" s="66" t="n">
        <v>15</v>
      </c>
      <c r="B34" s="166" t="n">
        <f aca="false">IF(OR($A34&lt;2,AND(C$15&gt;0,$A34&gt;C$15)),0,IF(AND($A34&gt;=C$12,C$12&gt;0),C$13,IF(AND($A34&gt;=C$9,C$9&gt;0),C$10,IF(AND($A34&gt;=C$6,C$6&gt;0),C$7,0))))</f>
        <v>2</v>
      </c>
      <c r="C34" s="167" t="n">
        <f aca="false">C33+B34</f>
        <v>43</v>
      </c>
      <c r="D34" s="168" t="n">
        <f aca="false">D33+C34</f>
        <v>342</v>
      </c>
      <c r="E34" s="70"/>
      <c r="F34" s="166" t="n">
        <f aca="false">IF(OR($A34&lt;2,AND(G$15&gt;0,$A34&gt;G$15)),0,IF(AND($A34&gt;=G$12,G$12&gt;0),G$13,IF(AND($A34&gt;=G$9,G$9&gt;0),G$10,IF(AND($A34&gt;=G$6,G$6&gt;0),G$7,0))))</f>
        <v>8</v>
      </c>
      <c r="G34" s="167" t="n">
        <f aca="false">G33+F34</f>
        <v>66</v>
      </c>
      <c r="H34" s="168" t="n">
        <f aca="false">H33+G34</f>
        <v>410</v>
      </c>
      <c r="I34" s="70"/>
      <c r="J34" s="166" t="n">
        <f aca="false">IF(OR($A34&lt;2,AND(K$15&gt;0,$A34&gt;K$15)),0,IF(AND($A34&gt;=K$12,K$12&gt;0),K$13,IF(AND($A34&gt;=K$9,K$9&gt;0),K$10,IF(AND($A34&gt;=K$6,K$6&gt;0),K$7,0))))</f>
        <v>8</v>
      </c>
      <c r="K34" s="167" t="n">
        <f aca="false">K33+J34</f>
        <v>63</v>
      </c>
      <c r="L34" s="168" t="n">
        <f aca="false">L33+K34</f>
        <v>378</v>
      </c>
      <c r="M34" s="70"/>
      <c r="N34" s="166" t="n">
        <f aca="false">IF(OR($A34&lt;2,AND(O$15&gt;0,$A34&gt;O$15)),0,IF(AND($A34&gt;=O$12,O$12&gt;0),O$13,IF(AND($A34&gt;=O$9,O$9&gt;0),O$10,IF(AND($A34&gt;=O$6,O$6&gt;0),O$7,0))))</f>
        <v>0</v>
      </c>
      <c r="O34" s="167" t="n">
        <f aca="false">O33+N34</f>
        <v>175</v>
      </c>
      <c r="P34" s="168" t="n">
        <f aca="false">P33+O34</f>
        <v>1625</v>
      </c>
    </row>
    <row r="35" customFormat="false" ht="15" hidden="false" customHeight="false" outlineLevel="0" collapsed="false">
      <c r="A35" s="66" t="n">
        <v>16</v>
      </c>
      <c r="B35" s="163" t="n">
        <f aca="false">IF(OR($A35&lt;2,AND(C$15&gt;0,$A35&gt;C$15)),0,IF(AND($A35&gt;=C$12,C$12&gt;0),C$13,IF(AND($A35&gt;=C$9,C$9&gt;0),C$10,IF(AND($A35&gt;=C$6,C$6&gt;0),C$7,0))))</f>
        <v>2</v>
      </c>
      <c r="C35" s="164" t="n">
        <f aca="false">C34+B35</f>
        <v>45</v>
      </c>
      <c r="D35" s="165" t="n">
        <f aca="false">D34+C35</f>
        <v>387</v>
      </c>
      <c r="E35" s="129"/>
      <c r="F35" s="163" t="n">
        <f aca="false">IF(OR($A35&lt;2,AND(G$15&gt;0,$A35&gt;G$15)),0,IF(AND($A35&gt;=G$12,G$12&gt;0),G$13,IF(AND($A35&gt;=G$9,G$9&gt;0),G$10,IF(AND($A35&gt;=G$6,G$6&gt;0),G$7,0))))</f>
        <v>0</v>
      </c>
      <c r="G35" s="164" t="n">
        <f aca="false">G34+F35</f>
        <v>66</v>
      </c>
      <c r="H35" s="165" t="n">
        <f aca="false">H34+G35</f>
        <v>476</v>
      </c>
      <c r="I35" s="72"/>
      <c r="J35" s="163" t="n">
        <f aca="false">IF(OR($A35&lt;2,AND(K$15&gt;0,$A35&gt;K$15)),0,IF(AND($A35&gt;=K$12,K$12&gt;0),K$13,IF(AND($A35&gt;=K$9,K$9&gt;0),K$10,IF(AND($A35&gt;=K$6,K$6&gt;0),K$7,0))))</f>
        <v>8</v>
      </c>
      <c r="K35" s="164" t="n">
        <f aca="false">K34+J35</f>
        <v>71</v>
      </c>
      <c r="L35" s="165" t="n">
        <f aca="false">L34+K35</f>
        <v>449</v>
      </c>
      <c r="M35" s="130"/>
      <c r="N35" s="163" t="n">
        <f aca="false">IF(OR($A35&lt;2,AND(O$15&gt;0,$A35&gt;O$15)),0,IF(AND($A35&gt;=O$12,O$12&gt;0),O$13,IF(AND($A35&gt;=O$9,O$9&gt;0),O$10,IF(AND($A35&gt;=O$6,O$6&gt;0),O$7,0))))</f>
        <v>0</v>
      </c>
      <c r="O35" s="164" t="n">
        <f aca="false">O34+N35</f>
        <v>175</v>
      </c>
      <c r="P35" s="165" t="n">
        <f aca="false">P34+O35</f>
        <v>1800</v>
      </c>
    </row>
    <row r="36" customFormat="false" ht="15" hidden="false" customHeight="false" outlineLevel="0" collapsed="false">
      <c r="A36" s="66" t="n">
        <v>17</v>
      </c>
      <c r="B36" s="163" t="n">
        <f aca="false">IF(OR($A36&lt;2,AND(C$15&gt;0,$A36&gt;C$15)),0,IF(AND($A36&gt;=C$12,C$12&gt;0),C$13,IF(AND($A36&gt;=C$9,C$9&gt;0),C$10,IF(AND($A36&gt;=C$6,C$6&gt;0),C$7,0))))</f>
        <v>2</v>
      </c>
      <c r="C36" s="164" t="n">
        <f aca="false">C35+B36</f>
        <v>47</v>
      </c>
      <c r="D36" s="165" t="n">
        <f aca="false">D35+C36</f>
        <v>434</v>
      </c>
      <c r="E36" s="129"/>
      <c r="F36" s="163" t="n">
        <f aca="false">IF(OR($A36&lt;2,AND(G$15&gt;0,$A36&gt;G$15)),0,IF(AND($A36&gt;=G$12,G$12&gt;0),G$13,IF(AND($A36&gt;=G$9,G$9&gt;0),G$10,IF(AND($A36&gt;=G$6,G$6&gt;0),G$7,0))))</f>
        <v>0</v>
      </c>
      <c r="G36" s="164" t="n">
        <f aca="false">G35+F36</f>
        <v>66</v>
      </c>
      <c r="H36" s="165" t="n">
        <f aca="false">H35+G36</f>
        <v>542</v>
      </c>
      <c r="I36" s="72"/>
      <c r="J36" s="163" t="n">
        <f aca="false">IF(OR($A36&lt;2,AND(K$15&gt;0,$A36&gt;K$15)),0,IF(AND($A36&gt;=K$12,K$12&gt;0),K$13,IF(AND($A36&gt;=K$9,K$9&gt;0),K$10,IF(AND($A36&gt;=K$6,K$6&gt;0),K$7,0))))</f>
        <v>0</v>
      </c>
      <c r="K36" s="164" t="n">
        <f aca="false">K35+J36</f>
        <v>71</v>
      </c>
      <c r="L36" s="165" t="n">
        <f aca="false">L35+K36</f>
        <v>520</v>
      </c>
      <c r="M36" s="130"/>
      <c r="N36" s="163" t="n">
        <f aca="false">IF(OR($A36&lt;2,AND(O$15&gt;0,$A36&gt;O$15)),0,IF(AND($A36&gt;=O$12,O$12&gt;0),O$13,IF(AND($A36&gt;=O$9,O$9&gt;0),O$10,IF(AND($A36&gt;=O$6,O$6&gt;0),O$7,0))))</f>
        <v>0</v>
      </c>
      <c r="O36" s="164" t="n">
        <f aca="false">O35+N36</f>
        <v>175</v>
      </c>
      <c r="P36" s="165" t="n">
        <f aca="false">P35+O36</f>
        <v>1975</v>
      </c>
    </row>
    <row r="37" customFormat="false" ht="15" hidden="false" customHeight="false" outlineLevel="0" collapsed="false">
      <c r="A37" s="66" t="n">
        <v>18</v>
      </c>
      <c r="B37" s="163" t="n">
        <f aca="false">IF(OR($A37&lt;2,AND(C$15&gt;0,$A37&gt;C$15)),0,IF(AND($A37&gt;=C$12,C$12&gt;0),C$13,IF(AND($A37&gt;=C$9,C$9&gt;0),C$10,IF(AND($A37&gt;=C$6,C$6&gt;0),C$7,0))))</f>
        <v>0</v>
      </c>
      <c r="C37" s="164" t="n">
        <f aca="false">C36+B37</f>
        <v>47</v>
      </c>
      <c r="D37" s="165" t="n">
        <f aca="false">D36+C37</f>
        <v>481</v>
      </c>
      <c r="E37" s="129"/>
      <c r="F37" s="163" t="n">
        <f aca="false">IF(OR($A37&lt;2,AND(G$15&gt;0,$A37&gt;G$15)),0,IF(AND($A37&gt;=G$12,G$12&gt;0),G$13,IF(AND($A37&gt;=G$9,G$9&gt;0),G$10,IF(AND($A37&gt;=G$6,G$6&gt;0),G$7,0))))</f>
        <v>0</v>
      </c>
      <c r="G37" s="164" t="n">
        <f aca="false">G36+F37</f>
        <v>66</v>
      </c>
      <c r="H37" s="165" t="n">
        <f aca="false">H36+G37</f>
        <v>608</v>
      </c>
      <c r="I37" s="72"/>
      <c r="J37" s="163" t="n">
        <f aca="false">IF(OR($A37&lt;2,AND(K$15&gt;0,$A37&gt;K$15)),0,IF(AND($A37&gt;=K$12,K$12&gt;0),K$13,IF(AND($A37&gt;=K$9,K$9&gt;0),K$10,IF(AND($A37&gt;=K$6,K$6&gt;0),K$7,0))))</f>
        <v>0</v>
      </c>
      <c r="K37" s="164" t="n">
        <f aca="false">K36+J37</f>
        <v>71</v>
      </c>
      <c r="L37" s="165" t="n">
        <f aca="false">L36+K37</f>
        <v>591</v>
      </c>
      <c r="M37" s="130"/>
      <c r="N37" s="163" t="n">
        <f aca="false">IF(OR($A37&lt;2,AND(O$15&gt;0,$A37&gt;O$15)),0,IF(AND($A37&gt;=O$12,O$12&gt;0),O$13,IF(AND($A37&gt;=O$9,O$9&gt;0),O$10,IF(AND($A37&gt;=O$6,O$6&gt;0),O$7,0))))</f>
        <v>0</v>
      </c>
      <c r="O37" s="164" t="n">
        <f aca="false">O36+N37</f>
        <v>175</v>
      </c>
      <c r="P37" s="165" t="n">
        <f aca="false">P36+O37</f>
        <v>2150</v>
      </c>
    </row>
    <row r="38" customFormat="false" ht="15" hidden="false" customHeight="false" outlineLevel="0" collapsed="false">
      <c r="A38" s="66" t="n">
        <v>19</v>
      </c>
      <c r="B38" s="163" t="n">
        <f aca="false">IF(OR($A38&lt;2,AND(C$15&gt;0,$A38&gt;C$15)),0,IF(AND($A38&gt;=C$12,C$12&gt;0),C$13,IF(AND($A38&gt;=C$9,C$9&gt;0),C$10,IF(AND($A38&gt;=C$6,C$6&gt;0),C$7,0))))</f>
        <v>0</v>
      </c>
      <c r="C38" s="164" t="n">
        <f aca="false">C37+B38</f>
        <v>47</v>
      </c>
      <c r="D38" s="165" t="n">
        <f aca="false">D37+C38</f>
        <v>528</v>
      </c>
      <c r="E38" s="129"/>
      <c r="F38" s="163" t="n">
        <f aca="false">IF(OR($A38&lt;2,AND(G$15&gt;0,$A38&gt;G$15)),0,IF(AND($A38&gt;=G$12,G$12&gt;0),G$13,IF(AND($A38&gt;=G$9,G$9&gt;0),G$10,IF(AND($A38&gt;=G$6,G$6&gt;0),G$7,0))))</f>
        <v>0</v>
      </c>
      <c r="G38" s="164" t="n">
        <f aca="false">G37+F38</f>
        <v>66</v>
      </c>
      <c r="H38" s="165" t="n">
        <f aca="false">H37+G38</f>
        <v>674</v>
      </c>
      <c r="I38" s="72"/>
      <c r="J38" s="163" t="n">
        <f aca="false">IF(OR($A38&lt;2,AND(K$15&gt;0,$A38&gt;K$15)),0,IF(AND($A38&gt;=K$12,K$12&gt;0),K$13,IF(AND($A38&gt;=K$9,K$9&gt;0),K$10,IF(AND($A38&gt;=K$6,K$6&gt;0),K$7,0))))</f>
        <v>0</v>
      </c>
      <c r="K38" s="164" t="n">
        <f aca="false">K37+J38</f>
        <v>71</v>
      </c>
      <c r="L38" s="165" t="n">
        <f aca="false">L37+K38</f>
        <v>662</v>
      </c>
      <c r="M38" s="130"/>
      <c r="N38" s="163" t="n">
        <f aca="false">IF(OR($A38&lt;2,AND(O$15&gt;0,$A38&gt;O$15)),0,IF(AND($A38&gt;=O$12,O$12&gt;0),O$13,IF(AND($A38&gt;=O$9,O$9&gt;0),O$10,IF(AND($A38&gt;=O$6,O$6&gt;0),O$7,0))))</f>
        <v>0</v>
      </c>
      <c r="O38" s="164" t="n">
        <f aca="false">O37+N38</f>
        <v>175</v>
      </c>
      <c r="P38" s="165" t="n">
        <f aca="false">P37+O38</f>
        <v>2325</v>
      </c>
    </row>
    <row r="39" customFormat="false" ht="15" hidden="false" customHeight="false" outlineLevel="0" collapsed="false">
      <c r="A39" s="78" t="n">
        <v>20</v>
      </c>
      <c r="B39" s="169" t="n">
        <f aca="false">IF(OR($A39&lt;2,AND(C$15&gt;0,$A39&gt;C$15)),0,IF(AND($A39&gt;=C$12,C$12&gt;0),C$13,IF(AND($A39&gt;=C$9,C$9&gt;0),C$10,IF(AND($A39&gt;=C$6,C$6&gt;0),C$7,0))))</f>
        <v>0</v>
      </c>
      <c r="C39" s="170" t="n">
        <f aca="false">C38+B39</f>
        <v>47</v>
      </c>
      <c r="D39" s="171" t="n">
        <f aca="false">D38+C39</f>
        <v>575</v>
      </c>
      <c r="E39" s="131"/>
      <c r="F39" s="169" t="n">
        <f aca="false">IF(OR($A39&lt;2,AND(G$15&gt;0,$A39&gt;G$15)),0,IF(AND($A39&gt;=G$12,G$12&gt;0),G$13,IF(AND($A39&gt;=G$9,G$9&gt;0),G$10,IF(AND($A39&gt;=G$6,G$6&gt;0),G$7,0))))</f>
        <v>0</v>
      </c>
      <c r="G39" s="170" t="n">
        <f aca="false">G38+F39</f>
        <v>66</v>
      </c>
      <c r="H39" s="171" t="n">
        <f aca="false">H38+G39</f>
        <v>740</v>
      </c>
      <c r="I39" s="84"/>
      <c r="J39" s="169" t="n">
        <f aca="false">IF(OR($A39&lt;2,AND(K$15&gt;0,$A39&gt;K$15)),0,IF(AND($A39&gt;=K$12,K$12&gt;0),K$13,IF(AND($A39&gt;=K$9,K$9&gt;0),K$10,IF(AND($A39&gt;=K$6,K$6&gt;0),K$7,0))))</f>
        <v>0</v>
      </c>
      <c r="K39" s="170" t="n">
        <f aca="false">K38+J39</f>
        <v>71</v>
      </c>
      <c r="L39" s="171" t="n">
        <f aca="false">L38+K39</f>
        <v>733</v>
      </c>
      <c r="M39" s="132"/>
      <c r="N39" s="169" t="n">
        <f aca="false">IF(OR($A39&lt;2,AND(O$15&gt;0,$A39&gt;O$15)),0,IF(AND($A39&gt;=O$12,O$12&gt;0),O$13,IF(AND($A39&gt;=O$9,O$9&gt;0),O$10,IF(AND($A39&gt;=O$6,O$6&gt;0),O$7,0))))</f>
        <v>0</v>
      </c>
      <c r="O39" s="170" t="n">
        <f aca="false">O38+N39</f>
        <v>175</v>
      </c>
      <c r="P39" s="171" t="n">
        <f aca="false">P38+O39</f>
        <v>2500</v>
      </c>
    </row>
  </sheetData>
  <sheetProtection sheet="true"/>
  <printOptions headings="false" gridLines="false" gridLinesSet="true" horizontalCentered="false" verticalCentered="false"/>
  <pageMargins left="0.75" right="0.429861111111111" top="0.679861111111111" bottom="0.64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2:L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2.75"/>
  <cols>
    <col collapsed="false" hidden="false" max="1" min="1" style="0" width="24"/>
    <col collapsed="false" hidden="false" max="3" min="2" style="0" width="8.72959183673469"/>
    <col collapsed="false" hidden="false" max="4" min="4" style="0" width="2.14285714285714"/>
    <col collapsed="false" hidden="false" max="6" min="5" style="0" width="8.72959183673469"/>
    <col collapsed="false" hidden="false" max="7" min="7" style="0" width="1.70918367346939"/>
    <col collapsed="false" hidden="false" max="9" min="8" style="0" width="8.72959183673469"/>
    <col collapsed="false" hidden="false" max="10" min="10" style="0" width="1.85204081632653"/>
    <col collapsed="false" hidden="false" max="1025" min="11" style="0" width="8.72959183673469"/>
  </cols>
  <sheetData>
    <row r="2" customFormat="false" ht="15" hidden="false" customHeight="false" outlineLevel="0" collapsed="false">
      <c r="A2" s="133" t="s">
        <v>28</v>
      </c>
      <c r="B2" s="6" t="str">
        <f aca="false">IF(C$2&lt;=0,"д.б. &gt;0","")</f>
        <v/>
      </c>
      <c r="C2" s="37" t="n">
        <v>16</v>
      </c>
      <c r="D2" s="135"/>
      <c r="E2" s="6" t="str">
        <f aca="false">IF(F$2&lt;=0,"д.б. &gt;0","")</f>
        <v/>
      </c>
      <c r="F2" s="37" t="n">
        <v>14</v>
      </c>
      <c r="G2" s="136"/>
      <c r="H2" s="6" t="str">
        <f aca="false">IF(I$2&lt;=0,"д.б. &gt;0","")</f>
        <v/>
      </c>
      <c r="I2" s="37" t="n">
        <v>20</v>
      </c>
      <c r="J2" s="137"/>
      <c r="K2" s="6" t="str">
        <f aca="false">IF(L$2&lt;=0,"д.б. &gt;0","")</f>
        <v/>
      </c>
      <c r="L2" s="37" t="n">
        <v>18</v>
      </c>
    </row>
    <row r="3" customFormat="false" ht="6" hidden="false" customHeight="true" outlineLevel="0" collapsed="false">
      <c r="A3" s="133"/>
      <c r="B3" s="172"/>
      <c r="C3" s="138"/>
      <c r="D3" s="89"/>
      <c r="E3" s="172"/>
      <c r="F3" s="138"/>
      <c r="G3" s="9"/>
      <c r="H3" s="172"/>
      <c r="I3" s="138"/>
      <c r="J3" s="90"/>
      <c r="K3" s="172"/>
      <c r="L3" s="138"/>
    </row>
    <row r="4" customFormat="false" ht="4.5" hidden="false" customHeight="true" outlineLevel="0" collapsed="false">
      <c r="A4" s="133"/>
      <c r="B4" s="172"/>
      <c r="C4" s="139"/>
      <c r="D4" s="89"/>
      <c r="E4" s="172"/>
      <c r="F4" s="139"/>
      <c r="G4" s="9"/>
      <c r="H4" s="172"/>
      <c r="I4" s="139"/>
      <c r="J4" s="90"/>
      <c r="K4" s="172"/>
      <c r="L4" s="139"/>
    </row>
    <row r="5" customFormat="false" ht="5.25" hidden="false" customHeight="true" outlineLevel="0" collapsed="false">
      <c r="A5" s="26"/>
      <c r="B5" s="172"/>
      <c r="C5" s="14"/>
      <c r="D5" s="92"/>
      <c r="E5" s="172"/>
      <c r="F5" s="14"/>
      <c r="G5" s="16"/>
      <c r="H5" s="172"/>
      <c r="I5" s="14"/>
      <c r="J5" s="90"/>
      <c r="K5" s="172"/>
      <c r="L5" s="14"/>
    </row>
    <row r="6" customFormat="false" ht="15" hidden="false" customHeight="false" outlineLevel="0" collapsed="false">
      <c r="A6" s="140" t="s">
        <v>29</v>
      </c>
      <c r="B6" s="6" t="str">
        <f aca="false">IF(C$6&lt;0,"д.б. &gt;=0","")</f>
        <v/>
      </c>
      <c r="C6" s="18" t="n">
        <v>6</v>
      </c>
      <c r="D6" s="95"/>
      <c r="E6" s="6" t="str">
        <f aca="false">IF(F$6&lt;0,"д.б. &gt;=0","")</f>
        <v/>
      </c>
      <c r="F6" s="18" t="n">
        <v>4</v>
      </c>
      <c r="G6" s="20"/>
      <c r="H6" s="6" t="str">
        <f aca="false">IF(I$6&lt;0,"д.б. &gt;=0","")</f>
        <v/>
      </c>
      <c r="I6" s="18" t="n">
        <v>9</v>
      </c>
      <c r="J6" s="90"/>
      <c r="K6" s="6" t="str">
        <f aca="false">IF(L$6&lt;0,"д.б. &gt;=0","")</f>
        <v/>
      </c>
      <c r="L6" s="18" t="n">
        <v>6</v>
      </c>
    </row>
    <row r="7" customFormat="false" ht="15" hidden="false" customHeight="false" outlineLevel="0" collapsed="false">
      <c r="A7" s="140" t="s">
        <v>30</v>
      </c>
      <c r="B7" s="22" t="str">
        <f aca="false">IF(AND(C$6=0,C$7&lt;&gt;0),"д.б. =0","")</f>
        <v/>
      </c>
      <c r="C7" s="41" t="n">
        <v>1</v>
      </c>
      <c r="D7" s="142"/>
      <c r="E7" s="22" t="str">
        <f aca="false">IF(AND(F$6=0,F$7&lt;&gt;0),"д.б. =0","")</f>
        <v/>
      </c>
      <c r="F7" s="41" t="n">
        <v>1</v>
      </c>
      <c r="G7" s="143"/>
      <c r="H7" s="22" t="str">
        <f aca="false">IF(AND(I$6=0,I$7&lt;&gt;0),"д.б. =0","")</f>
        <v/>
      </c>
      <c r="I7" s="41" t="n">
        <v>-1</v>
      </c>
      <c r="J7" s="144"/>
      <c r="K7" s="22" t="str">
        <f aca="false">IF(AND(L$6=0,L$7&lt;&gt;0),"д.б. =0","")</f>
        <v/>
      </c>
      <c r="L7" s="41" t="n">
        <v>1</v>
      </c>
    </row>
    <row r="8" customFormat="false" ht="15" hidden="false" customHeight="false" outlineLevel="0" collapsed="false">
      <c r="A8" s="26"/>
      <c r="B8" s="24" t="str">
        <f aca="false">IF(OR(C$6=1,C$6&lt;0,C$9=1,C$9&lt;0,C$12=1,C$12&lt;0,AND(C$6&gt;1,C$9&gt;1,C$6&gt;=C$9),AND(C$6&gt;1,C$12&gt;1,C$6&gt;=C$12),AND(C$9&gt;1,C$12&gt;1,C$9&gt;=C$12)),"ОШИБКА в № колен","")</f>
        <v/>
      </c>
      <c r="C8" s="25"/>
      <c r="D8" s="92"/>
      <c r="E8" s="24" t="str">
        <f aca="false">IF(OR(F$6=1,F$6&lt;0,F$9=1,F$9&lt;0,F$12=1,F$12&lt;0,AND(F$6&gt;1,F$9&gt;1,F$6&gt;=F$9),AND(F$6&gt;1,F$12&gt;1,F$6&gt;=F$12),AND(F$9&gt;1,F$12&gt;1,F$9&gt;=F$12)),"ОШИБКА в № колен","")</f>
        <v/>
      </c>
      <c r="F8" s="25"/>
      <c r="G8" s="16"/>
      <c r="H8" s="24" t="str">
        <f aca="false">IF(OR(I$6=1,I$6&lt;0,I$9=1,I$9&lt;0,I$12=1,I$12&lt;0,AND(I$6&gt;1,I$9&gt;1,I$6&gt;=I$9),AND(I$6&gt;1,I$12&gt;1,I$6&gt;=I$12),AND(I$9&gt;1,I$12&gt;1,I$9&gt;=I$12)),"ОШИБКА в № колен","")</f>
        <v/>
      </c>
      <c r="I8" s="25"/>
      <c r="J8" s="90"/>
      <c r="K8" s="24" t="str">
        <f aca="false">IF(OR(L$6=1,L$6&lt;0,L$9=1,L$9&lt;0,L$12=1,L$12&lt;0,AND(L$6&gt;1,L$9&gt;1,L$6&gt;=L$9),AND(L$6&gt;1,L$12&gt;1,L$6&gt;=L$12),AND(L$9&gt;1,L$12&gt;1,L$9&gt;=L$12)),"ОШИБКА в № колен","")</f>
        <v/>
      </c>
      <c r="L8" s="25"/>
    </row>
    <row r="9" customFormat="false" ht="15" hidden="false" customHeight="false" outlineLevel="0" collapsed="false">
      <c r="A9" s="173" t="s">
        <v>31</v>
      </c>
      <c r="B9" s="174" t="str">
        <f aca="false">IF(C$9&lt;0,"д.б. &gt;=0","")</f>
        <v/>
      </c>
      <c r="C9" s="175" t="n">
        <v>10</v>
      </c>
      <c r="D9" s="176"/>
      <c r="E9" s="174" t="str">
        <f aca="false">IF(F$9&lt;0,"д.б. &gt;=0","")</f>
        <v/>
      </c>
      <c r="F9" s="177" t="n">
        <v>8</v>
      </c>
      <c r="G9" s="178"/>
      <c r="H9" s="174" t="str">
        <f aca="false">IF(I$9&lt;0,"д.б. &gt;=0","")</f>
        <v/>
      </c>
      <c r="I9" s="177" t="n">
        <v>12</v>
      </c>
      <c r="J9" s="179"/>
      <c r="K9" s="174" t="str">
        <f aca="false">IF(L$9&lt;0,"д.б. &gt;=0","")</f>
        <v/>
      </c>
      <c r="L9" s="180" t="n">
        <v>9</v>
      </c>
    </row>
    <row r="10" customFormat="false" ht="15" hidden="false" customHeight="false" outlineLevel="0" collapsed="false">
      <c r="A10" s="173" t="s">
        <v>32</v>
      </c>
      <c r="B10" s="174" t="str">
        <f aca="false">IF(AND(C$9=0,C$10&lt;&gt;0),"д.б. =0","")</f>
        <v/>
      </c>
      <c r="C10" s="175" t="n">
        <v>2</v>
      </c>
      <c r="D10" s="176"/>
      <c r="E10" s="174" t="str">
        <f aca="false">IF(AND(F$9=0,F$10&lt;&gt;0),"д.б. =0","")</f>
        <v/>
      </c>
      <c r="F10" s="177" t="n">
        <v>2</v>
      </c>
      <c r="G10" s="178"/>
      <c r="H10" s="174" t="str">
        <f aca="false">IF(AND(I$9=0,I$10&lt;&gt;0),"д.б. =0","")</f>
        <v/>
      </c>
      <c r="I10" s="177" t="n">
        <v>1</v>
      </c>
      <c r="J10" s="179"/>
      <c r="K10" s="174" t="str">
        <f aca="false">IF(AND(L$9=0,L$10&lt;&gt;0),"д.б. =0","")</f>
        <v/>
      </c>
      <c r="L10" s="180" t="n">
        <v>1</v>
      </c>
    </row>
    <row r="11" customFormat="false" ht="14.25" hidden="false" customHeight="true" outlineLevel="0" collapsed="false">
      <c r="A11" s="145"/>
      <c r="B11" s="22"/>
      <c r="C11" s="151"/>
      <c r="D11" s="148"/>
      <c r="E11" s="22"/>
      <c r="F11" s="151"/>
      <c r="G11" s="149"/>
      <c r="H11" s="22"/>
      <c r="I11" s="151"/>
      <c r="J11" s="150"/>
      <c r="K11" s="22"/>
      <c r="L11" s="151"/>
    </row>
    <row r="12" customFormat="false" ht="15" hidden="false" customHeight="false" outlineLevel="0" collapsed="false">
      <c r="A12" s="133" t="s">
        <v>33</v>
      </c>
      <c r="B12" s="174" t="str">
        <f aca="false">IF(C$12&lt;0,"д.б. &gt;=0","")</f>
        <v/>
      </c>
      <c r="C12" s="39" t="n">
        <v>12</v>
      </c>
      <c r="D12" s="181"/>
      <c r="E12" s="174" t="str">
        <f aca="false">IF(F$12&lt;0,"д.б. &gt;=0","")</f>
        <v/>
      </c>
      <c r="F12" s="39" t="n">
        <v>10</v>
      </c>
      <c r="G12" s="182"/>
      <c r="H12" s="174" t="str">
        <f aca="false">IF(I$12&lt;0,"д.б. &gt;=0","")</f>
        <v/>
      </c>
      <c r="I12" s="39" t="n">
        <v>14</v>
      </c>
      <c r="J12" s="183"/>
      <c r="K12" s="174" t="str">
        <f aca="false">IF(L$12&lt;0,"д.б. &gt;=0","")</f>
        <v/>
      </c>
      <c r="L12" s="39" t="n">
        <v>11</v>
      </c>
    </row>
    <row r="13" customFormat="false" ht="15" hidden="false" customHeight="false" outlineLevel="0" collapsed="false">
      <c r="A13" s="133" t="s">
        <v>34</v>
      </c>
      <c r="B13" s="174" t="str">
        <f aca="false">IF(AND(C$12=0,C$13&lt;&gt;0),"д.б. =0","")</f>
        <v/>
      </c>
      <c r="C13" s="40" t="n">
        <v>12</v>
      </c>
      <c r="D13" s="153"/>
      <c r="E13" s="174" t="str">
        <f aca="false">IF(AND(F$12=0,F$13&lt;&gt;0),"д.б. =0","")</f>
        <v/>
      </c>
      <c r="F13" s="40" t="n">
        <v>12</v>
      </c>
      <c r="G13" s="154"/>
      <c r="H13" s="174" t="str">
        <f aca="false">IF(AND(I$12=0,I$13&lt;&gt;0),"д.б. =0","")</f>
        <v/>
      </c>
      <c r="I13" s="40" t="n">
        <v>10</v>
      </c>
      <c r="J13" s="155"/>
      <c r="K13" s="174" t="str">
        <f aca="false">IF(AND(L$12=0,L$13&lt;&gt;0),"д.б. =0","")</f>
        <v/>
      </c>
      <c r="L13" s="40" t="n">
        <v>10</v>
      </c>
    </row>
    <row r="14" customFormat="false" ht="6" hidden="false" customHeight="true" outlineLevel="0" collapsed="false">
      <c r="A14" s="133"/>
      <c r="B14" s="184"/>
      <c r="C14" s="185"/>
      <c r="D14" s="153"/>
      <c r="E14" s="184"/>
      <c r="F14" s="185"/>
      <c r="G14" s="154"/>
      <c r="H14" s="184"/>
      <c r="I14" s="185"/>
      <c r="J14" s="155"/>
      <c r="K14" s="184"/>
      <c r="L14" s="185"/>
    </row>
    <row r="15" customFormat="false" ht="6" hidden="false" customHeight="true" outlineLevel="0" collapsed="false">
      <c r="A15" s="133"/>
      <c r="B15" s="184"/>
      <c r="C15" s="185"/>
      <c r="D15" s="153"/>
      <c r="E15" s="184"/>
      <c r="F15" s="185"/>
      <c r="G15" s="154"/>
      <c r="H15" s="184"/>
      <c r="I15" s="185"/>
      <c r="J15" s="155"/>
      <c r="K15" s="184"/>
      <c r="L15" s="185"/>
    </row>
    <row r="16" customFormat="false" ht="6" hidden="false" customHeight="true" outlineLevel="0" collapsed="false">
      <c r="A16" s="133"/>
      <c r="B16" s="184"/>
      <c r="C16" s="185"/>
      <c r="D16" s="153"/>
      <c r="E16" s="184"/>
      <c r="F16" s="185"/>
      <c r="G16" s="154"/>
      <c r="H16" s="184"/>
      <c r="I16" s="185"/>
      <c r="J16" s="155"/>
      <c r="K16" s="184"/>
      <c r="L16" s="185"/>
    </row>
    <row r="17" customFormat="false" ht="6" hidden="false" customHeight="true" outlineLevel="0" collapsed="false">
      <c r="A17" s="10"/>
      <c r="B17" s="10"/>
      <c r="C17" s="10"/>
      <c r="D17" s="124"/>
      <c r="E17" s="10"/>
      <c r="F17" s="10"/>
      <c r="G17" s="42"/>
      <c r="H17" s="10"/>
      <c r="I17" s="10"/>
      <c r="J17" s="90"/>
      <c r="K17" s="10"/>
      <c r="L17" s="10"/>
    </row>
    <row r="18" customFormat="false" ht="15" hidden="false" customHeight="false" outlineLevel="0" collapsed="false">
      <c r="A18" s="50" t="s">
        <v>13</v>
      </c>
      <c r="B18" s="186" t="s">
        <v>25</v>
      </c>
      <c r="C18" s="53" t="s">
        <v>35</v>
      </c>
      <c r="D18" s="125"/>
      <c r="E18" s="186" t="s">
        <v>25</v>
      </c>
      <c r="F18" s="53" t="s">
        <v>35</v>
      </c>
      <c r="G18" s="56"/>
      <c r="H18" s="186" t="s">
        <v>25</v>
      </c>
      <c r="I18" s="53" t="s">
        <v>35</v>
      </c>
      <c r="J18" s="126"/>
      <c r="K18" s="186" t="s">
        <v>25</v>
      </c>
      <c r="L18" s="53" t="s">
        <v>35</v>
      </c>
    </row>
    <row r="19" customFormat="false" ht="15" hidden="false" customHeight="false" outlineLevel="0" collapsed="false">
      <c r="A19" s="58"/>
      <c r="B19" s="59"/>
      <c r="C19" s="61"/>
      <c r="D19" s="127"/>
      <c r="E19" s="59"/>
      <c r="F19" s="61"/>
      <c r="G19" s="64"/>
      <c r="H19" s="59"/>
      <c r="I19" s="61"/>
      <c r="J19" s="128"/>
      <c r="K19" s="59"/>
      <c r="L19" s="61"/>
    </row>
    <row r="20" customFormat="false" ht="15" hidden="false" customHeight="false" outlineLevel="0" collapsed="false">
      <c r="A20" s="66" t="n">
        <v>1</v>
      </c>
      <c r="B20" s="163" t="n">
        <v>0</v>
      </c>
      <c r="C20" s="187" t="n">
        <f aca="false">C$2</f>
        <v>16</v>
      </c>
      <c r="D20" s="129"/>
      <c r="E20" s="163" t="n">
        <v>0</v>
      </c>
      <c r="F20" s="187" t="n">
        <f aca="false">F$2</f>
        <v>14</v>
      </c>
      <c r="G20" s="72"/>
      <c r="H20" s="163" t="n">
        <v>0</v>
      </c>
      <c r="I20" s="187" t="n">
        <f aca="false">I$2</f>
        <v>20</v>
      </c>
      <c r="J20" s="130"/>
      <c r="K20" s="163" t="n">
        <v>0</v>
      </c>
      <c r="L20" s="187" t="n">
        <f aca="false">L$2</f>
        <v>18</v>
      </c>
    </row>
    <row r="21" customFormat="false" ht="15" hidden="false" customHeight="false" outlineLevel="0" collapsed="false">
      <c r="A21" s="66" t="n">
        <v>2</v>
      </c>
      <c r="B21" s="163" t="n">
        <f aca="false">IF(AND($A21&gt;=C$12,C$12&gt;0),0,IF(AND($A21&gt;=C$9,C$9&gt;0),C$10,IF(AND($A21&gt;=C$6,C$6&gt;0),C$7,0)))</f>
        <v>0</v>
      </c>
      <c r="C21" s="187" t="n">
        <f aca="false">IF(AND($A21&gt;=C$12,C$12&gt;0),C$13,C20+B21)</f>
        <v>16</v>
      </c>
      <c r="D21" s="129"/>
      <c r="E21" s="163" t="n">
        <f aca="false">IF(AND($A21&gt;=F$12,F$12&gt;0),0,IF(AND($A21&gt;=F$9,F$9&gt;0),F$10,IF(AND($A21&gt;=F$6,F$6&gt;0),F$7,0)))</f>
        <v>0</v>
      </c>
      <c r="F21" s="187" t="n">
        <f aca="false">IF(AND($A21&gt;=F$12,F$12&gt;0),F$13,F20+E21)</f>
        <v>14</v>
      </c>
      <c r="G21" s="72"/>
      <c r="H21" s="163" t="n">
        <f aca="false">IF(AND($A21&gt;=I$12,I$12&gt;0),0,IF(AND($A21&gt;=I$9,I$9&gt;0),I$10,IF(AND($A21&gt;=I$6,I$6&gt;0),I$7,0)))</f>
        <v>0</v>
      </c>
      <c r="I21" s="187" t="n">
        <f aca="false">IF(AND($A21&gt;=I$12,I$12&gt;0),I$13,I20+H21)</f>
        <v>20</v>
      </c>
      <c r="J21" s="130"/>
      <c r="K21" s="163" t="n">
        <f aca="false">IF(AND($A21&gt;=L$12,L$12&gt;0),0,IF(AND($A21&gt;=L$9,L$9&gt;0),L$10,IF(AND($A21&gt;=L$6,L$6&gt;0),L$7,0)))</f>
        <v>0</v>
      </c>
      <c r="L21" s="187" t="n">
        <f aca="false">IF(AND($A21&gt;=L$12,L$12&gt;0),L$13,L20+K21)</f>
        <v>18</v>
      </c>
    </row>
    <row r="22" customFormat="false" ht="15" hidden="false" customHeight="false" outlineLevel="0" collapsed="false">
      <c r="A22" s="66" t="n">
        <v>3</v>
      </c>
      <c r="B22" s="163" t="n">
        <f aca="false">IF(AND($A22&gt;=C$12,C$12&gt;0),0,IF(AND($A22&gt;=C$9,C$9&gt;0),C$10,IF(AND($A22&gt;=C$6,C$6&gt;0),C$7,0)))</f>
        <v>0</v>
      </c>
      <c r="C22" s="187" t="n">
        <f aca="false">IF(AND($A22&gt;=C$12,C$12&gt;0),C$13,C21+B22)</f>
        <v>16</v>
      </c>
      <c r="D22" s="129"/>
      <c r="E22" s="163" t="n">
        <f aca="false">IF(AND($A22&gt;=F$12,F$12&gt;0),0,IF(AND($A22&gt;=F$9,F$9&gt;0),F$10,IF(AND($A22&gt;=F$6,F$6&gt;0),F$7,0)))</f>
        <v>0</v>
      </c>
      <c r="F22" s="187" t="n">
        <f aca="false">IF(AND($A22&gt;=F$12,F$12&gt;0),F$13,F21+E22)</f>
        <v>14</v>
      </c>
      <c r="G22" s="72"/>
      <c r="H22" s="163" t="n">
        <f aca="false">IF(AND($A22&gt;=I$12,I$12&gt;0),0,IF(AND($A22&gt;=I$9,I$9&gt;0),I$10,IF(AND($A22&gt;=I$6,I$6&gt;0),I$7,0)))</f>
        <v>0</v>
      </c>
      <c r="I22" s="187" t="n">
        <f aca="false">IF(AND($A22&gt;=I$12,I$12&gt;0),I$13,I21+H22)</f>
        <v>20</v>
      </c>
      <c r="J22" s="130"/>
      <c r="K22" s="163" t="n">
        <f aca="false">IF(AND($A22&gt;=L$12,L$12&gt;0),0,IF(AND($A22&gt;=L$9,L$9&gt;0),L$10,IF(AND($A22&gt;=L$6,L$6&gt;0),L$7,0)))</f>
        <v>0</v>
      </c>
      <c r="L22" s="187" t="n">
        <f aca="false">IF(AND($A22&gt;=L$12,L$12&gt;0),L$13,L21+K22)</f>
        <v>18</v>
      </c>
    </row>
    <row r="23" customFormat="false" ht="15" hidden="false" customHeight="false" outlineLevel="0" collapsed="false">
      <c r="A23" s="66" t="n">
        <v>4</v>
      </c>
      <c r="B23" s="163" t="n">
        <f aca="false">IF(AND($A23&gt;=C$12,C$12&gt;0),0,IF(AND($A23&gt;=C$9,C$9&gt;0),C$10,IF(AND($A23&gt;=C$6,C$6&gt;0),C$7,0)))</f>
        <v>0</v>
      </c>
      <c r="C23" s="187" t="n">
        <f aca="false">IF(AND($A23&gt;=C$12,C$12&gt;0),C$13,C22+B23)</f>
        <v>16</v>
      </c>
      <c r="D23" s="129"/>
      <c r="E23" s="163" t="n">
        <f aca="false">IF(AND($A23&gt;=F$12,F$12&gt;0),0,IF(AND($A23&gt;=F$9,F$9&gt;0),F$10,IF(AND($A23&gt;=F$6,F$6&gt;0),F$7,0)))</f>
        <v>1</v>
      </c>
      <c r="F23" s="187" t="n">
        <f aca="false">IF(AND($A23&gt;=F$12,F$12&gt;0),F$13,F22+E23)</f>
        <v>15</v>
      </c>
      <c r="G23" s="72"/>
      <c r="H23" s="163" t="n">
        <f aca="false">IF(AND($A23&gt;=I$12,I$12&gt;0),0,IF(AND($A23&gt;=I$9,I$9&gt;0),I$10,IF(AND($A23&gt;=I$6,I$6&gt;0),I$7,0)))</f>
        <v>0</v>
      </c>
      <c r="I23" s="187" t="n">
        <f aca="false">IF(AND($A23&gt;=I$12,I$12&gt;0),I$13,I22+H23)</f>
        <v>20</v>
      </c>
      <c r="J23" s="130"/>
      <c r="K23" s="163" t="n">
        <f aca="false">IF(AND($A23&gt;=L$12,L$12&gt;0),0,IF(AND($A23&gt;=L$9,L$9&gt;0),L$10,IF(AND($A23&gt;=L$6,L$6&gt;0),L$7,0)))</f>
        <v>0</v>
      </c>
      <c r="L23" s="187" t="n">
        <f aca="false">IF(AND($A23&gt;=L$12,L$12&gt;0),L$13,L22+K23)</f>
        <v>18</v>
      </c>
    </row>
    <row r="24" customFormat="false" ht="15" hidden="false" customHeight="false" outlineLevel="0" collapsed="false">
      <c r="A24" s="66" t="n">
        <v>5</v>
      </c>
      <c r="B24" s="166" t="n">
        <f aca="false">IF(AND($A24&gt;=C$12,C$12&gt;0),0,IF(AND($A24&gt;=C$9,C$9&gt;0),C$10,IF(AND($A24&gt;=C$6,C$6&gt;0),C$7,0)))</f>
        <v>0</v>
      </c>
      <c r="C24" s="168" t="n">
        <f aca="false">IF(AND($A24&gt;=C$12,C$12&gt;0),C$13,C23+B24)</f>
        <v>16</v>
      </c>
      <c r="D24" s="70"/>
      <c r="E24" s="166" t="n">
        <f aca="false">IF(AND($A24&gt;=F$12,F$12&gt;0),0,IF(AND($A24&gt;=F$9,F$9&gt;0),F$10,IF(AND($A24&gt;=F$6,F$6&gt;0),F$7,0)))</f>
        <v>1</v>
      </c>
      <c r="F24" s="168" t="n">
        <f aca="false">IF(AND($A24&gt;=F$12,F$12&gt;0),F$13,F23+E24)</f>
        <v>16</v>
      </c>
      <c r="G24" s="70"/>
      <c r="H24" s="166" t="n">
        <f aca="false">IF(AND($A24&gt;=I$12,I$12&gt;0),0,IF(AND($A24&gt;=I$9,I$9&gt;0),I$10,IF(AND($A24&gt;=I$6,I$6&gt;0),I$7,0)))</f>
        <v>0</v>
      </c>
      <c r="I24" s="168" t="n">
        <f aca="false">IF(AND($A24&gt;=I$12,I$12&gt;0),I$13,I23+H24)</f>
        <v>20</v>
      </c>
      <c r="J24" s="70"/>
      <c r="K24" s="166" t="n">
        <f aca="false">IF(AND($A24&gt;=L$12,L$12&gt;0),0,IF(AND($A24&gt;=L$9,L$9&gt;0),L$10,IF(AND($A24&gt;=L$6,L$6&gt;0),L$7,0)))</f>
        <v>0</v>
      </c>
      <c r="L24" s="168" t="n">
        <f aca="false">IF(AND($A24&gt;=L$12,L$12&gt;0),L$13,L23+K24)</f>
        <v>18</v>
      </c>
    </row>
    <row r="25" customFormat="false" ht="15" hidden="false" customHeight="false" outlineLevel="0" collapsed="false">
      <c r="A25" s="66" t="n">
        <v>6</v>
      </c>
      <c r="B25" s="163" t="n">
        <f aca="false">IF(AND($A25&gt;=C$12,C$12&gt;0),0,IF(AND($A25&gt;=C$9,C$9&gt;0),C$10,IF(AND($A25&gt;=C$6,C$6&gt;0),C$7,0)))</f>
        <v>1</v>
      </c>
      <c r="C25" s="187" t="n">
        <f aca="false">IF(AND($A25&gt;=C$12,C$12&gt;0),C$13,C24+B25)</f>
        <v>17</v>
      </c>
      <c r="D25" s="129"/>
      <c r="E25" s="163" t="n">
        <f aca="false">IF(AND($A25&gt;=F$12,F$12&gt;0),0,IF(AND($A25&gt;=F$9,F$9&gt;0),F$10,IF(AND($A25&gt;=F$6,F$6&gt;0),F$7,0)))</f>
        <v>1</v>
      </c>
      <c r="F25" s="187" t="n">
        <f aca="false">IF(AND($A25&gt;=F$12,F$12&gt;0),F$13,F24+E25)</f>
        <v>17</v>
      </c>
      <c r="G25" s="72"/>
      <c r="H25" s="163" t="n">
        <f aca="false">IF(AND($A25&gt;=I$12,I$12&gt;0),0,IF(AND($A25&gt;=I$9,I$9&gt;0),I$10,IF(AND($A25&gt;=I$6,I$6&gt;0),I$7,0)))</f>
        <v>0</v>
      </c>
      <c r="I25" s="187" t="n">
        <f aca="false">IF(AND($A25&gt;=I$12,I$12&gt;0),I$13,I24+H25)</f>
        <v>20</v>
      </c>
      <c r="J25" s="130"/>
      <c r="K25" s="163" t="n">
        <f aca="false">IF(AND($A25&gt;=L$12,L$12&gt;0),0,IF(AND($A25&gt;=L$9,L$9&gt;0),L$10,IF(AND($A25&gt;=L$6,L$6&gt;0),L$7,0)))</f>
        <v>1</v>
      </c>
      <c r="L25" s="187" t="n">
        <f aca="false">IF(AND($A25&gt;=L$12,L$12&gt;0),L$13,L24+K25)</f>
        <v>19</v>
      </c>
    </row>
    <row r="26" customFormat="false" ht="15" hidden="false" customHeight="false" outlineLevel="0" collapsed="false">
      <c r="A26" s="66" t="n">
        <v>7</v>
      </c>
      <c r="B26" s="163" t="n">
        <f aca="false">IF(AND($A26&gt;=C$12,C$12&gt;0),0,IF(AND($A26&gt;=C$9,C$9&gt;0),C$10,IF(AND($A26&gt;=C$6,C$6&gt;0),C$7,0)))</f>
        <v>1</v>
      </c>
      <c r="C26" s="187" t="n">
        <f aca="false">IF(AND($A26&gt;=C$12,C$12&gt;0),C$13,C25+B26)</f>
        <v>18</v>
      </c>
      <c r="D26" s="129"/>
      <c r="E26" s="163" t="n">
        <f aca="false">IF(AND($A26&gt;=F$12,F$12&gt;0),0,IF(AND($A26&gt;=F$9,F$9&gt;0),F$10,IF(AND($A26&gt;=F$6,F$6&gt;0),F$7,0)))</f>
        <v>1</v>
      </c>
      <c r="F26" s="187" t="n">
        <f aca="false">IF(AND($A26&gt;=F$12,F$12&gt;0),F$13,F25+E26)</f>
        <v>18</v>
      </c>
      <c r="G26" s="72"/>
      <c r="H26" s="163" t="n">
        <f aca="false">IF(AND($A26&gt;=I$12,I$12&gt;0),0,IF(AND($A26&gt;=I$9,I$9&gt;0),I$10,IF(AND($A26&gt;=I$6,I$6&gt;0),I$7,0)))</f>
        <v>0</v>
      </c>
      <c r="I26" s="187" t="n">
        <f aca="false">IF(AND($A26&gt;=I$12,I$12&gt;0),I$13,I25+H26)</f>
        <v>20</v>
      </c>
      <c r="J26" s="130"/>
      <c r="K26" s="163" t="n">
        <f aca="false">IF(AND($A26&gt;=L$12,L$12&gt;0),0,IF(AND($A26&gt;=L$9,L$9&gt;0),L$10,IF(AND($A26&gt;=L$6,L$6&gt;0),L$7,0)))</f>
        <v>1</v>
      </c>
      <c r="L26" s="187" t="n">
        <f aca="false">IF(AND($A26&gt;=L$12,L$12&gt;0),L$13,L25+K26)</f>
        <v>20</v>
      </c>
    </row>
    <row r="27" customFormat="false" ht="15" hidden="false" customHeight="false" outlineLevel="0" collapsed="false">
      <c r="A27" s="66" t="n">
        <v>8</v>
      </c>
      <c r="B27" s="163" t="n">
        <f aca="false">IF(AND($A27&gt;=C$12,C$12&gt;0),0,IF(AND($A27&gt;=C$9,C$9&gt;0),C$10,IF(AND($A27&gt;=C$6,C$6&gt;0),C$7,0)))</f>
        <v>1</v>
      </c>
      <c r="C27" s="187" t="n">
        <f aca="false">IF(AND($A27&gt;=C$12,C$12&gt;0),C$13,C26+B27)</f>
        <v>19</v>
      </c>
      <c r="D27" s="129"/>
      <c r="E27" s="163" t="n">
        <f aca="false">IF(AND($A27&gt;=F$12,F$12&gt;0),0,IF(AND($A27&gt;=F$9,F$9&gt;0),F$10,IF(AND($A27&gt;=F$6,F$6&gt;0),F$7,0)))</f>
        <v>2</v>
      </c>
      <c r="F27" s="187" t="n">
        <f aca="false">IF(AND($A27&gt;=F$12,F$12&gt;0),F$13,F26+E27)</f>
        <v>20</v>
      </c>
      <c r="G27" s="72"/>
      <c r="H27" s="163" t="n">
        <f aca="false">IF(AND($A27&gt;=I$12,I$12&gt;0),0,IF(AND($A27&gt;=I$9,I$9&gt;0),I$10,IF(AND($A27&gt;=I$6,I$6&gt;0),I$7,0)))</f>
        <v>0</v>
      </c>
      <c r="I27" s="187" t="n">
        <f aca="false">IF(AND($A27&gt;=I$12,I$12&gt;0),I$13,I26+H27)</f>
        <v>20</v>
      </c>
      <c r="J27" s="130"/>
      <c r="K27" s="163" t="n">
        <f aca="false">IF(AND($A27&gt;=L$12,L$12&gt;0),0,IF(AND($A27&gt;=L$9,L$9&gt;0),L$10,IF(AND($A27&gt;=L$6,L$6&gt;0),L$7,0)))</f>
        <v>1</v>
      </c>
      <c r="L27" s="187" t="n">
        <f aca="false">IF(AND($A27&gt;=L$12,L$12&gt;0),L$13,L26+K27)</f>
        <v>21</v>
      </c>
    </row>
    <row r="28" customFormat="false" ht="15" hidden="false" customHeight="false" outlineLevel="0" collapsed="false">
      <c r="A28" s="66" t="n">
        <v>9</v>
      </c>
      <c r="B28" s="163" t="n">
        <f aca="false">IF(AND($A28&gt;=C$12,C$12&gt;0),0,IF(AND($A28&gt;=C$9,C$9&gt;0),C$10,IF(AND($A28&gt;=C$6,C$6&gt;0),C$7,0)))</f>
        <v>1</v>
      </c>
      <c r="C28" s="187" t="n">
        <f aca="false">IF(AND($A28&gt;=C$12,C$12&gt;0),C$13,C27+B28)</f>
        <v>20</v>
      </c>
      <c r="D28" s="129"/>
      <c r="E28" s="163" t="n">
        <f aca="false">IF(AND($A28&gt;=F$12,F$12&gt;0),0,IF(AND($A28&gt;=F$9,F$9&gt;0),F$10,IF(AND($A28&gt;=F$6,F$6&gt;0),F$7,0)))</f>
        <v>2</v>
      </c>
      <c r="F28" s="187" t="n">
        <f aca="false">IF(AND($A28&gt;=F$12,F$12&gt;0),F$13,F27+E28)</f>
        <v>22</v>
      </c>
      <c r="G28" s="72"/>
      <c r="H28" s="163" t="n">
        <f aca="false">IF(AND($A28&gt;=I$12,I$12&gt;0),0,IF(AND($A28&gt;=I$9,I$9&gt;0),I$10,IF(AND($A28&gt;=I$6,I$6&gt;0),I$7,0)))</f>
        <v>-1</v>
      </c>
      <c r="I28" s="187" t="n">
        <f aca="false">IF(AND($A28&gt;=I$12,I$12&gt;0),I$13,I27+H28)</f>
        <v>19</v>
      </c>
      <c r="J28" s="130"/>
      <c r="K28" s="163" t="n">
        <f aca="false">IF(AND($A28&gt;=L$12,L$12&gt;0),0,IF(AND($A28&gt;=L$9,L$9&gt;0),L$10,IF(AND($A28&gt;=L$6,L$6&gt;0),L$7,0)))</f>
        <v>1</v>
      </c>
      <c r="L28" s="187" t="n">
        <f aca="false">IF(AND($A28&gt;=L$12,L$12&gt;0),L$13,L27+K28)</f>
        <v>22</v>
      </c>
    </row>
    <row r="29" customFormat="false" ht="15" hidden="false" customHeight="false" outlineLevel="0" collapsed="false">
      <c r="A29" s="66" t="n">
        <v>10</v>
      </c>
      <c r="B29" s="166" t="n">
        <f aca="false">IF(AND($A29&gt;=C$12,C$12&gt;0),0,IF(AND($A29&gt;=C$9,C$9&gt;0),C$10,IF(AND($A29&gt;=C$6,C$6&gt;0),C$7,0)))</f>
        <v>2</v>
      </c>
      <c r="C29" s="168" t="n">
        <f aca="false">IF(AND($A29&gt;=C$12,C$12&gt;0),C$13,C28+B29)</f>
        <v>22</v>
      </c>
      <c r="D29" s="70"/>
      <c r="E29" s="166" t="n">
        <f aca="false">IF(AND($A29&gt;=F$12,F$12&gt;0),0,IF(AND($A29&gt;=F$9,F$9&gt;0),F$10,IF(AND($A29&gt;=F$6,F$6&gt;0),F$7,0)))</f>
        <v>0</v>
      </c>
      <c r="F29" s="168" t="n">
        <f aca="false">IF(AND($A29&gt;=F$12,F$12&gt;0),F$13,F28+E29)</f>
        <v>12</v>
      </c>
      <c r="G29" s="70"/>
      <c r="H29" s="166" t="n">
        <f aca="false">IF(AND($A29&gt;=I$12,I$12&gt;0),0,IF(AND($A29&gt;=I$9,I$9&gt;0),I$10,IF(AND($A29&gt;=I$6,I$6&gt;0),I$7,0)))</f>
        <v>-1</v>
      </c>
      <c r="I29" s="168" t="n">
        <f aca="false">IF(AND($A29&gt;=I$12,I$12&gt;0),I$13,I28+H29)</f>
        <v>18</v>
      </c>
      <c r="J29" s="70"/>
      <c r="K29" s="166" t="n">
        <f aca="false">IF(AND($A29&gt;=L$12,L$12&gt;0),0,IF(AND($A29&gt;=L$9,L$9&gt;0),L$10,IF(AND($A29&gt;=L$6,L$6&gt;0),L$7,0)))</f>
        <v>1</v>
      </c>
      <c r="L29" s="168" t="n">
        <f aca="false">IF(AND($A29&gt;=L$12,L$12&gt;0),L$13,L28+K29)</f>
        <v>23</v>
      </c>
    </row>
    <row r="30" customFormat="false" ht="15" hidden="false" customHeight="false" outlineLevel="0" collapsed="false">
      <c r="A30" s="66" t="n">
        <v>11</v>
      </c>
      <c r="B30" s="163" t="n">
        <f aca="false">IF(AND($A30&gt;=C$12,C$12&gt;0),0,IF(AND($A30&gt;=C$9,C$9&gt;0),C$10,IF(AND($A30&gt;=C$6,C$6&gt;0),C$7,0)))</f>
        <v>2</v>
      </c>
      <c r="C30" s="187" t="n">
        <f aca="false">IF(AND($A30&gt;=C$12,C$12&gt;0),C$13,C29+B30)</f>
        <v>24</v>
      </c>
      <c r="D30" s="129"/>
      <c r="E30" s="163" t="n">
        <f aca="false">IF(AND($A30&gt;=F$12,F$12&gt;0),0,IF(AND($A30&gt;=F$9,F$9&gt;0),F$10,IF(AND($A30&gt;=F$6,F$6&gt;0),F$7,0)))</f>
        <v>0</v>
      </c>
      <c r="F30" s="187" t="n">
        <f aca="false">IF(AND($A30&gt;=F$12,F$12&gt;0),F$13,F29+E30)</f>
        <v>12</v>
      </c>
      <c r="G30" s="72"/>
      <c r="H30" s="163" t="n">
        <f aca="false">IF(AND($A30&gt;=I$12,I$12&gt;0),0,IF(AND($A30&gt;=I$9,I$9&gt;0),I$10,IF(AND($A30&gt;=I$6,I$6&gt;0),I$7,0)))</f>
        <v>-1</v>
      </c>
      <c r="I30" s="187" t="n">
        <f aca="false">IF(AND($A30&gt;=I$12,I$12&gt;0),I$13,I29+H30)</f>
        <v>17</v>
      </c>
      <c r="J30" s="130"/>
      <c r="K30" s="163" t="n">
        <f aca="false">IF(AND($A30&gt;=L$12,L$12&gt;0),0,IF(AND($A30&gt;=L$9,L$9&gt;0),L$10,IF(AND($A30&gt;=L$6,L$6&gt;0),L$7,0)))</f>
        <v>0</v>
      </c>
      <c r="L30" s="187" t="n">
        <f aca="false">IF(AND($A30&gt;=L$12,L$12&gt;0),L$13,L29+K30)</f>
        <v>10</v>
      </c>
    </row>
    <row r="31" customFormat="false" ht="15" hidden="false" customHeight="false" outlineLevel="0" collapsed="false">
      <c r="A31" s="66" t="n">
        <v>12</v>
      </c>
      <c r="B31" s="163" t="n">
        <f aca="false">IF(AND($A31&gt;=C$12,C$12&gt;0),0,IF(AND($A31&gt;=C$9,C$9&gt;0),C$10,IF(AND($A31&gt;=C$6,C$6&gt;0),C$7,0)))</f>
        <v>0</v>
      </c>
      <c r="C31" s="187" t="n">
        <f aca="false">IF(AND($A31&gt;=C$12,C$12&gt;0),C$13,C30+B31)</f>
        <v>12</v>
      </c>
      <c r="D31" s="129"/>
      <c r="E31" s="163" t="n">
        <f aca="false">IF(AND($A31&gt;=F$12,F$12&gt;0),0,IF(AND($A31&gt;=F$9,F$9&gt;0),F$10,IF(AND($A31&gt;=F$6,F$6&gt;0),F$7,0)))</f>
        <v>0</v>
      </c>
      <c r="F31" s="187" t="n">
        <f aca="false">IF(AND($A31&gt;=F$12,F$12&gt;0),F$13,F30+E31)</f>
        <v>12</v>
      </c>
      <c r="G31" s="72"/>
      <c r="H31" s="163" t="n">
        <f aca="false">IF(AND($A31&gt;=I$12,I$12&gt;0),0,IF(AND($A31&gt;=I$9,I$9&gt;0),I$10,IF(AND($A31&gt;=I$6,I$6&gt;0),I$7,0)))</f>
        <v>1</v>
      </c>
      <c r="I31" s="187" t="n">
        <f aca="false">IF(AND($A31&gt;=I$12,I$12&gt;0),I$13,I30+H31)</f>
        <v>18</v>
      </c>
      <c r="J31" s="130"/>
      <c r="K31" s="163" t="n">
        <f aca="false">IF(AND($A31&gt;=L$12,L$12&gt;0),0,IF(AND($A31&gt;=L$9,L$9&gt;0),L$10,IF(AND($A31&gt;=L$6,L$6&gt;0),L$7,0)))</f>
        <v>0</v>
      </c>
      <c r="L31" s="187" t="n">
        <f aca="false">IF(AND($A31&gt;=L$12,L$12&gt;0),L$13,L30+K31)</f>
        <v>10</v>
      </c>
    </row>
    <row r="32" customFormat="false" ht="15" hidden="false" customHeight="false" outlineLevel="0" collapsed="false">
      <c r="A32" s="66" t="n">
        <v>13</v>
      </c>
      <c r="B32" s="163" t="n">
        <f aca="false">IF(AND($A32&gt;=C$12,C$12&gt;0),0,IF(AND($A32&gt;=C$9,C$9&gt;0),C$10,IF(AND($A32&gt;=C$6,C$6&gt;0),C$7,0)))</f>
        <v>0</v>
      </c>
      <c r="C32" s="187" t="n">
        <f aca="false">IF(AND($A32&gt;=C$12,C$12&gt;0),C$13,C31+B32)</f>
        <v>12</v>
      </c>
      <c r="D32" s="129"/>
      <c r="E32" s="163" t="n">
        <f aca="false">IF(AND($A32&gt;=F$12,F$12&gt;0),0,IF(AND($A32&gt;=F$9,F$9&gt;0),F$10,IF(AND($A32&gt;=F$6,F$6&gt;0),F$7,0)))</f>
        <v>0</v>
      </c>
      <c r="F32" s="187" t="n">
        <f aca="false">IF(AND($A32&gt;=F$12,F$12&gt;0),F$13,F31+E32)</f>
        <v>12</v>
      </c>
      <c r="G32" s="72"/>
      <c r="H32" s="163" t="n">
        <f aca="false">IF(AND($A32&gt;=I$12,I$12&gt;0),0,IF(AND($A32&gt;=I$9,I$9&gt;0),I$10,IF(AND($A32&gt;=I$6,I$6&gt;0),I$7,0)))</f>
        <v>1</v>
      </c>
      <c r="I32" s="187" t="n">
        <f aca="false">IF(AND($A32&gt;=I$12,I$12&gt;0),I$13,I31+H32)</f>
        <v>19</v>
      </c>
      <c r="J32" s="130"/>
      <c r="K32" s="163" t="n">
        <f aca="false">IF(AND($A32&gt;=L$12,L$12&gt;0),0,IF(AND($A32&gt;=L$9,L$9&gt;0),L$10,IF(AND($A32&gt;=L$6,L$6&gt;0),L$7,0)))</f>
        <v>0</v>
      </c>
      <c r="L32" s="187" t="n">
        <f aca="false">IF(AND($A32&gt;=L$12,L$12&gt;0),L$13,L31+K32)</f>
        <v>10</v>
      </c>
    </row>
    <row r="33" customFormat="false" ht="15" hidden="false" customHeight="false" outlineLevel="0" collapsed="false">
      <c r="A33" s="66" t="n">
        <v>14</v>
      </c>
      <c r="B33" s="163" t="n">
        <f aca="false">IF(AND($A33&gt;=C$12,C$12&gt;0),0,IF(AND($A33&gt;=C$9,C$9&gt;0),C$10,IF(AND($A33&gt;=C$6,C$6&gt;0),C$7,0)))</f>
        <v>0</v>
      </c>
      <c r="C33" s="187" t="n">
        <f aca="false">IF(AND($A33&gt;=C$12,C$12&gt;0),C$13,C32+B33)</f>
        <v>12</v>
      </c>
      <c r="D33" s="129"/>
      <c r="E33" s="163" t="n">
        <f aca="false">IF(AND($A33&gt;=F$12,F$12&gt;0),0,IF(AND($A33&gt;=F$9,F$9&gt;0),F$10,IF(AND($A33&gt;=F$6,F$6&gt;0),F$7,0)))</f>
        <v>0</v>
      </c>
      <c r="F33" s="187" t="n">
        <f aca="false">IF(AND($A33&gt;=F$12,F$12&gt;0),F$13,F32+E33)</f>
        <v>12</v>
      </c>
      <c r="G33" s="72"/>
      <c r="H33" s="163" t="n">
        <f aca="false">IF(AND($A33&gt;=I$12,I$12&gt;0),0,IF(AND($A33&gt;=I$9,I$9&gt;0),I$10,IF(AND($A33&gt;=I$6,I$6&gt;0),I$7,0)))</f>
        <v>0</v>
      </c>
      <c r="I33" s="187" t="n">
        <f aca="false">IF(AND($A33&gt;=I$12,I$12&gt;0),I$13,I32+H33)</f>
        <v>10</v>
      </c>
      <c r="J33" s="130"/>
      <c r="K33" s="163" t="n">
        <f aca="false">IF(AND($A33&gt;=L$12,L$12&gt;0),0,IF(AND($A33&gt;=L$9,L$9&gt;0),L$10,IF(AND($A33&gt;=L$6,L$6&gt;0),L$7,0)))</f>
        <v>0</v>
      </c>
      <c r="L33" s="187" t="n">
        <f aca="false">IF(AND($A33&gt;=L$12,L$12&gt;0),L$13,L32+K33)</f>
        <v>10</v>
      </c>
    </row>
    <row r="34" customFormat="false" ht="15" hidden="false" customHeight="false" outlineLevel="0" collapsed="false">
      <c r="A34" s="66" t="n">
        <v>15</v>
      </c>
      <c r="B34" s="166" t="n">
        <f aca="false">IF(AND($A34&gt;=C$12,C$12&gt;0),0,IF(AND($A34&gt;=C$9,C$9&gt;0),C$10,IF(AND($A34&gt;=C$6,C$6&gt;0),C$7,0)))</f>
        <v>0</v>
      </c>
      <c r="C34" s="168" t="n">
        <f aca="false">IF(AND($A34&gt;=C$12,C$12&gt;0),C$13,C33+B34)</f>
        <v>12</v>
      </c>
      <c r="D34" s="70"/>
      <c r="E34" s="166" t="n">
        <f aca="false">IF(AND($A34&gt;=F$12,F$12&gt;0),0,IF(AND($A34&gt;=F$9,F$9&gt;0),F$10,IF(AND($A34&gt;=F$6,F$6&gt;0),F$7,0)))</f>
        <v>0</v>
      </c>
      <c r="F34" s="168" t="n">
        <f aca="false">IF(AND($A34&gt;=F$12,F$12&gt;0),F$13,F33+E34)</f>
        <v>12</v>
      </c>
      <c r="G34" s="70"/>
      <c r="H34" s="166" t="n">
        <f aca="false">IF(AND($A34&gt;=I$12,I$12&gt;0),0,IF(AND($A34&gt;=I$9,I$9&gt;0),I$10,IF(AND($A34&gt;=I$6,I$6&gt;0),I$7,0)))</f>
        <v>0</v>
      </c>
      <c r="I34" s="168" t="n">
        <f aca="false">IF(AND($A34&gt;=I$12,I$12&gt;0),I$13,I33+H34)</f>
        <v>10</v>
      </c>
      <c r="J34" s="70"/>
      <c r="K34" s="166" t="n">
        <f aca="false">IF(AND($A34&gt;=L$12,L$12&gt;0),0,IF(AND($A34&gt;=L$9,L$9&gt;0),L$10,IF(AND($A34&gt;=L$6,L$6&gt;0),L$7,0)))</f>
        <v>0</v>
      </c>
      <c r="L34" s="168" t="n">
        <f aca="false">IF(AND($A34&gt;=L$12,L$12&gt;0),L$13,L33+K34)</f>
        <v>10</v>
      </c>
    </row>
    <row r="35" customFormat="false" ht="15" hidden="false" customHeight="false" outlineLevel="0" collapsed="false">
      <c r="A35" s="66" t="n">
        <v>16</v>
      </c>
      <c r="B35" s="163" t="n">
        <f aca="false">IF(AND($A35&gt;=C$12,C$12&gt;0),0,IF(AND($A35&gt;=C$9,C$9&gt;0),C$10,IF(AND($A35&gt;=C$6,C$6&gt;0),C$7,0)))</f>
        <v>0</v>
      </c>
      <c r="C35" s="187" t="n">
        <f aca="false">IF(AND($A35&gt;=C$12,C$12&gt;0),C$13,C34+B35)</f>
        <v>12</v>
      </c>
      <c r="D35" s="129"/>
      <c r="E35" s="163" t="n">
        <f aca="false">IF(AND($A35&gt;=F$12,F$12&gt;0),0,IF(AND($A35&gt;=F$9,F$9&gt;0),F$10,IF(AND($A35&gt;=F$6,F$6&gt;0),F$7,0)))</f>
        <v>0</v>
      </c>
      <c r="F35" s="187" t="n">
        <f aca="false">IF(AND($A35&gt;=F$12,F$12&gt;0),F$13,F34+E35)</f>
        <v>12</v>
      </c>
      <c r="G35" s="72"/>
      <c r="H35" s="163" t="n">
        <f aca="false">IF(AND($A35&gt;=I$12,I$12&gt;0),0,IF(AND($A35&gt;=I$9,I$9&gt;0),I$10,IF(AND($A35&gt;=I$6,I$6&gt;0),I$7,0)))</f>
        <v>0</v>
      </c>
      <c r="I35" s="187" t="n">
        <f aca="false">IF(AND($A35&gt;=I$12,I$12&gt;0),I$13,I34+H35)</f>
        <v>10</v>
      </c>
      <c r="J35" s="130"/>
      <c r="K35" s="163" t="n">
        <f aca="false">IF(AND($A35&gt;=L$12,L$12&gt;0),0,IF(AND($A35&gt;=L$9,L$9&gt;0),L$10,IF(AND($A35&gt;=L$6,L$6&gt;0),L$7,0)))</f>
        <v>0</v>
      </c>
      <c r="L35" s="187" t="n">
        <f aca="false">IF(AND($A35&gt;=L$12,L$12&gt;0),L$13,L34+K35)</f>
        <v>10</v>
      </c>
    </row>
    <row r="36" customFormat="false" ht="15" hidden="false" customHeight="false" outlineLevel="0" collapsed="false">
      <c r="A36" s="66" t="n">
        <v>17</v>
      </c>
      <c r="B36" s="163" t="n">
        <f aca="false">IF(AND($A36&gt;=C$12,C$12&gt;0),0,IF(AND($A36&gt;=C$9,C$9&gt;0),C$10,IF(AND($A36&gt;=C$6,C$6&gt;0),C$7,0)))</f>
        <v>0</v>
      </c>
      <c r="C36" s="187" t="n">
        <f aca="false">IF(AND($A36&gt;=C$12,C$12&gt;0),C$13,C35+B36)</f>
        <v>12</v>
      </c>
      <c r="D36" s="129"/>
      <c r="E36" s="163" t="n">
        <f aca="false">IF(AND($A36&gt;=F$12,F$12&gt;0),0,IF(AND($A36&gt;=F$9,F$9&gt;0),F$10,IF(AND($A36&gt;=F$6,F$6&gt;0),F$7,0)))</f>
        <v>0</v>
      </c>
      <c r="F36" s="187" t="n">
        <f aca="false">IF(AND($A36&gt;=F$12,F$12&gt;0),F$13,F35+E36)</f>
        <v>12</v>
      </c>
      <c r="G36" s="72"/>
      <c r="H36" s="163" t="n">
        <f aca="false">IF(AND($A36&gt;=I$12,I$12&gt;0),0,IF(AND($A36&gt;=I$9,I$9&gt;0),I$10,IF(AND($A36&gt;=I$6,I$6&gt;0),I$7,0)))</f>
        <v>0</v>
      </c>
      <c r="I36" s="187" t="n">
        <f aca="false">IF(AND($A36&gt;=I$12,I$12&gt;0),I$13,I35+H36)</f>
        <v>10</v>
      </c>
      <c r="J36" s="130"/>
      <c r="K36" s="163" t="n">
        <f aca="false">IF(AND($A36&gt;=L$12,L$12&gt;0),0,IF(AND($A36&gt;=L$9,L$9&gt;0),L$10,IF(AND($A36&gt;=L$6,L$6&gt;0),L$7,0)))</f>
        <v>0</v>
      </c>
      <c r="L36" s="187" t="n">
        <f aca="false">IF(AND($A36&gt;=L$12,L$12&gt;0),L$13,L35+K36)</f>
        <v>10</v>
      </c>
    </row>
    <row r="37" customFormat="false" ht="15" hidden="false" customHeight="false" outlineLevel="0" collapsed="false">
      <c r="A37" s="66" t="n">
        <v>18</v>
      </c>
      <c r="B37" s="163" t="n">
        <f aca="false">IF(AND($A37&gt;=C$12,C$12&gt;0),0,IF(AND($A37&gt;=C$9,C$9&gt;0),C$10,IF(AND($A37&gt;=C$6,C$6&gt;0),C$7,0)))</f>
        <v>0</v>
      </c>
      <c r="C37" s="187" t="n">
        <f aca="false">IF(AND($A37&gt;=C$12,C$12&gt;0),C$13,C36+B37)</f>
        <v>12</v>
      </c>
      <c r="D37" s="129"/>
      <c r="E37" s="163" t="n">
        <f aca="false">IF(AND($A37&gt;=F$12,F$12&gt;0),0,IF(AND($A37&gt;=F$9,F$9&gt;0),F$10,IF(AND($A37&gt;=F$6,F$6&gt;0),F$7,0)))</f>
        <v>0</v>
      </c>
      <c r="F37" s="187" t="n">
        <f aca="false">IF(AND($A37&gt;=F$12,F$12&gt;0),F$13,F36+E37)</f>
        <v>12</v>
      </c>
      <c r="G37" s="72"/>
      <c r="H37" s="163" t="n">
        <f aca="false">IF(AND($A37&gt;=I$12,I$12&gt;0),0,IF(AND($A37&gt;=I$9,I$9&gt;0),I$10,IF(AND($A37&gt;=I$6,I$6&gt;0),I$7,0)))</f>
        <v>0</v>
      </c>
      <c r="I37" s="187" t="n">
        <f aca="false">IF(AND($A37&gt;=I$12,I$12&gt;0),I$13,I36+H37)</f>
        <v>10</v>
      </c>
      <c r="J37" s="130"/>
      <c r="K37" s="163" t="n">
        <f aca="false">IF(AND($A37&gt;=L$12,L$12&gt;0),0,IF(AND($A37&gt;=L$9,L$9&gt;0),L$10,IF(AND($A37&gt;=L$6,L$6&gt;0),L$7,0)))</f>
        <v>0</v>
      </c>
      <c r="L37" s="187" t="n">
        <f aca="false">IF(AND($A37&gt;=L$12,L$12&gt;0),L$13,L36+K37)</f>
        <v>10</v>
      </c>
    </row>
    <row r="38" customFormat="false" ht="15" hidden="false" customHeight="false" outlineLevel="0" collapsed="false">
      <c r="A38" s="66" t="n">
        <v>19</v>
      </c>
      <c r="B38" s="163" t="n">
        <f aca="false">IF(AND($A38&gt;=C$12,C$12&gt;0),0,IF(AND($A38&gt;=C$9,C$9&gt;0),C$10,IF(AND($A38&gt;=C$6,C$6&gt;0),C$7,0)))</f>
        <v>0</v>
      </c>
      <c r="C38" s="187" t="n">
        <f aca="false">IF(AND($A38&gt;=C$12,C$12&gt;0),C$13,C37+B38)</f>
        <v>12</v>
      </c>
      <c r="D38" s="129"/>
      <c r="E38" s="163" t="n">
        <f aca="false">IF(AND($A38&gt;=F$12,F$12&gt;0),0,IF(AND($A38&gt;=F$9,F$9&gt;0),F$10,IF(AND($A38&gt;=F$6,F$6&gt;0),F$7,0)))</f>
        <v>0</v>
      </c>
      <c r="F38" s="187" t="n">
        <f aca="false">IF(AND($A38&gt;=F$12,F$12&gt;0),F$13,F37+E38)</f>
        <v>12</v>
      </c>
      <c r="G38" s="72"/>
      <c r="H38" s="163" t="n">
        <f aca="false">IF(AND($A38&gt;=I$12,I$12&gt;0),0,IF(AND($A38&gt;=I$9,I$9&gt;0),I$10,IF(AND($A38&gt;=I$6,I$6&gt;0),I$7,0)))</f>
        <v>0</v>
      </c>
      <c r="I38" s="187" t="n">
        <f aca="false">IF(AND($A38&gt;=I$12,I$12&gt;0),I$13,I37+H38)</f>
        <v>10</v>
      </c>
      <c r="J38" s="130"/>
      <c r="K38" s="163" t="n">
        <f aca="false">IF(AND($A38&gt;=L$12,L$12&gt;0),0,IF(AND($A38&gt;=L$9,L$9&gt;0),L$10,IF(AND($A38&gt;=L$6,L$6&gt;0),L$7,0)))</f>
        <v>0</v>
      </c>
      <c r="L38" s="187" t="n">
        <f aca="false">IF(AND($A38&gt;=L$12,L$12&gt;0),L$13,L37+K38)</f>
        <v>10</v>
      </c>
    </row>
    <row r="39" customFormat="false" ht="15" hidden="false" customHeight="false" outlineLevel="0" collapsed="false">
      <c r="A39" s="78" t="n">
        <v>20</v>
      </c>
      <c r="B39" s="169" t="n">
        <f aca="false">IF(AND($A39&gt;=C$12,C$12&gt;0),0,IF(AND($A39&gt;=C$9,C$9&gt;0),C$10,IF(AND($A39&gt;=C$6,C$6&gt;0),C$7,0)))</f>
        <v>0</v>
      </c>
      <c r="C39" s="188" t="n">
        <f aca="false">IF(AND($A39&gt;=C$12,C$12&gt;0),C$13,C38+B39)</f>
        <v>12</v>
      </c>
      <c r="D39" s="131"/>
      <c r="E39" s="169" t="n">
        <f aca="false">IF(AND($A39&gt;=F$12,F$12&gt;0),0,IF(AND($A39&gt;=F$9,F$9&gt;0),F$10,IF(AND($A39&gt;=F$6,F$6&gt;0),F$7,0)))</f>
        <v>0</v>
      </c>
      <c r="F39" s="188" t="n">
        <f aca="false">IF(AND($A39&gt;=F$12,F$12&gt;0),F$13,F38+E39)</f>
        <v>12</v>
      </c>
      <c r="G39" s="84"/>
      <c r="H39" s="169" t="n">
        <f aca="false">IF(AND($A39&gt;=I$12,I$12&gt;0),0,IF(AND($A39&gt;=I$9,I$9&gt;0),I$10,IF(AND($A39&gt;=I$6,I$6&gt;0),I$7,0)))</f>
        <v>0</v>
      </c>
      <c r="I39" s="188" t="n">
        <f aca="false">IF(AND($A39&gt;=I$12,I$12&gt;0),I$13,I38+H39)</f>
        <v>10</v>
      </c>
      <c r="J39" s="132"/>
      <c r="K39" s="169" t="n">
        <f aca="false">IF(AND($A39&gt;=L$12,L$12&gt;0),0,IF(AND($A39&gt;=L$9,L$9&gt;0),L$10,IF(AND($A39&gt;=L$6,L$6&gt;0),L$7,0)))</f>
        <v>0</v>
      </c>
      <c r="L39" s="188" t="n">
        <f aca="false">IF(AND($A39&gt;=L$12,L$12&gt;0),L$13,L38+K39)</f>
        <v>10</v>
      </c>
    </row>
  </sheetData>
  <sheetProtection sheet="true"/>
  <printOptions headings="false" gridLines="false" gridLinesSet="true" horizontalCentered="false" verticalCentered="false"/>
  <pageMargins left="0.75" right="0.75" top="0.659722222222222" bottom="0.6597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I43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8" topLeftCell="B19" activePane="bottomRight" state="frozen"/>
      <selection pane="topLeft" activeCell="A1" activeCellId="0" sqref="A1"/>
      <selection pane="topRight" activeCell="B1" activeCellId="0" sqref="B1"/>
      <selection pane="bottomLeft" activeCell="A19" activeCellId="0" sqref="A19"/>
      <selection pane="bottomRight" activeCell="P12" activeCellId="0" sqref="P12"/>
    </sheetView>
  </sheetViews>
  <sheetFormatPr defaultRowHeight="12.75"/>
  <cols>
    <col collapsed="false" hidden="false" max="1" min="1" style="0" width="13.0051020408163"/>
    <col collapsed="false" hidden="false" max="2" min="2" style="0" width="6.71428571428571"/>
    <col collapsed="false" hidden="false" max="3" min="3" style="0" width="5.13775510204082"/>
    <col collapsed="false" hidden="false" max="4" min="4" style="0" width="2.28571428571429"/>
    <col collapsed="false" hidden="false" max="5" min="5" style="0" width="8.4234693877551"/>
    <col collapsed="false" hidden="false" max="6" min="6" style="0" width="11.9948979591837"/>
    <col collapsed="false" hidden="false" max="7" min="7" style="0" width="7.71428571428571"/>
    <col collapsed="false" hidden="false" max="8" min="8" style="0" width="2"/>
    <col collapsed="false" hidden="false" max="9" min="9" style="0" width="11.7091836734694"/>
    <col collapsed="false" hidden="false" max="10" min="10" style="0" width="9.5765306122449"/>
    <col collapsed="false" hidden="false" max="11" min="11" style="0" width="8.4234693877551"/>
    <col collapsed="false" hidden="false" max="12" min="12" style="0" width="0.857142857142857"/>
    <col collapsed="false" hidden="false" max="13" min="13" style="0" width="7.56632653061225"/>
    <col collapsed="false" hidden="false" max="14" min="14" style="0" width="8.4234693877551"/>
    <col collapsed="false" hidden="false" max="15" min="15" style="0" width="7.56632653061225"/>
    <col collapsed="false" hidden="false" max="16" min="16" style="0" width="10.1428571428571"/>
    <col collapsed="false" hidden="false" max="17" min="17" style="0" width="7.4234693877551"/>
    <col collapsed="false" hidden="false" max="18" min="18" style="0" width="5.28061224489796"/>
    <col collapsed="false" hidden="false" max="19" min="19" style="0" width="5.70408163265306"/>
    <col collapsed="false" hidden="false" max="20" min="20" style="0" width="5.13775510204082"/>
    <col collapsed="false" hidden="false" max="21" min="21" style="0" width="5.70408163265306"/>
    <col collapsed="false" hidden="false" max="22" min="22" style="0" width="0.857142857142857"/>
    <col collapsed="false" hidden="false" max="23" min="23" style="0" width="10.1428571428571"/>
    <col collapsed="false" hidden="false" max="24" min="24" style="0" width="11.4183673469388"/>
    <col collapsed="false" hidden="false" max="25" min="25" style="0" width="0.857142857142857"/>
    <col collapsed="false" hidden="false" max="26" min="26" style="0" width="10.4234693877551"/>
    <col collapsed="false" hidden="false" max="27" min="27" style="0" width="9.85204081632653"/>
    <col collapsed="false" hidden="false" max="28" min="28" style="0" width="9.4234693877551"/>
    <col collapsed="false" hidden="false" max="29" min="29" style="0" width="9.85204081632653"/>
    <col collapsed="false" hidden="false" max="30" min="30" style="0" width="4.42857142857143"/>
    <col collapsed="false" hidden="false" max="31" min="31" style="0" width="0.709183673469388"/>
    <col collapsed="false" hidden="false" max="32" min="32" style="0" width="9.70918367346939"/>
    <col collapsed="false" hidden="false" max="33" min="33" style="0" width="7.56632653061225"/>
    <col collapsed="false" hidden="false" max="34" min="34" style="0" width="5.57142857142857"/>
    <col collapsed="false" hidden="false" max="1025" min="35" style="0" width="8.72959183673469"/>
  </cols>
  <sheetData>
    <row r="1" customFormat="false" ht="12.75" hidden="false" customHeight="false" outlineLevel="0" collapsed="false">
      <c r="B1" s="174"/>
      <c r="D1" s="189"/>
      <c r="F1" s="174"/>
      <c r="H1" s="190"/>
      <c r="I1" s="191" t="s">
        <v>0</v>
      </c>
      <c r="J1" s="2" t="str">
        <f aca="false">IF(K$1=0,"LastOrder",IF(K$1=1,"MinOrder","ОШИБКА"))</f>
        <v>LastOrder</v>
      </c>
      <c r="K1" s="192" t="n">
        <v>0</v>
      </c>
      <c r="L1" s="193"/>
      <c r="P1" s="194"/>
      <c r="V1" s="195"/>
      <c r="Y1" s="193"/>
      <c r="AE1" s="195"/>
    </row>
    <row r="2" customFormat="false" ht="13.8" hidden="false" customHeight="false" outlineLevel="0" collapsed="false">
      <c r="A2" s="133" t="s">
        <v>28</v>
      </c>
      <c r="B2" s="6" t="str">
        <f aca="false">IF(C$2&lt;=0,"д.б. &gt;0","")</f>
        <v/>
      </c>
      <c r="C2" s="196" t="n">
        <v>100</v>
      </c>
      <c r="D2" s="135"/>
      <c r="E2" s="133" t="s">
        <v>17</v>
      </c>
      <c r="F2" s="6" t="str">
        <f aca="false">IF(G$2&lt;2,"д.б. &gt;1","")</f>
        <v/>
      </c>
      <c r="G2" s="196" t="n">
        <v>100</v>
      </c>
      <c r="H2" s="136"/>
      <c r="I2" s="133" t="s">
        <v>1</v>
      </c>
      <c r="J2" s="22" t="str">
        <f aca="false">IF(K$2&lt;0,"д.б. &gt;0","")</f>
        <v/>
      </c>
      <c r="K2" s="197" t="n">
        <v>0.01</v>
      </c>
      <c r="L2" s="198"/>
      <c r="M2" s="4" t="s">
        <v>36</v>
      </c>
      <c r="N2" s="4"/>
      <c r="O2" s="199" t="s">
        <v>37</v>
      </c>
      <c r="Q2" s="200"/>
      <c r="R2" s="4"/>
      <c r="S2" s="4"/>
      <c r="T2" s="4"/>
      <c r="U2" s="4"/>
      <c r="V2" s="195"/>
      <c r="Y2" s="193"/>
      <c r="AE2" s="195"/>
    </row>
    <row r="3" customFormat="false" ht="15" hidden="false" customHeight="false" outlineLevel="0" collapsed="false">
      <c r="A3" s="133"/>
      <c r="B3" s="6"/>
      <c r="C3" s="139"/>
      <c r="D3" s="89"/>
      <c r="E3" s="133"/>
      <c r="F3" s="6"/>
      <c r="G3" s="138"/>
      <c r="H3" s="9"/>
      <c r="I3" s="133" t="s">
        <v>2</v>
      </c>
      <c r="J3" s="22" t="str">
        <f aca="false">IF(K$3&lt;0,"д.б. &gt;0","")</f>
        <v/>
      </c>
      <c r="K3" s="201" t="n">
        <v>2.3</v>
      </c>
      <c r="L3" s="198"/>
      <c r="M3" s="4" t="s">
        <v>38</v>
      </c>
      <c r="N3" s="4"/>
      <c r="O3" s="202" t="n">
        <v>4</v>
      </c>
      <c r="Q3" s="203"/>
      <c r="R3" s="4"/>
      <c r="S3" s="4"/>
      <c r="T3" s="4"/>
      <c r="U3" s="4"/>
      <c r="V3" s="195"/>
      <c r="Y3" s="193"/>
      <c r="AE3" s="195"/>
    </row>
    <row r="4" customFormat="false" ht="13.8" hidden="false" customHeight="false" outlineLevel="0" collapsed="false">
      <c r="A4" s="133"/>
      <c r="B4" s="6"/>
      <c r="C4" s="139"/>
      <c r="D4" s="89"/>
      <c r="E4" s="133"/>
      <c r="F4" s="6"/>
      <c r="G4" s="139"/>
      <c r="H4" s="9"/>
      <c r="I4" s="133" t="s">
        <v>12</v>
      </c>
      <c r="J4" s="22" t="str">
        <f aca="false">IF(K$4&lt;2,"д.б. &gt;1","")</f>
        <v/>
      </c>
      <c r="K4" s="196" t="n">
        <v>3</v>
      </c>
      <c r="L4" s="198"/>
      <c r="M4" s="204" t="s">
        <v>39</v>
      </c>
      <c r="N4" s="204"/>
      <c r="O4" s="205" t="n">
        <v>10</v>
      </c>
      <c r="Q4" s="206"/>
      <c r="R4" s="4"/>
      <c r="S4" s="4"/>
      <c r="T4" s="4"/>
      <c r="U4" s="4"/>
      <c r="V4" s="195"/>
      <c r="Y4" s="193"/>
      <c r="AE4" s="195"/>
    </row>
    <row r="5" customFormat="false" ht="15" hidden="false" customHeight="false" outlineLevel="0" collapsed="false">
      <c r="A5" s="26"/>
      <c r="B5" s="6"/>
      <c r="C5" s="207"/>
      <c r="D5" s="92"/>
      <c r="E5" s="26"/>
      <c r="F5" s="6"/>
      <c r="G5" s="14"/>
      <c r="H5" s="16"/>
      <c r="I5" s="26"/>
      <c r="J5" s="22"/>
      <c r="K5" s="208"/>
      <c r="L5" s="198"/>
      <c r="M5" s="4"/>
      <c r="N5" s="4"/>
      <c r="O5" s="194"/>
      <c r="Q5" s="209"/>
      <c r="R5" s="4"/>
      <c r="S5" s="4"/>
      <c r="T5" s="4"/>
      <c r="U5" s="4"/>
      <c r="V5" s="195"/>
      <c r="Y5" s="193"/>
      <c r="AE5" s="195"/>
      <c r="AI5" s="210" t="n">
        <v>1</v>
      </c>
    </row>
    <row r="6" customFormat="false" ht="13.8" hidden="false" customHeight="false" outlineLevel="0" collapsed="false">
      <c r="A6" s="211" t="s">
        <v>29</v>
      </c>
      <c r="B6" s="6"/>
      <c r="C6" s="212" t="n">
        <v>2</v>
      </c>
      <c r="D6" s="95"/>
      <c r="E6" s="211" t="s">
        <v>18</v>
      </c>
      <c r="F6" s="6" t="str">
        <f aca="false">IF(G$6&lt;0,"д.б. &gt;=0","")</f>
        <v/>
      </c>
      <c r="G6" s="212" t="n">
        <v>0</v>
      </c>
      <c r="H6" s="20"/>
      <c r="I6" s="211" t="s">
        <v>3</v>
      </c>
      <c r="J6" s="22" t="str">
        <f aca="false">IF(K$6&lt;0,"д.б. &gt;=0","")</f>
        <v/>
      </c>
      <c r="K6" s="213" t="n">
        <v>4</v>
      </c>
      <c r="L6" s="214"/>
      <c r="M6" s="215" t="s">
        <v>40</v>
      </c>
      <c r="N6" s="215"/>
      <c r="O6" s="216" t="n">
        <v>0</v>
      </c>
      <c r="Q6" s="217"/>
      <c r="R6" s="4"/>
      <c r="S6" s="4"/>
      <c r="T6" s="4"/>
      <c r="U6" s="4"/>
      <c r="V6" s="195"/>
      <c r="Y6" s="193"/>
      <c r="AE6" s="195"/>
      <c r="AI6" s="210"/>
    </row>
    <row r="7" customFormat="false" ht="13.8" hidden="false" customHeight="false" outlineLevel="0" collapsed="false">
      <c r="A7" s="211" t="s">
        <v>30</v>
      </c>
      <c r="B7" s="6"/>
      <c r="C7" s="218" t="n">
        <v>-49</v>
      </c>
      <c r="D7" s="142"/>
      <c r="E7" s="211" t="s">
        <v>19</v>
      </c>
      <c r="F7" s="184"/>
      <c r="G7" s="218" t="n">
        <v>0</v>
      </c>
      <c r="H7" s="143"/>
      <c r="I7" s="211" t="s">
        <v>4</v>
      </c>
      <c r="J7" s="22" t="str">
        <f aca="false">IF(AND(K$6=0,K$7&lt;&gt;0),"д.б. =0","")</f>
        <v/>
      </c>
      <c r="K7" s="219" t="n">
        <v>0</v>
      </c>
      <c r="L7" s="214"/>
      <c r="M7" s="215" t="s">
        <v>41</v>
      </c>
      <c r="N7" s="215"/>
      <c r="O7" s="220" t="n">
        <v>113</v>
      </c>
      <c r="Q7" s="217"/>
      <c r="R7" s="4"/>
      <c r="S7" s="4"/>
      <c r="T7" s="4"/>
      <c r="U7" s="4"/>
      <c r="V7" s="195"/>
      <c r="Y7" s="193"/>
      <c r="AE7" s="195"/>
      <c r="AI7" s="221"/>
    </row>
    <row r="8" customFormat="false" ht="15" hidden="false" customHeight="false" outlineLevel="0" collapsed="false">
      <c r="A8" s="211"/>
      <c r="B8" s="24" t="str">
        <f aca="false">IF(OR(C$6=1,C$6&lt;0,C$9=1,C$9&lt;0,C$12=1,C$12&lt;0,AND(C$6&gt;1,C$9&gt;1,C$6&gt;=C$9),AND(C$6&gt;1,C$12&gt;1,C$6&gt;=C$12),AND(C$9&gt;1,C$12&gt;1,C$9&gt;=C$12)),"ОШИБКА в № колен","")</f>
        <v/>
      </c>
      <c r="C8" s="222"/>
      <c r="D8" s="95"/>
      <c r="E8" s="211"/>
      <c r="F8" s="24" t="str">
        <f aca="false"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23"/>
      <c r="H8" s="20"/>
      <c r="I8" s="211"/>
      <c r="J8" s="102" t="str">
        <f aca="false"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223"/>
      <c r="L8" s="214"/>
      <c r="M8" s="215" t="s">
        <v>42</v>
      </c>
      <c r="N8" s="215"/>
      <c r="O8" s="224" t="n">
        <v>0.1</v>
      </c>
      <c r="Q8" s="225"/>
      <c r="R8" s="4"/>
      <c r="S8" s="4"/>
      <c r="T8" s="4"/>
      <c r="U8" s="4"/>
      <c r="V8" s="195"/>
      <c r="Y8" s="193"/>
      <c r="AE8" s="195"/>
      <c r="AI8" s="221"/>
    </row>
    <row r="9" customFormat="false" ht="13.8" hidden="false" customHeight="false" outlineLevel="0" collapsed="false">
      <c r="A9" s="226" t="s">
        <v>31</v>
      </c>
      <c r="B9" s="6"/>
      <c r="C9" s="227" t="n">
        <v>3</v>
      </c>
      <c r="D9" s="228"/>
      <c r="E9" s="226" t="s">
        <v>20</v>
      </c>
      <c r="F9" s="184"/>
      <c r="G9" s="227" t="n">
        <v>0</v>
      </c>
      <c r="H9" s="229"/>
      <c r="I9" s="226" t="s">
        <v>5</v>
      </c>
      <c r="J9" s="22" t="str">
        <f aca="false">IF(K$9&lt;0,"д.б. &gt;=0","")</f>
        <v/>
      </c>
      <c r="K9" s="230" t="n">
        <v>5</v>
      </c>
      <c r="L9" s="231"/>
      <c r="M9" s="232"/>
      <c r="N9" s="232"/>
      <c r="O9" s="233"/>
      <c r="Q9" s="234"/>
      <c r="R9" s="4"/>
      <c r="S9" s="4"/>
      <c r="T9" s="4"/>
      <c r="U9" s="4"/>
      <c r="V9" s="195"/>
      <c r="Y9" s="193"/>
      <c r="AE9" s="195"/>
      <c r="AI9" s="221"/>
    </row>
    <row r="10" customFormat="false" ht="13.8" hidden="false" customHeight="false" outlineLevel="0" collapsed="false">
      <c r="A10" s="226" t="s">
        <v>32</v>
      </c>
      <c r="B10" s="6"/>
      <c r="C10" s="235" t="n">
        <v>-25</v>
      </c>
      <c r="D10" s="236"/>
      <c r="E10" s="226" t="s">
        <v>21</v>
      </c>
      <c r="F10" s="184"/>
      <c r="G10" s="235" t="n">
        <v>0</v>
      </c>
      <c r="H10" s="237"/>
      <c r="I10" s="226" t="s">
        <v>6</v>
      </c>
      <c r="J10" s="22" t="str">
        <f aca="false">IF(AND(K$9=0,K$10&lt;&gt;0),"д.б. =0","")</f>
        <v/>
      </c>
      <c r="K10" s="238" t="n">
        <v>0.2</v>
      </c>
      <c r="L10" s="231"/>
      <c r="M10" s="239" t="s">
        <v>43</v>
      </c>
      <c r="N10" s="239"/>
      <c r="O10" s="240" t="n">
        <v>10000</v>
      </c>
      <c r="Q10" s="241"/>
      <c r="R10" s="4"/>
      <c r="S10" s="4"/>
      <c r="T10" s="4"/>
      <c r="U10" s="4"/>
      <c r="V10" s="195"/>
      <c r="Y10" s="193"/>
      <c r="AE10" s="195"/>
      <c r="AI10" s="221"/>
    </row>
    <row r="11" customFormat="false" ht="13.8" hidden="false" customHeight="false" outlineLevel="0" collapsed="false">
      <c r="A11" s="226"/>
      <c r="B11" s="6"/>
      <c r="C11" s="242"/>
      <c r="D11" s="236"/>
      <c r="E11" s="226"/>
      <c r="F11" s="184"/>
      <c r="G11" s="242"/>
      <c r="H11" s="237"/>
      <c r="I11" s="226"/>
      <c r="J11" s="22"/>
      <c r="K11" s="243"/>
      <c r="L11" s="231"/>
      <c r="M11" s="239"/>
      <c r="N11" s="239"/>
      <c r="O11" s="244"/>
      <c r="Q11" s="241"/>
      <c r="R11" s="4"/>
      <c r="S11" s="4"/>
      <c r="T11" s="4"/>
      <c r="U11" s="4"/>
      <c r="V11" s="195"/>
      <c r="Y11" s="193"/>
      <c r="AE11" s="195"/>
      <c r="AI11" s="221"/>
    </row>
    <row r="12" customFormat="false" ht="13.8" hidden="false" customHeight="false" outlineLevel="0" collapsed="false">
      <c r="A12" s="245" t="s">
        <v>33</v>
      </c>
      <c r="B12" s="6"/>
      <c r="C12" s="246" t="n">
        <v>4</v>
      </c>
      <c r="D12" s="236"/>
      <c r="E12" s="245" t="s">
        <v>22</v>
      </c>
      <c r="F12" s="22" t="str">
        <f aca="false">IF(G$12&lt;0,"д.б. &gt;=0","")</f>
        <v/>
      </c>
      <c r="G12" s="247" t="n">
        <v>0</v>
      </c>
      <c r="H12" s="154"/>
      <c r="I12" s="245" t="s">
        <v>7</v>
      </c>
      <c r="J12" s="22" t="str">
        <f aca="false">IF(K$12&lt;0,"д.б. &gt;=0","")</f>
        <v/>
      </c>
      <c r="K12" s="248" t="n">
        <v>6</v>
      </c>
      <c r="L12" s="231"/>
      <c r="M12" s="239"/>
      <c r="N12" s="239"/>
      <c r="O12" s="244"/>
      <c r="Q12" s="241"/>
      <c r="R12" s="4"/>
      <c r="S12" s="4"/>
      <c r="T12" s="4"/>
      <c r="U12" s="4"/>
      <c r="V12" s="195"/>
      <c r="Y12" s="193"/>
      <c r="AE12" s="195"/>
      <c r="AI12" s="221"/>
    </row>
    <row r="13" customFormat="false" ht="13.8" hidden="false" customHeight="false" outlineLevel="0" collapsed="false">
      <c r="A13" s="245" t="s">
        <v>34</v>
      </c>
      <c r="B13" s="6"/>
      <c r="C13" s="249" t="n">
        <v>26</v>
      </c>
      <c r="D13" s="236"/>
      <c r="E13" s="245" t="s">
        <v>23</v>
      </c>
      <c r="F13" s="22" t="str">
        <f aca="false">IF(AND(G$12=0,G$13&lt;&gt;0),"д.б. =0","")</f>
        <v/>
      </c>
      <c r="G13" s="249" t="n">
        <v>0</v>
      </c>
      <c r="H13" s="154"/>
      <c r="I13" s="245" t="s">
        <v>8</v>
      </c>
      <c r="J13" s="22" t="str">
        <f aca="false">IF(AND(K$12=0,K$13&lt;&gt;0),"д.б. =0","")</f>
        <v/>
      </c>
      <c r="K13" s="250" t="n">
        <v>-0.15</v>
      </c>
      <c r="L13" s="231"/>
      <c r="M13" s="239"/>
      <c r="N13" s="239"/>
      <c r="O13" s="244"/>
      <c r="Q13" s="241"/>
      <c r="R13" s="4"/>
      <c r="S13" s="4"/>
      <c r="T13" s="4"/>
      <c r="U13" s="4"/>
      <c r="V13" s="195"/>
      <c r="Y13" s="193"/>
      <c r="AE13" s="195"/>
      <c r="AI13" s="221"/>
    </row>
    <row r="14" customFormat="false" ht="13.8" hidden="false" customHeight="false" outlineLevel="0" collapsed="false">
      <c r="A14" s="251"/>
      <c r="B14" s="6"/>
      <c r="C14" s="252"/>
      <c r="D14" s="253"/>
      <c r="E14" s="251"/>
      <c r="F14" s="6"/>
      <c r="G14" s="252"/>
      <c r="H14" s="254"/>
      <c r="I14" s="251"/>
      <c r="J14" s="22"/>
      <c r="K14" s="255"/>
      <c r="L14" s="256"/>
      <c r="M14" s="257"/>
      <c r="N14" s="257"/>
      <c r="O14" s="258"/>
      <c r="P14" s="259"/>
      <c r="Q14" s="241"/>
      <c r="R14" s="4"/>
      <c r="S14" s="4"/>
      <c r="T14" s="4"/>
      <c r="U14" s="4"/>
      <c r="V14" s="195"/>
      <c r="Y14" s="193"/>
      <c r="AE14" s="195"/>
      <c r="AI14" s="221"/>
    </row>
    <row r="15" customFormat="false" ht="13.8" hidden="false" customHeight="false" outlineLevel="0" collapsed="false">
      <c r="D15" s="153"/>
      <c r="E15" s="133" t="s">
        <v>24</v>
      </c>
      <c r="F15" s="6" t="str">
        <f aca="false">IF(G$15&lt;0,"д.б. &gt;=0","")</f>
        <v/>
      </c>
      <c r="G15" s="249" t="n">
        <v>0</v>
      </c>
      <c r="H15" s="154"/>
      <c r="I15" s="133" t="s">
        <v>10</v>
      </c>
      <c r="J15" s="22" t="str">
        <f aca="false">IF(K$15&lt;0,"д.б. &gt;=0","")</f>
        <v/>
      </c>
      <c r="K15" s="260" t="n">
        <v>6</v>
      </c>
      <c r="L15" s="261"/>
      <c r="M15" s="204"/>
      <c r="N15" s="204"/>
      <c r="O15" s="262"/>
      <c r="P15" s="263"/>
      <c r="Q15" s="241"/>
      <c r="R15" s="4"/>
      <c r="S15" s="4"/>
      <c r="T15" s="4"/>
      <c r="U15" s="4"/>
      <c r="V15" s="195"/>
      <c r="Y15" s="193"/>
      <c r="AE15" s="195"/>
      <c r="AI15" s="221"/>
    </row>
    <row r="16" customFormat="false" ht="13.8" hidden="false" customHeight="false" outlineLevel="0" collapsed="false">
      <c r="A16" s="4"/>
      <c r="B16" s="4"/>
      <c r="C16" s="4"/>
      <c r="D16" s="153"/>
      <c r="E16" s="133"/>
      <c r="F16" s="262"/>
      <c r="G16" s="264"/>
      <c r="H16" s="154"/>
      <c r="I16" s="140" t="s">
        <v>11</v>
      </c>
      <c r="J16" s="22" t="str">
        <f aca="false">IF(K$16&lt;0,"д.б. &gt;=0","")</f>
        <v/>
      </c>
      <c r="K16" s="265" t="n">
        <v>0</v>
      </c>
      <c r="L16" s="261"/>
      <c r="M16" s="204"/>
      <c r="N16" s="204"/>
      <c r="O16" s="262"/>
      <c r="P16" s="263"/>
      <c r="Q16" s="241"/>
      <c r="R16" s="4"/>
      <c r="S16" s="4"/>
      <c r="T16" s="4"/>
      <c r="U16" s="4"/>
      <c r="V16" s="195"/>
      <c r="Y16" s="193"/>
      <c r="AE16" s="195"/>
      <c r="AI16" s="221"/>
    </row>
    <row r="17" customFormat="false" ht="17.25" hidden="false" customHeight="true" outlineLevel="0" collapsed="false">
      <c r="A17" s="10"/>
      <c r="B17" s="10"/>
      <c r="C17" s="10"/>
      <c r="D17" s="124"/>
      <c r="E17" s="10"/>
      <c r="F17" s="10"/>
      <c r="G17" s="10"/>
      <c r="H17" s="42"/>
      <c r="I17" s="10"/>
      <c r="J17" s="10"/>
      <c r="K17" s="10"/>
      <c r="L17" s="198"/>
      <c r="M17" s="4"/>
      <c r="N17" s="4"/>
      <c r="O17" s="4"/>
      <c r="P17" s="4"/>
      <c r="Q17" s="4"/>
      <c r="R17" s="4"/>
      <c r="S17" s="4"/>
      <c r="T17" s="4"/>
      <c r="U17" s="4"/>
      <c r="V17" s="266"/>
      <c r="W17" s="4"/>
      <c r="X17" s="4"/>
      <c r="Y17" s="198"/>
      <c r="Z17" s="4"/>
      <c r="AA17" s="4"/>
      <c r="AB17" s="4"/>
      <c r="AC17" s="4"/>
      <c r="AD17" s="4"/>
      <c r="AE17" s="266"/>
      <c r="AF17" s="4"/>
      <c r="AG17" s="4"/>
      <c r="AI17" s="221"/>
    </row>
    <row r="18" customFormat="false" ht="65.25" hidden="false" customHeight="true" outlineLevel="0" collapsed="false">
      <c r="A18" s="267" t="s">
        <v>13</v>
      </c>
      <c r="B18" s="268" t="s">
        <v>44</v>
      </c>
      <c r="C18" s="269" t="s">
        <v>35</v>
      </c>
      <c r="D18" s="270"/>
      <c r="E18" s="268" t="s">
        <v>25</v>
      </c>
      <c r="F18" s="271" t="s">
        <v>45</v>
      </c>
      <c r="G18" s="269" t="s">
        <v>46</v>
      </c>
      <c r="H18" s="272"/>
      <c r="I18" s="273" t="s">
        <v>14</v>
      </c>
      <c r="J18" s="271" t="s">
        <v>15</v>
      </c>
      <c r="K18" s="269" t="s">
        <v>47</v>
      </c>
      <c r="L18" s="274"/>
      <c r="M18" s="275" t="s">
        <v>48</v>
      </c>
      <c r="N18" s="275"/>
      <c r="O18" s="276" t="s">
        <v>49</v>
      </c>
      <c r="P18" s="277" t="s">
        <v>50</v>
      </c>
      <c r="Q18" s="277"/>
      <c r="R18" s="276" t="s">
        <v>51</v>
      </c>
      <c r="S18" s="276"/>
      <c r="T18" s="276" t="s">
        <v>52</v>
      </c>
      <c r="U18" s="276"/>
      <c r="V18" s="278"/>
      <c r="W18" s="279" t="s">
        <v>53</v>
      </c>
      <c r="X18" s="280" t="s">
        <v>54</v>
      </c>
      <c r="Y18" s="281"/>
      <c r="Z18" s="282" t="s">
        <v>55</v>
      </c>
      <c r="AA18" s="283" t="s">
        <v>56</v>
      </c>
      <c r="AB18" s="283" t="s">
        <v>57</v>
      </c>
      <c r="AC18" s="283"/>
      <c r="AD18" s="284" t="s">
        <v>58</v>
      </c>
      <c r="AE18" s="285"/>
      <c r="AF18" s="286" t="s">
        <v>59</v>
      </c>
      <c r="AG18" s="287" t="s">
        <v>60</v>
      </c>
      <c r="AH18" s="288"/>
      <c r="AI18" s="289"/>
    </row>
    <row r="19" customFormat="false" ht="15" hidden="false" customHeight="false" outlineLevel="0" collapsed="false">
      <c r="A19" s="58"/>
      <c r="B19" s="290"/>
      <c r="C19" s="291"/>
      <c r="D19" s="127"/>
      <c r="E19" s="59"/>
      <c r="F19" s="60"/>
      <c r="G19" s="61"/>
      <c r="H19" s="64"/>
      <c r="I19" s="59"/>
      <c r="J19" s="60"/>
      <c r="K19" s="61"/>
      <c r="L19" s="292"/>
      <c r="M19" s="293" t="s">
        <v>61</v>
      </c>
      <c r="N19" s="294" t="s">
        <v>62</v>
      </c>
      <c r="O19" s="295"/>
      <c r="P19" s="296" t="s">
        <v>61</v>
      </c>
      <c r="Q19" s="297" t="s">
        <v>62</v>
      </c>
      <c r="R19" s="298" t="s">
        <v>63</v>
      </c>
      <c r="S19" s="299" t="s">
        <v>64</v>
      </c>
      <c r="T19" s="298" t="s">
        <v>63</v>
      </c>
      <c r="U19" s="299" t="s">
        <v>64</v>
      </c>
      <c r="V19" s="266"/>
      <c r="W19" s="300"/>
      <c r="X19" s="295"/>
      <c r="Y19" s="198"/>
      <c r="Z19" s="300"/>
      <c r="AA19" s="295"/>
      <c r="AB19" s="301" t="s">
        <v>65</v>
      </c>
      <c r="AC19" s="302" t="s">
        <v>66</v>
      </c>
      <c r="AD19" s="303"/>
      <c r="AE19" s="266"/>
      <c r="AF19" s="301"/>
      <c r="AG19" s="302"/>
      <c r="AI19" s="221"/>
    </row>
    <row r="20" customFormat="false" ht="15" hidden="false" customHeight="false" outlineLevel="0" collapsed="false">
      <c r="A20" s="304" t="n">
        <v>1</v>
      </c>
      <c r="B20" s="163" t="n">
        <v>0</v>
      </c>
      <c r="C20" s="187" t="n">
        <f aca="false">C$2</f>
        <v>100</v>
      </c>
      <c r="D20" s="129"/>
      <c r="E20" s="163" t="n">
        <f aca="false">IF(OR($A20&lt;2,AND(G$15&gt;0,$A20&gt;G$15)),0,IF(AND($A20&gt;=G$12,G$12&gt;0),G$13,IF(AND($A20&gt;=G$9,G$9&gt;0),G$10,IF(AND($A20&gt;=G$6,G$6&gt;0),G$7,0))))</f>
        <v>0</v>
      </c>
      <c r="F20" s="164" t="n">
        <v>0</v>
      </c>
      <c r="G20" s="165" t="n">
        <f aca="false">F20</f>
        <v>0</v>
      </c>
      <c r="H20" s="72"/>
      <c r="I20" s="67" t="n">
        <f aca="false">IF(($A20&lt;K$4),1,IF(AND($A20&gt;K$15,K$15&gt;0),I19,IF(AND($A20&gt;=K$12,K$12&gt;0),ROUND(I19+K$13,4),IF(AND($A20&gt;=K$9,K$9&gt;0),ROUND(I19+K$10,4),IF(AND($A20&gt;=K$6,K$6&gt;0),ROUND(I19+K$7,4),K$3)))))</f>
        <v>1</v>
      </c>
      <c r="J20" s="68" t="n">
        <f aca="false">IF($A20&lt;K$4,K$2,IF(K$1=0,IF(K$16&gt;0,IF(K$2*K$16&lt;ROUND(J19*I20,3),K$2*K$16,ROUND(J19*I20,3)),ROUND(J19*I20,3)),IF(K$16&gt;0,IF(K$2*K$16&lt;ROUND(K$2*I20,3),K$2*K$16,ROUND(K$2*I20,3)),ROUND(K$2*I20,3))))</f>
        <v>0.01</v>
      </c>
      <c r="K20" s="69" t="n">
        <f aca="false">J20</f>
        <v>0.01</v>
      </c>
      <c r="L20" s="292"/>
      <c r="M20" s="305" t="n">
        <f aca="false">ROUND(C20*O20-K20*$O$6,2)</f>
        <v>10</v>
      </c>
      <c r="N20" s="306" t="n">
        <f aca="false">IF($O$10&gt;0,M20/$O$10,0)</f>
        <v>0.001</v>
      </c>
      <c r="O20" s="307" t="n">
        <f aca="false">ROUND(ROUND(K20,2)*$O$4,2)</f>
        <v>0.1</v>
      </c>
      <c r="P20" s="308" t="n">
        <f aca="false">ROUND(J20*$O$6,2)</f>
        <v>0</v>
      </c>
      <c r="Q20" s="309" t="n">
        <f aca="false">P20/$O$10</f>
        <v>0</v>
      </c>
      <c r="R20" s="310" t="n">
        <f aca="false">ROUND(P20/O20,0)</f>
        <v>0</v>
      </c>
      <c r="S20" s="311" t="n">
        <v>0</v>
      </c>
      <c r="T20" s="312" t="n">
        <f aca="false">R20+C20</f>
        <v>100</v>
      </c>
      <c r="U20" s="313" t="n">
        <v>0</v>
      </c>
      <c r="V20" s="266"/>
      <c r="W20" s="314" t="n">
        <f aca="false">ROUND(K20*$O$7,2)</f>
        <v>1.13</v>
      </c>
      <c r="X20" s="315" t="n">
        <f aca="false">ROUND(P20+W20,2)</f>
        <v>1.13</v>
      </c>
      <c r="Y20" s="316"/>
      <c r="Z20" s="317" t="n">
        <f aca="false">IF($O$10&gt;0,ROUND($O$10-X20,2),0)</f>
        <v>9998.87</v>
      </c>
      <c r="AA20" s="318" t="n">
        <f aca="false">IF($O$10&gt;0,ROUND(X20/$O$10,2),0)</f>
        <v>0</v>
      </c>
      <c r="AB20" s="319" t="n">
        <f aca="false">IF(AND(Z20&gt;0,$O$4&gt;0),($O$10-P20-W20*$O$8)/O20,0)</f>
        <v>99998.87</v>
      </c>
      <c r="AC20" s="320" t="n">
        <f aca="false">IF(AB20&gt;0,AB20+G20,0)</f>
        <v>99998.87</v>
      </c>
      <c r="AD20" s="321" t="n">
        <v>1</v>
      </c>
      <c r="AE20" s="322"/>
      <c r="AF20" s="323" t="n">
        <f aca="false">IF(P20&gt;0,ROUND(W20/P20,2),0)</f>
        <v>0</v>
      </c>
      <c r="AG20" s="324" t="n">
        <f aca="false">IF($O$10&gt;0,ROUND(W20/$O$10,2),0)</f>
        <v>0</v>
      </c>
      <c r="AI20" s="221"/>
    </row>
    <row r="21" customFormat="false" ht="13.8" hidden="false" customHeight="false" outlineLevel="0" collapsed="false">
      <c r="A21" s="304" t="n">
        <v>2</v>
      </c>
      <c r="B21" s="163" t="n">
        <f aca="false">IF(AND($A21&gt;=C$12,C$12&gt;0),0,IF(AND($A21&gt;=C$9,C$9&gt;0),C$10,IF(AND($A21&gt;=C$6,C$6&gt;0),C$7,0)))</f>
        <v>-49</v>
      </c>
      <c r="C21" s="187" t="n">
        <f aca="false">IF(AND($A21&gt;=C$12,C$12&gt;0),C$13,C20+B21)</f>
        <v>51</v>
      </c>
      <c r="D21" s="129"/>
      <c r="E21" s="163" t="n">
        <f aca="false">IF(OR($A21&lt;2,AND(G$15&gt;0,$A21&gt;G$15)),0,IF(AND($A21&gt;=G$12,G$12&gt;0),G$13,IF(AND($A21&gt;=G$9,G$9&gt;0),G$10,IF(AND($A21&gt;=G$6,G$6&gt;0),G$7,0))))</f>
        <v>0</v>
      </c>
      <c r="F21" s="164" t="n">
        <f aca="false">G$2+E21</f>
        <v>100</v>
      </c>
      <c r="G21" s="165" t="n">
        <f aca="false">G20+F21</f>
        <v>100</v>
      </c>
      <c r="H21" s="72"/>
      <c r="I21" s="67" t="n">
        <f aca="false">IF(($A21&lt;K$4),1,IF(AND($A21&gt;K$15,K$15&gt;0),I20,IF(AND($A21&gt;=K$12,K$12&gt;0),ROUND(I20+K$13,4),IF(AND($A21&gt;=K$9,K$9&gt;0),ROUND(I20+K$10,4),IF(AND($A21&gt;=K$6,K$6&gt;0),ROUND(I20+K$7,4),K$3)))))</f>
        <v>1</v>
      </c>
      <c r="J21" s="68" t="n">
        <f aca="false">IF($A21&lt;K$4,K$2,IF(K$1=0,IF(K$16&gt;0,IF(K$2*K$16&lt;ROUND(J20*I21,3),K$2*K$16,ROUND(J20*I21,3)),ROUND(J20*I21,3)),IF(K$16&gt;0,IF(K$2*K$16&lt;ROUND(K$2*I21,3),K$2*K$16,ROUND(K$2*I21,3)),ROUND(K$2*I21,3))))</f>
        <v>0.01</v>
      </c>
      <c r="K21" s="69" t="n">
        <f aca="false">K20+ROUND(J21,3)</f>
        <v>0.02</v>
      </c>
      <c r="L21" s="292"/>
      <c r="M21" s="305" t="n">
        <f aca="false">ROUND(C21*O21-K21*$O$6,2)</f>
        <v>10.2</v>
      </c>
      <c r="N21" s="306" t="n">
        <f aca="false">IF($O$10&gt;0,M21/$O$10,0)</f>
        <v>0.00102</v>
      </c>
      <c r="O21" s="307" t="n">
        <f aca="false">ROUND(ROUND(K21,2)*$O$4,2)</f>
        <v>0.2</v>
      </c>
      <c r="P21" s="308" t="n">
        <f aca="false">ROUND((ROUND(K20,2)*(G21-G20)*$O$4+P20+J21*$O$6),2)</f>
        <v>10</v>
      </c>
      <c r="Q21" s="309" t="n">
        <f aca="false">P21/$O$10</f>
        <v>0.001</v>
      </c>
      <c r="R21" s="310" t="n">
        <f aca="false">ROUND(P21/O21,0)</f>
        <v>50</v>
      </c>
      <c r="S21" s="311" t="n">
        <f aca="false">ROUND(R21/G21,2)</f>
        <v>0.5</v>
      </c>
      <c r="T21" s="312" t="n">
        <f aca="false">R21+C21</f>
        <v>101</v>
      </c>
      <c r="U21" s="313" t="n">
        <f aca="false">ROUND(T21/G21,2)</f>
        <v>1.01</v>
      </c>
      <c r="V21" s="266"/>
      <c r="W21" s="314" t="n">
        <f aca="false">ROUND(K21*$O$7,2)</f>
        <v>2.26</v>
      </c>
      <c r="X21" s="315" t="n">
        <f aca="false">ROUND(P21+W21,2)</f>
        <v>12.26</v>
      </c>
      <c r="Y21" s="316"/>
      <c r="Z21" s="317" t="n">
        <f aca="false">IF($O$10&gt;0,ROUND($O$10-X21,2),0)</f>
        <v>9987.74</v>
      </c>
      <c r="AA21" s="318" t="n">
        <f aca="false">IF($O$10&gt;0,ROUND(X21/$O$10,2),0)</f>
        <v>0</v>
      </c>
      <c r="AB21" s="319" t="n">
        <f aca="false">IF(AND(Z21&gt;0,$O$4&gt;0),($O$10-P21-W21*$O$8)/O21,0)</f>
        <v>49948.87</v>
      </c>
      <c r="AC21" s="320" t="n">
        <f aca="false">IF(AB21&gt;0,AB21+G21,0)</f>
        <v>50048.87</v>
      </c>
      <c r="AD21" s="321" t="n">
        <v>2</v>
      </c>
      <c r="AE21" s="322"/>
      <c r="AF21" s="323" t="n">
        <f aca="false">IF(P21&gt;0,ROUND(W21/P21,2),0)</f>
        <v>0.23</v>
      </c>
      <c r="AG21" s="324" t="n">
        <f aca="false">IF($O$10&gt;0,ROUND(W21/$O$10,2),0)</f>
        <v>0</v>
      </c>
      <c r="AI21" s="221"/>
    </row>
    <row r="22" customFormat="false" ht="13.8" hidden="false" customHeight="false" outlineLevel="0" collapsed="false">
      <c r="A22" s="304" t="n">
        <v>3</v>
      </c>
      <c r="B22" s="163" t="n">
        <f aca="false">IF(AND($A22&gt;=C$12,C$12&gt;0),0,IF(AND($A22&gt;=C$9,C$9&gt;0),C$10,IF(AND($A22&gt;=C$6,C$6&gt;0),C$7,0)))</f>
        <v>-25</v>
      </c>
      <c r="C22" s="187" t="n">
        <f aca="false">IF(AND($A22&gt;=C$12,C$12&gt;0),C$13,C21+B22)</f>
        <v>26</v>
      </c>
      <c r="D22" s="129"/>
      <c r="E22" s="163" t="n">
        <f aca="false">IF(OR($A22&lt;2,AND(G$15&gt;0,$A22&gt;G$15)),0,IF(AND($A22&gt;=G$12,G$12&gt;0),G$13,IF(AND($A22&gt;=G$9,G$9&gt;0),G$10,IF(AND($A22&gt;=G$6,G$6&gt;0),G$7,0))))</f>
        <v>0</v>
      </c>
      <c r="F22" s="164" t="n">
        <f aca="false">F21+E22</f>
        <v>100</v>
      </c>
      <c r="G22" s="165" t="n">
        <f aca="false">G21+F22</f>
        <v>200</v>
      </c>
      <c r="H22" s="72"/>
      <c r="I22" s="67" t="n">
        <f aca="false">IF(($A22&lt;K$4),1,IF(AND($A22&gt;K$15,K$15&gt;0),I21,IF(AND($A22&gt;=K$12,K$12&gt;0),ROUND(I21+K$13,4),IF(AND($A22&gt;=K$9,K$9&gt;0),ROUND(I21+K$10,4),IF(AND($A22&gt;=K$6,K$6&gt;0),ROUND(I21+K$7,4),K$3)))))</f>
        <v>2.3</v>
      </c>
      <c r="J22" s="68" t="n">
        <f aca="false">IF($A22&lt;K$4,K$2,IF(K$1=0,IF(K$16&gt;0,IF(K$2*K$16&lt;ROUND(J21*I22,3),K$2*K$16,ROUND(J21*I22,3)),ROUND(J21*I22,3)),IF(K$16&gt;0,IF(K$2*K$16&lt;ROUND(K$2*I22,3),K$2*K$16,ROUND(K$2*I22,3)),ROUND(K$2*I22,3))))</f>
        <v>0.023</v>
      </c>
      <c r="K22" s="69" t="n">
        <f aca="false">K21+ROUND(J22,3)</f>
        <v>0.043</v>
      </c>
      <c r="L22" s="292"/>
      <c r="M22" s="305" t="n">
        <f aca="false">ROUND(C22*O22-K22*$O$6,2)</f>
        <v>10.4</v>
      </c>
      <c r="N22" s="306" t="n">
        <f aca="false">IF($O$10&gt;0,M22/$O$10,0)</f>
        <v>0.00104</v>
      </c>
      <c r="O22" s="307" t="n">
        <f aca="false">ROUND(ROUND(K22,2)*$O$4,2)</f>
        <v>0.4</v>
      </c>
      <c r="P22" s="308" t="n">
        <f aca="false">ROUND((ROUND(K21,2)*(G22-G21)*$O$4+P21+J22*$O$6),2)</f>
        <v>30</v>
      </c>
      <c r="Q22" s="309" t="n">
        <f aca="false">P22/$O$10</f>
        <v>0.003</v>
      </c>
      <c r="R22" s="310" t="n">
        <f aca="false">ROUND(P22/O22,0)</f>
        <v>75</v>
      </c>
      <c r="S22" s="311" t="n">
        <f aca="false">ROUND(R22/G22,2)</f>
        <v>0.38</v>
      </c>
      <c r="T22" s="312" t="n">
        <f aca="false">R22+C22</f>
        <v>101</v>
      </c>
      <c r="U22" s="313" t="n">
        <f aca="false">ROUND(T22/G22,2)</f>
        <v>0.51</v>
      </c>
      <c r="V22" s="266"/>
      <c r="W22" s="314" t="n">
        <f aca="false">ROUND(K22*$O$7,2)</f>
        <v>4.86</v>
      </c>
      <c r="X22" s="315" t="n">
        <f aca="false">ROUND(P22+W22,2)</f>
        <v>34.86</v>
      </c>
      <c r="Y22" s="316"/>
      <c r="Z22" s="317" t="n">
        <f aca="false">IF($O$10&gt;0,ROUND($O$10-X22,2),0)</f>
        <v>9965.14</v>
      </c>
      <c r="AA22" s="318" t="n">
        <f aca="false">IF($O$10&gt;0,ROUND(X22/$O$10,2),0)</f>
        <v>0</v>
      </c>
      <c r="AB22" s="319" t="n">
        <f aca="false">IF(AND(Z22&gt;0,$O$4&gt;0),($O$10-P22-W22*$O$8)/O22,0)</f>
        <v>24923.785</v>
      </c>
      <c r="AC22" s="320" t="n">
        <f aca="false">IF(AB22&gt;0,AB22+G22,0)</f>
        <v>25123.785</v>
      </c>
      <c r="AD22" s="321" t="n">
        <v>3</v>
      </c>
      <c r="AE22" s="322"/>
      <c r="AF22" s="323" t="n">
        <f aca="false">IF(P22&gt;0,ROUND(W22/P22,2),0)</f>
        <v>0.16</v>
      </c>
      <c r="AG22" s="324" t="n">
        <f aca="false">IF($O$10&gt;0,ROUND(W22/$O$10,2),0)</f>
        <v>0</v>
      </c>
      <c r="AI22" s="221"/>
    </row>
    <row r="23" customFormat="false" ht="13.8" hidden="false" customHeight="false" outlineLevel="0" collapsed="false">
      <c r="A23" s="304" t="n">
        <v>4</v>
      </c>
      <c r="B23" s="163" t="n">
        <f aca="false">IF(AND($A23&gt;=C$12,C$12&gt;0),0,IF(AND($A23&gt;=C$9,C$9&gt;0),C$10,IF(AND($A23&gt;=C$6,C$6&gt;0),C$7,0)))</f>
        <v>0</v>
      </c>
      <c r="C23" s="187" t="n">
        <f aca="false">IF(AND($A23&gt;=C$12,C$12&gt;0),C$13,C22+B23)</f>
        <v>26</v>
      </c>
      <c r="D23" s="129"/>
      <c r="E23" s="163" t="n">
        <f aca="false">IF(OR($A23&lt;2,AND(G$15&gt;0,$A23&gt;G$15)),0,IF(AND($A23&gt;=G$12,G$12&gt;0),G$13,IF(AND($A23&gt;=G$9,G$9&gt;0),G$10,IF(AND($A23&gt;=G$6,G$6&gt;0),G$7,0))))</f>
        <v>0</v>
      </c>
      <c r="F23" s="164" t="n">
        <f aca="false">F22+E23</f>
        <v>100</v>
      </c>
      <c r="G23" s="165" t="n">
        <f aca="false">G22+F23</f>
        <v>300</v>
      </c>
      <c r="H23" s="72"/>
      <c r="I23" s="67" t="n">
        <f aca="false">IF(($A23&lt;K$4),1,IF(AND($A23&gt;K$15,K$15&gt;0),I22,IF(AND($A23&gt;=K$12,K$12&gt;0),ROUND(I22+K$13,4),IF(AND($A23&gt;=K$9,K$9&gt;0),ROUND(I22+K$10,4),IF(AND($A23&gt;=K$6,K$6&gt;0),ROUND(I22+K$7,4),K$3)))))</f>
        <v>2.3</v>
      </c>
      <c r="J23" s="68" t="n">
        <f aca="false">IF($A23&lt;K$4,K$2,IF(K$1=0,IF(K$16&gt;0,IF(K$2*K$16&lt;ROUND(J22*I23,3),K$2*K$16,ROUND(J22*I23,3)),ROUND(J22*I23,3)),IF(K$16&gt;0,IF(K$2*K$16&lt;ROUND(K$2*I23,3),K$2*K$16,ROUND(K$2*I23,3)),ROUND(K$2*I23,3))))</f>
        <v>0.053</v>
      </c>
      <c r="K23" s="69" t="n">
        <f aca="false">K22+ROUND(J23,3)</f>
        <v>0.096</v>
      </c>
      <c r="L23" s="292"/>
      <c r="M23" s="305" t="n">
        <f aca="false">ROUND(C23*O23-K23*$O$6,2)</f>
        <v>26</v>
      </c>
      <c r="N23" s="306" t="n">
        <f aca="false">IF($O$10&gt;0,M23/$O$10,0)</f>
        <v>0.0026</v>
      </c>
      <c r="O23" s="307" t="n">
        <f aca="false">ROUND(ROUND(K23,2)*$O$4,2)</f>
        <v>1</v>
      </c>
      <c r="P23" s="308" t="n">
        <f aca="false">ROUND((ROUND(K22,2)*(G23-G22)*$O$4+P22+J23*$O$6),2)</f>
        <v>70</v>
      </c>
      <c r="Q23" s="309" t="n">
        <f aca="false">P23/$O$10</f>
        <v>0.007</v>
      </c>
      <c r="R23" s="310" t="n">
        <f aca="false">ROUND(P23/O23,0)</f>
        <v>70</v>
      </c>
      <c r="S23" s="311" t="n">
        <f aca="false">ROUND(R23/G23,2)</f>
        <v>0.23</v>
      </c>
      <c r="T23" s="312" t="n">
        <f aca="false">R23+C23</f>
        <v>96</v>
      </c>
      <c r="U23" s="313" t="n">
        <f aca="false">ROUND(T23/G23,2)</f>
        <v>0.32</v>
      </c>
      <c r="V23" s="266"/>
      <c r="W23" s="314" t="n">
        <f aca="false">ROUND(K23*$O$7,2)</f>
        <v>10.85</v>
      </c>
      <c r="X23" s="315" t="n">
        <f aca="false">ROUND(P23+W23,2)</f>
        <v>80.85</v>
      </c>
      <c r="Y23" s="316"/>
      <c r="Z23" s="317" t="n">
        <f aca="false">IF($O$10&gt;0,ROUND($O$10-X23,2),0)</f>
        <v>9919.15</v>
      </c>
      <c r="AA23" s="318" t="n">
        <f aca="false">IF($O$10&gt;0,ROUND(X23/$O$10,2),0)</f>
        <v>0.01</v>
      </c>
      <c r="AB23" s="319" t="n">
        <f aca="false">IF(AND(Z23&gt;0,$O$4&gt;0),($O$10-P23-W23*$O$8)/O23,0)</f>
        <v>9928.915</v>
      </c>
      <c r="AC23" s="320" t="n">
        <f aca="false">IF(AB23&gt;0,AB23+G23,0)</f>
        <v>10228.915</v>
      </c>
      <c r="AD23" s="321" t="n">
        <v>4</v>
      </c>
      <c r="AE23" s="322"/>
      <c r="AF23" s="323" t="n">
        <f aca="false">IF(P23&gt;0,ROUND(W23/P23,2),0)</f>
        <v>0.16</v>
      </c>
      <c r="AG23" s="324" t="n">
        <f aca="false">IF($O$10&gt;0,ROUND(W23/$O$10,2),0)</f>
        <v>0</v>
      </c>
      <c r="AI23" s="221"/>
    </row>
    <row r="24" customFormat="false" ht="15" hidden="false" customHeight="false" outlineLevel="0" collapsed="false">
      <c r="A24" s="304" t="n">
        <v>5</v>
      </c>
      <c r="B24" s="166" t="n">
        <f aca="false">IF(AND($A24&gt;=C$12,C$12&gt;0),0,IF(AND($A24&gt;=C$9,C$9&gt;0),C$10,IF(AND($A24&gt;=C$6,C$6&gt;0),C$7,0)))</f>
        <v>0</v>
      </c>
      <c r="C24" s="168" t="n">
        <f aca="false">IF(AND($A24&gt;=C$12,C$12&gt;0),C$13,C23+B24)</f>
        <v>26</v>
      </c>
      <c r="D24" s="70"/>
      <c r="E24" s="166" t="n">
        <f aca="false">IF(OR($A24&lt;2,AND(G$15&gt;0,$A24&gt;G$15)),0,IF(AND($A24&gt;=G$12,G$12&gt;0),G$13,IF(AND($A24&gt;=G$9,G$9&gt;0),G$10,IF(AND($A24&gt;=G$6,G$6&gt;0),G$7,0))))</f>
        <v>0</v>
      </c>
      <c r="F24" s="167" t="n">
        <f aca="false">F23+E24</f>
        <v>100</v>
      </c>
      <c r="G24" s="168" t="n">
        <f aca="false">G23+F24</f>
        <v>400</v>
      </c>
      <c r="H24" s="70"/>
      <c r="I24" s="74" t="n">
        <f aca="false">IF(($A24&lt;K$4),1,IF(AND($A24&gt;K$15,K$15&gt;0),I23,IF(AND($A24&gt;=K$12,K$12&gt;0),ROUND(I23+K$13,4),IF(AND($A24&gt;=K$9,K$9&gt;0),ROUND(I23+K$10,4),IF(AND($A24&gt;=K$6,K$6&gt;0),ROUND(I23+K$7,4),K$3)))))</f>
        <v>2.5</v>
      </c>
      <c r="J24" s="75" t="n">
        <f aca="false">IF($A24&lt;K$4,K$2,IF(K$1=0,IF(K$16&gt;0,IF(K$2*K$16&lt;ROUND(J23*I24,3),K$2*K$16,ROUND(J23*I24,3)),ROUND(J23*I24,3)),IF(K$16&gt;0,IF(K$2*K$16&lt;ROUND(K$2*I24,3),K$2*K$16,ROUND(K$2*I24,3)),ROUND(K$2*I24,3))))</f>
        <v>0.133</v>
      </c>
      <c r="K24" s="76" t="n">
        <f aca="false">K23+ROUND(J24,3)</f>
        <v>0.229</v>
      </c>
      <c r="L24" s="292"/>
      <c r="M24" s="325" t="n">
        <f aca="false">ROUND(C24*O24-K24*$O$6,2)</f>
        <v>59.8</v>
      </c>
      <c r="N24" s="326" t="n">
        <f aca="false">IF($O$10&gt;0,M24/$O$10,0)</f>
        <v>0.00598</v>
      </c>
      <c r="O24" s="327" t="n">
        <f aca="false">ROUND(ROUND(K24,2)*$O$4,2)</f>
        <v>2.3</v>
      </c>
      <c r="P24" s="328" t="n">
        <f aca="false">ROUND((ROUND(K23,2)*(G24-G23)*$O$4+P23+J24*$O$6),2)</f>
        <v>170</v>
      </c>
      <c r="Q24" s="329" t="n">
        <f aca="false">P24/$O$10</f>
        <v>0.017</v>
      </c>
      <c r="R24" s="330" t="n">
        <f aca="false">ROUND(P24/O24,0)</f>
        <v>74</v>
      </c>
      <c r="S24" s="331" t="n">
        <f aca="false">ROUND(R24/G24,2)</f>
        <v>0.19</v>
      </c>
      <c r="T24" s="332" t="n">
        <f aca="false">R24+C24</f>
        <v>100</v>
      </c>
      <c r="U24" s="331" t="n">
        <f aca="false">ROUND(T24/G24,2)</f>
        <v>0.25</v>
      </c>
      <c r="V24" s="266"/>
      <c r="W24" s="333" t="n">
        <f aca="false">ROUND(K24*$O$7,2)</f>
        <v>25.88</v>
      </c>
      <c r="X24" s="334" t="n">
        <f aca="false">ROUND(P24+W24,2)</f>
        <v>195.88</v>
      </c>
      <c r="Y24" s="316"/>
      <c r="Z24" s="335" t="n">
        <f aca="false">IF($O$10&gt;0,ROUND($O$10-X24,2),0)</f>
        <v>9804.12</v>
      </c>
      <c r="AA24" s="336" t="n">
        <f aca="false">IF($O$10&gt;0,ROUND(X24/$O$10,2),0)</f>
        <v>0.02</v>
      </c>
      <c r="AB24" s="337" t="n">
        <f aca="false">IF(AND(Z24&gt;0,$O$4&gt;0),($O$10-P24-W24*$O$8)/O24,0)</f>
        <v>4272.78782608696</v>
      </c>
      <c r="AC24" s="338" t="n">
        <f aca="false">IF(AB24&gt;0,AB24+G24,0)</f>
        <v>4672.78782608696</v>
      </c>
      <c r="AD24" s="321" t="n">
        <v>5</v>
      </c>
      <c r="AE24" s="322"/>
      <c r="AF24" s="339" t="n">
        <f aca="false">IF(P24&gt;0,ROUND(W24/P24,2),0)</f>
        <v>0.15</v>
      </c>
      <c r="AG24" s="340" t="n">
        <f aca="false">IF($O$10&gt;0,ROUND(W24/$O$10,2),0)</f>
        <v>0</v>
      </c>
      <c r="AI24" s="221"/>
    </row>
    <row r="25" customFormat="false" ht="13.8" hidden="false" customHeight="false" outlineLevel="0" collapsed="false">
      <c r="A25" s="304" t="n">
        <v>6</v>
      </c>
      <c r="B25" s="163" t="n">
        <f aca="false">IF(AND($A25&gt;=C$12,C$12&gt;0),0,IF(AND($A25&gt;=C$9,C$9&gt;0),C$10,IF(AND($A25&gt;=C$6,C$6&gt;0),C$7,0)))</f>
        <v>0</v>
      </c>
      <c r="C25" s="187" t="n">
        <f aca="false">IF(AND($A25&gt;=C$12,C$12&gt;0),C$13,C24+B25)</f>
        <v>26</v>
      </c>
      <c r="D25" s="129"/>
      <c r="E25" s="163" t="n">
        <f aca="false">IF(OR($A25&lt;2,AND(G$15&gt;0,$A25&gt;G$15)),0,IF(AND($A25&gt;=G$12,G$12&gt;0),G$13,IF(AND($A25&gt;=G$9,G$9&gt;0),G$10,IF(AND($A25&gt;=G$6,G$6&gt;0),G$7,0))))</f>
        <v>0</v>
      </c>
      <c r="F25" s="164" t="n">
        <f aca="false">F24+E25</f>
        <v>100</v>
      </c>
      <c r="G25" s="165" t="n">
        <f aca="false">G24+F25</f>
        <v>500</v>
      </c>
      <c r="H25" s="72"/>
      <c r="I25" s="67" t="n">
        <f aca="false">IF(($A25&lt;K$4),1,IF(AND($A25&gt;K$15,K$15&gt;0),I24,IF(AND($A25&gt;=K$12,K$12&gt;0),ROUND(I24+K$13,4),IF(AND($A25&gt;=K$9,K$9&gt;0),ROUND(I24+K$10,4),IF(AND($A25&gt;=K$6,K$6&gt;0),ROUND(I24+K$7,4),K$3)))))</f>
        <v>2.35</v>
      </c>
      <c r="J25" s="68" t="n">
        <f aca="false">IF($A25&lt;K$4,K$2,IF(K$1=0,IF(K$16&gt;0,IF(K$2*K$16&lt;ROUND(J24*I25,3),K$2*K$16,ROUND(J24*I25,3)),ROUND(J24*I25,3)),IF(K$16&gt;0,IF(K$2*K$16&lt;ROUND(K$2*I25,3),K$2*K$16,ROUND(K$2*I25,3)),ROUND(K$2*I25,3))))</f>
        <v>0.313</v>
      </c>
      <c r="K25" s="69" t="n">
        <f aca="false">K24+ROUND(J25,3)</f>
        <v>0.542</v>
      </c>
      <c r="L25" s="292"/>
      <c r="M25" s="305" t="n">
        <f aca="false">ROUND(C25*O25-K25*$O$6,2)</f>
        <v>140.4</v>
      </c>
      <c r="N25" s="306" t="n">
        <f aca="false">IF($O$10&gt;0,M25/$O$10,0)</f>
        <v>0.01404</v>
      </c>
      <c r="O25" s="307" t="n">
        <f aca="false">ROUND(ROUND(K25,2)*$O$4,2)</f>
        <v>5.4</v>
      </c>
      <c r="P25" s="308" t="n">
        <f aca="false">ROUND((ROUND(K24,2)*(G25-G24)*$O$4+P24+J25*$O$6),2)</f>
        <v>400</v>
      </c>
      <c r="Q25" s="309" t="n">
        <f aca="false">P25/$O$10</f>
        <v>0.04</v>
      </c>
      <c r="R25" s="310" t="n">
        <f aca="false">ROUND(P25/O25,0)</f>
        <v>74</v>
      </c>
      <c r="S25" s="311" t="n">
        <f aca="false">ROUND(R25/G25,2)</f>
        <v>0.15</v>
      </c>
      <c r="T25" s="312" t="n">
        <f aca="false">R25+C25</f>
        <v>100</v>
      </c>
      <c r="U25" s="313" t="n">
        <f aca="false">ROUND(T25/G25,2)</f>
        <v>0.2</v>
      </c>
      <c r="V25" s="266"/>
      <c r="W25" s="314" t="n">
        <f aca="false">ROUND(K25*$O$7,2)</f>
        <v>61.25</v>
      </c>
      <c r="X25" s="315" t="n">
        <f aca="false">ROUND(P25+W25,2)</f>
        <v>461.25</v>
      </c>
      <c r="Y25" s="316"/>
      <c r="Z25" s="317" t="n">
        <f aca="false">IF($O$10&gt;0,ROUND($O$10-X25,2),0)</f>
        <v>9538.75</v>
      </c>
      <c r="AA25" s="318" t="n">
        <f aca="false">IF($O$10&gt;0,ROUND(X25/$O$10,2),0)</f>
        <v>0.05</v>
      </c>
      <c r="AB25" s="319" t="n">
        <f aca="false">IF(AND(Z25&gt;0,$O$4&gt;0),($O$10-P25-W25*$O$8)/O25,0)</f>
        <v>1776.64351851852</v>
      </c>
      <c r="AC25" s="320" t="n">
        <f aca="false">IF(AB25&gt;0,AB25+G25,0)</f>
        <v>2276.64351851852</v>
      </c>
      <c r="AD25" s="321" t="n">
        <v>6</v>
      </c>
      <c r="AE25" s="322"/>
      <c r="AF25" s="323" t="n">
        <f aca="false">IF(P25&gt;0,ROUND(W25/P25,2),0)</f>
        <v>0.15</v>
      </c>
      <c r="AG25" s="324" t="n">
        <f aca="false">IF($O$10&gt;0,ROUND(W25/$O$10,2),0)</f>
        <v>0.01</v>
      </c>
      <c r="AI25" s="221"/>
    </row>
    <row r="26" customFormat="false" ht="15" hidden="false" customHeight="false" outlineLevel="0" collapsed="false">
      <c r="A26" s="304" t="n">
        <v>7</v>
      </c>
      <c r="B26" s="163" t="n">
        <f aca="false">IF(AND($A26&gt;=C$12,C$12&gt;0),0,IF(AND($A26&gt;=C$9,C$9&gt;0),C$10,IF(AND($A26&gt;=C$6,C$6&gt;0),C$7,0)))</f>
        <v>0</v>
      </c>
      <c r="C26" s="187" t="n">
        <f aca="false">IF(AND($A26&gt;=C$12,C$12&gt;0),C$13,C25+B26)</f>
        <v>26</v>
      </c>
      <c r="D26" s="129"/>
      <c r="E26" s="163" t="n">
        <f aca="false">IF(OR($A26&lt;2,AND(G$15&gt;0,$A26&gt;G$15)),0,IF(AND($A26&gt;=G$12,G$12&gt;0),G$13,IF(AND($A26&gt;=G$9,G$9&gt;0),G$10,IF(AND($A26&gt;=G$6,G$6&gt;0),G$7,0))))</f>
        <v>0</v>
      </c>
      <c r="F26" s="164" t="n">
        <f aca="false">F25+E26</f>
        <v>100</v>
      </c>
      <c r="G26" s="165" t="n">
        <f aca="false">G25+F26</f>
        <v>600</v>
      </c>
      <c r="H26" s="72"/>
      <c r="I26" s="67" t="n">
        <f aca="false">IF(($A26&lt;K$4),1,IF(AND($A26&gt;K$15,K$15&gt;0),I25,IF(AND($A26&gt;=K$12,K$12&gt;0),ROUND(I25+K$13,4),IF(AND($A26&gt;=K$9,K$9&gt;0),ROUND(I25+K$10,4),IF(AND($A26&gt;=K$6,K$6&gt;0),ROUND(I25+K$7,4),K$3)))))</f>
        <v>2.35</v>
      </c>
      <c r="J26" s="68" t="n">
        <f aca="false">IF($A26&lt;K$4,K$2,IF(K$1=0,IF(K$16&gt;0,IF(K$2*K$16&lt;ROUND(J25*I26,3),K$2*K$16,ROUND(J25*I26,3)),ROUND(J25*I26,3)),IF(K$16&gt;0,IF(K$2*K$16&lt;ROUND(K$2*I26,3),K$2*K$16,ROUND(K$2*I26,3)),ROUND(K$2*I26,3))))</f>
        <v>0.736</v>
      </c>
      <c r="K26" s="69" t="n">
        <f aca="false">K25+ROUND(J26,3)</f>
        <v>1.278</v>
      </c>
      <c r="L26" s="292"/>
      <c r="M26" s="305" t="n">
        <f aca="false">ROUND(C26*O26-K26*$O$6,2)</f>
        <v>332.8</v>
      </c>
      <c r="N26" s="306" t="n">
        <f aca="false">IF($O$10&gt;0,M26/$O$10,0)</f>
        <v>0.03328</v>
      </c>
      <c r="O26" s="307" t="n">
        <f aca="false">ROUND(ROUND(K26,2)*$O$4,2)</f>
        <v>12.8</v>
      </c>
      <c r="P26" s="308" t="n">
        <f aca="false">ROUND((ROUND(K25,2)*(G26-G25)*$O$4+P25+J26*$O$6),2)</f>
        <v>940</v>
      </c>
      <c r="Q26" s="309" t="n">
        <f aca="false">P26/$O$10</f>
        <v>0.094</v>
      </c>
      <c r="R26" s="310" t="n">
        <f aca="false">ROUND(P26/O26,0)</f>
        <v>73</v>
      </c>
      <c r="S26" s="311" t="n">
        <f aca="false">ROUND(R26/G26,2)</f>
        <v>0.12</v>
      </c>
      <c r="T26" s="312" t="n">
        <f aca="false">R26+C26</f>
        <v>99</v>
      </c>
      <c r="U26" s="313" t="n">
        <f aca="false">ROUND(T26/G26,2)</f>
        <v>0.17</v>
      </c>
      <c r="V26" s="266"/>
      <c r="W26" s="314" t="n">
        <f aca="false">ROUND(K26*$O$7,2)</f>
        <v>144.41</v>
      </c>
      <c r="X26" s="315" t="n">
        <f aca="false">ROUND(P26+W26,2)</f>
        <v>1084.41</v>
      </c>
      <c r="Y26" s="316"/>
      <c r="Z26" s="317" t="n">
        <f aca="false">IF($O$10&gt;0,ROUND($O$10-X26,2),0)</f>
        <v>8915.59</v>
      </c>
      <c r="AA26" s="318" t="n">
        <f aca="false">IF($O$10&gt;0,ROUND(X26/$O$10,2),0)</f>
        <v>0.11</v>
      </c>
      <c r="AB26" s="319" t="n">
        <f aca="false">IF(AND(Z26&gt;0,$O$4&gt;0),($O$10-P26-W26*$O$8)/O26,0)</f>
        <v>706.684296875</v>
      </c>
      <c r="AC26" s="320" t="n">
        <f aca="false">IF(AB26&gt;0,AB26+G26,0)</f>
        <v>1306.684296875</v>
      </c>
      <c r="AD26" s="321" t="n">
        <v>7</v>
      </c>
      <c r="AE26" s="322"/>
      <c r="AF26" s="323" t="n">
        <f aca="false">IF(P26&gt;0,ROUND(W26/P26,2),0)</f>
        <v>0.15</v>
      </c>
      <c r="AG26" s="324" t="n">
        <f aca="false">IF($O$10&gt;0,ROUND(W26/$O$10,2),0)</f>
        <v>0.01</v>
      </c>
      <c r="AI26" s="210" t="n">
        <v>2</v>
      </c>
    </row>
    <row r="27" customFormat="false" ht="15" hidden="false" customHeight="false" outlineLevel="0" collapsed="false">
      <c r="A27" s="304" t="n">
        <v>8</v>
      </c>
      <c r="B27" s="163" t="n">
        <f aca="false">IF(AND($A27&gt;=C$12,C$12&gt;0),0,IF(AND($A27&gt;=C$9,C$9&gt;0),C$10,IF(AND($A27&gt;=C$6,C$6&gt;0),C$7,0)))</f>
        <v>0</v>
      </c>
      <c r="C27" s="187" t="n">
        <f aca="false">IF(AND($A27&gt;=C$12,C$12&gt;0),C$13,C26+B27)</f>
        <v>26</v>
      </c>
      <c r="D27" s="129"/>
      <c r="E27" s="163" t="n">
        <f aca="false">IF(OR($A27&lt;2,AND(G$15&gt;0,$A27&gt;G$15)),0,IF(AND($A27&gt;=G$12,G$12&gt;0),G$13,IF(AND($A27&gt;=G$9,G$9&gt;0),G$10,IF(AND($A27&gt;=G$6,G$6&gt;0),G$7,0))))</f>
        <v>0</v>
      </c>
      <c r="F27" s="164" t="n">
        <f aca="false">F26+E27</f>
        <v>100</v>
      </c>
      <c r="G27" s="165" t="n">
        <f aca="false">G26+F27</f>
        <v>700</v>
      </c>
      <c r="H27" s="72"/>
      <c r="I27" s="67" t="n">
        <f aca="false">IF(($A27&lt;K$4),1,IF(AND($A27&gt;K$15,K$15&gt;0),I26,IF(AND($A27&gt;=K$12,K$12&gt;0),ROUND(I26+K$13,4),IF(AND($A27&gt;=K$9,K$9&gt;0),ROUND(I26+K$10,4),IF(AND($A27&gt;=K$6,K$6&gt;0),ROUND(I26+K$7,4),K$3)))))</f>
        <v>2.35</v>
      </c>
      <c r="J27" s="68" t="n">
        <f aca="false">IF($A27&lt;K$4,K$2,IF(K$1=0,IF(K$16&gt;0,IF(K$2*K$16&lt;ROUND(J26*I27,3),K$2*K$16,ROUND(J26*I27,3)),ROUND(J26*I27,3)),IF(K$16&gt;0,IF(K$2*K$16&lt;ROUND(K$2*I27,3),K$2*K$16,ROUND(K$2*I27,3)),ROUND(K$2*I27,3))))</f>
        <v>1.73</v>
      </c>
      <c r="K27" s="69" t="n">
        <f aca="false">K26+ROUND(J27,3)</f>
        <v>3.008</v>
      </c>
      <c r="L27" s="292"/>
      <c r="M27" s="305" t="n">
        <f aca="false">ROUND(C27*O27-K27*$O$6,2)</f>
        <v>782.6</v>
      </c>
      <c r="N27" s="306" t="n">
        <f aca="false">IF($O$10&gt;0,M27/$O$10,0)</f>
        <v>0.07826</v>
      </c>
      <c r="O27" s="307" t="n">
        <f aca="false">ROUND(ROUND(K27,2)*$O$4,2)</f>
        <v>30.1</v>
      </c>
      <c r="P27" s="308" t="n">
        <f aca="false">ROUND((ROUND(K26,2)*(G27-G26)*$O$4+P26+J27*$O$6),2)</f>
        <v>2220</v>
      </c>
      <c r="Q27" s="309" t="n">
        <f aca="false">P27/$O$10</f>
        <v>0.222</v>
      </c>
      <c r="R27" s="310" t="n">
        <f aca="false">ROUND(P27/O27,0)</f>
        <v>74</v>
      </c>
      <c r="S27" s="311" t="n">
        <f aca="false">ROUND(R27/G27,2)</f>
        <v>0.11</v>
      </c>
      <c r="T27" s="312" t="n">
        <f aca="false">R27+C27</f>
        <v>100</v>
      </c>
      <c r="U27" s="313" t="n">
        <f aca="false">ROUND(T27/G27,2)</f>
        <v>0.14</v>
      </c>
      <c r="V27" s="266"/>
      <c r="W27" s="314" t="n">
        <f aca="false">ROUND(K27*$O$7,2)</f>
        <v>339.9</v>
      </c>
      <c r="X27" s="315" t="n">
        <f aca="false">ROUND(P27+W27,2)</f>
        <v>2559.9</v>
      </c>
      <c r="Y27" s="316"/>
      <c r="Z27" s="317" t="n">
        <f aca="false">IF($O$10&gt;0,ROUND($O$10-X27,2),0)</f>
        <v>7440.1</v>
      </c>
      <c r="AA27" s="318" t="n">
        <f aca="false">IF($O$10&gt;0,ROUND(X27/$O$10,2),0)</f>
        <v>0.26</v>
      </c>
      <c r="AB27" s="319" t="n">
        <f aca="false">IF(AND(Z27&gt;0,$O$4&gt;0),($O$10-P27-W27*$O$8)/O27,0)</f>
        <v>257.342524916943</v>
      </c>
      <c r="AC27" s="320" t="n">
        <f aca="false">IF(AB27&gt;0,AB27+G27,0)</f>
        <v>957.342524916944</v>
      </c>
      <c r="AD27" s="321" t="n">
        <v>8</v>
      </c>
      <c r="AE27" s="322"/>
      <c r="AF27" s="323" t="n">
        <f aca="false">IF(P27&gt;0,ROUND(W27/P27,2),0)</f>
        <v>0.15</v>
      </c>
      <c r="AG27" s="324" t="n">
        <f aca="false">IF($O$10&gt;0,ROUND(W27/$O$10,2),0)</f>
        <v>0.03</v>
      </c>
      <c r="AI27" s="210"/>
    </row>
    <row r="28" customFormat="false" ht="17.25" hidden="false" customHeight="true" outlineLevel="0" collapsed="false">
      <c r="A28" s="304" t="n">
        <v>9</v>
      </c>
      <c r="B28" s="163" t="n">
        <f aca="false">IF(AND($A28&gt;=C$12,C$12&gt;0),0,IF(AND($A28&gt;=C$9,C$9&gt;0),C$10,IF(AND($A28&gt;=C$6,C$6&gt;0),C$7,0)))</f>
        <v>0</v>
      </c>
      <c r="C28" s="187" t="n">
        <f aca="false">IF(AND($A28&gt;=C$12,C$12&gt;0),C$13,C27+B28)</f>
        <v>26</v>
      </c>
      <c r="D28" s="129"/>
      <c r="E28" s="163" t="n">
        <f aca="false">IF(OR($A28&lt;2,AND(G$15&gt;0,$A28&gt;G$15)),0,IF(AND($A28&gt;=G$12,G$12&gt;0),G$13,IF(AND($A28&gt;=G$9,G$9&gt;0),G$10,IF(AND($A28&gt;=G$6,G$6&gt;0),G$7,0))))</f>
        <v>0</v>
      </c>
      <c r="F28" s="164" t="n">
        <f aca="false">F27+E28</f>
        <v>100</v>
      </c>
      <c r="G28" s="165" t="n">
        <f aca="false">G27+F28</f>
        <v>800</v>
      </c>
      <c r="H28" s="72"/>
      <c r="I28" s="67" t="n">
        <f aca="false">IF(($A28&lt;K$4),1,IF(AND($A28&gt;K$15,K$15&gt;0),I27,IF(AND($A28&gt;=K$12,K$12&gt;0),ROUND(I27+K$13,4),IF(AND($A28&gt;=K$9,K$9&gt;0),ROUND(I27+K$10,4),IF(AND($A28&gt;=K$6,K$6&gt;0),ROUND(I27+K$7,4),K$3)))))</f>
        <v>2.35</v>
      </c>
      <c r="J28" s="68" t="n">
        <f aca="false">IF($A28&lt;K$4,K$2,IF(K$1=0,IF(K$16&gt;0,IF(K$2*K$16&lt;ROUND(J27*I28,3),K$2*K$16,ROUND(J27*I28,3)),ROUND(J27*I28,3)),IF(K$16&gt;0,IF(K$2*K$16&lt;ROUND(K$2*I28,3),K$2*K$16,ROUND(K$2*I28,3)),ROUND(K$2*I28,3))))</f>
        <v>4.066</v>
      </c>
      <c r="K28" s="69" t="n">
        <f aca="false">K27+ROUND(J28,3)</f>
        <v>7.074</v>
      </c>
      <c r="L28" s="292"/>
      <c r="M28" s="305" t="n">
        <f aca="false">ROUND(C28*O28-K28*$O$6,2)</f>
        <v>1838.2</v>
      </c>
      <c r="N28" s="306" t="n">
        <f aca="false">IF($O$10&gt;0,M28/$O$10,0)</f>
        <v>0.18382</v>
      </c>
      <c r="O28" s="307" t="n">
        <f aca="false">ROUND(ROUND(K28,2)*$O$4,2)</f>
        <v>70.7</v>
      </c>
      <c r="P28" s="308" t="n">
        <f aca="false">ROUND((ROUND(K27,2)*(G28-G27)*$O$4+P27+J28*$O$6),2)</f>
        <v>5230</v>
      </c>
      <c r="Q28" s="309" t="n">
        <f aca="false">P28/$O$10</f>
        <v>0.523</v>
      </c>
      <c r="R28" s="310" t="n">
        <f aca="false">ROUND(P28/O28,0)</f>
        <v>74</v>
      </c>
      <c r="S28" s="311" t="n">
        <f aca="false">ROUND(R28/G28,2)</f>
        <v>0.09</v>
      </c>
      <c r="T28" s="312" t="n">
        <f aca="false">R28+C28</f>
        <v>100</v>
      </c>
      <c r="U28" s="313" t="n">
        <f aca="false">ROUND(T28/G28,2)</f>
        <v>0.13</v>
      </c>
      <c r="V28" s="266"/>
      <c r="W28" s="314" t="n">
        <f aca="false">ROUND(K28*$O$7,2)</f>
        <v>799.36</v>
      </c>
      <c r="X28" s="315" t="n">
        <f aca="false">ROUND(P28+W28,2)</f>
        <v>6029.36</v>
      </c>
      <c r="Y28" s="316"/>
      <c r="Z28" s="317" t="n">
        <f aca="false">IF($O$10&gt;0,ROUND($O$10-X28,2),0)</f>
        <v>3970.64</v>
      </c>
      <c r="AA28" s="318" t="n">
        <f aca="false">IF($O$10&gt;0,ROUND(X28/$O$10,2),0)</f>
        <v>0.6</v>
      </c>
      <c r="AB28" s="319" t="n">
        <f aca="false">IF(AND(Z28&gt;0,$O$4&gt;0),($O$10-P28-W28*$O$8)/O28,0)</f>
        <v>66.3375388967468</v>
      </c>
      <c r="AC28" s="320" t="n">
        <f aca="false">IF(AB28&gt;0,AB28+G28,0)</f>
        <v>866.337538896747</v>
      </c>
      <c r="AD28" s="321" t="n">
        <v>9</v>
      </c>
      <c r="AE28" s="322"/>
      <c r="AF28" s="323" t="n">
        <f aca="false">IF(P28&gt;0,ROUND(W28/P28,2),0)</f>
        <v>0.15</v>
      </c>
      <c r="AG28" s="324" t="n">
        <f aca="false">IF($O$10&gt;0,ROUND(W28/$O$10,2),0)</f>
        <v>0.08</v>
      </c>
      <c r="AI28" s="341"/>
    </row>
    <row r="29" customFormat="false" ht="15" hidden="false" customHeight="false" outlineLevel="0" collapsed="false">
      <c r="A29" s="304" t="n">
        <v>10</v>
      </c>
      <c r="B29" s="166" t="n">
        <f aca="false">IF(AND($A29&gt;=C$12,C$12&gt;0),0,IF(AND($A29&gt;=C$9,C$9&gt;0),C$10,IF(AND($A29&gt;=C$6,C$6&gt;0),C$7,0)))</f>
        <v>0</v>
      </c>
      <c r="C29" s="168" t="n">
        <f aca="false">IF(AND($A29&gt;=C$12,C$12&gt;0),C$13,C28+B29)</f>
        <v>26</v>
      </c>
      <c r="D29" s="70"/>
      <c r="E29" s="166" t="n">
        <f aca="false">IF(OR($A29&lt;2,AND(G$15&gt;0,$A29&gt;G$15)),0,IF(AND($A29&gt;=G$12,G$12&gt;0),G$13,IF(AND($A29&gt;=G$9,G$9&gt;0),G$10,IF(AND($A29&gt;=G$6,G$6&gt;0),G$7,0))))</f>
        <v>0</v>
      </c>
      <c r="F29" s="167" t="n">
        <f aca="false">F28+E29</f>
        <v>100</v>
      </c>
      <c r="G29" s="168" t="n">
        <f aca="false">G28+F29</f>
        <v>900</v>
      </c>
      <c r="H29" s="70"/>
      <c r="I29" s="74" t="n">
        <f aca="false">IF(($A29&lt;K$4),1,IF(AND($A29&gt;K$15,K$15&gt;0),I28,IF(AND($A29&gt;=K$12,K$12&gt;0),ROUND(I28+K$13,4),IF(AND($A29&gt;=K$9,K$9&gt;0),ROUND(I28+K$10,4),IF(AND($A29&gt;=K$6,K$6&gt;0),ROUND(I28+K$7,4),K$3)))))</f>
        <v>2.35</v>
      </c>
      <c r="J29" s="75" t="n">
        <f aca="false">IF($A29&lt;K$4,K$2,IF(K$1=0,IF(K$16&gt;0,IF(K$2*K$16&lt;ROUND(J28*I29,3),K$2*K$16,ROUND(J28*I29,3)),ROUND(J28*I29,3)),IF(K$16&gt;0,IF(K$2*K$16&lt;ROUND(K$2*I29,3),K$2*K$16,ROUND(K$2*I29,3)),ROUND(K$2*I29,3))))</f>
        <v>9.555</v>
      </c>
      <c r="K29" s="76" t="n">
        <f aca="false">K28+ROUND(J29,3)</f>
        <v>16.629</v>
      </c>
      <c r="L29" s="292"/>
      <c r="M29" s="325" t="n">
        <f aca="false">ROUND(C29*O29-K29*$O$6,2)</f>
        <v>4323.8</v>
      </c>
      <c r="N29" s="326" t="n">
        <f aca="false">IF($O$10&gt;0,M29/$O$10,0)</f>
        <v>0.43238</v>
      </c>
      <c r="O29" s="327" t="n">
        <f aca="false">ROUND(ROUND(K29,2)*$O$4,2)</f>
        <v>166.3</v>
      </c>
      <c r="P29" s="328" t="n">
        <f aca="false">ROUND((ROUND(K28,2)*(G29-G28)*$O$4+P28+J29*$O$6),2)</f>
        <v>12300</v>
      </c>
      <c r="Q29" s="329" t="n">
        <f aca="false">P29/$O$10</f>
        <v>1.23</v>
      </c>
      <c r="R29" s="330" t="n">
        <f aca="false">ROUND(P29/O29,0)</f>
        <v>74</v>
      </c>
      <c r="S29" s="331" t="n">
        <f aca="false">ROUND(R29/G29,2)</f>
        <v>0.08</v>
      </c>
      <c r="T29" s="332" t="n">
        <f aca="false">R29+C29</f>
        <v>100</v>
      </c>
      <c r="U29" s="331" t="n">
        <f aca="false">ROUND(T29/G29,2)</f>
        <v>0.11</v>
      </c>
      <c r="V29" s="266"/>
      <c r="W29" s="333" t="n">
        <f aca="false">ROUND(K29*$O$7,2)</f>
        <v>1879.08</v>
      </c>
      <c r="X29" s="334" t="n">
        <f aca="false">ROUND(P29+W29,2)</f>
        <v>14179.08</v>
      </c>
      <c r="Y29" s="316"/>
      <c r="Z29" s="335" t="n">
        <f aca="false">IF($O$10&gt;0,ROUND($O$10-X29,2),0)</f>
        <v>-4179.08</v>
      </c>
      <c r="AA29" s="336" t="n">
        <f aca="false">IF($O$10&gt;0,ROUND(X29/$O$10,2),0)</f>
        <v>1.42</v>
      </c>
      <c r="AB29" s="337" t="n">
        <f aca="false">IF(AND(Z29&gt;0,$O$4&gt;0),($O$10-P29-W29*$O$8)/O29,0)</f>
        <v>0</v>
      </c>
      <c r="AC29" s="338" t="n">
        <f aca="false">IF(AB29&gt;0,AB29+G29,0)</f>
        <v>0</v>
      </c>
      <c r="AD29" s="321" t="n">
        <v>10</v>
      </c>
      <c r="AE29" s="322"/>
      <c r="AF29" s="339" t="n">
        <f aca="false">IF(P29&gt;0,ROUND(W29/P29,2),0)</f>
        <v>0.15</v>
      </c>
      <c r="AG29" s="340" t="n">
        <f aca="false">IF($O$10&gt;0,ROUND(W29/$O$10,2),0)</f>
        <v>0.19</v>
      </c>
    </row>
    <row r="30" customFormat="false" ht="15" hidden="false" customHeight="false" outlineLevel="0" collapsed="false">
      <c r="A30" s="304" t="n">
        <v>11</v>
      </c>
      <c r="B30" s="163" t="n">
        <f aca="false">IF(AND($A30&gt;=C$12,C$12&gt;0),0,IF(AND($A30&gt;=C$9,C$9&gt;0),C$10,IF(AND($A30&gt;=C$6,C$6&gt;0),C$7,0)))</f>
        <v>0</v>
      </c>
      <c r="C30" s="187" t="n">
        <f aca="false">IF(AND($A30&gt;=C$12,C$12&gt;0),C$13,C29+B30)</f>
        <v>26</v>
      </c>
      <c r="D30" s="129"/>
      <c r="E30" s="163" t="n">
        <f aca="false">IF(OR($A30&lt;2,AND(G$15&gt;0,$A30&gt;G$15)),0,IF(AND($A30&gt;=G$12,G$12&gt;0),G$13,IF(AND($A30&gt;=G$9,G$9&gt;0),G$10,IF(AND($A30&gt;=G$6,G$6&gt;0),G$7,0))))</f>
        <v>0</v>
      </c>
      <c r="F30" s="164" t="n">
        <f aca="false">F29+E30</f>
        <v>100</v>
      </c>
      <c r="G30" s="165" t="n">
        <f aca="false">G29+F30</f>
        <v>1000</v>
      </c>
      <c r="H30" s="72"/>
      <c r="I30" s="67" t="n">
        <f aca="false">IF(($A30&lt;K$4),1,IF(AND($A30&gt;K$15,K$15&gt;0),I29,IF(AND($A30&gt;=K$12,K$12&gt;0),ROUND(I29+K$13,4),IF(AND($A30&gt;=K$9,K$9&gt;0),ROUND(I29+K$10,4),IF(AND($A30&gt;=K$6,K$6&gt;0),ROUND(I29+K$7,4),K$3)))))</f>
        <v>2.35</v>
      </c>
      <c r="J30" s="68" t="n">
        <f aca="false">IF($A30&lt;K$4,K$2,IF(K$1=0,IF(K$16&gt;0,IF(K$2*K$16&lt;ROUND(J29*I30,3),K$2*K$16,ROUND(J29*I30,3)),ROUND(J29*I30,3)),IF(K$16&gt;0,IF(K$2*K$16&lt;ROUND(K$2*I30,3),K$2*K$16,ROUND(K$2*I30,3)),ROUND(K$2*I30,3))))</f>
        <v>22.454</v>
      </c>
      <c r="K30" s="69" t="n">
        <f aca="false">K29+ROUND(J30,3)</f>
        <v>39.083</v>
      </c>
      <c r="L30" s="292"/>
      <c r="M30" s="305" t="n">
        <f aca="false">ROUND(C30*O30-K30*$O$6,2)</f>
        <v>10160.8</v>
      </c>
      <c r="N30" s="306" t="n">
        <f aca="false">IF($O$10&gt;0,M30/$O$10,0)</f>
        <v>1.01608</v>
      </c>
      <c r="O30" s="307" t="n">
        <f aca="false">ROUND(ROUND(K30,2)*$O$4,2)</f>
        <v>390.8</v>
      </c>
      <c r="P30" s="308" t="n">
        <f aca="false">ROUND((ROUND(K29,2)*(G30-G29)*$O$4+P29+J30*$O$6),2)</f>
        <v>28930</v>
      </c>
      <c r="Q30" s="309" t="n">
        <f aca="false">P30/$O$10</f>
        <v>2.893</v>
      </c>
      <c r="R30" s="310" t="n">
        <f aca="false">ROUND(P30/O30,0)</f>
        <v>74</v>
      </c>
      <c r="S30" s="311" t="n">
        <f aca="false">ROUND(R30/G30,2)</f>
        <v>0.07</v>
      </c>
      <c r="T30" s="312" t="n">
        <f aca="false">R30+C30</f>
        <v>100</v>
      </c>
      <c r="U30" s="313" t="n">
        <f aca="false">ROUND(T30/G30,2)</f>
        <v>0.1</v>
      </c>
      <c r="V30" s="266"/>
      <c r="W30" s="314" t="n">
        <f aca="false">ROUND(K30*$O$7,2)</f>
        <v>4416.38</v>
      </c>
      <c r="X30" s="315" t="n">
        <f aca="false">ROUND(P30+W30,2)</f>
        <v>33346.38</v>
      </c>
      <c r="Y30" s="316"/>
      <c r="Z30" s="317" t="n">
        <f aca="false">IF($O$10&gt;0,ROUND($O$10-X30,2),0)</f>
        <v>-23346.38</v>
      </c>
      <c r="AA30" s="318" t="n">
        <f aca="false">IF($O$10&gt;0,ROUND(X30/$O$10,2),0)</f>
        <v>3.33</v>
      </c>
      <c r="AB30" s="319" t="n">
        <f aca="false">IF(AND(Z30&gt;0,$O$4&gt;0),($O$10-P30-W30*$O$8)/O30,0)</f>
        <v>0</v>
      </c>
      <c r="AC30" s="320" t="n">
        <f aca="false">IF(AB30&gt;0,AB30+G30,0)</f>
        <v>0</v>
      </c>
      <c r="AD30" s="321" t="n">
        <v>11</v>
      </c>
      <c r="AE30" s="322"/>
      <c r="AF30" s="323" t="n">
        <f aca="false">IF(P30&gt;0,ROUND(W30/P30,2),0)</f>
        <v>0.15</v>
      </c>
      <c r="AG30" s="324" t="n">
        <f aca="false">IF($O$10&gt;0,ROUND(W30/$O$10,2),0)</f>
        <v>0.44</v>
      </c>
    </row>
    <row r="31" customFormat="false" ht="15" hidden="false" customHeight="false" outlineLevel="0" collapsed="false">
      <c r="A31" s="304" t="n">
        <v>12</v>
      </c>
      <c r="B31" s="163" t="n">
        <f aca="false">IF(AND($A31&gt;=C$12,C$12&gt;0),0,IF(AND($A31&gt;=C$9,C$9&gt;0),C$10,IF(AND($A31&gt;=C$6,C$6&gt;0),C$7,0)))</f>
        <v>0</v>
      </c>
      <c r="C31" s="187" t="n">
        <f aca="false">IF(AND($A31&gt;=C$12,C$12&gt;0),C$13,C30+B31)</f>
        <v>26</v>
      </c>
      <c r="D31" s="129"/>
      <c r="E31" s="163" t="n">
        <f aca="false">IF(OR($A31&lt;2,AND(G$15&gt;0,$A31&gt;G$15)),0,IF(AND($A31&gt;=G$12,G$12&gt;0),G$13,IF(AND($A31&gt;=G$9,G$9&gt;0),G$10,IF(AND($A31&gt;=G$6,G$6&gt;0),G$7,0))))</f>
        <v>0</v>
      </c>
      <c r="F31" s="164" t="n">
        <f aca="false">F30+E31</f>
        <v>100</v>
      </c>
      <c r="G31" s="165" t="n">
        <f aca="false">G30+F31</f>
        <v>1100</v>
      </c>
      <c r="H31" s="72"/>
      <c r="I31" s="67" t="n">
        <f aca="false">IF(($A31&lt;K$4),1,IF(AND($A31&gt;K$15,K$15&gt;0),I30,IF(AND($A31&gt;=K$12,K$12&gt;0),ROUND(I30+K$13,4),IF(AND($A31&gt;=K$9,K$9&gt;0),ROUND(I30+K$10,4),IF(AND($A31&gt;=K$6,K$6&gt;0),ROUND(I30+K$7,4),K$3)))))</f>
        <v>2.35</v>
      </c>
      <c r="J31" s="68" t="n">
        <f aca="false">IF($A31&lt;K$4,K$2,IF(K$1=0,IF(K$16&gt;0,IF(K$2*K$16&lt;ROUND(J30*I31,3),K$2*K$16,ROUND(J30*I31,3)),ROUND(J30*I31,3)),IF(K$16&gt;0,IF(K$2*K$16&lt;ROUND(K$2*I31,3),K$2*K$16,ROUND(K$2*I31,3)),ROUND(K$2*I31,3))))</f>
        <v>52.767</v>
      </c>
      <c r="K31" s="69" t="n">
        <f aca="false">K30+ROUND(J31,3)</f>
        <v>91.85</v>
      </c>
      <c r="L31" s="292"/>
      <c r="M31" s="305" t="n">
        <f aca="false">ROUND(C31*O31-K31*$O$6,2)</f>
        <v>23881</v>
      </c>
      <c r="N31" s="306" t="n">
        <f aca="false">IF($O$10&gt;0,M31/$O$10,0)</f>
        <v>2.3881</v>
      </c>
      <c r="O31" s="307" t="n">
        <f aca="false">ROUND(ROUND(K31,2)*$O$4,2)</f>
        <v>918.5</v>
      </c>
      <c r="P31" s="308" t="n">
        <f aca="false">ROUND((ROUND(K30,2)*(G31-G30)*$O$4+P30+J31*$O$6),2)</f>
        <v>68010</v>
      </c>
      <c r="Q31" s="309" t="n">
        <f aca="false">P31/$O$10</f>
        <v>6.801</v>
      </c>
      <c r="R31" s="310" t="n">
        <f aca="false">ROUND(P31/O31,0)</f>
        <v>74</v>
      </c>
      <c r="S31" s="311" t="n">
        <f aca="false">ROUND(R31/G31,2)</f>
        <v>0.07</v>
      </c>
      <c r="T31" s="312" t="n">
        <f aca="false">R31+C31</f>
        <v>100</v>
      </c>
      <c r="U31" s="313" t="n">
        <f aca="false">ROUND(T31/G31,2)</f>
        <v>0.09</v>
      </c>
      <c r="V31" s="266"/>
      <c r="W31" s="314" t="n">
        <f aca="false">ROUND(K31*$O$7,2)</f>
        <v>10379.05</v>
      </c>
      <c r="X31" s="315" t="n">
        <f aca="false">ROUND(P31+W31,2)</f>
        <v>78389.05</v>
      </c>
      <c r="Y31" s="316"/>
      <c r="Z31" s="317" t="n">
        <f aca="false">IF($O$10&gt;0,ROUND($O$10-X31,2),0)</f>
        <v>-68389.05</v>
      </c>
      <c r="AA31" s="318" t="n">
        <f aca="false">IF($O$10&gt;0,ROUND(X31/$O$10,2),0)</f>
        <v>7.84</v>
      </c>
      <c r="AB31" s="319" t="n">
        <f aca="false">IF(AND(Z31&gt;0,$O$4&gt;0),($O$10-P31-W31*$O$8)/O31,0)</f>
        <v>0</v>
      </c>
      <c r="AC31" s="320" t="n">
        <f aca="false">IF(AB31&gt;0,AB31+G31,0)</f>
        <v>0</v>
      </c>
      <c r="AD31" s="321" t="n">
        <v>12</v>
      </c>
      <c r="AE31" s="322"/>
      <c r="AF31" s="323" t="n">
        <f aca="false">IF(P31&gt;0,ROUND(W31/P31,2),0)</f>
        <v>0.15</v>
      </c>
      <c r="AG31" s="324" t="n">
        <f aca="false">IF($O$10&gt;0,ROUND(W31/$O$10,2),0)</f>
        <v>1.04</v>
      </c>
    </row>
    <row r="32" customFormat="false" ht="15" hidden="false" customHeight="false" outlineLevel="0" collapsed="false">
      <c r="A32" s="304" t="n">
        <v>13</v>
      </c>
      <c r="B32" s="163" t="n">
        <f aca="false">IF(AND($A32&gt;=C$12,C$12&gt;0),0,IF(AND($A32&gt;=C$9,C$9&gt;0),C$10,IF(AND($A32&gt;=C$6,C$6&gt;0),C$7,0)))</f>
        <v>0</v>
      </c>
      <c r="C32" s="187" t="n">
        <f aca="false">IF(AND($A32&gt;=C$12,C$12&gt;0),C$13,C31+B32)</f>
        <v>26</v>
      </c>
      <c r="D32" s="129"/>
      <c r="E32" s="163" t="n">
        <f aca="false">IF(OR($A32&lt;2,AND(G$15&gt;0,$A32&gt;G$15)),0,IF(AND($A32&gt;=G$12,G$12&gt;0),G$13,IF(AND($A32&gt;=G$9,G$9&gt;0),G$10,IF(AND($A32&gt;=G$6,G$6&gt;0),G$7,0))))</f>
        <v>0</v>
      </c>
      <c r="F32" s="164" t="n">
        <f aca="false">F31+E32</f>
        <v>100</v>
      </c>
      <c r="G32" s="165" t="n">
        <f aca="false">G31+F32</f>
        <v>1200</v>
      </c>
      <c r="H32" s="72"/>
      <c r="I32" s="67" t="n">
        <f aca="false">IF(($A32&lt;K$4),1,IF(AND($A32&gt;K$15,K$15&gt;0),I31,IF(AND($A32&gt;=K$12,K$12&gt;0),ROUND(I31+K$13,4),IF(AND($A32&gt;=K$9,K$9&gt;0),ROUND(I31+K$10,4),IF(AND($A32&gt;=K$6,K$6&gt;0),ROUND(I31+K$7,4),K$3)))))</f>
        <v>2.35</v>
      </c>
      <c r="J32" s="68" t="n">
        <f aca="false">IF($A32&lt;K$4,K$2,IF(K$1=0,IF(K$16&gt;0,IF(K$2*K$16&lt;ROUND(J31*I32,3),K$2*K$16,ROUND(J31*I32,3)),ROUND(J31*I32,3)),IF(K$16&gt;0,IF(K$2*K$16&lt;ROUND(K$2*I32,3),K$2*K$16,ROUND(K$2*I32,3)),ROUND(K$2*I32,3))))</f>
        <v>124.002</v>
      </c>
      <c r="K32" s="69" t="n">
        <f aca="false">K31+ROUND(J32,3)</f>
        <v>215.852</v>
      </c>
      <c r="L32" s="292"/>
      <c r="M32" s="305" t="n">
        <f aca="false">ROUND(C32*O32-K32*$O$6,2)</f>
        <v>56121</v>
      </c>
      <c r="N32" s="306" t="n">
        <f aca="false">IF($O$10&gt;0,M32/$O$10,0)</f>
        <v>5.6121</v>
      </c>
      <c r="O32" s="307" t="n">
        <f aca="false">ROUND(ROUND(K32,2)*$O$4,2)</f>
        <v>2158.5</v>
      </c>
      <c r="P32" s="308" t="n">
        <f aca="false">ROUND((ROUND(K31,2)*(G32-G31)*$O$4+P31+J32*$O$6),2)</f>
        <v>159860</v>
      </c>
      <c r="Q32" s="309" t="n">
        <f aca="false">P32/$O$10</f>
        <v>15.986</v>
      </c>
      <c r="R32" s="310" t="n">
        <f aca="false">ROUND(P32/O32,0)</f>
        <v>74</v>
      </c>
      <c r="S32" s="311" t="n">
        <f aca="false">ROUND(R32/G32,2)</f>
        <v>0.06</v>
      </c>
      <c r="T32" s="312" t="n">
        <f aca="false">R32+C32</f>
        <v>100</v>
      </c>
      <c r="U32" s="313" t="n">
        <f aca="false">ROUND(T32/G32,2)</f>
        <v>0.08</v>
      </c>
      <c r="V32" s="266"/>
      <c r="W32" s="314" t="n">
        <f aca="false">ROUND(K32*$O$7,2)</f>
        <v>24391.28</v>
      </c>
      <c r="X32" s="315" t="n">
        <f aca="false">ROUND(P32+W32,2)</f>
        <v>184251.28</v>
      </c>
      <c r="Y32" s="316"/>
      <c r="Z32" s="317" t="n">
        <f aca="false">IF($O$10&gt;0,ROUND($O$10-X32,2),0)</f>
        <v>-174251.28</v>
      </c>
      <c r="AA32" s="318" t="n">
        <f aca="false">IF($O$10&gt;0,ROUND(X32/$O$10,2),0)</f>
        <v>18.43</v>
      </c>
      <c r="AB32" s="319" t="n">
        <f aca="false">IF(AND(Z32&gt;0,$O$4&gt;0),($O$10-P32-W32*$O$8)/O32,0)</f>
        <v>0</v>
      </c>
      <c r="AC32" s="320" t="n">
        <f aca="false">IF(AB32&gt;0,AB32+G32,0)</f>
        <v>0</v>
      </c>
      <c r="AD32" s="321" t="n">
        <v>13</v>
      </c>
      <c r="AE32" s="322"/>
      <c r="AF32" s="323" t="n">
        <f aca="false">IF(P32&gt;0,ROUND(W32/P32,2),0)</f>
        <v>0.15</v>
      </c>
      <c r="AG32" s="324" t="n">
        <f aca="false">IF($O$10&gt;0,ROUND(W32/$O$10,2),0)</f>
        <v>2.44</v>
      </c>
    </row>
    <row r="33" customFormat="false" ht="15" hidden="false" customHeight="false" outlineLevel="0" collapsed="false">
      <c r="A33" s="304" t="n">
        <v>14</v>
      </c>
      <c r="B33" s="163" t="n">
        <f aca="false">IF(AND($A33&gt;=C$12,C$12&gt;0),0,IF(AND($A33&gt;=C$9,C$9&gt;0),C$10,IF(AND($A33&gt;=C$6,C$6&gt;0),C$7,0)))</f>
        <v>0</v>
      </c>
      <c r="C33" s="187" t="n">
        <f aca="false">IF(AND($A33&gt;=C$12,C$12&gt;0),C$13,C32+B33)</f>
        <v>26</v>
      </c>
      <c r="D33" s="129"/>
      <c r="E33" s="163" t="n">
        <f aca="false">IF(OR($A33&lt;2,AND(G$15&gt;0,$A33&gt;G$15)),0,IF(AND($A33&gt;=G$12,G$12&gt;0),G$13,IF(AND($A33&gt;=G$9,G$9&gt;0),G$10,IF(AND($A33&gt;=G$6,G$6&gt;0),G$7,0))))</f>
        <v>0</v>
      </c>
      <c r="F33" s="164" t="n">
        <f aca="false">F32+E33</f>
        <v>100</v>
      </c>
      <c r="G33" s="165" t="n">
        <f aca="false">G32+F33</f>
        <v>1300</v>
      </c>
      <c r="H33" s="72"/>
      <c r="I33" s="67" t="n">
        <f aca="false">IF(($A33&lt;K$4),1,IF(AND($A33&gt;K$15,K$15&gt;0),I32,IF(AND($A33&gt;=K$12,K$12&gt;0),ROUND(I32+K$13,4),IF(AND($A33&gt;=K$9,K$9&gt;0),ROUND(I32+K$10,4),IF(AND($A33&gt;=K$6,K$6&gt;0),ROUND(I32+K$7,4),K$3)))))</f>
        <v>2.35</v>
      </c>
      <c r="J33" s="68" t="n">
        <f aca="false">IF($A33&lt;K$4,K$2,IF(K$1=0,IF(K$16&gt;0,IF(K$2*K$16&lt;ROUND(J32*I33,3),K$2*K$16,ROUND(J32*I33,3)),ROUND(J32*I33,3)),IF(K$16&gt;0,IF(K$2*K$16&lt;ROUND(K$2*I33,3),K$2*K$16,ROUND(K$2*I33,3)),ROUND(K$2*I33,3))))</f>
        <v>291.405</v>
      </c>
      <c r="K33" s="69" t="n">
        <f aca="false">K32+ROUND(J33,3)</f>
        <v>507.257</v>
      </c>
      <c r="L33" s="292"/>
      <c r="M33" s="305" t="n">
        <f aca="false">ROUND(C33*O33-K33*$O$6,2)</f>
        <v>131887.6</v>
      </c>
      <c r="N33" s="306" t="n">
        <f aca="false">IF($O$10&gt;0,M33/$O$10,0)</f>
        <v>13.18876</v>
      </c>
      <c r="O33" s="307" t="n">
        <f aca="false">ROUND(ROUND(K33,2)*$O$4,2)</f>
        <v>5072.6</v>
      </c>
      <c r="P33" s="308" t="n">
        <f aca="false">ROUND((ROUND(K32,2)*(G33-G32)*$O$4+P32+J33*$O$6),2)</f>
        <v>375710</v>
      </c>
      <c r="Q33" s="309" t="n">
        <f aca="false">P33/$O$10</f>
        <v>37.571</v>
      </c>
      <c r="R33" s="310" t="n">
        <f aca="false">ROUND(P33/O33,0)</f>
        <v>74</v>
      </c>
      <c r="S33" s="311" t="n">
        <f aca="false">ROUND(R33/G33,2)</f>
        <v>0.06</v>
      </c>
      <c r="T33" s="312" t="n">
        <f aca="false">R33+C33</f>
        <v>100</v>
      </c>
      <c r="U33" s="313" t="n">
        <f aca="false">ROUND(T33/G33,2)</f>
        <v>0.08</v>
      </c>
      <c r="V33" s="266"/>
      <c r="W33" s="314" t="n">
        <f aca="false">ROUND(K33*$O$7,2)</f>
        <v>57320.04</v>
      </c>
      <c r="X33" s="315" t="n">
        <f aca="false">ROUND(P33+W33,2)</f>
        <v>433030.04</v>
      </c>
      <c r="Y33" s="316"/>
      <c r="Z33" s="317" t="n">
        <f aca="false">IF($O$10&gt;0,ROUND($O$10-X33,2),0)</f>
        <v>-423030.04</v>
      </c>
      <c r="AA33" s="318" t="n">
        <f aca="false">IF($O$10&gt;0,ROUND(X33/$O$10,2),0)</f>
        <v>43.3</v>
      </c>
      <c r="AB33" s="319" t="n">
        <f aca="false">IF(AND(Z33&gt;0,$O$4&gt;0),($O$10-P33-W33*$O$8)/O33,0)</f>
        <v>0</v>
      </c>
      <c r="AC33" s="320" t="n">
        <f aca="false">IF(AB33&gt;0,AB33+G33,0)</f>
        <v>0</v>
      </c>
      <c r="AD33" s="321" t="n">
        <v>14</v>
      </c>
      <c r="AE33" s="322"/>
      <c r="AF33" s="323" t="n">
        <f aca="false">IF(P33&gt;0,ROUND(W33/P33,2),0)</f>
        <v>0.15</v>
      </c>
      <c r="AG33" s="324" t="n">
        <f aca="false">IF($O$10&gt;0,ROUND(W33/$O$10,2),0)</f>
        <v>5.73</v>
      </c>
    </row>
    <row r="34" customFormat="false" ht="15" hidden="false" customHeight="false" outlineLevel="0" collapsed="false">
      <c r="A34" s="304" t="n">
        <v>15</v>
      </c>
      <c r="B34" s="166" t="n">
        <f aca="false">IF(AND($A34&gt;=C$12,C$12&gt;0),0,IF(AND($A34&gt;=C$9,C$9&gt;0),C$10,IF(AND($A34&gt;=C$6,C$6&gt;0),C$7,0)))</f>
        <v>0</v>
      </c>
      <c r="C34" s="168" t="n">
        <f aca="false">IF(AND($A34&gt;=C$12,C$12&gt;0),C$13,C33+B34)</f>
        <v>26</v>
      </c>
      <c r="D34" s="70"/>
      <c r="E34" s="166" t="n">
        <f aca="false">IF(OR($A34&lt;2,AND(G$15&gt;0,$A34&gt;G$15)),0,IF(AND($A34&gt;=G$12,G$12&gt;0),G$13,IF(AND($A34&gt;=G$9,G$9&gt;0),G$10,IF(AND($A34&gt;=G$6,G$6&gt;0),G$7,0))))</f>
        <v>0</v>
      </c>
      <c r="F34" s="167" t="n">
        <f aca="false">F33+E34</f>
        <v>100</v>
      </c>
      <c r="G34" s="168" t="n">
        <f aca="false">G33+F34</f>
        <v>1400</v>
      </c>
      <c r="H34" s="70"/>
      <c r="I34" s="74" t="n">
        <f aca="false">IF(($A34&lt;K$4),1,IF(AND($A34&gt;K$15,K$15&gt;0),I33,IF(AND($A34&gt;=K$12,K$12&gt;0),ROUND(I33+K$13,4),IF(AND($A34&gt;=K$9,K$9&gt;0),ROUND(I33+K$10,4),IF(AND($A34&gt;=K$6,K$6&gt;0),ROUND(I33+K$7,4),K$3)))))</f>
        <v>2.35</v>
      </c>
      <c r="J34" s="75" t="n">
        <f aca="false">IF($A34&lt;K$4,K$2,IF(K$1=0,IF(K$16&gt;0,IF(K$2*K$16&lt;ROUND(J33*I34,3),K$2*K$16,ROUND(J33*I34,3)),ROUND(J33*I34,3)),IF(K$16&gt;0,IF(K$2*K$16&lt;ROUND(K$2*I34,3),K$2*K$16,ROUND(K$2*I34,3)),ROUND(K$2*I34,3))))</f>
        <v>684.802</v>
      </c>
      <c r="K34" s="76" t="n">
        <f aca="false">K33+ROUND(J34,3)</f>
        <v>1192.059</v>
      </c>
      <c r="L34" s="292"/>
      <c r="M34" s="325" t="n">
        <f aca="false">ROUND(C34*O34-K34*$O$6,2)</f>
        <v>309935.6</v>
      </c>
      <c r="N34" s="326" t="n">
        <f aca="false">IF($O$10&gt;0,M34/$O$10,0)</f>
        <v>30.99356</v>
      </c>
      <c r="O34" s="327" t="n">
        <f aca="false">ROUND(ROUND(K34,2)*$O$4,2)</f>
        <v>11920.6</v>
      </c>
      <c r="P34" s="328" t="n">
        <f aca="false">ROUND((ROUND(K33,2)*(G34-G33)*$O$4+P33+J34*$O$6),2)</f>
        <v>882970</v>
      </c>
      <c r="Q34" s="329" t="n">
        <f aca="false">P34/$O$10</f>
        <v>88.297</v>
      </c>
      <c r="R34" s="330" t="n">
        <f aca="false">ROUND(P34/O34,0)</f>
        <v>74</v>
      </c>
      <c r="S34" s="331" t="n">
        <f aca="false">ROUND(R34/G34,2)</f>
        <v>0.05</v>
      </c>
      <c r="T34" s="342" t="n">
        <f aca="false">R34+C34</f>
        <v>100</v>
      </c>
      <c r="U34" s="343" t="n">
        <f aca="false">ROUND(T34/G34,2)</f>
        <v>0.07</v>
      </c>
      <c r="V34" s="266"/>
      <c r="W34" s="333" t="n">
        <f aca="false">ROUND(K34*$O$7,2)</f>
        <v>134702.67</v>
      </c>
      <c r="X34" s="334" t="n">
        <f aca="false">ROUND(P34+W34,2)</f>
        <v>1017672.67</v>
      </c>
      <c r="Y34" s="316"/>
      <c r="Z34" s="335" t="n">
        <f aca="false">IF($O$10&gt;0,ROUND($O$10-X34,2),0)</f>
        <v>-1007672.67</v>
      </c>
      <c r="AA34" s="336" t="n">
        <f aca="false">IF($O$10&gt;0,ROUND(X34/$O$10,2),0)</f>
        <v>101.77</v>
      </c>
      <c r="AB34" s="337" t="n">
        <f aca="false">IF(AND(Z34&gt;0,$O$4&gt;0),($O$10-P34-W34*$O$8)/O34,0)</f>
        <v>0</v>
      </c>
      <c r="AC34" s="338" t="n">
        <f aca="false">IF(AB34&gt;0,AB34+G34,0)</f>
        <v>0</v>
      </c>
      <c r="AD34" s="321" t="n">
        <v>15</v>
      </c>
      <c r="AE34" s="322"/>
      <c r="AF34" s="339" t="n">
        <f aca="false">IF(P34&gt;0,ROUND(W34/P34,2),0)</f>
        <v>0.15</v>
      </c>
      <c r="AG34" s="340" t="n">
        <f aca="false">IF($O$10&gt;0,ROUND(W34/$O$10,2),0)</f>
        <v>13.47</v>
      </c>
    </row>
    <row r="35" customFormat="false" ht="15" hidden="false" customHeight="false" outlineLevel="0" collapsed="false">
      <c r="A35" s="304" t="n">
        <v>16</v>
      </c>
      <c r="B35" s="163" t="n">
        <f aca="false">IF(AND($A35&gt;=C$12,C$12&gt;0),0,IF(AND($A35&gt;=C$9,C$9&gt;0),C$10,IF(AND($A35&gt;=C$6,C$6&gt;0),C$7,0)))</f>
        <v>0</v>
      </c>
      <c r="C35" s="187" t="n">
        <f aca="false">IF(AND($A35&gt;=C$12,C$12&gt;0),C$13,C34+B35)</f>
        <v>26</v>
      </c>
      <c r="D35" s="129"/>
      <c r="E35" s="163" t="n">
        <f aca="false">IF(OR($A35&lt;2,AND(G$15&gt;0,$A35&gt;G$15)),0,IF(AND($A35&gt;=G$12,G$12&gt;0),G$13,IF(AND($A35&gt;=G$9,G$9&gt;0),G$10,IF(AND($A35&gt;=G$6,G$6&gt;0),G$7,0))))</f>
        <v>0</v>
      </c>
      <c r="F35" s="164" t="n">
        <f aca="false">F34+E35</f>
        <v>100</v>
      </c>
      <c r="G35" s="165" t="n">
        <f aca="false">G34+F35</f>
        <v>1500</v>
      </c>
      <c r="H35" s="72"/>
      <c r="I35" s="67" t="n">
        <f aca="false">IF(($A35&lt;K$4),1,IF(AND($A35&gt;K$15,K$15&gt;0),I34,IF(AND($A35&gt;=K$12,K$12&gt;0),ROUND(I34+K$13,4),IF(AND($A35&gt;=K$9,K$9&gt;0),ROUND(I34+K$10,4),IF(AND($A35&gt;=K$6,K$6&gt;0),ROUND(I34+K$7,4),K$3)))))</f>
        <v>2.35</v>
      </c>
      <c r="J35" s="68" t="n">
        <f aca="false">IF($A35&lt;K$4,K$2,IF(K$1=0,IF(K$16&gt;0,IF(K$2*K$16&lt;ROUND(J34*I35,3),K$2*K$16,ROUND(J34*I35,3)),ROUND(J34*I35,3)),IF(K$16&gt;0,IF(K$2*K$16&lt;ROUND(K$2*I35,3),K$2*K$16,ROUND(K$2*I35,3)),ROUND(K$2*I35,3))))</f>
        <v>1609.285</v>
      </c>
      <c r="K35" s="69" t="n">
        <f aca="false">K34+ROUND(J35,3)</f>
        <v>2801.344</v>
      </c>
      <c r="L35" s="292"/>
      <c r="M35" s="305" t="n">
        <f aca="false">ROUND(C35*O35-K35*$O$6,2)</f>
        <v>728348.4</v>
      </c>
      <c r="N35" s="306" t="n">
        <f aca="false">IF($O$10&gt;0,M35/$O$10,0)</f>
        <v>72.83484</v>
      </c>
      <c r="O35" s="307" t="n">
        <f aca="false">ROUND(ROUND(K35,2)*$O$4,2)</f>
        <v>28013.4</v>
      </c>
      <c r="P35" s="308" t="n">
        <f aca="false">ROUND((ROUND(K34,2)*(G35-G34)*$O$4+P34+J35*$O$6),2)</f>
        <v>2075030</v>
      </c>
      <c r="Q35" s="309" t="n">
        <f aca="false">P35/$O$10</f>
        <v>207.503</v>
      </c>
      <c r="R35" s="310" t="n">
        <f aca="false">ROUND(P35/O35,0)</f>
        <v>74</v>
      </c>
      <c r="S35" s="311" t="n">
        <f aca="false">ROUND(R35/G35,2)</f>
        <v>0.05</v>
      </c>
      <c r="T35" s="312" t="n">
        <f aca="false">R35+C35</f>
        <v>100</v>
      </c>
      <c r="U35" s="313" t="n">
        <f aca="false">ROUND(T35/G35,2)</f>
        <v>0.07</v>
      </c>
      <c r="V35" s="266"/>
      <c r="W35" s="314" t="n">
        <f aca="false">ROUND(K35*$O$7,2)</f>
        <v>316551.87</v>
      </c>
      <c r="X35" s="315" t="n">
        <f aca="false">ROUND(P35+W35,2)</f>
        <v>2391581.87</v>
      </c>
      <c r="Y35" s="316"/>
      <c r="Z35" s="317" t="n">
        <f aca="false">IF($O$10&gt;0,ROUND($O$10-X35,2),0)</f>
        <v>-2381581.87</v>
      </c>
      <c r="AA35" s="318" t="n">
        <f aca="false">IF($O$10&gt;0,ROUND(X35/$O$10,2),0)</f>
        <v>239.16</v>
      </c>
      <c r="AB35" s="319" t="n">
        <f aca="false">IF(AND(Z35&gt;0,$O$4&gt;0),($O$10-P35-W35*$O$8)/O35,0)</f>
        <v>0</v>
      </c>
      <c r="AC35" s="320" t="n">
        <f aca="false">IF(AB35&gt;0,AB35+G35,0)</f>
        <v>0</v>
      </c>
      <c r="AD35" s="321" t="n">
        <v>16</v>
      </c>
      <c r="AE35" s="322"/>
      <c r="AF35" s="323" t="n">
        <f aca="false">IF(P35&gt;0,ROUND(W35/P35,2),0)</f>
        <v>0.15</v>
      </c>
      <c r="AG35" s="324" t="n">
        <f aca="false">IF($O$10&gt;0,ROUND(W35/$O$10,2),0)</f>
        <v>31.66</v>
      </c>
    </row>
    <row r="36" customFormat="false" ht="15" hidden="false" customHeight="false" outlineLevel="0" collapsed="false">
      <c r="A36" s="304" t="n">
        <v>17</v>
      </c>
      <c r="B36" s="163" t="n">
        <f aca="false">IF(AND($A36&gt;=C$12,C$12&gt;0),0,IF(AND($A36&gt;=C$9,C$9&gt;0),C$10,IF(AND($A36&gt;=C$6,C$6&gt;0),C$7,0)))</f>
        <v>0</v>
      </c>
      <c r="C36" s="187" t="n">
        <f aca="false">IF(AND($A36&gt;=C$12,C$12&gt;0),C$13,C35+B36)</f>
        <v>26</v>
      </c>
      <c r="D36" s="129"/>
      <c r="E36" s="163" t="n">
        <f aca="false">IF(OR($A36&lt;2,AND(G$15&gt;0,$A36&gt;G$15)),0,IF(AND($A36&gt;=G$12,G$12&gt;0),G$13,IF(AND($A36&gt;=G$9,G$9&gt;0),G$10,IF(AND($A36&gt;=G$6,G$6&gt;0),G$7,0))))</f>
        <v>0</v>
      </c>
      <c r="F36" s="164" t="n">
        <f aca="false">F35+E36</f>
        <v>100</v>
      </c>
      <c r="G36" s="165" t="n">
        <f aca="false">G35+F36</f>
        <v>1600</v>
      </c>
      <c r="H36" s="72"/>
      <c r="I36" s="67" t="n">
        <f aca="false">IF(($A36&lt;K$4),1,IF(AND($A36&gt;K$15,K$15&gt;0),I35,IF(AND($A36&gt;=K$12,K$12&gt;0),ROUND(I35+K$13,4),IF(AND($A36&gt;=K$9,K$9&gt;0),ROUND(I35+K$10,4),IF(AND($A36&gt;=K$6,K$6&gt;0),ROUND(I35+K$7,4),K$3)))))</f>
        <v>2.35</v>
      </c>
      <c r="J36" s="68" t="n">
        <f aca="false">IF($A36&lt;K$4,K$2,IF(K$1=0,IF(K$16&gt;0,IF(K$2*K$16&lt;ROUND(J35*I36,3),K$2*K$16,ROUND(J35*I36,3)),ROUND(J35*I36,3)),IF(K$16&gt;0,IF(K$2*K$16&lt;ROUND(K$2*I36,3),K$2*K$16,ROUND(K$2*I36,3)),ROUND(K$2*I36,3))))</f>
        <v>3781.82</v>
      </c>
      <c r="K36" s="69" t="n">
        <f aca="false">K35+ROUND(J36,3)</f>
        <v>6583.164</v>
      </c>
      <c r="L36" s="292"/>
      <c r="M36" s="305" t="n">
        <f aca="false">ROUND(C36*O36-K36*$O$6,2)</f>
        <v>1711621.6</v>
      </c>
      <c r="N36" s="306" t="n">
        <f aca="false">IF($O$10&gt;0,M36/$O$10,0)</f>
        <v>171.16216</v>
      </c>
      <c r="O36" s="307" t="n">
        <f aca="false">ROUND(ROUND(K36,2)*$O$4,2)</f>
        <v>65831.6</v>
      </c>
      <c r="P36" s="308" t="n">
        <f aca="false">ROUND((ROUND(K35,2)*(G36-G35)*$O$4+P35+J36*$O$6),2)</f>
        <v>4876370</v>
      </c>
      <c r="Q36" s="309" t="n">
        <f aca="false">P36/$O$10</f>
        <v>487.637</v>
      </c>
      <c r="R36" s="310" t="n">
        <f aca="false">ROUND(P36/O36,0)</f>
        <v>74</v>
      </c>
      <c r="S36" s="311" t="n">
        <f aca="false">ROUND(R36/G36,2)</f>
        <v>0.05</v>
      </c>
      <c r="T36" s="312" t="n">
        <f aca="false">R36+C36</f>
        <v>100</v>
      </c>
      <c r="U36" s="313" t="n">
        <f aca="false">ROUND(T36/G36,2)</f>
        <v>0.06</v>
      </c>
      <c r="V36" s="266"/>
      <c r="W36" s="314" t="n">
        <f aca="false">ROUND(K36*$O$7,2)</f>
        <v>743897.53</v>
      </c>
      <c r="X36" s="315" t="n">
        <f aca="false">ROUND(P36+W36,2)</f>
        <v>5620267.53</v>
      </c>
      <c r="Y36" s="316"/>
      <c r="Z36" s="317" t="n">
        <f aca="false">IF($O$10&gt;0,ROUND($O$10-X36,2),0)</f>
        <v>-5610267.53</v>
      </c>
      <c r="AA36" s="318" t="n">
        <f aca="false">IF($O$10&gt;0,ROUND(X36/$O$10,2),0)</f>
        <v>562.03</v>
      </c>
      <c r="AB36" s="319" t="n">
        <f aca="false">IF(AND(Z36&gt;0,$O$4&gt;0),($O$10-P36-W36*$O$8)/O36,0)</f>
        <v>0</v>
      </c>
      <c r="AC36" s="320" t="n">
        <f aca="false">IF(AB36&gt;0,AB36+G36,0)</f>
        <v>0</v>
      </c>
      <c r="AD36" s="321" t="n">
        <v>17</v>
      </c>
      <c r="AE36" s="322"/>
      <c r="AF36" s="323" t="n">
        <f aca="false">IF(P36&gt;0,ROUND(W36/P36,2),0)</f>
        <v>0.15</v>
      </c>
      <c r="AG36" s="324" t="n">
        <f aca="false">IF($O$10&gt;0,ROUND(W36/$O$10,2),0)</f>
        <v>74.39</v>
      </c>
    </row>
    <row r="37" customFormat="false" ht="15" hidden="false" customHeight="false" outlineLevel="0" collapsed="false">
      <c r="A37" s="304" t="n">
        <v>18</v>
      </c>
      <c r="B37" s="163" t="n">
        <f aca="false">IF(AND($A37&gt;=C$12,C$12&gt;0),0,IF(AND($A37&gt;=C$9,C$9&gt;0),C$10,IF(AND($A37&gt;=C$6,C$6&gt;0),C$7,0)))</f>
        <v>0</v>
      </c>
      <c r="C37" s="187" t="n">
        <f aca="false">IF(AND($A37&gt;=C$12,C$12&gt;0),C$13,C36+B37)</f>
        <v>26</v>
      </c>
      <c r="D37" s="129"/>
      <c r="E37" s="163" t="n">
        <f aca="false">IF(OR($A37&lt;2,AND(G$15&gt;0,$A37&gt;G$15)),0,IF(AND($A37&gt;=G$12,G$12&gt;0),G$13,IF(AND($A37&gt;=G$9,G$9&gt;0),G$10,IF(AND($A37&gt;=G$6,G$6&gt;0),G$7,0))))</f>
        <v>0</v>
      </c>
      <c r="F37" s="164" t="n">
        <f aca="false">F36+E37</f>
        <v>100</v>
      </c>
      <c r="G37" s="165" t="n">
        <f aca="false">G36+F37</f>
        <v>1700</v>
      </c>
      <c r="H37" s="72"/>
      <c r="I37" s="67" t="n">
        <f aca="false">IF(($A37&lt;K$4),1,IF(AND($A37&gt;K$15,K$15&gt;0),I36,IF(AND($A37&gt;=K$12,K$12&gt;0),ROUND(I36+K$13,4),IF(AND($A37&gt;=K$9,K$9&gt;0),ROUND(I36+K$10,4),IF(AND($A37&gt;=K$6,K$6&gt;0),ROUND(I36+K$7,4),K$3)))))</f>
        <v>2.35</v>
      </c>
      <c r="J37" s="68" t="n">
        <f aca="false">IF($A37&lt;K$4,K$2,IF(K$1=0,IF(K$16&gt;0,IF(K$2*K$16&lt;ROUND(J36*I37,3),K$2*K$16,ROUND(J36*I37,3)),ROUND(J36*I37,3)),IF(K$16&gt;0,IF(K$2*K$16&lt;ROUND(K$2*I37,3),K$2*K$16,ROUND(K$2*I37,3)),ROUND(K$2*I37,3))))</f>
        <v>8887.277</v>
      </c>
      <c r="K37" s="69" t="n">
        <f aca="false">K36+ROUND(J37,3)</f>
        <v>15470.441</v>
      </c>
      <c r="L37" s="292"/>
      <c r="M37" s="305" t="n">
        <f aca="false">ROUND(C37*O37-K37*$O$6,2)</f>
        <v>4022314.4</v>
      </c>
      <c r="N37" s="306" t="n">
        <f aca="false">IF($O$10&gt;0,M37/$O$10,0)</f>
        <v>402.23144</v>
      </c>
      <c r="O37" s="307" t="n">
        <f aca="false">ROUND(ROUND(K37,2)*$O$4,2)</f>
        <v>154704.4</v>
      </c>
      <c r="P37" s="308" t="n">
        <f aca="false">ROUND((ROUND(K36,2)*(G37-G36)*$O$4+P36+J37*$O$6),2)</f>
        <v>11459530</v>
      </c>
      <c r="Q37" s="309" t="n">
        <f aca="false">P37/$O$10</f>
        <v>1145.953</v>
      </c>
      <c r="R37" s="310" t="n">
        <f aca="false">ROUND(P37/O37,0)</f>
        <v>74</v>
      </c>
      <c r="S37" s="311" t="n">
        <f aca="false">ROUND(R37/G37,2)</f>
        <v>0.04</v>
      </c>
      <c r="T37" s="312" t="n">
        <f aca="false">R37+C37</f>
        <v>100</v>
      </c>
      <c r="U37" s="313" t="n">
        <f aca="false">ROUND(T37/G37,2)</f>
        <v>0.06</v>
      </c>
      <c r="V37" s="266"/>
      <c r="W37" s="314" t="n">
        <f aca="false">ROUND(K37*$O$7,2)</f>
        <v>1748159.83</v>
      </c>
      <c r="X37" s="315" t="n">
        <f aca="false">ROUND(P37+W37,2)</f>
        <v>13207689.83</v>
      </c>
      <c r="Y37" s="316"/>
      <c r="Z37" s="317" t="n">
        <f aca="false">IF($O$10&gt;0,ROUND($O$10-X37,2),0)</f>
        <v>-13197689.83</v>
      </c>
      <c r="AA37" s="318" t="n">
        <f aca="false">IF($O$10&gt;0,ROUND(X37/$O$10,2),0)</f>
        <v>1320.77</v>
      </c>
      <c r="AB37" s="319" t="n">
        <f aca="false">IF(AND(Z37&gt;0,$O$4&gt;0),($O$10-P37-W37*$O$8)/O37,0)</f>
        <v>0</v>
      </c>
      <c r="AC37" s="320" t="n">
        <f aca="false">IF(AB37&gt;0,AB37+G37,0)</f>
        <v>0</v>
      </c>
      <c r="AD37" s="321" t="n">
        <v>18</v>
      </c>
      <c r="AE37" s="322"/>
      <c r="AF37" s="323" t="n">
        <f aca="false">IF(P37&gt;0,ROUND(W37/P37,2),0)</f>
        <v>0.15</v>
      </c>
      <c r="AG37" s="324" t="n">
        <f aca="false">IF($O$10&gt;0,ROUND(W37/$O$10,2),0)</f>
        <v>174.82</v>
      </c>
    </row>
    <row r="38" customFormat="false" ht="15" hidden="false" customHeight="false" outlineLevel="0" collapsed="false">
      <c r="A38" s="304" t="n">
        <v>19</v>
      </c>
      <c r="B38" s="163" t="n">
        <f aca="false">IF(AND($A38&gt;=C$12,C$12&gt;0),0,IF(AND($A38&gt;=C$9,C$9&gt;0),C$10,IF(AND($A38&gt;=C$6,C$6&gt;0),C$7,0)))</f>
        <v>0</v>
      </c>
      <c r="C38" s="187" t="n">
        <f aca="false">IF(AND($A38&gt;=C$12,C$12&gt;0),C$13,C37+B38)</f>
        <v>26</v>
      </c>
      <c r="D38" s="129"/>
      <c r="E38" s="163" t="n">
        <f aca="false">IF(OR($A38&lt;2,AND(G$15&gt;0,$A38&gt;G$15)),0,IF(AND($A38&gt;=G$12,G$12&gt;0),G$13,IF(AND($A38&gt;=G$9,G$9&gt;0),G$10,IF(AND($A38&gt;=G$6,G$6&gt;0),G$7,0))))</f>
        <v>0</v>
      </c>
      <c r="F38" s="164" t="n">
        <f aca="false">F37+E38</f>
        <v>100</v>
      </c>
      <c r="G38" s="165" t="n">
        <f aca="false">G37+F38</f>
        <v>1800</v>
      </c>
      <c r="H38" s="72"/>
      <c r="I38" s="67" t="n">
        <f aca="false">IF(($A38&lt;K$4),1,IF(AND($A38&gt;K$15,K$15&gt;0),I37,IF(AND($A38&gt;=K$12,K$12&gt;0),ROUND(I37+K$13,4),IF(AND($A38&gt;=K$9,K$9&gt;0),ROUND(I37+K$10,4),IF(AND($A38&gt;=K$6,K$6&gt;0),ROUND(I37+K$7,4),K$3)))))</f>
        <v>2.35</v>
      </c>
      <c r="J38" s="68" t="n">
        <f aca="false">IF($A38&lt;K$4,K$2,IF(K$1=0,IF(K$16&gt;0,IF(K$2*K$16&lt;ROUND(J37*I38,3),K$2*K$16,ROUND(J37*I38,3)),ROUND(J37*I38,3)),IF(K$16&gt;0,IF(K$2*K$16&lt;ROUND(K$2*I38,3),K$2*K$16,ROUND(K$2*I38,3)),ROUND(K$2*I38,3))))</f>
        <v>20885.101</v>
      </c>
      <c r="K38" s="69" t="n">
        <f aca="false">K37+ROUND(J38,3)</f>
        <v>36355.542</v>
      </c>
      <c r="L38" s="292"/>
      <c r="M38" s="305" t="n">
        <f aca="false">ROUND(C38*O38-K38*$O$6,2)</f>
        <v>9452440.4</v>
      </c>
      <c r="N38" s="306" t="n">
        <f aca="false">IF($O$10&gt;0,M38/$O$10,0)</f>
        <v>945.24404</v>
      </c>
      <c r="O38" s="307" t="n">
        <f aca="false">ROUND(ROUND(K38,2)*$O$4,2)</f>
        <v>363555.4</v>
      </c>
      <c r="P38" s="308" t="n">
        <f aca="false">ROUND((ROUND(K37,2)*(G38-G37)*$O$4+P37+J38*$O$6),2)</f>
        <v>26929970</v>
      </c>
      <c r="Q38" s="309" t="n">
        <f aca="false">P38/$O$10</f>
        <v>2692.997</v>
      </c>
      <c r="R38" s="310" t="n">
        <f aca="false">ROUND(P38/O38,0)</f>
        <v>74</v>
      </c>
      <c r="S38" s="311" t="n">
        <f aca="false">ROUND(R38/G38,2)</f>
        <v>0.04</v>
      </c>
      <c r="T38" s="312" t="n">
        <f aca="false">R38+C38</f>
        <v>100</v>
      </c>
      <c r="U38" s="313" t="n">
        <f aca="false">ROUND(T38/G38,2)</f>
        <v>0.06</v>
      </c>
      <c r="V38" s="266"/>
      <c r="W38" s="314" t="n">
        <f aca="false">ROUND(K38*$O$7,2)</f>
        <v>4108176.25</v>
      </c>
      <c r="X38" s="315" t="n">
        <f aca="false">ROUND(P38+W38,2)</f>
        <v>31038146.25</v>
      </c>
      <c r="Y38" s="316"/>
      <c r="Z38" s="317" t="n">
        <f aca="false">IF($O$10&gt;0,ROUND($O$10-X38,2),0)</f>
        <v>-31028146.25</v>
      </c>
      <c r="AA38" s="318" t="n">
        <f aca="false">IF($O$10&gt;0,ROUND(X38/$O$10,2),0)</f>
        <v>3103.81</v>
      </c>
      <c r="AB38" s="319" t="n">
        <f aca="false">IF(AND(Z38&gt;0,$O$4&gt;0),($O$10-P38-W38*$O$8)/O38,0)</f>
        <v>0</v>
      </c>
      <c r="AC38" s="320" t="n">
        <f aca="false">IF(AB38&gt;0,AB38+G38,0)</f>
        <v>0</v>
      </c>
      <c r="AD38" s="321" t="n">
        <v>19</v>
      </c>
      <c r="AE38" s="322"/>
      <c r="AF38" s="323" t="n">
        <f aca="false">IF(P38&gt;0,ROUND(W38/P38,2),0)</f>
        <v>0.15</v>
      </c>
      <c r="AG38" s="324" t="n">
        <f aca="false">IF($O$10&gt;0,ROUND(W38/$O$10,2),0)</f>
        <v>410.82</v>
      </c>
    </row>
    <row r="39" customFormat="false" ht="15" hidden="false" customHeight="false" outlineLevel="0" collapsed="false">
      <c r="A39" s="344" t="n">
        <v>20</v>
      </c>
      <c r="B39" s="169" t="n">
        <f aca="false">IF(AND($A39&gt;=C$12,C$12&gt;0),0,IF(AND($A39&gt;=C$9,C$9&gt;0),C$10,IF(AND($A39&gt;=C$6,C$6&gt;0),C$7,0)))</f>
        <v>0</v>
      </c>
      <c r="C39" s="188" t="n">
        <f aca="false">IF(AND($A39&gt;=C$12,C$12&gt;0),C$13,C38+B39)</f>
        <v>26</v>
      </c>
      <c r="D39" s="131"/>
      <c r="E39" s="169" t="n">
        <f aca="false">IF(OR($A39&lt;2,AND(G$15&gt;0,$A39&gt;G$15)),0,IF(AND($A39&gt;=G$12,G$12&gt;0),G$13,IF(AND($A39&gt;=G$9,G$9&gt;0),G$10,IF(AND($A39&gt;=G$6,G$6&gt;0),G$7,0))))</f>
        <v>0</v>
      </c>
      <c r="F39" s="170" t="n">
        <f aca="false">F38+E39</f>
        <v>100</v>
      </c>
      <c r="G39" s="171" t="n">
        <f aca="false">G38+F39</f>
        <v>1900</v>
      </c>
      <c r="H39" s="84"/>
      <c r="I39" s="79" t="n">
        <f aca="false">IF(($A39&lt;K$4),1,IF(AND($A39&gt;K$15,K$15&gt;0),I38,IF(AND($A39&gt;=K$12,K$12&gt;0),ROUND(I38+K$13,4),IF(AND($A39&gt;=K$9,K$9&gt;0),ROUND(I38+K$10,4),IF(AND($A39&gt;=K$6,K$6&gt;0),ROUND(I38+K$7,4),K$3)))))</f>
        <v>2.35</v>
      </c>
      <c r="J39" s="80" t="n">
        <f aca="false">IF($A39&lt;K$4,K$2,IF(K$1=0,IF(K$16&gt;0,IF(K$2*K$16&lt;ROUND(J38*I39,3),K$2*K$16,ROUND(J38*I39,3)),ROUND(J38*I39,3)),IF(K$16&gt;0,IF(K$2*K$16&lt;ROUND(K$2*I39,3),K$2*K$16,ROUND(K$2*I39,3)),ROUND(K$2*I39,3))))</f>
        <v>49079.987</v>
      </c>
      <c r="K39" s="81" t="n">
        <f aca="false">K38+ROUND(J39,3)</f>
        <v>85435.529</v>
      </c>
      <c r="L39" s="292"/>
      <c r="M39" s="345" t="n">
        <f aca="false">ROUND(C39*O39-K39*$O$6,2)</f>
        <v>22213237.8</v>
      </c>
      <c r="N39" s="346" t="n">
        <f aca="false">IF($O$10&gt;0,M39/$O$10,0)</f>
        <v>2221.32378</v>
      </c>
      <c r="O39" s="347" t="n">
        <f aca="false">ROUND(ROUND(K39,2)*$O$4,2)</f>
        <v>854355.3</v>
      </c>
      <c r="P39" s="348" t="n">
        <f aca="false">ROUND((ROUND(K38,2)*(G39-G38)*$O$4+P38+J39*$O$6),2)</f>
        <v>63285510</v>
      </c>
      <c r="Q39" s="349" t="n">
        <f aca="false">P39/$O$10</f>
        <v>6328.551</v>
      </c>
      <c r="R39" s="350" t="n">
        <f aca="false">ROUND(P39/O39,0)</f>
        <v>74</v>
      </c>
      <c r="S39" s="351" t="n">
        <f aca="false">ROUND(R39/G39,2)</f>
        <v>0.04</v>
      </c>
      <c r="T39" s="352" t="n">
        <f aca="false">R39+C39</f>
        <v>100</v>
      </c>
      <c r="U39" s="353" t="n">
        <f aca="false">ROUND(T39/G39,2)</f>
        <v>0.05</v>
      </c>
      <c r="V39" s="266"/>
      <c r="W39" s="354" t="n">
        <f aca="false">ROUND(K39*$O$7,2)</f>
        <v>9654214.78</v>
      </c>
      <c r="X39" s="355" t="n">
        <f aca="false">ROUND(P39+W39,2)</f>
        <v>72939724.78</v>
      </c>
      <c r="Y39" s="316"/>
      <c r="Z39" s="356" t="n">
        <f aca="false">IF($O$10&gt;0,ROUND($O$10-X39,2),0)</f>
        <v>-72929724.78</v>
      </c>
      <c r="AA39" s="357" t="n">
        <f aca="false">IF($O$10&gt;0,ROUND(X39/$O$10,2),0)</f>
        <v>7293.97</v>
      </c>
      <c r="AB39" s="358" t="n">
        <f aca="false">IF(AND(Z39&gt;0,$O$4&gt;0),($O$10-P39-W39*$O$8)/O39,0)</f>
        <v>0</v>
      </c>
      <c r="AC39" s="359" t="n">
        <f aca="false">IF(AB39&gt;0,AB39+G39,0)</f>
        <v>0</v>
      </c>
      <c r="AD39" s="360" t="n">
        <v>20</v>
      </c>
      <c r="AE39" s="322"/>
      <c r="AF39" s="361" t="n">
        <f aca="false">IF(P39&gt;0,ROUND(W39/P39,2),0)</f>
        <v>0.15</v>
      </c>
      <c r="AG39" s="362" t="n">
        <f aca="false">IF($O$10&gt;0,ROUND(W39/$O$10,2),0)</f>
        <v>965.42</v>
      </c>
    </row>
    <row r="40" customFormat="false" ht="4.5" hidden="false" customHeight="true" outlineLevel="0" collapsed="fals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292"/>
      <c r="M40" s="198"/>
      <c r="N40" s="198"/>
      <c r="O40" s="198"/>
      <c r="P40" s="198"/>
      <c r="Q40" s="198"/>
      <c r="R40" s="198"/>
      <c r="S40" s="198"/>
      <c r="T40" s="198"/>
      <c r="U40" s="198"/>
      <c r="V40" s="266"/>
      <c r="W40" s="266"/>
      <c r="X40" s="266"/>
      <c r="Y40" s="198"/>
      <c r="Z40" s="198"/>
      <c r="AA40" s="198"/>
      <c r="AB40" s="198"/>
      <c r="AC40" s="198"/>
      <c r="AD40" s="198"/>
      <c r="AE40" s="266"/>
      <c r="AF40" s="266"/>
      <c r="AG40" s="266"/>
    </row>
    <row r="43" customFormat="false" ht="26.25" hidden="false" customHeight="false" outlineLevel="0" collapsed="false">
      <c r="A43" s="363"/>
      <c r="B43" s="364" t="n">
        <v>1</v>
      </c>
      <c r="C43" s="364"/>
      <c r="D43" s="364"/>
      <c r="E43" s="364"/>
      <c r="F43" s="364" t="n">
        <v>2</v>
      </c>
      <c r="G43" s="364"/>
      <c r="H43" s="364"/>
      <c r="I43" s="364"/>
      <c r="J43" s="364" t="n">
        <v>3</v>
      </c>
      <c r="K43" s="364"/>
      <c r="L43" s="364"/>
      <c r="M43" s="365" t="n">
        <v>4</v>
      </c>
      <c r="N43" s="365"/>
      <c r="O43" s="365"/>
      <c r="P43" s="365"/>
      <c r="Q43" s="365"/>
      <c r="R43" s="365"/>
      <c r="S43" s="365"/>
      <c r="T43" s="365"/>
      <c r="U43" s="365"/>
      <c r="V43" s="364"/>
      <c r="W43" s="365" t="n">
        <v>5</v>
      </c>
      <c r="X43" s="365"/>
      <c r="Y43" s="364"/>
      <c r="Z43" s="364"/>
      <c r="AA43" s="365" t="n">
        <v>6</v>
      </c>
      <c r="AB43" s="365"/>
      <c r="AF43" s="365" t="n">
        <v>7</v>
      </c>
      <c r="AG43" s="365"/>
    </row>
  </sheetData>
  <mergeCells count="11">
    <mergeCell ref="AI5:AI6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rintOptions headings="false" gridLines="false" gridLinesSet="true" horizontalCentered="false" verticalCentered="false"/>
  <pageMargins left="0.2" right="0.120138888888889" top="0.4" bottom="0.34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F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2.75"/>
  <cols>
    <col collapsed="false" hidden="false" max="1" min="1" style="0" width="3.99489795918367"/>
    <col collapsed="false" hidden="false" max="2" min="2" style="0" width="16.8571428571429"/>
    <col collapsed="false" hidden="false" max="3" min="3" style="0" width="8.72959183673469"/>
    <col collapsed="false" hidden="false" max="4" min="4" style="0" width="16.1428571428571"/>
    <col collapsed="false" hidden="false" max="1025" min="5" style="0" width="8.72959183673469"/>
  </cols>
  <sheetData>
    <row r="1" customFormat="false" ht="15.75" hidden="false" customHeight="false" outlineLevel="0" collapsed="false">
      <c r="B1" s="366" t="s">
        <v>67</v>
      </c>
    </row>
    <row r="2" customFormat="false" ht="15.75" hidden="false" customHeight="false" outlineLevel="0" collapsed="false">
      <c r="B2" s="366"/>
    </row>
    <row r="3" customFormat="false" ht="12.75" hidden="false" customHeight="false" outlineLevel="0" collapsed="false">
      <c r="B3" s="341" t="s">
        <v>68</v>
      </c>
    </row>
    <row r="4" customFormat="false" ht="12.75" hidden="false" customHeight="false" outlineLevel="0" collapsed="false">
      <c r="B4" s="341" t="s">
        <v>69</v>
      </c>
    </row>
    <row r="5" customFormat="false" ht="12.75" hidden="false" customHeight="false" outlineLevel="0" collapsed="false">
      <c r="B5" s="341" t="s">
        <v>70</v>
      </c>
    </row>
    <row r="7" customFormat="false" ht="15.75" hidden="false" customHeight="false" outlineLevel="0" collapsed="false">
      <c r="B7" s="367" t="n">
        <v>42492</v>
      </c>
      <c r="D7" s="368" t="s">
        <v>71</v>
      </c>
      <c r="F7" s="369" t="s">
        <v>72</v>
      </c>
    </row>
    <row r="9" customFormat="false" ht="38.25" hidden="false" customHeight="false" outlineLevel="0" collapsed="false">
      <c r="A9" s="370" t="s">
        <v>73</v>
      </c>
      <c r="B9" s="371" t="s">
        <v>74</v>
      </c>
      <c r="C9" s="372" t="s">
        <v>53</v>
      </c>
      <c r="D9" s="373" t="s">
        <v>75</v>
      </c>
      <c r="E9" s="374"/>
    </row>
    <row r="10" customFormat="false" ht="14.25" hidden="false" customHeight="false" outlineLevel="0" collapsed="false">
      <c r="A10" s="375" t="n">
        <v>1</v>
      </c>
      <c r="B10" s="376" t="s">
        <v>76</v>
      </c>
      <c r="C10" s="377" t="n">
        <v>230.72</v>
      </c>
      <c r="D10" s="378" t="n">
        <v>10</v>
      </c>
    </row>
    <row r="11" customFormat="false" ht="14.25" hidden="false" customHeight="false" outlineLevel="0" collapsed="false">
      <c r="A11" s="379" t="n">
        <f aca="false">A10+1</f>
        <v>2</v>
      </c>
      <c r="B11" s="380" t="s">
        <v>77</v>
      </c>
      <c r="C11" s="381" t="n">
        <v>293.43</v>
      </c>
      <c r="D11" s="382" t="n">
        <v>10</v>
      </c>
    </row>
    <row r="12" customFormat="false" ht="14.25" hidden="false" customHeight="false" outlineLevel="0" collapsed="false">
      <c r="A12" s="379" t="n">
        <f aca="false">A11+1</f>
        <v>3</v>
      </c>
      <c r="B12" s="380" t="s">
        <v>78</v>
      </c>
      <c r="C12" s="381" t="n">
        <v>153.48</v>
      </c>
      <c r="D12" s="382" t="n">
        <v>10</v>
      </c>
    </row>
    <row r="13" customFormat="false" ht="14.25" hidden="false" customHeight="false" outlineLevel="0" collapsed="false">
      <c r="A13" s="379" t="n">
        <f aca="false">A12+1</f>
        <v>4</v>
      </c>
      <c r="B13" s="380" t="s">
        <v>79</v>
      </c>
      <c r="C13" s="381" t="n">
        <v>140.98</v>
      </c>
      <c r="D13" s="382" t="n">
        <v>10</v>
      </c>
    </row>
    <row r="14" customFormat="false" ht="14.25" hidden="false" customHeight="false" outlineLevel="0" collapsed="false">
      <c r="A14" s="383" t="n">
        <f aca="false">A13+1</f>
        <v>5</v>
      </c>
      <c r="B14" s="384" t="s">
        <v>80</v>
      </c>
      <c r="C14" s="385" t="n">
        <v>200</v>
      </c>
      <c r="D14" s="386" t="n">
        <v>10.4811</v>
      </c>
    </row>
    <row r="15" customFormat="false" ht="14.25" hidden="false" customHeight="false" outlineLevel="0" collapsed="false">
      <c r="A15" s="383" t="n">
        <f aca="false">A14+1</f>
        <v>6</v>
      </c>
      <c r="B15" s="384" t="s">
        <v>81</v>
      </c>
      <c r="C15" s="385" t="n">
        <v>200</v>
      </c>
      <c r="D15" s="386" t="n">
        <v>9.4277</v>
      </c>
    </row>
    <row r="16" customFormat="false" ht="14.25" hidden="false" customHeight="false" outlineLevel="0" collapsed="false">
      <c r="A16" s="383" t="n">
        <f aca="false">A15+1</f>
        <v>7</v>
      </c>
      <c r="B16" s="384" t="s">
        <v>82</v>
      </c>
      <c r="C16" s="385" t="n">
        <v>200</v>
      </c>
      <c r="D16" s="386" t="n">
        <v>7.9879</v>
      </c>
    </row>
    <row r="17" customFormat="false" ht="14.25" hidden="false" customHeight="false" outlineLevel="0" collapsed="false">
      <c r="A17" s="387" t="n">
        <f aca="false">A16+1</f>
        <v>8</v>
      </c>
      <c r="B17" s="388" t="s">
        <v>83</v>
      </c>
      <c r="C17" s="389" t="n">
        <v>230.72</v>
      </c>
      <c r="D17" s="390" t="n">
        <v>10.4811</v>
      </c>
    </row>
    <row r="18" customFormat="false" ht="14.25" hidden="false" customHeight="false" outlineLevel="0" collapsed="false">
      <c r="A18" s="387" t="n">
        <f aca="false">A17+1</f>
        <v>9</v>
      </c>
      <c r="B18" s="388" t="s">
        <v>84</v>
      </c>
      <c r="C18" s="389" t="n">
        <v>230.72</v>
      </c>
      <c r="D18" s="390" t="n">
        <v>9.4277</v>
      </c>
    </row>
    <row r="19" customFormat="false" ht="14.25" hidden="false" customHeight="false" outlineLevel="0" collapsed="false">
      <c r="A19" s="387" t="n">
        <f aca="false">A18+1</f>
        <v>10</v>
      </c>
      <c r="B19" s="388" t="s">
        <v>85</v>
      </c>
      <c r="C19" s="389" t="n">
        <v>230.72</v>
      </c>
      <c r="D19" s="390" t="n">
        <v>14.67</v>
      </c>
    </row>
    <row r="20" customFormat="false" ht="14.25" hidden="false" customHeight="false" outlineLevel="0" collapsed="false">
      <c r="A20" s="387" t="n">
        <f aca="false">A19+1</f>
        <v>11</v>
      </c>
      <c r="B20" s="388" t="s">
        <v>86</v>
      </c>
      <c r="C20" s="389" t="n">
        <v>230.72</v>
      </c>
      <c r="D20" s="390" t="n">
        <v>7.672</v>
      </c>
    </row>
    <row r="21" customFormat="false" ht="14.25" hidden="false" customHeight="false" outlineLevel="0" collapsed="false">
      <c r="A21" s="387" t="n">
        <f aca="false">A20+1</f>
        <v>12</v>
      </c>
      <c r="B21" s="388" t="s">
        <v>87</v>
      </c>
      <c r="C21" s="389" t="n">
        <v>230.72</v>
      </c>
      <c r="D21" s="390" t="n">
        <v>7.9879</v>
      </c>
    </row>
    <row r="22" customFormat="false" ht="14.25" hidden="false" customHeight="false" outlineLevel="0" collapsed="false">
      <c r="A22" s="387" t="n">
        <f aca="false">A21+1</f>
        <v>13</v>
      </c>
      <c r="B22" s="388" t="s">
        <v>88</v>
      </c>
      <c r="C22" s="389" t="n">
        <v>230.72</v>
      </c>
      <c r="D22" s="390" t="n">
        <v>7.044</v>
      </c>
    </row>
    <row r="23" customFormat="false" ht="14.25" hidden="false" customHeight="false" outlineLevel="0" collapsed="false">
      <c r="A23" s="391" t="n">
        <f aca="false">A22+1</f>
        <v>14</v>
      </c>
      <c r="B23" s="392" t="s">
        <v>89</v>
      </c>
      <c r="C23" s="393" t="n">
        <v>293.43</v>
      </c>
      <c r="D23" s="394" t="n">
        <v>9.4277</v>
      </c>
    </row>
    <row r="24" customFormat="false" ht="14.25" hidden="false" customHeight="false" outlineLevel="0" collapsed="false">
      <c r="A24" s="391" t="n">
        <f aca="false">A23+1</f>
        <v>15</v>
      </c>
      <c r="B24" s="392" t="s">
        <v>90</v>
      </c>
      <c r="C24" s="393" t="n">
        <v>293.43</v>
      </c>
      <c r="D24" s="394" t="n">
        <v>10.4811</v>
      </c>
    </row>
    <row r="25" customFormat="false" ht="14.25" hidden="false" customHeight="false" outlineLevel="0" collapsed="false">
      <c r="A25" s="391" t="n">
        <f aca="false">A24+1</f>
        <v>16</v>
      </c>
      <c r="B25" s="392" t="s">
        <v>91</v>
      </c>
      <c r="C25" s="393" t="n">
        <v>293.43</v>
      </c>
      <c r="D25" s="394" t="n">
        <v>7.673</v>
      </c>
    </row>
    <row r="26" customFormat="false" ht="14.25" hidden="false" customHeight="false" outlineLevel="0" collapsed="false">
      <c r="A26" s="391" t="n">
        <f aca="false">A25+1</f>
        <v>17</v>
      </c>
      <c r="B26" s="392" t="s">
        <v>92</v>
      </c>
      <c r="C26" s="393" t="n">
        <v>293.43</v>
      </c>
      <c r="D26" s="394" t="n">
        <v>7.9879</v>
      </c>
    </row>
    <row r="27" customFormat="false" ht="14.25" hidden="false" customHeight="false" outlineLevel="0" collapsed="false">
      <c r="A27" s="387" t="n">
        <f aca="false">A26+1</f>
        <v>18</v>
      </c>
      <c r="B27" s="388" t="s">
        <v>93</v>
      </c>
      <c r="C27" s="389" t="n">
        <v>153.48</v>
      </c>
      <c r="D27" s="390" t="n">
        <v>7.9879</v>
      </c>
    </row>
    <row r="28" customFormat="false" ht="14.25" hidden="false" customHeight="false" outlineLevel="0" collapsed="false">
      <c r="A28" s="387" t="n">
        <f aca="false">A27+1</f>
        <v>19</v>
      </c>
      <c r="B28" s="388" t="s">
        <v>94</v>
      </c>
      <c r="C28" s="389" t="n">
        <v>153.48</v>
      </c>
      <c r="D28" s="390" t="n">
        <v>7.044</v>
      </c>
    </row>
    <row r="29" customFormat="false" ht="14.25" hidden="false" customHeight="false" outlineLevel="0" collapsed="false">
      <c r="A29" s="387" t="n">
        <f aca="false">A28+1</f>
        <v>20</v>
      </c>
      <c r="B29" s="388" t="s">
        <v>95</v>
      </c>
      <c r="C29" s="389" t="n">
        <v>153.48</v>
      </c>
      <c r="D29" s="390" t="n">
        <v>9.4277</v>
      </c>
    </row>
    <row r="30" customFormat="false" ht="14.25" hidden="false" customHeight="false" outlineLevel="0" collapsed="false">
      <c r="A30" s="395" t="n">
        <f aca="false">A29+1</f>
        <v>21</v>
      </c>
      <c r="B30" s="396"/>
      <c r="C30" s="397"/>
      <c r="D30" s="398"/>
    </row>
    <row r="31" customFormat="false" ht="14.25" hidden="false" customHeight="false" outlineLevel="0" collapsed="false">
      <c r="A31" s="395" t="n">
        <f aca="false">A30+1</f>
        <v>22</v>
      </c>
      <c r="B31" s="396"/>
      <c r="C31" s="397"/>
      <c r="D31" s="398"/>
    </row>
    <row r="32" customFormat="false" ht="14.25" hidden="false" customHeight="false" outlineLevel="0" collapsed="false">
      <c r="A32" s="395" t="n">
        <f aca="false">A31+1</f>
        <v>23</v>
      </c>
      <c r="B32" s="396"/>
      <c r="C32" s="397"/>
      <c r="D32" s="398"/>
    </row>
    <row r="33" customFormat="false" ht="14.25" hidden="false" customHeight="false" outlineLevel="0" collapsed="false">
      <c r="A33" s="395" t="n">
        <f aca="false">A32+1</f>
        <v>24</v>
      </c>
      <c r="B33" s="396"/>
      <c r="C33" s="397"/>
      <c r="D33" s="398"/>
    </row>
    <row r="34" customFormat="false" ht="14.25" hidden="false" customHeight="false" outlineLevel="0" collapsed="false">
      <c r="A34" s="395" t="n">
        <f aca="false">A33+1</f>
        <v>25</v>
      </c>
      <c r="B34" s="396"/>
      <c r="C34" s="397"/>
      <c r="D34" s="398"/>
    </row>
    <row r="35" customFormat="false" ht="14.25" hidden="false" customHeight="false" outlineLevel="0" collapsed="false">
      <c r="A35" s="395" t="n">
        <f aca="false">A34+1</f>
        <v>26</v>
      </c>
      <c r="B35" s="396"/>
      <c r="C35" s="397"/>
      <c r="D35" s="398"/>
    </row>
    <row r="36" customFormat="false" ht="14.25" hidden="false" customHeight="false" outlineLevel="0" collapsed="false">
      <c r="A36" s="395" t="n">
        <f aca="false">A35+1</f>
        <v>27</v>
      </c>
      <c r="B36" s="396"/>
      <c r="C36" s="397"/>
      <c r="D36" s="398"/>
    </row>
    <row r="37" customFormat="false" ht="14.25" hidden="false" customHeight="false" outlineLevel="0" collapsed="false">
      <c r="A37" s="395" t="n">
        <f aca="false">A36+1</f>
        <v>28</v>
      </c>
      <c r="B37" s="396"/>
      <c r="C37" s="397"/>
      <c r="D37" s="398"/>
    </row>
    <row r="38" customFormat="false" ht="14.25" hidden="false" customHeight="false" outlineLevel="0" collapsed="false">
      <c r="A38" s="395" t="n">
        <f aca="false">A37+1</f>
        <v>29</v>
      </c>
      <c r="B38" s="396"/>
      <c r="C38" s="397"/>
      <c r="D38" s="398"/>
    </row>
    <row r="39" customFormat="false" ht="14.25" hidden="false" customHeight="false" outlineLevel="0" collapsed="false">
      <c r="A39" s="395" t="n">
        <f aca="false">A38+1</f>
        <v>30</v>
      </c>
      <c r="B39" s="396"/>
      <c r="C39" s="397"/>
      <c r="D39" s="398"/>
    </row>
    <row r="40" customFormat="false" ht="14.25" hidden="false" customHeight="false" outlineLevel="0" collapsed="false">
      <c r="A40" s="395" t="n">
        <f aca="false">A39+1</f>
        <v>31</v>
      </c>
      <c r="B40" s="396"/>
      <c r="C40" s="397"/>
      <c r="D40" s="398"/>
    </row>
    <row r="41" customFormat="false" ht="14.25" hidden="false" customHeight="false" outlineLevel="0" collapsed="false">
      <c r="A41" s="395" t="n">
        <f aca="false">A40+1</f>
        <v>32</v>
      </c>
      <c r="B41" s="396"/>
      <c r="C41" s="397"/>
      <c r="D41" s="398"/>
    </row>
    <row r="42" customFormat="false" ht="14.25" hidden="false" customHeight="false" outlineLevel="0" collapsed="false">
      <c r="A42" s="395" t="n">
        <f aca="false">A41+1</f>
        <v>33</v>
      </c>
      <c r="B42" s="396"/>
      <c r="C42" s="397"/>
      <c r="D42" s="398"/>
    </row>
    <row r="43" customFormat="false" ht="14.25" hidden="false" customHeight="false" outlineLevel="0" collapsed="false">
      <c r="A43" s="395" t="n">
        <f aca="false">A42+1</f>
        <v>34</v>
      </c>
      <c r="B43" s="396"/>
      <c r="C43" s="397"/>
      <c r="D43" s="398"/>
    </row>
    <row r="44" customFormat="false" ht="14.25" hidden="false" customHeight="false" outlineLevel="0" collapsed="false">
      <c r="A44" s="395" t="n">
        <f aca="false">A43+1</f>
        <v>35</v>
      </c>
      <c r="B44" s="396"/>
      <c r="C44" s="397"/>
      <c r="D44" s="398"/>
    </row>
    <row r="45" customFormat="false" ht="14.25" hidden="false" customHeight="false" outlineLevel="0" collapsed="false">
      <c r="A45" s="395" t="n">
        <f aca="false">A44+1</f>
        <v>36</v>
      </c>
      <c r="B45" s="396"/>
      <c r="C45" s="397"/>
      <c r="D45" s="398"/>
    </row>
    <row r="46" customFormat="false" ht="14.25" hidden="false" customHeight="false" outlineLevel="0" collapsed="false">
      <c r="A46" s="395" t="n">
        <f aca="false">A45+1</f>
        <v>37</v>
      </c>
      <c r="B46" s="396"/>
      <c r="C46" s="397"/>
      <c r="D46" s="398"/>
    </row>
    <row r="47" customFormat="false" ht="14.25" hidden="false" customHeight="false" outlineLevel="0" collapsed="false">
      <c r="A47" s="395" t="n">
        <f aca="false">A46+1</f>
        <v>38</v>
      </c>
      <c r="B47" s="396"/>
      <c r="C47" s="397"/>
      <c r="D47" s="398"/>
    </row>
    <row r="48" customFormat="false" ht="14.25" hidden="false" customHeight="false" outlineLevel="0" collapsed="false">
      <c r="A48" s="395" t="n">
        <f aca="false">A47+1</f>
        <v>39</v>
      </c>
      <c r="B48" s="396"/>
      <c r="C48" s="397"/>
      <c r="D48" s="398"/>
    </row>
    <row r="49" customFormat="false" ht="14.25" hidden="false" customHeight="false" outlineLevel="0" collapsed="false">
      <c r="A49" s="395" t="n">
        <f aca="false">A48+1</f>
        <v>40</v>
      </c>
      <c r="B49" s="396"/>
      <c r="C49" s="397"/>
      <c r="D49" s="398"/>
    </row>
  </sheetData>
  <sheetProtection sheet="true"/>
  <printOptions headings="false" gridLines="false" gridLinesSet="true" horizontalCentered="false" verticalCentered="false"/>
  <pageMargins left="0.590277777777778" right="0.45" top="0.3" bottom="0.270138888888889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LibreOffice/4.2.5.2$Windows_x86 LibreOffice_project/61cb170a04bb1f12e77c884eab9192be736ec5f5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2017-06-16T08:39:17Z</dcterms:created>
  <dc:language>ru-RU</dc:language>
  <cp:lastModifiedBy>FeshchenkoAA</cp:lastModifiedBy>
  <dcterms:modified xsi:type="dcterms:W3CDTF">2017-06-16T10:17:33Z</dcterms:modified>
  <cp:revision>0</cp:revision>
</cp:coreProperties>
</file>