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4" i="10" s="1"/>
  <c r="P36" i="1"/>
  <c r="AF32" i="10"/>
  <c r="S32" i="10" l="1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Q34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P93" i="10" s="1"/>
  <c r="AF91" i="10"/>
  <c r="Q93" i="10" l="1"/>
  <c r="G94" i="10"/>
  <c r="P94" i="10" s="1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AA92" i="10" l="1"/>
  <c r="Z92" i="10"/>
  <c r="AB92" i="10" s="1"/>
  <c r="AC92" i="10" s="1"/>
  <c r="R93" i="10"/>
  <c r="Q94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P99" i="10" s="1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S97" i="10" l="1"/>
  <c r="T97" i="10"/>
  <c r="U97" i="10" s="1"/>
  <c r="G100" i="10"/>
  <c r="P100" i="10" s="1"/>
  <c r="Q99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Q100" i="10" l="1"/>
  <c r="X99" i="10"/>
  <c r="G101" i="10"/>
  <c r="P101" i="10" s="1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I103" i="10" l="1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Q101" i="10"/>
  <c r="G102" i="10"/>
  <c r="P102" i="10" s="1"/>
  <c r="X100" i="10"/>
  <c r="S99" i="10"/>
  <c r="T99" i="10"/>
  <c r="U99" i="10" s="1"/>
  <c r="AF100" i="10"/>
  <c r="Q102" i="10" l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P103" i="10" s="1"/>
  <c r="X101" i="10"/>
  <c r="X102" i="10" l="1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Q103" i="10"/>
  <c r="I105" i="10"/>
  <c r="J105" i="10" s="1"/>
  <c r="A106" i="10"/>
  <c r="E105" i="10"/>
  <c r="F105" i="10" s="1"/>
  <c r="B105" i="10"/>
  <c r="C105" i="10" s="1"/>
  <c r="G104" i="10"/>
  <c r="P104" i="10" s="1"/>
  <c r="R103" i="10" l="1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Q104" i="10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<sst xmlns="http://schemas.openxmlformats.org/spreadsheetml/2006/main" count="190" uniqueCount="95">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</sst>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22" activePane="bottomRight" state="frozen"/>
      <selection pane="topRight" activeCell="B1" sqref="B1"/>
      <selection pane="bottomLeft" activeCell="A16" sqref="A16"/>
      <selection pane="bottomRight" activeCell="O13" sqref="O13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0.02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2.5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25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-0.7</v>
      </c>
      <c r="L7" s="131"/>
      <c r="M7" s="132" t="s">
        <v>35</v>
      </c>
      <c r="N7" s="132"/>
      <c r="O7" s="149">
        <v>250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0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-14</v>
      </c>
      <c r="D10" s="284"/>
      <c r="E10" s="275" t="s">
        <v>16</v>
      </c>
      <c r="F10" s="302"/>
      <c r="G10" s="277">
        <v>0</v>
      </c>
      <c r="H10" s="285"/>
      <c r="I10" s="275" t="s">
        <v>5</v>
      </c>
      <c r="J10" s="236" t="str">
        <f>IF(AND(K$9=0,K$10&lt;&gt;0),"д.б. =0","")</f>
        <v/>
      </c>
      <c r="K10" s="286">
        <v>0.25</v>
      </c>
      <c r="L10" s="282"/>
      <c r="M10" s="287" t="s">
        <v>38</v>
      </c>
      <c r="N10" s="287"/>
      <c r="O10" s="288">
        <v>10000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6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-0.05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10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3"/>
      <c r="M20" s="157">
        <f t="shared" ref="M20:M39" si="1">ROUND(C20*O20-K20*$O$6,2)</f>
        <v>5</v>
      </c>
      <c r="N20" s="300">
        <f t="shared" ref="N20:N84" si="2">IF($O$10&gt;0,M20/$O$10,0)</f>
        <v>5.0000000000000001E-4</v>
      </c>
      <c r="O20" s="155">
        <f t="shared" ref="O20:O39" si="3">ROUND(ROUND(K20,2)*$O$4,2)</f>
        <v>0.2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25</v>
      </c>
      <c r="U20" s="125">
        <v>0</v>
      </c>
      <c r="V20" s="366"/>
      <c r="W20" s="339">
        <f t="shared" ref="W20:W39" si="5">ROUND(K20*$O$7,2)</f>
        <v>5</v>
      </c>
      <c r="X20" s="340">
        <f>ROUND(P20+W20,2)</f>
        <v>5</v>
      </c>
      <c r="Y20" s="343"/>
      <c r="Z20" s="344">
        <f t="shared" ref="Z20:Z39" si="6">IF($O$10&gt;0,ROUND($O$10-X20,2),0)</f>
        <v>9995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49995</v>
      </c>
      <c r="AC20" s="347">
        <f t="shared" ref="AC20:AC39" si="9">IF(AB20&gt;0,AB20+G20,0)</f>
        <v>49995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25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3"/>
      <c r="M21" s="157">
        <f t="shared" si="1"/>
        <v>20</v>
      </c>
      <c r="N21" s="300">
        <f t="shared" si="2"/>
        <v>2E-3</v>
      </c>
      <c r="O21" s="155">
        <f t="shared" si="3"/>
        <v>0.4</v>
      </c>
      <c r="P21" s="203">
        <f t="shared" ref="P21:P39" si="17">ROUND((ROUND(K20,2)*(G21-G20)*$O$4+P20+J21*$O$6),2)</f>
        <v>20</v>
      </c>
      <c r="Q21" s="216">
        <f t="shared" si="4"/>
        <v>2E-3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10</v>
      </c>
      <c r="X21" s="340">
        <f t="shared" ref="X21:X39" si="19">ROUND(P21+W21,2)</f>
        <v>30</v>
      </c>
      <c r="Y21" s="343"/>
      <c r="Z21" s="344">
        <f t="shared" si="6"/>
        <v>9970</v>
      </c>
      <c r="AA21" s="345">
        <f t="shared" si="7"/>
        <v>0</v>
      </c>
      <c r="AB21" s="346">
        <f t="shared" si="8"/>
        <v>24945</v>
      </c>
      <c r="AC21" s="347">
        <f t="shared" si="9"/>
        <v>25045</v>
      </c>
      <c r="AD21" s="159">
        <f t="shared" ref="AD21:AD83" si="20">AD20+1</f>
        <v>2</v>
      </c>
      <c r="AE21" s="369"/>
      <c r="AF21" s="341">
        <f t="shared" si="10"/>
        <v>0.5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-14</v>
      </c>
      <c r="C22" s="112">
        <f t="shared" si="13"/>
        <v>36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2.5</v>
      </c>
      <c r="J22" s="110">
        <f t="shared" si="0"/>
        <v>0.05</v>
      </c>
      <c r="K22" s="8">
        <f t="shared" ref="K22:K39" si="22">K21+ROUND(J22,3)</f>
        <v>0.09</v>
      </c>
      <c r="L22" s="153"/>
      <c r="M22" s="157">
        <f t="shared" si="1"/>
        <v>32.4</v>
      </c>
      <c r="N22" s="300">
        <f t="shared" si="2"/>
        <v>3.2399999999999998E-3</v>
      </c>
      <c r="O22" s="155">
        <f t="shared" si="3"/>
        <v>0.9</v>
      </c>
      <c r="P22" s="203">
        <f t="shared" si="17"/>
        <v>58</v>
      </c>
      <c r="Q22" s="216">
        <f t="shared" si="4"/>
        <v>5.7999999999999996E-3</v>
      </c>
      <c r="R22" s="119">
        <f t="shared" ref="R22:R39" si="23">ROUND(P22/O22,0)</f>
        <v>64</v>
      </c>
      <c r="S22" s="120">
        <f t="shared" ref="S22:S39" si="24">ROUND(R22/G22,2)</f>
        <v>0.33</v>
      </c>
      <c r="T22" s="124">
        <f t="shared" si="18"/>
        <v>100</v>
      </c>
      <c r="U22" s="125">
        <f t="shared" ref="U22:U39" si="25">ROUND(T22/G22,2)</f>
        <v>0.51</v>
      </c>
      <c r="V22" s="366"/>
      <c r="W22" s="339">
        <f t="shared" si="5"/>
        <v>22.5</v>
      </c>
      <c r="X22" s="340">
        <f t="shared" si="19"/>
        <v>80.5</v>
      </c>
      <c r="Y22" s="343"/>
      <c r="Z22" s="344">
        <f t="shared" si="6"/>
        <v>9919.5</v>
      </c>
      <c r="AA22" s="345">
        <f t="shared" si="7"/>
        <v>0.01</v>
      </c>
      <c r="AB22" s="346">
        <f t="shared" si="8"/>
        <v>11041.666666666666</v>
      </c>
      <c r="AC22" s="347">
        <f t="shared" si="9"/>
        <v>11236.666666666666</v>
      </c>
      <c r="AD22" s="159">
        <f t="shared" si="20"/>
        <v>3</v>
      </c>
      <c r="AE22" s="369"/>
      <c r="AF22" s="341">
        <f t="shared" si="10"/>
        <v>0.39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1.8</v>
      </c>
      <c r="J23" s="110">
        <f t="shared" si="0"/>
        <v>0.09</v>
      </c>
      <c r="K23" s="8">
        <f t="shared" si="22"/>
        <v>0.18</v>
      </c>
      <c r="L23" s="153"/>
      <c r="M23" s="157">
        <f t="shared" si="1"/>
        <v>36</v>
      </c>
      <c r="N23" s="300">
        <f t="shared" si="2"/>
        <v>3.5999999999999999E-3</v>
      </c>
      <c r="O23" s="155">
        <f t="shared" si="3"/>
        <v>1.8</v>
      </c>
      <c r="P23" s="203">
        <f t="shared" si="17"/>
        <v>139</v>
      </c>
      <c r="Q23" s="216">
        <f t="shared" si="4"/>
        <v>1.3899999999999999E-2</v>
      </c>
      <c r="R23" s="119">
        <f t="shared" si="23"/>
        <v>77</v>
      </c>
      <c r="S23" s="120">
        <f t="shared" si="24"/>
        <v>0.27</v>
      </c>
      <c r="T23" s="124">
        <f t="shared" si="18"/>
        <v>97</v>
      </c>
      <c r="U23" s="125">
        <f t="shared" si="25"/>
        <v>0.34</v>
      </c>
      <c r="V23" s="366"/>
      <c r="W23" s="339">
        <f t="shared" si="5"/>
        <v>45</v>
      </c>
      <c r="X23" s="340">
        <f t="shared" si="19"/>
        <v>184</v>
      </c>
      <c r="Y23" s="343"/>
      <c r="Z23" s="344">
        <f t="shared" si="6"/>
        <v>9816</v>
      </c>
      <c r="AA23" s="345">
        <f t="shared" si="7"/>
        <v>0.02</v>
      </c>
      <c r="AB23" s="346">
        <f t="shared" si="8"/>
        <v>5473.333333333333</v>
      </c>
      <c r="AC23" s="347">
        <f t="shared" si="9"/>
        <v>5758.333333333333</v>
      </c>
      <c r="AD23" s="159">
        <f t="shared" si="20"/>
        <v>4</v>
      </c>
      <c r="AE23" s="369"/>
      <c r="AF23" s="341">
        <f t="shared" si="10"/>
        <v>0.32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2.0499999999999998</v>
      </c>
      <c r="J24" s="14">
        <f t="shared" si="0"/>
        <v>0.185</v>
      </c>
      <c r="K24" s="15">
        <f t="shared" si="22"/>
        <v>0.36499999999999999</v>
      </c>
      <c r="L24" s="153"/>
      <c r="M24" s="158">
        <f t="shared" si="1"/>
        <v>74</v>
      </c>
      <c r="N24" s="301">
        <f t="shared" si="2"/>
        <v>7.4000000000000003E-3</v>
      </c>
      <c r="O24" s="156">
        <f t="shared" si="3"/>
        <v>3.7</v>
      </c>
      <c r="P24" s="204">
        <f t="shared" si="17"/>
        <v>292</v>
      </c>
      <c r="Q24" s="215">
        <f t="shared" si="4"/>
        <v>2.92E-2</v>
      </c>
      <c r="R24" s="121">
        <f t="shared" si="23"/>
        <v>79</v>
      </c>
      <c r="S24" s="122">
        <f t="shared" si="24"/>
        <v>0.21</v>
      </c>
      <c r="T24" s="128">
        <f t="shared" si="18"/>
        <v>99</v>
      </c>
      <c r="U24" s="122">
        <f t="shared" si="25"/>
        <v>0.27</v>
      </c>
      <c r="V24" s="366"/>
      <c r="W24" s="348">
        <f t="shared" si="5"/>
        <v>91.25</v>
      </c>
      <c r="X24" s="349">
        <f t="shared" si="19"/>
        <v>383.25</v>
      </c>
      <c r="Y24" s="343"/>
      <c r="Z24" s="352">
        <f t="shared" si="6"/>
        <v>9616.75</v>
      </c>
      <c r="AA24" s="353">
        <f t="shared" si="7"/>
        <v>0.04</v>
      </c>
      <c r="AB24" s="354">
        <f t="shared" si="8"/>
        <v>2618.8513513513512</v>
      </c>
      <c r="AC24" s="355">
        <f t="shared" si="9"/>
        <v>2988.8513513513512</v>
      </c>
      <c r="AD24" s="159">
        <f t="shared" si="20"/>
        <v>5</v>
      </c>
      <c r="AE24" s="369"/>
      <c r="AF24" s="350">
        <f t="shared" si="10"/>
        <v>0.31</v>
      </c>
      <c r="AG24" s="351">
        <f t="shared" si="11"/>
        <v>0.01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</v>
      </c>
      <c r="J25" s="110">
        <f t="shared" si="0"/>
        <v>0.37</v>
      </c>
      <c r="K25" s="8">
        <f t="shared" si="22"/>
        <v>0.73499999999999999</v>
      </c>
      <c r="L25" s="153"/>
      <c r="M25" s="157">
        <f t="shared" si="1"/>
        <v>148</v>
      </c>
      <c r="N25" s="300">
        <f t="shared" si="2"/>
        <v>1.4800000000000001E-2</v>
      </c>
      <c r="O25" s="155">
        <f t="shared" si="3"/>
        <v>7.4</v>
      </c>
      <c r="P25" s="203">
        <f t="shared" si="17"/>
        <v>588</v>
      </c>
      <c r="Q25" s="216">
        <f t="shared" si="4"/>
        <v>5.8799999999999998E-2</v>
      </c>
      <c r="R25" s="119">
        <f t="shared" si="23"/>
        <v>79</v>
      </c>
      <c r="S25" s="120">
        <f t="shared" si="24"/>
        <v>0.18</v>
      </c>
      <c r="T25" s="124">
        <f t="shared" si="18"/>
        <v>99</v>
      </c>
      <c r="U25" s="125">
        <f t="shared" si="25"/>
        <v>0.22</v>
      </c>
      <c r="V25" s="366"/>
      <c r="W25" s="339">
        <f t="shared" si="5"/>
        <v>183.75</v>
      </c>
      <c r="X25" s="340">
        <f t="shared" si="19"/>
        <v>771.75</v>
      </c>
      <c r="Y25" s="343"/>
      <c r="Z25" s="344">
        <f t="shared" si="6"/>
        <v>9228.25</v>
      </c>
      <c r="AA25" s="345">
        <f t="shared" si="7"/>
        <v>0.08</v>
      </c>
      <c r="AB25" s="346">
        <f t="shared" si="8"/>
        <v>1266.9256756756756</v>
      </c>
      <c r="AC25" s="347">
        <f t="shared" si="9"/>
        <v>1716.9256756756756</v>
      </c>
      <c r="AD25" s="159">
        <f t="shared" si="20"/>
        <v>6</v>
      </c>
      <c r="AE25" s="369"/>
      <c r="AF25" s="341">
        <f t="shared" si="10"/>
        <v>0.31</v>
      </c>
      <c r="AG25" s="342">
        <f t="shared" si="11"/>
        <v>0.02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-5</v>
      </c>
      <c r="F26" s="105">
        <f t="shared" si="26"/>
        <v>75</v>
      </c>
      <c r="G26" s="100">
        <f t="shared" si="15"/>
        <v>525</v>
      </c>
      <c r="H26" s="11"/>
      <c r="I26" s="7">
        <f t="shared" si="16"/>
        <v>1.95</v>
      </c>
      <c r="J26" s="110">
        <f t="shared" si="0"/>
        <v>0.72199999999999998</v>
      </c>
      <c r="K26" s="8">
        <f t="shared" si="22"/>
        <v>1.4569999999999999</v>
      </c>
      <c r="L26" s="153"/>
      <c r="M26" s="157">
        <f t="shared" si="1"/>
        <v>292</v>
      </c>
      <c r="N26" s="300">
        <f t="shared" si="2"/>
        <v>2.92E-2</v>
      </c>
      <c r="O26" s="155">
        <f t="shared" si="3"/>
        <v>14.6</v>
      </c>
      <c r="P26" s="203">
        <f t="shared" si="17"/>
        <v>1143</v>
      </c>
      <c r="Q26" s="216">
        <f t="shared" si="4"/>
        <v>0.1143</v>
      </c>
      <c r="R26" s="119">
        <f t="shared" si="23"/>
        <v>78</v>
      </c>
      <c r="S26" s="120">
        <f t="shared" si="24"/>
        <v>0.15</v>
      </c>
      <c r="T26" s="124">
        <f t="shared" si="18"/>
        <v>98</v>
      </c>
      <c r="U26" s="125">
        <f t="shared" si="25"/>
        <v>0.19</v>
      </c>
      <c r="V26" s="366"/>
      <c r="W26" s="339">
        <f t="shared" si="5"/>
        <v>364.25</v>
      </c>
      <c r="X26" s="340">
        <f t="shared" si="19"/>
        <v>1507.25</v>
      </c>
      <c r="Y26" s="343"/>
      <c r="Z26" s="344">
        <f t="shared" si="6"/>
        <v>8492.75</v>
      </c>
      <c r="AA26" s="345">
        <f t="shared" si="7"/>
        <v>0.15</v>
      </c>
      <c r="AB26" s="346">
        <f t="shared" si="8"/>
        <v>601.65410958904113</v>
      </c>
      <c r="AC26" s="347">
        <f t="shared" si="9"/>
        <v>1126.6541095890411</v>
      </c>
      <c r="AD26" s="159">
        <f t="shared" si="20"/>
        <v>7</v>
      </c>
      <c r="AE26" s="369"/>
      <c r="AF26" s="341">
        <f t="shared" si="10"/>
        <v>0.32</v>
      </c>
      <c r="AG26" s="342">
        <f t="shared" si="11"/>
        <v>0.04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-5</v>
      </c>
      <c r="F27" s="105">
        <f t="shared" si="26"/>
        <v>70</v>
      </c>
      <c r="G27" s="100">
        <f t="shared" si="15"/>
        <v>595</v>
      </c>
      <c r="H27" s="11"/>
      <c r="I27" s="7">
        <f t="shared" si="16"/>
        <v>1.95</v>
      </c>
      <c r="J27" s="110">
        <f t="shared" si="0"/>
        <v>1.4079999999999999</v>
      </c>
      <c r="K27" s="8">
        <f t="shared" si="22"/>
        <v>2.8649999999999998</v>
      </c>
      <c r="L27" s="153"/>
      <c r="M27" s="157">
        <f t="shared" si="1"/>
        <v>574</v>
      </c>
      <c r="N27" s="300">
        <f t="shared" si="2"/>
        <v>5.74E-2</v>
      </c>
      <c r="O27" s="155">
        <f t="shared" si="3"/>
        <v>28.7</v>
      </c>
      <c r="P27" s="203">
        <f t="shared" si="17"/>
        <v>2165</v>
      </c>
      <c r="Q27" s="216">
        <f t="shared" si="4"/>
        <v>0.2165</v>
      </c>
      <c r="R27" s="119">
        <f t="shared" si="23"/>
        <v>75</v>
      </c>
      <c r="S27" s="120">
        <f t="shared" si="24"/>
        <v>0.13</v>
      </c>
      <c r="T27" s="124">
        <f t="shared" si="18"/>
        <v>95</v>
      </c>
      <c r="U27" s="125">
        <f t="shared" si="25"/>
        <v>0.16</v>
      </c>
      <c r="V27" s="366"/>
      <c r="W27" s="339">
        <f t="shared" si="5"/>
        <v>716.25</v>
      </c>
      <c r="X27" s="340">
        <f t="shared" si="19"/>
        <v>2881.25</v>
      </c>
      <c r="Y27" s="343"/>
      <c r="Z27" s="344">
        <f t="shared" si="6"/>
        <v>7118.75</v>
      </c>
      <c r="AA27" s="345">
        <f t="shared" si="7"/>
        <v>0.28999999999999998</v>
      </c>
      <c r="AB27" s="346">
        <f t="shared" si="8"/>
        <v>268.00522648083626</v>
      </c>
      <c r="AC27" s="347">
        <f t="shared" si="9"/>
        <v>863.0052264808362</v>
      </c>
      <c r="AD27" s="159">
        <f t="shared" si="20"/>
        <v>8</v>
      </c>
      <c r="AE27" s="369"/>
      <c r="AF27" s="341">
        <f t="shared" si="10"/>
        <v>0.33</v>
      </c>
      <c r="AG27" s="342">
        <f t="shared" si="11"/>
        <v>7.0000000000000007E-2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-5</v>
      </c>
      <c r="F28" s="105">
        <f t="shared" si="26"/>
        <v>65</v>
      </c>
      <c r="G28" s="100">
        <f t="shared" si="15"/>
        <v>660</v>
      </c>
      <c r="H28" s="11"/>
      <c r="I28" s="7">
        <f t="shared" si="16"/>
        <v>1.95</v>
      </c>
      <c r="J28" s="110">
        <f t="shared" si="0"/>
        <v>2.746</v>
      </c>
      <c r="K28" s="8">
        <f t="shared" si="22"/>
        <v>5.6109999999999998</v>
      </c>
      <c r="L28" s="153"/>
      <c r="M28" s="157">
        <f t="shared" si="1"/>
        <v>1122</v>
      </c>
      <c r="N28" s="300">
        <f t="shared" si="2"/>
        <v>0.11219999999999999</v>
      </c>
      <c r="O28" s="155">
        <f t="shared" si="3"/>
        <v>56.1</v>
      </c>
      <c r="P28" s="203">
        <f t="shared" si="17"/>
        <v>4030.5</v>
      </c>
      <c r="Q28" s="216">
        <f t="shared" si="4"/>
        <v>0.40305000000000002</v>
      </c>
      <c r="R28" s="119">
        <f t="shared" si="23"/>
        <v>72</v>
      </c>
      <c r="S28" s="120">
        <f t="shared" si="24"/>
        <v>0.11</v>
      </c>
      <c r="T28" s="124">
        <f t="shared" si="18"/>
        <v>92</v>
      </c>
      <c r="U28" s="125">
        <f t="shared" si="25"/>
        <v>0.14000000000000001</v>
      </c>
      <c r="V28" s="366"/>
      <c r="W28" s="339">
        <f t="shared" si="5"/>
        <v>1402.75</v>
      </c>
      <c r="X28" s="340">
        <f t="shared" si="19"/>
        <v>5433.25</v>
      </c>
      <c r="Y28" s="343"/>
      <c r="Z28" s="344">
        <f t="shared" si="6"/>
        <v>4566.75</v>
      </c>
      <c r="AA28" s="345">
        <f t="shared" si="7"/>
        <v>0.54</v>
      </c>
      <c r="AB28" s="346">
        <f t="shared" si="8"/>
        <v>101.40730837789661</v>
      </c>
      <c r="AC28" s="347">
        <f t="shared" si="9"/>
        <v>761.40730837789658</v>
      </c>
      <c r="AD28" s="159">
        <f t="shared" si="20"/>
        <v>9</v>
      </c>
      <c r="AE28" s="369"/>
      <c r="AF28" s="341">
        <f t="shared" si="10"/>
        <v>0.35</v>
      </c>
      <c r="AG28" s="342">
        <f t="shared" si="11"/>
        <v>0.14000000000000001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-5</v>
      </c>
      <c r="F29" s="101">
        <f t="shared" si="26"/>
        <v>60</v>
      </c>
      <c r="G29" s="102">
        <f t="shared" si="15"/>
        <v>720</v>
      </c>
      <c r="H29" s="9"/>
      <c r="I29" s="13">
        <f t="shared" si="16"/>
        <v>1.95</v>
      </c>
      <c r="J29" s="14">
        <f t="shared" si="0"/>
        <v>5.3550000000000004</v>
      </c>
      <c r="K29" s="15">
        <f t="shared" si="22"/>
        <v>10.966000000000001</v>
      </c>
      <c r="L29" s="153"/>
      <c r="M29" s="158">
        <f t="shared" si="1"/>
        <v>2194</v>
      </c>
      <c r="N29" s="301">
        <f t="shared" si="2"/>
        <v>0.21940000000000001</v>
      </c>
      <c r="O29" s="156">
        <f t="shared" si="3"/>
        <v>109.7</v>
      </c>
      <c r="P29" s="204">
        <f t="shared" si="17"/>
        <v>7396.5</v>
      </c>
      <c r="Q29" s="215">
        <f t="shared" si="4"/>
        <v>0.73965000000000003</v>
      </c>
      <c r="R29" s="121">
        <f t="shared" si="23"/>
        <v>67</v>
      </c>
      <c r="S29" s="122">
        <f t="shared" si="24"/>
        <v>0.09</v>
      </c>
      <c r="T29" s="128">
        <f t="shared" si="18"/>
        <v>87</v>
      </c>
      <c r="U29" s="122">
        <f t="shared" si="25"/>
        <v>0.12</v>
      </c>
      <c r="V29" s="366"/>
      <c r="W29" s="348">
        <f t="shared" si="5"/>
        <v>2741.5</v>
      </c>
      <c r="X29" s="349">
        <f t="shared" si="19"/>
        <v>10138</v>
      </c>
      <c r="Y29" s="343"/>
      <c r="Z29" s="352">
        <f t="shared" si="6"/>
        <v>-138</v>
      </c>
      <c r="AA29" s="353">
        <f t="shared" si="7"/>
        <v>1.01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0.37</v>
      </c>
      <c r="AG29" s="351">
        <f t="shared" si="11"/>
        <v>0.27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60</v>
      </c>
      <c r="G30" s="100">
        <f t="shared" si="15"/>
        <v>780</v>
      </c>
      <c r="H30" s="11"/>
      <c r="I30" s="7">
        <f t="shared" si="16"/>
        <v>1.95</v>
      </c>
      <c r="J30" s="110">
        <f t="shared" si="0"/>
        <v>10.442</v>
      </c>
      <c r="K30" s="8">
        <f t="shared" si="22"/>
        <v>21.408000000000001</v>
      </c>
      <c r="L30" s="153"/>
      <c r="M30" s="157">
        <f t="shared" si="1"/>
        <v>4282</v>
      </c>
      <c r="N30" s="300">
        <f t="shared" si="2"/>
        <v>0.42820000000000003</v>
      </c>
      <c r="O30" s="155">
        <f t="shared" si="3"/>
        <v>214.1</v>
      </c>
      <c r="P30" s="203">
        <f t="shared" si="17"/>
        <v>13978.5</v>
      </c>
      <c r="Q30" s="216">
        <f t="shared" si="4"/>
        <v>1.39785</v>
      </c>
      <c r="R30" s="119">
        <f t="shared" si="23"/>
        <v>65</v>
      </c>
      <c r="S30" s="120">
        <f t="shared" si="24"/>
        <v>0.08</v>
      </c>
      <c r="T30" s="124">
        <f t="shared" si="18"/>
        <v>85</v>
      </c>
      <c r="U30" s="125">
        <f t="shared" si="25"/>
        <v>0.11</v>
      </c>
      <c r="V30" s="366"/>
      <c r="W30" s="339">
        <f t="shared" si="5"/>
        <v>5352</v>
      </c>
      <c r="X30" s="340">
        <f t="shared" si="19"/>
        <v>19330.5</v>
      </c>
      <c r="Y30" s="343"/>
      <c r="Z30" s="344">
        <f t="shared" si="6"/>
        <v>-9330.5</v>
      </c>
      <c r="AA30" s="345">
        <f t="shared" si="7"/>
        <v>1.93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0.38</v>
      </c>
      <c r="AG30" s="342">
        <f t="shared" si="11"/>
        <v>0.54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60</v>
      </c>
      <c r="G31" s="100">
        <f t="shared" si="15"/>
        <v>840</v>
      </c>
      <c r="H31" s="11"/>
      <c r="I31" s="7">
        <f t="shared" si="16"/>
        <v>1.95</v>
      </c>
      <c r="J31" s="110">
        <f t="shared" si="0"/>
        <v>20.361999999999998</v>
      </c>
      <c r="K31" s="8">
        <f t="shared" si="22"/>
        <v>41.769999999999996</v>
      </c>
      <c r="L31" s="153"/>
      <c r="M31" s="157">
        <f t="shared" si="1"/>
        <v>8354</v>
      </c>
      <c r="N31" s="300">
        <f t="shared" si="2"/>
        <v>0.83540000000000003</v>
      </c>
      <c r="O31" s="155">
        <f t="shared" si="3"/>
        <v>417.7</v>
      </c>
      <c r="P31" s="203">
        <f t="shared" si="17"/>
        <v>26824.5</v>
      </c>
      <c r="Q31" s="216">
        <f t="shared" si="4"/>
        <v>2.6824499999999998</v>
      </c>
      <c r="R31" s="119">
        <f t="shared" si="23"/>
        <v>64</v>
      </c>
      <c r="S31" s="120">
        <f t="shared" si="24"/>
        <v>0.08</v>
      </c>
      <c r="T31" s="124">
        <f t="shared" si="18"/>
        <v>84</v>
      </c>
      <c r="U31" s="125">
        <f t="shared" si="25"/>
        <v>0.1</v>
      </c>
      <c r="V31" s="366"/>
      <c r="W31" s="339">
        <f t="shared" si="5"/>
        <v>10442.5</v>
      </c>
      <c r="X31" s="340">
        <f t="shared" si="19"/>
        <v>37267</v>
      </c>
      <c r="Y31" s="343"/>
      <c r="Z31" s="344">
        <f t="shared" si="6"/>
        <v>-27267</v>
      </c>
      <c r="AA31" s="345">
        <f t="shared" si="7"/>
        <v>3.73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0.39</v>
      </c>
      <c r="AG31" s="342">
        <f t="shared" si="11"/>
        <v>1.04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60</v>
      </c>
      <c r="G32" s="100">
        <f t="shared" si="15"/>
        <v>900</v>
      </c>
      <c r="H32" s="11"/>
      <c r="I32" s="7">
        <f t="shared" si="16"/>
        <v>1.95</v>
      </c>
      <c r="J32" s="110">
        <f t="shared" si="0"/>
        <v>39.706000000000003</v>
      </c>
      <c r="K32" s="8">
        <f t="shared" si="22"/>
        <v>81.475999999999999</v>
      </c>
      <c r="L32" s="153"/>
      <c r="M32" s="157">
        <f t="shared" si="1"/>
        <v>16296</v>
      </c>
      <c r="N32" s="300">
        <f t="shared" si="2"/>
        <v>1.6295999999999999</v>
      </c>
      <c r="O32" s="155">
        <f t="shared" si="3"/>
        <v>814.8</v>
      </c>
      <c r="P32" s="203">
        <f t="shared" si="17"/>
        <v>51886.5</v>
      </c>
      <c r="Q32" s="216">
        <f t="shared" si="4"/>
        <v>5.18865</v>
      </c>
      <c r="R32" s="119">
        <f t="shared" si="23"/>
        <v>64</v>
      </c>
      <c r="S32" s="120">
        <f t="shared" si="24"/>
        <v>7.0000000000000007E-2</v>
      </c>
      <c r="T32" s="124">
        <f t="shared" si="18"/>
        <v>84</v>
      </c>
      <c r="U32" s="125">
        <f t="shared" si="25"/>
        <v>0.09</v>
      </c>
      <c r="V32" s="366"/>
      <c r="W32" s="339">
        <f t="shared" si="5"/>
        <v>20369</v>
      </c>
      <c r="X32" s="340">
        <f t="shared" si="19"/>
        <v>72255.5</v>
      </c>
      <c r="Y32" s="343"/>
      <c r="Z32" s="344">
        <f t="shared" si="6"/>
        <v>-62255.5</v>
      </c>
      <c r="AA32" s="345">
        <f t="shared" si="7"/>
        <v>7.23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0.39</v>
      </c>
      <c r="AG32" s="342">
        <f t="shared" si="11"/>
        <v>2.04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60</v>
      </c>
      <c r="G33" s="100">
        <f t="shared" si="15"/>
        <v>960</v>
      </c>
      <c r="H33" s="11"/>
      <c r="I33" s="7">
        <f t="shared" si="16"/>
        <v>1.95</v>
      </c>
      <c r="J33" s="110">
        <f t="shared" si="0"/>
        <v>77.427000000000007</v>
      </c>
      <c r="K33" s="8">
        <f t="shared" si="22"/>
        <v>158.90300000000002</v>
      </c>
      <c r="L33" s="153"/>
      <c r="M33" s="157">
        <f t="shared" si="1"/>
        <v>31780</v>
      </c>
      <c r="N33" s="300">
        <f t="shared" si="2"/>
        <v>3.1779999999999999</v>
      </c>
      <c r="O33" s="155">
        <f t="shared" si="3"/>
        <v>1589</v>
      </c>
      <c r="P33" s="203">
        <f t="shared" si="17"/>
        <v>100774.5</v>
      </c>
      <c r="Q33" s="216">
        <f t="shared" si="4"/>
        <v>10.077450000000001</v>
      </c>
      <c r="R33" s="119">
        <f t="shared" si="23"/>
        <v>63</v>
      </c>
      <c r="S33" s="120">
        <f t="shared" si="24"/>
        <v>7.0000000000000007E-2</v>
      </c>
      <c r="T33" s="124">
        <f t="shared" si="18"/>
        <v>83</v>
      </c>
      <c r="U33" s="125">
        <f t="shared" si="25"/>
        <v>0.09</v>
      </c>
      <c r="V33" s="366"/>
      <c r="W33" s="339">
        <f t="shared" si="5"/>
        <v>39725.75</v>
      </c>
      <c r="X33" s="340">
        <f t="shared" si="19"/>
        <v>140500.25</v>
      </c>
      <c r="Y33" s="343"/>
      <c r="Z33" s="344">
        <f t="shared" si="6"/>
        <v>-130500.25</v>
      </c>
      <c r="AA33" s="345">
        <f t="shared" si="7"/>
        <v>14.05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0.39</v>
      </c>
      <c r="AG33" s="342">
        <f t="shared" si="11"/>
        <v>3.97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60</v>
      </c>
      <c r="G34" s="102">
        <f t="shared" si="15"/>
        <v>1020</v>
      </c>
      <c r="H34" s="9"/>
      <c r="I34" s="13">
        <f t="shared" si="16"/>
        <v>1.95</v>
      </c>
      <c r="J34" s="14">
        <f t="shared" si="0"/>
        <v>150.983</v>
      </c>
      <c r="K34" s="15">
        <f t="shared" si="22"/>
        <v>309.88600000000002</v>
      </c>
      <c r="L34" s="153"/>
      <c r="M34" s="158">
        <f t="shared" si="1"/>
        <v>61978</v>
      </c>
      <c r="N34" s="301">
        <f t="shared" si="2"/>
        <v>6.1978</v>
      </c>
      <c r="O34" s="156">
        <f t="shared" si="3"/>
        <v>3098.9</v>
      </c>
      <c r="P34" s="204">
        <f t="shared" si="17"/>
        <v>196114.5</v>
      </c>
      <c r="Q34" s="215">
        <f t="shared" si="4"/>
        <v>19.611450000000001</v>
      </c>
      <c r="R34" s="121">
        <f t="shared" si="23"/>
        <v>63</v>
      </c>
      <c r="S34" s="122">
        <f t="shared" si="24"/>
        <v>0.06</v>
      </c>
      <c r="T34" s="126">
        <f t="shared" si="18"/>
        <v>83</v>
      </c>
      <c r="U34" s="127">
        <f t="shared" si="25"/>
        <v>0.08</v>
      </c>
      <c r="V34" s="366"/>
      <c r="W34" s="348">
        <f t="shared" si="5"/>
        <v>77471.5</v>
      </c>
      <c r="X34" s="349">
        <f t="shared" si="19"/>
        <v>273586</v>
      </c>
      <c r="Y34" s="343"/>
      <c r="Z34" s="352">
        <f t="shared" si="6"/>
        <v>-263586</v>
      </c>
      <c r="AA34" s="353">
        <f t="shared" si="7"/>
        <v>27.36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0.4</v>
      </c>
      <c r="AG34" s="351">
        <f t="shared" si="11"/>
        <v>7.75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60</v>
      </c>
      <c r="G35" s="100">
        <f t="shared" si="15"/>
        <v>1080</v>
      </c>
      <c r="H35" s="11"/>
      <c r="I35" s="7">
        <f t="shared" si="16"/>
        <v>1.95</v>
      </c>
      <c r="J35" s="110">
        <f t="shared" si="0"/>
        <v>294.41699999999997</v>
      </c>
      <c r="K35" s="8">
        <f t="shared" si="22"/>
        <v>604.303</v>
      </c>
      <c r="L35" s="153"/>
      <c r="M35" s="157">
        <f t="shared" si="1"/>
        <v>120860</v>
      </c>
      <c r="N35" s="300">
        <f t="shared" si="2"/>
        <v>12.086</v>
      </c>
      <c r="O35" s="155">
        <f t="shared" si="3"/>
        <v>6043</v>
      </c>
      <c r="P35" s="203">
        <f t="shared" si="17"/>
        <v>382048.5</v>
      </c>
      <c r="Q35" s="216">
        <f t="shared" si="4"/>
        <v>38.20485</v>
      </c>
      <c r="R35" s="119">
        <f t="shared" si="23"/>
        <v>63</v>
      </c>
      <c r="S35" s="120">
        <f t="shared" si="24"/>
        <v>0.06</v>
      </c>
      <c r="T35" s="124">
        <f t="shared" si="18"/>
        <v>83</v>
      </c>
      <c r="U35" s="125">
        <f t="shared" si="25"/>
        <v>0.08</v>
      </c>
      <c r="V35" s="366"/>
      <c r="W35" s="339">
        <f t="shared" si="5"/>
        <v>151075.75</v>
      </c>
      <c r="X35" s="340">
        <f t="shared" si="19"/>
        <v>533124.25</v>
      </c>
      <c r="Y35" s="343"/>
      <c r="Z35" s="344">
        <f t="shared" si="6"/>
        <v>-523124.25</v>
      </c>
      <c r="AA35" s="345">
        <f t="shared" si="7"/>
        <v>53.31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0.4</v>
      </c>
      <c r="AG35" s="342">
        <f t="shared" si="11"/>
        <v>15.11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60</v>
      </c>
      <c r="G36" s="100">
        <f t="shared" si="15"/>
        <v>1140</v>
      </c>
      <c r="H36" s="11"/>
      <c r="I36" s="7">
        <f t="shared" si="16"/>
        <v>1.95</v>
      </c>
      <c r="J36" s="110">
        <f t="shared" si="0"/>
        <v>574.11300000000006</v>
      </c>
      <c r="K36" s="8">
        <f t="shared" si="22"/>
        <v>1178.4160000000002</v>
      </c>
      <c r="L36" s="153"/>
      <c r="M36" s="157">
        <f t="shared" si="1"/>
        <v>235684</v>
      </c>
      <c r="N36" s="300">
        <f t="shared" si="2"/>
        <v>23.5684</v>
      </c>
      <c r="O36" s="155">
        <f t="shared" si="3"/>
        <v>11784.2</v>
      </c>
      <c r="P36" s="203">
        <f t="shared" si="17"/>
        <v>744628.5</v>
      </c>
      <c r="Q36" s="216">
        <f t="shared" si="4"/>
        <v>74.462850000000003</v>
      </c>
      <c r="R36" s="119">
        <f t="shared" si="23"/>
        <v>63</v>
      </c>
      <c r="S36" s="120">
        <f t="shared" si="24"/>
        <v>0.06</v>
      </c>
      <c r="T36" s="124">
        <f t="shared" si="18"/>
        <v>83</v>
      </c>
      <c r="U36" s="125">
        <f t="shared" si="25"/>
        <v>7.0000000000000007E-2</v>
      </c>
      <c r="V36" s="366"/>
      <c r="W36" s="339">
        <f t="shared" si="5"/>
        <v>294604</v>
      </c>
      <c r="X36" s="340">
        <f t="shared" si="19"/>
        <v>1039232.5</v>
      </c>
      <c r="Y36" s="343"/>
      <c r="Z36" s="344">
        <f t="shared" si="6"/>
        <v>-1029232.5</v>
      </c>
      <c r="AA36" s="345">
        <f t="shared" si="7"/>
        <v>103.92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0.4</v>
      </c>
      <c r="AG36" s="342">
        <f t="shared" si="11"/>
        <v>29.46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60</v>
      </c>
      <c r="G37" s="100">
        <f t="shared" si="15"/>
        <v>1200</v>
      </c>
      <c r="H37" s="11"/>
      <c r="I37" s="7">
        <f t="shared" si="16"/>
        <v>1.95</v>
      </c>
      <c r="J37" s="110">
        <f t="shared" si="0"/>
        <v>1119.52</v>
      </c>
      <c r="K37" s="8">
        <f t="shared" si="22"/>
        <v>2297.9360000000001</v>
      </c>
      <c r="L37" s="153"/>
      <c r="M37" s="157">
        <f t="shared" si="1"/>
        <v>459588</v>
      </c>
      <c r="N37" s="300">
        <f t="shared" si="2"/>
        <v>45.958799999999997</v>
      </c>
      <c r="O37" s="155">
        <f t="shared" si="3"/>
        <v>22979.4</v>
      </c>
      <c r="P37" s="203">
        <f t="shared" si="17"/>
        <v>1451680.5</v>
      </c>
      <c r="Q37" s="216">
        <f t="shared" si="4"/>
        <v>145.16804999999999</v>
      </c>
      <c r="R37" s="119">
        <f t="shared" si="23"/>
        <v>63</v>
      </c>
      <c r="S37" s="120">
        <f t="shared" si="24"/>
        <v>0.05</v>
      </c>
      <c r="T37" s="124">
        <f t="shared" si="18"/>
        <v>83</v>
      </c>
      <c r="U37" s="125">
        <f t="shared" si="25"/>
        <v>7.0000000000000007E-2</v>
      </c>
      <c r="V37" s="366"/>
      <c r="W37" s="339">
        <f t="shared" si="5"/>
        <v>574484</v>
      </c>
      <c r="X37" s="340">
        <f t="shared" si="19"/>
        <v>2026164.5</v>
      </c>
      <c r="Y37" s="343"/>
      <c r="Z37" s="344">
        <f t="shared" si="6"/>
        <v>-2016164.5</v>
      </c>
      <c r="AA37" s="345">
        <f t="shared" si="7"/>
        <v>202.62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0.4</v>
      </c>
      <c r="AG37" s="342">
        <f t="shared" si="11"/>
        <v>57.45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60</v>
      </c>
      <c r="G38" s="100">
        <f t="shared" si="15"/>
        <v>1260</v>
      </c>
      <c r="H38" s="11"/>
      <c r="I38" s="7">
        <f t="shared" si="16"/>
        <v>1.95</v>
      </c>
      <c r="J38" s="110">
        <f t="shared" si="0"/>
        <v>2183.0639999999999</v>
      </c>
      <c r="K38" s="8">
        <f t="shared" si="22"/>
        <v>4481</v>
      </c>
      <c r="L38" s="153"/>
      <c r="M38" s="157">
        <f t="shared" si="1"/>
        <v>896200</v>
      </c>
      <c r="N38" s="300">
        <f t="shared" si="2"/>
        <v>89.62</v>
      </c>
      <c r="O38" s="155">
        <f t="shared" si="3"/>
        <v>44810</v>
      </c>
      <c r="P38" s="203">
        <f t="shared" si="17"/>
        <v>2830444.5</v>
      </c>
      <c r="Q38" s="216">
        <f t="shared" si="4"/>
        <v>283.04444999999998</v>
      </c>
      <c r="R38" s="119">
        <f t="shared" si="23"/>
        <v>63</v>
      </c>
      <c r="S38" s="120">
        <f t="shared" si="24"/>
        <v>0.05</v>
      </c>
      <c r="T38" s="124">
        <f t="shared" si="18"/>
        <v>83</v>
      </c>
      <c r="U38" s="125">
        <f t="shared" si="25"/>
        <v>7.0000000000000007E-2</v>
      </c>
      <c r="V38" s="366"/>
      <c r="W38" s="339">
        <f t="shared" si="5"/>
        <v>1120250</v>
      </c>
      <c r="X38" s="340">
        <f t="shared" si="19"/>
        <v>3950694.5</v>
      </c>
      <c r="Y38" s="343"/>
      <c r="Z38" s="344">
        <f t="shared" si="6"/>
        <v>-3940694.5</v>
      </c>
      <c r="AA38" s="345">
        <f t="shared" si="7"/>
        <v>395.07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0.4</v>
      </c>
      <c r="AG38" s="342">
        <f t="shared" si="11"/>
        <v>112.03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60</v>
      </c>
      <c r="G39" s="102">
        <f t="shared" si="15"/>
        <v>1320</v>
      </c>
      <c r="H39" s="9"/>
      <c r="I39" s="13">
        <f t="shared" si="16"/>
        <v>1.95</v>
      </c>
      <c r="J39" s="14">
        <f t="shared" si="0"/>
        <v>4256.9750000000004</v>
      </c>
      <c r="K39" s="15">
        <f t="shared" si="22"/>
        <v>8737.9750000000004</v>
      </c>
      <c r="L39" s="153"/>
      <c r="M39" s="158">
        <f t="shared" si="1"/>
        <v>1747596</v>
      </c>
      <c r="N39" s="301">
        <f t="shared" si="2"/>
        <v>174.75960000000001</v>
      </c>
      <c r="O39" s="156">
        <f t="shared" si="3"/>
        <v>87379.8</v>
      </c>
      <c r="P39" s="204">
        <f t="shared" si="17"/>
        <v>5519044.5</v>
      </c>
      <c r="Q39" s="215">
        <f t="shared" si="4"/>
        <v>551.90445</v>
      </c>
      <c r="R39" s="121">
        <f t="shared" si="23"/>
        <v>63</v>
      </c>
      <c r="S39" s="122">
        <f t="shared" si="24"/>
        <v>0.05</v>
      </c>
      <c r="T39" s="126">
        <f t="shared" si="18"/>
        <v>83</v>
      </c>
      <c r="U39" s="127">
        <f t="shared" si="25"/>
        <v>0.06</v>
      </c>
      <c r="V39" s="366"/>
      <c r="W39" s="348">
        <f t="shared" si="5"/>
        <v>2184493.75</v>
      </c>
      <c r="X39" s="349">
        <f t="shared" si="19"/>
        <v>7703538.25</v>
      </c>
      <c r="Y39" s="343"/>
      <c r="Z39" s="352">
        <f t="shared" si="6"/>
        <v>-7693538.25</v>
      </c>
      <c r="AA39" s="353">
        <f t="shared" si="7"/>
        <v>770.35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0.4</v>
      </c>
      <c r="AG39" s="351">
        <f t="shared" si="11"/>
        <v>218.45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60</v>
      </c>
      <c r="G40" s="100">
        <f t="shared" ref="G40:G83" si="31">G39+F40</f>
        <v>1380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1.95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8301.1010000000006</v>
      </c>
      <c r="K40" s="8">
        <f t="shared" ref="K40:K83" si="34">K39+ROUND(J40,3)</f>
        <v>17039.076000000001</v>
      </c>
      <c r="L40" s="153"/>
      <c r="M40" s="157">
        <f t="shared" ref="M40:M83" si="35">ROUND(C40*O40-K40*$O$6,2)</f>
        <v>3407816</v>
      </c>
      <c r="N40" s="300">
        <f t="shared" si="2"/>
        <v>340.78160000000003</v>
      </c>
      <c r="O40" s="155">
        <f t="shared" ref="O40:O83" si="36">ROUND(ROUND(K40,2)*$O$4,2)</f>
        <v>170390.8</v>
      </c>
      <c r="P40" s="203">
        <f t="shared" ref="P40:P83" si="37">ROUND((ROUND(K39,2)*(G40-G39)*$O$4+P39+J40*$O$6),2)</f>
        <v>10761832.5</v>
      </c>
      <c r="Q40" s="216">
        <f t="shared" si="4"/>
        <v>1076.18325</v>
      </c>
      <c r="R40" s="119">
        <f t="shared" ref="R40:R83" si="38">ROUND(P40/O40,0)</f>
        <v>63</v>
      </c>
      <c r="S40" s="120">
        <f t="shared" ref="S40:S83" si="39">ROUND(R40/G40,2)</f>
        <v>0.05</v>
      </c>
      <c r="T40" s="124">
        <f t="shared" ref="T40:T83" si="40">R40+C40</f>
        <v>83</v>
      </c>
      <c r="U40" s="125">
        <f t="shared" ref="U40:U83" si="41">ROUND(T40/G40,2)</f>
        <v>0.06</v>
      </c>
      <c r="V40" s="366"/>
      <c r="W40" s="339">
        <f t="shared" ref="W40:W83" si="42">ROUND(K40*$O$7,2)</f>
        <v>4259769</v>
      </c>
      <c r="X40" s="340">
        <f t="shared" ref="X40:X83" si="43">ROUND(P40+W40,2)</f>
        <v>15021601.5</v>
      </c>
      <c r="Y40" s="343"/>
      <c r="Z40" s="344">
        <f t="shared" ref="Z40:Z83" si="44">IF($O$10&gt;0,ROUND($O$10-X40,2),0)</f>
        <v>-15011601.5</v>
      </c>
      <c r="AA40" s="345">
        <f t="shared" ref="AA40:AA83" si="45">IF($O$10&gt;0,ROUND(X40/$O$10,2),0)</f>
        <v>1502.16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0.4</v>
      </c>
      <c r="AG40" s="342">
        <f t="shared" ref="AG40:AG83" si="49">IF($O$10&gt;0,ROUND(W40/$O$10,2),0)</f>
        <v>425.98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60</v>
      </c>
      <c r="G41" s="100">
        <f t="shared" si="31"/>
        <v>1440</v>
      </c>
      <c r="H41" s="11"/>
      <c r="I41" s="7">
        <f t="shared" si="32"/>
        <v>1.95</v>
      </c>
      <c r="J41" s="110">
        <f t="shared" si="33"/>
        <v>16187.147000000001</v>
      </c>
      <c r="K41" s="8">
        <f t="shared" si="34"/>
        <v>33226.222999999998</v>
      </c>
      <c r="L41" s="153"/>
      <c r="M41" s="157">
        <f t="shared" si="35"/>
        <v>6645244</v>
      </c>
      <c r="N41" s="300">
        <f t="shared" si="2"/>
        <v>664.52440000000001</v>
      </c>
      <c r="O41" s="155">
        <f t="shared" si="36"/>
        <v>332262.2</v>
      </c>
      <c r="P41" s="203">
        <f t="shared" si="37"/>
        <v>20985280.5</v>
      </c>
      <c r="Q41" s="216">
        <f t="shared" si="4"/>
        <v>2098.5280499999999</v>
      </c>
      <c r="R41" s="119">
        <f t="shared" si="38"/>
        <v>63</v>
      </c>
      <c r="S41" s="120">
        <f t="shared" si="39"/>
        <v>0.04</v>
      </c>
      <c r="T41" s="124">
        <f t="shared" si="40"/>
        <v>83</v>
      </c>
      <c r="U41" s="125">
        <f t="shared" si="41"/>
        <v>0.06</v>
      </c>
      <c r="V41" s="366"/>
      <c r="W41" s="339">
        <f t="shared" si="42"/>
        <v>8306555.75</v>
      </c>
      <c r="X41" s="340">
        <f t="shared" si="43"/>
        <v>29291836.25</v>
      </c>
      <c r="Y41" s="343"/>
      <c r="Z41" s="344">
        <f t="shared" si="44"/>
        <v>-29281836.25</v>
      </c>
      <c r="AA41" s="345">
        <f t="shared" si="45"/>
        <v>2929.18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0.4</v>
      </c>
      <c r="AG41" s="342">
        <f t="shared" si="49"/>
        <v>830.66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60</v>
      </c>
      <c r="G42" s="100">
        <f t="shared" si="31"/>
        <v>1500</v>
      </c>
      <c r="H42" s="11"/>
      <c r="I42" s="7">
        <f t="shared" si="32"/>
        <v>1.95</v>
      </c>
      <c r="J42" s="110">
        <f t="shared" si="33"/>
        <v>31564.937000000002</v>
      </c>
      <c r="K42" s="8">
        <f t="shared" si="34"/>
        <v>64791.16</v>
      </c>
      <c r="L42" s="153"/>
      <c r="M42" s="157">
        <f t="shared" si="35"/>
        <v>12958232</v>
      </c>
      <c r="N42" s="300">
        <f t="shared" si="2"/>
        <v>1295.8232</v>
      </c>
      <c r="O42" s="155">
        <f t="shared" si="36"/>
        <v>647911.6</v>
      </c>
      <c r="P42" s="203">
        <f t="shared" si="37"/>
        <v>40921012.5</v>
      </c>
      <c r="Q42" s="216">
        <f t="shared" si="4"/>
        <v>4092.1012500000002</v>
      </c>
      <c r="R42" s="119">
        <f t="shared" si="38"/>
        <v>63</v>
      </c>
      <c r="S42" s="120">
        <f t="shared" si="39"/>
        <v>0.04</v>
      </c>
      <c r="T42" s="124">
        <f t="shared" si="40"/>
        <v>83</v>
      </c>
      <c r="U42" s="125">
        <f t="shared" si="41"/>
        <v>0.06</v>
      </c>
      <c r="V42" s="366"/>
      <c r="W42" s="339">
        <f t="shared" si="42"/>
        <v>16197790</v>
      </c>
      <c r="X42" s="340">
        <f t="shared" si="43"/>
        <v>57118802.5</v>
      </c>
      <c r="Y42" s="343"/>
      <c r="Z42" s="344">
        <f t="shared" si="44"/>
        <v>-57108802.5</v>
      </c>
      <c r="AA42" s="345">
        <f t="shared" si="45"/>
        <v>5711.88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0.4</v>
      </c>
      <c r="AG42" s="342">
        <f t="shared" si="49"/>
        <v>1619.78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60</v>
      </c>
      <c r="G43" s="100">
        <f t="shared" si="31"/>
        <v>1560</v>
      </c>
      <c r="H43" s="11"/>
      <c r="I43" s="7">
        <f t="shared" si="32"/>
        <v>1.95</v>
      </c>
      <c r="J43" s="110">
        <f t="shared" si="33"/>
        <v>61551.627</v>
      </c>
      <c r="K43" s="8">
        <f t="shared" si="34"/>
        <v>126342.78700000001</v>
      </c>
      <c r="L43" s="153"/>
      <c r="M43" s="157">
        <f t="shared" si="35"/>
        <v>25268558</v>
      </c>
      <c r="N43" s="300">
        <f t="shared" si="2"/>
        <v>2526.8557999999998</v>
      </c>
      <c r="O43" s="155">
        <f t="shared" si="36"/>
        <v>1263427.8999999999</v>
      </c>
      <c r="P43" s="203">
        <f t="shared" si="37"/>
        <v>79795708.5</v>
      </c>
      <c r="Q43" s="216">
        <f t="shared" si="4"/>
        <v>7979.5708500000001</v>
      </c>
      <c r="R43" s="119">
        <f t="shared" si="38"/>
        <v>63</v>
      </c>
      <c r="S43" s="120">
        <f t="shared" si="39"/>
        <v>0.04</v>
      </c>
      <c r="T43" s="124">
        <f t="shared" si="40"/>
        <v>83</v>
      </c>
      <c r="U43" s="125">
        <f t="shared" si="41"/>
        <v>0.05</v>
      </c>
      <c r="V43" s="366"/>
      <c r="W43" s="339">
        <f t="shared" si="42"/>
        <v>31585696.75</v>
      </c>
      <c r="X43" s="340">
        <f t="shared" si="43"/>
        <v>111381405.25</v>
      </c>
      <c r="Y43" s="343"/>
      <c r="Z43" s="344">
        <f t="shared" si="44"/>
        <v>-111371405.25</v>
      </c>
      <c r="AA43" s="345">
        <f t="shared" si="45"/>
        <v>11138.14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0.4</v>
      </c>
      <c r="AG43" s="342">
        <f t="shared" si="49"/>
        <v>3158.57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60</v>
      </c>
      <c r="G44" s="102">
        <f t="shared" si="31"/>
        <v>1620</v>
      </c>
      <c r="H44" s="9"/>
      <c r="I44" s="13">
        <f t="shared" si="32"/>
        <v>1.95</v>
      </c>
      <c r="J44" s="14">
        <f t="shared" si="33"/>
        <v>120025.673</v>
      </c>
      <c r="K44" s="15">
        <f t="shared" si="34"/>
        <v>246368.46000000002</v>
      </c>
      <c r="L44" s="153"/>
      <c r="M44" s="158">
        <f t="shared" si="35"/>
        <v>49273692</v>
      </c>
      <c r="N44" s="301">
        <f t="shared" si="2"/>
        <v>4927.3692000000001</v>
      </c>
      <c r="O44" s="156">
        <f t="shared" si="36"/>
        <v>2463684.6</v>
      </c>
      <c r="P44" s="204">
        <f t="shared" si="37"/>
        <v>155601382.5</v>
      </c>
      <c r="Q44" s="215">
        <f t="shared" si="4"/>
        <v>15560.13825</v>
      </c>
      <c r="R44" s="121">
        <f t="shared" si="38"/>
        <v>63</v>
      </c>
      <c r="S44" s="122">
        <f t="shared" si="39"/>
        <v>0.04</v>
      </c>
      <c r="T44" s="126">
        <f t="shared" si="40"/>
        <v>83</v>
      </c>
      <c r="U44" s="127">
        <f t="shared" si="41"/>
        <v>0.05</v>
      </c>
      <c r="V44" s="366"/>
      <c r="W44" s="348">
        <f t="shared" si="42"/>
        <v>61592115</v>
      </c>
      <c r="X44" s="349">
        <f t="shared" si="43"/>
        <v>217193497.5</v>
      </c>
      <c r="Y44" s="343"/>
      <c r="Z44" s="352">
        <f t="shared" si="44"/>
        <v>-217183497.5</v>
      </c>
      <c r="AA44" s="353">
        <f t="shared" si="45"/>
        <v>21719.35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0.4</v>
      </c>
      <c r="AG44" s="351">
        <f t="shared" si="49"/>
        <v>6159.21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60</v>
      </c>
      <c r="G45" s="100">
        <f t="shared" si="31"/>
        <v>1680</v>
      </c>
      <c r="H45" s="11"/>
      <c r="I45" s="7">
        <f t="shared" si="32"/>
        <v>1.95</v>
      </c>
      <c r="J45" s="110">
        <f t="shared" si="33"/>
        <v>234050.06200000001</v>
      </c>
      <c r="K45" s="8">
        <f t="shared" si="34"/>
        <v>480418.522</v>
      </c>
      <c r="L45" s="153"/>
      <c r="M45" s="157">
        <f t="shared" si="35"/>
        <v>96083704</v>
      </c>
      <c r="N45" s="300">
        <f t="shared" si="2"/>
        <v>9608.3703999999998</v>
      </c>
      <c r="O45" s="155">
        <f t="shared" si="36"/>
        <v>4804185.2</v>
      </c>
      <c r="P45" s="203">
        <f t="shared" si="37"/>
        <v>303422458.5</v>
      </c>
      <c r="Q45" s="216">
        <f t="shared" si="4"/>
        <v>30342.245849999999</v>
      </c>
      <c r="R45" s="119">
        <f t="shared" si="38"/>
        <v>63</v>
      </c>
      <c r="S45" s="120">
        <f t="shared" si="39"/>
        <v>0.04</v>
      </c>
      <c r="T45" s="124">
        <f t="shared" si="40"/>
        <v>83</v>
      </c>
      <c r="U45" s="125">
        <f t="shared" si="41"/>
        <v>0.05</v>
      </c>
      <c r="V45" s="366"/>
      <c r="W45" s="339">
        <f t="shared" si="42"/>
        <v>120104630.5</v>
      </c>
      <c r="X45" s="340">
        <f t="shared" si="43"/>
        <v>423527089</v>
      </c>
      <c r="Y45" s="343"/>
      <c r="Z45" s="344">
        <f t="shared" si="44"/>
        <v>-423517089</v>
      </c>
      <c r="AA45" s="345">
        <f t="shared" si="45"/>
        <v>42352.71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0.4</v>
      </c>
      <c r="AG45" s="342">
        <f t="shared" si="49"/>
        <v>12010.46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60</v>
      </c>
      <c r="G46" s="100">
        <f t="shared" si="31"/>
        <v>1740</v>
      </c>
      <c r="H46" s="11"/>
      <c r="I46" s="7">
        <f t="shared" si="32"/>
        <v>1.95</v>
      </c>
      <c r="J46" s="110">
        <f t="shared" si="33"/>
        <v>456397.62099999998</v>
      </c>
      <c r="K46" s="8">
        <f t="shared" si="34"/>
        <v>936816.14299999992</v>
      </c>
      <c r="L46" s="153"/>
      <c r="M46" s="157">
        <f t="shared" si="35"/>
        <v>187363228</v>
      </c>
      <c r="N46" s="300">
        <f t="shared" si="2"/>
        <v>18736.322800000002</v>
      </c>
      <c r="O46" s="155">
        <f t="shared" si="36"/>
        <v>9368161.4000000004</v>
      </c>
      <c r="P46" s="203">
        <f t="shared" si="37"/>
        <v>591673570.5</v>
      </c>
      <c r="Q46" s="216">
        <f t="shared" si="4"/>
        <v>59167.357049999999</v>
      </c>
      <c r="R46" s="119">
        <f t="shared" si="38"/>
        <v>63</v>
      </c>
      <c r="S46" s="120">
        <f t="shared" si="39"/>
        <v>0.04</v>
      </c>
      <c r="T46" s="124">
        <f t="shared" si="40"/>
        <v>83</v>
      </c>
      <c r="U46" s="125">
        <f t="shared" si="41"/>
        <v>0.05</v>
      </c>
      <c r="V46" s="366"/>
      <c r="W46" s="339">
        <f t="shared" si="42"/>
        <v>234204035.75</v>
      </c>
      <c r="X46" s="340">
        <f t="shared" si="43"/>
        <v>825877606.25</v>
      </c>
      <c r="Y46" s="343"/>
      <c r="Z46" s="344">
        <f t="shared" si="44"/>
        <v>-825867606.25</v>
      </c>
      <c r="AA46" s="345">
        <f t="shared" si="45"/>
        <v>82587.759999999995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0.4</v>
      </c>
      <c r="AG46" s="342">
        <f t="shared" si="49"/>
        <v>23420.400000000001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60</v>
      </c>
      <c r="G47" s="100">
        <f t="shared" si="31"/>
        <v>1800</v>
      </c>
      <c r="H47" s="11"/>
      <c r="I47" s="7">
        <f t="shared" si="32"/>
        <v>1.95</v>
      </c>
      <c r="J47" s="110">
        <f t="shared" si="33"/>
        <v>889975.36100000003</v>
      </c>
      <c r="K47" s="8">
        <f t="shared" si="34"/>
        <v>1826791.504</v>
      </c>
      <c r="L47" s="153"/>
      <c r="M47" s="157">
        <f t="shared" si="35"/>
        <v>365358300</v>
      </c>
      <c r="N47" s="300">
        <f t="shared" si="2"/>
        <v>36535.83</v>
      </c>
      <c r="O47" s="155">
        <f t="shared" si="36"/>
        <v>18267915</v>
      </c>
      <c r="P47" s="203">
        <f t="shared" si="37"/>
        <v>1153763254.5</v>
      </c>
      <c r="Q47" s="216">
        <f t="shared" si="4"/>
        <v>115376.32545</v>
      </c>
      <c r="R47" s="119">
        <f t="shared" si="38"/>
        <v>63</v>
      </c>
      <c r="S47" s="120">
        <f t="shared" si="39"/>
        <v>0.04</v>
      </c>
      <c r="T47" s="124">
        <f t="shared" si="40"/>
        <v>83</v>
      </c>
      <c r="U47" s="125">
        <f t="shared" si="41"/>
        <v>0.05</v>
      </c>
      <c r="V47" s="366"/>
      <c r="W47" s="339">
        <f t="shared" si="42"/>
        <v>456697876</v>
      </c>
      <c r="X47" s="340">
        <f t="shared" si="43"/>
        <v>1610461130.5</v>
      </c>
      <c r="Y47" s="343"/>
      <c r="Z47" s="344">
        <f t="shared" si="44"/>
        <v>-1610451130.5</v>
      </c>
      <c r="AA47" s="345">
        <f t="shared" si="45"/>
        <v>161046.10999999999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0.4</v>
      </c>
      <c r="AG47" s="342">
        <f t="shared" si="49"/>
        <v>45669.79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60</v>
      </c>
      <c r="G48" s="100">
        <f t="shared" si="31"/>
        <v>1860</v>
      </c>
      <c r="H48" s="11"/>
      <c r="I48" s="7">
        <f t="shared" si="32"/>
        <v>1.95</v>
      </c>
      <c r="J48" s="110">
        <f t="shared" si="33"/>
        <v>1735451.9539999999</v>
      </c>
      <c r="K48" s="8">
        <f t="shared" si="34"/>
        <v>3562243.4579999996</v>
      </c>
      <c r="L48" s="153"/>
      <c r="M48" s="157">
        <f t="shared" si="35"/>
        <v>712448692</v>
      </c>
      <c r="N48" s="300">
        <f t="shared" si="2"/>
        <v>71244.869200000001</v>
      </c>
      <c r="O48" s="155">
        <f t="shared" si="36"/>
        <v>35622434.600000001</v>
      </c>
      <c r="P48" s="203">
        <f t="shared" si="37"/>
        <v>2249838154.5</v>
      </c>
      <c r="Q48" s="216">
        <f t="shared" si="4"/>
        <v>224983.81544999999</v>
      </c>
      <c r="R48" s="119">
        <f t="shared" si="38"/>
        <v>63</v>
      </c>
      <c r="S48" s="120">
        <f t="shared" si="39"/>
        <v>0.03</v>
      </c>
      <c r="T48" s="124">
        <f t="shared" si="40"/>
        <v>83</v>
      </c>
      <c r="U48" s="125">
        <f t="shared" si="41"/>
        <v>0.04</v>
      </c>
      <c r="V48" s="366"/>
      <c r="W48" s="339">
        <f t="shared" si="42"/>
        <v>890560864.5</v>
      </c>
      <c r="X48" s="340">
        <f t="shared" si="43"/>
        <v>3140399019</v>
      </c>
      <c r="Y48" s="343"/>
      <c r="Z48" s="344">
        <f t="shared" si="44"/>
        <v>-3140389019</v>
      </c>
      <c r="AA48" s="345">
        <f t="shared" si="45"/>
        <v>314039.90000000002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0.4</v>
      </c>
      <c r="AG48" s="342">
        <f t="shared" si="49"/>
        <v>89056.09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60</v>
      </c>
      <c r="G49" s="102">
        <f t="shared" si="31"/>
        <v>1920</v>
      </c>
      <c r="H49" s="9"/>
      <c r="I49" s="13">
        <f t="shared" si="32"/>
        <v>1.95</v>
      </c>
      <c r="J49" s="14">
        <f t="shared" si="33"/>
        <v>3384131.31</v>
      </c>
      <c r="K49" s="15">
        <f t="shared" si="34"/>
        <v>6946374.7679999992</v>
      </c>
      <c r="L49" s="153"/>
      <c r="M49" s="158">
        <f t="shared" si="35"/>
        <v>1389274954</v>
      </c>
      <c r="N49" s="301">
        <f t="shared" si="2"/>
        <v>138927.49540000001</v>
      </c>
      <c r="O49" s="156">
        <f t="shared" si="36"/>
        <v>69463747.700000003</v>
      </c>
      <c r="P49" s="204">
        <f t="shared" si="37"/>
        <v>4387184230.5</v>
      </c>
      <c r="Q49" s="215">
        <f t="shared" si="4"/>
        <v>438718.42304999998</v>
      </c>
      <c r="R49" s="121">
        <f t="shared" si="38"/>
        <v>63</v>
      </c>
      <c r="S49" s="122">
        <f t="shared" si="39"/>
        <v>0.03</v>
      </c>
      <c r="T49" s="126">
        <f t="shared" si="40"/>
        <v>83</v>
      </c>
      <c r="U49" s="127">
        <f t="shared" si="41"/>
        <v>0.04</v>
      </c>
      <c r="V49" s="366"/>
      <c r="W49" s="348">
        <f t="shared" si="42"/>
        <v>1736593692</v>
      </c>
      <c r="X49" s="349">
        <f t="shared" si="43"/>
        <v>6123777922.5</v>
      </c>
      <c r="Y49" s="343"/>
      <c r="Z49" s="352">
        <f t="shared" si="44"/>
        <v>-6123767922.5</v>
      </c>
      <c r="AA49" s="353">
        <f t="shared" si="45"/>
        <v>612377.79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0.4</v>
      </c>
      <c r="AG49" s="351">
        <f t="shared" si="49"/>
        <v>173659.37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60</v>
      </c>
      <c r="G50" s="100">
        <f t="shared" si="31"/>
        <v>1980</v>
      </c>
      <c r="H50" s="11"/>
      <c r="I50" s="7">
        <f t="shared" si="32"/>
        <v>1.95</v>
      </c>
      <c r="J50" s="110">
        <f t="shared" si="33"/>
        <v>6599056.0549999997</v>
      </c>
      <c r="K50" s="8">
        <f t="shared" si="34"/>
        <v>13545430.822999999</v>
      </c>
      <c r="L50" s="153"/>
      <c r="M50" s="157">
        <f t="shared" si="35"/>
        <v>2709086164</v>
      </c>
      <c r="N50" s="300">
        <f t="shared" si="2"/>
        <v>270908.6164</v>
      </c>
      <c r="O50" s="155">
        <f t="shared" si="36"/>
        <v>135454308.19999999</v>
      </c>
      <c r="P50" s="203">
        <f t="shared" si="37"/>
        <v>8555009092.5</v>
      </c>
      <c r="Q50" s="216">
        <f t="shared" si="4"/>
        <v>855500.90925000003</v>
      </c>
      <c r="R50" s="119">
        <f t="shared" si="38"/>
        <v>63</v>
      </c>
      <c r="S50" s="120">
        <f t="shared" si="39"/>
        <v>0.03</v>
      </c>
      <c r="T50" s="124">
        <f t="shared" si="40"/>
        <v>83</v>
      </c>
      <c r="U50" s="125">
        <f t="shared" si="41"/>
        <v>0.04</v>
      </c>
      <c r="V50" s="366"/>
      <c r="W50" s="339">
        <f t="shared" si="42"/>
        <v>3386357705.75</v>
      </c>
      <c r="X50" s="340">
        <f t="shared" si="43"/>
        <v>11941366798.25</v>
      </c>
      <c r="Y50" s="343"/>
      <c r="Z50" s="344">
        <f t="shared" si="44"/>
        <v>-11941356798.25</v>
      </c>
      <c r="AA50" s="345">
        <f t="shared" si="45"/>
        <v>1194136.68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0.4</v>
      </c>
      <c r="AG50" s="342">
        <f t="shared" si="49"/>
        <v>338635.77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60</v>
      </c>
      <c r="G51" s="100">
        <f>G50+F51</f>
        <v>2040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1.95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12868159.307</v>
      </c>
      <c r="K51" s="8">
        <f>K50+ROUND(J51,3)</f>
        <v>26413590.129999999</v>
      </c>
      <c r="L51" s="153"/>
      <c r="M51" s="157">
        <f t="shared" si="35"/>
        <v>5282718026</v>
      </c>
      <c r="N51" s="300">
        <f t="shared" si="2"/>
        <v>528271.80260000005</v>
      </c>
      <c r="O51" s="155">
        <f t="shared" si="36"/>
        <v>264135901.30000001</v>
      </c>
      <c r="P51" s="203">
        <f>ROUND((ROUND(K50,2)*(G51-G50)*$O$4+P50+J51*$O$6),2)</f>
        <v>16682267584.5</v>
      </c>
      <c r="Q51" s="216">
        <f t="shared" si="4"/>
        <v>1668226.7584500001</v>
      </c>
      <c r="R51" s="119">
        <f t="shared" si="38"/>
        <v>63</v>
      </c>
      <c r="S51" s="120">
        <f t="shared" si="39"/>
        <v>0.03</v>
      </c>
      <c r="T51" s="124">
        <f t="shared" si="40"/>
        <v>83</v>
      </c>
      <c r="U51" s="125">
        <f t="shared" si="41"/>
        <v>0.04</v>
      </c>
      <c r="V51" s="366"/>
      <c r="W51" s="339">
        <f t="shared" si="42"/>
        <v>6603397532.5</v>
      </c>
      <c r="X51" s="340">
        <f t="shared" si="43"/>
        <v>23285665117</v>
      </c>
      <c r="Y51" s="343"/>
      <c r="Z51" s="344">
        <f t="shared" si="44"/>
        <v>-23285655117</v>
      </c>
      <c r="AA51" s="345">
        <f t="shared" si="45"/>
        <v>2328566.5099999998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0.4</v>
      </c>
      <c r="AG51" s="342">
        <f t="shared" si="49"/>
        <v>660339.75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60</v>
      </c>
      <c r="G52" s="100">
        <f t="shared" si="31"/>
        <v>2100</v>
      </c>
      <c r="H52" s="11"/>
      <c r="I52" s="7">
        <f t="shared" si="32"/>
        <v>1.95</v>
      </c>
      <c r="J52" s="110">
        <f t="shared" si="33"/>
        <v>25092910.649</v>
      </c>
      <c r="K52" s="8">
        <f t="shared" si="34"/>
        <v>51506500.778999999</v>
      </c>
      <c r="L52" s="153"/>
      <c r="M52" s="157">
        <f t="shared" si="35"/>
        <v>10301300156</v>
      </c>
      <c r="N52" s="300">
        <f t="shared" si="2"/>
        <v>1030130.0156</v>
      </c>
      <c r="O52" s="155">
        <f t="shared" si="36"/>
        <v>515065007.80000001</v>
      </c>
      <c r="P52" s="203">
        <f t="shared" si="37"/>
        <v>32530421662.5</v>
      </c>
      <c r="Q52" s="216">
        <f t="shared" si="4"/>
        <v>3253042.1662499998</v>
      </c>
      <c r="R52" s="119">
        <f t="shared" si="38"/>
        <v>63</v>
      </c>
      <c r="S52" s="120">
        <f t="shared" si="39"/>
        <v>0.03</v>
      </c>
      <c r="T52" s="124">
        <f t="shared" si="40"/>
        <v>83</v>
      </c>
      <c r="U52" s="125">
        <f t="shared" si="41"/>
        <v>0.04</v>
      </c>
      <c r="V52" s="366"/>
      <c r="W52" s="339">
        <f t="shared" si="42"/>
        <v>12876625194.75</v>
      </c>
      <c r="X52" s="340">
        <f t="shared" si="43"/>
        <v>45407046857.25</v>
      </c>
      <c r="Y52" s="343"/>
      <c r="Z52" s="344">
        <f t="shared" si="44"/>
        <v>-45407036857.25</v>
      </c>
      <c r="AA52" s="345">
        <f t="shared" si="45"/>
        <v>4540704.6900000004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0.4</v>
      </c>
      <c r="AG52" s="342">
        <f t="shared" si="49"/>
        <v>1287662.52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60</v>
      </c>
      <c r="G53" s="100">
        <f t="shared" si="31"/>
        <v>2160</v>
      </c>
      <c r="H53" s="11"/>
      <c r="I53" s="7">
        <f t="shared" si="32"/>
        <v>1.95</v>
      </c>
      <c r="J53" s="110">
        <f t="shared" si="33"/>
        <v>48931175.766000003</v>
      </c>
      <c r="K53" s="8">
        <f t="shared" si="34"/>
        <v>100437676.545</v>
      </c>
      <c r="L53" s="153"/>
      <c r="M53" s="157">
        <f t="shared" si="35"/>
        <v>20087535310</v>
      </c>
      <c r="N53" s="300">
        <f t="shared" si="2"/>
        <v>2008753.531</v>
      </c>
      <c r="O53" s="155">
        <f t="shared" si="36"/>
        <v>1004376765.5</v>
      </c>
      <c r="P53" s="203">
        <f t="shared" si="37"/>
        <v>63434322130.5</v>
      </c>
      <c r="Q53" s="216">
        <f t="shared" si="4"/>
        <v>6343432.2130500004</v>
      </c>
      <c r="R53" s="119">
        <f t="shared" si="38"/>
        <v>63</v>
      </c>
      <c r="S53" s="120">
        <f t="shared" si="39"/>
        <v>0.03</v>
      </c>
      <c r="T53" s="124">
        <f t="shared" si="40"/>
        <v>83</v>
      </c>
      <c r="U53" s="125">
        <f t="shared" si="41"/>
        <v>0.04</v>
      </c>
      <c r="V53" s="366"/>
      <c r="W53" s="339">
        <f t="shared" si="42"/>
        <v>25109419136.25</v>
      </c>
      <c r="X53" s="340">
        <f t="shared" si="43"/>
        <v>88543741266.75</v>
      </c>
      <c r="Y53" s="343"/>
      <c r="Z53" s="344">
        <f t="shared" si="44"/>
        <v>-88543731266.75</v>
      </c>
      <c r="AA53" s="345">
        <f t="shared" si="45"/>
        <v>8854374.1300000008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0.4</v>
      </c>
      <c r="AG53" s="342">
        <f t="shared" si="49"/>
        <v>2510941.91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60</v>
      </c>
      <c r="G54" s="102">
        <f t="shared" si="31"/>
        <v>2220</v>
      </c>
      <c r="H54" s="9"/>
      <c r="I54" s="13">
        <f t="shared" si="32"/>
        <v>1.95</v>
      </c>
      <c r="J54" s="14">
        <f t="shared" si="33"/>
        <v>95415792.744000003</v>
      </c>
      <c r="K54" s="15">
        <f t="shared" si="34"/>
        <v>195853469.289</v>
      </c>
      <c r="L54" s="153"/>
      <c r="M54" s="158">
        <f t="shared" si="35"/>
        <v>39170693858</v>
      </c>
      <c r="N54" s="301">
        <f t="shared" si="2"/>
        <v>3917069.3857999998</v>
      </c>
      <c r="O54" s="156">
        <f t="shared" si="36"/>
        <v>1958534692.9000001</v>
      </c>
      <c r="P54" s="204">
        <f t="shared" si="37"/>
        <v>123696928060.5</v>
      </c>
      <c r="Q54" s="215">
        <f t="shared" si="4"/>
        <v>12369692.806050001</v>
      </c>
      <c r="R54" s="121">
        <f t="shared" si="38"/>
        <v>63</v>
      </c>
      <c r="S54" s="122">
        <f t="shared" si="39"/>
        <v>0.03</v>
      </c>
      <c r="T54" s="126">
        <f t="shared" si="40"/>
        <v>83</v>
      </c>
      <c r="U54" s="127">
        <f t="shared" si="41"/>
        <v>0.04</v>
      </c>
      <c r="V54" s="366"/>
      <c r="W54" s="348">
        <f t="shared" si="42"/>
        <v>48963367322.25</v>
      </c>
      <c r="X54" s="349">
        <f t="shared" si="43"/>
        <v>172660295382.75</v>
      </c>
      <c r="Y54" s="343"/>
      <c r="Z54" s="352">
        <f t="shared" si="44"/>
        <v>-172660285382.75</v>
      </c>
      <c r="AA54" s="353">
        <f t="shared" si="45"/>
        <v>17266029.539999999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0.4</v>
      </c>
      <c r="AG54" s="351">
        <f t="shared" si="49"/>
        <v>4896336.7300000004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60</v>
      </c>
      <c r="G55" s="100">
        <f t="shared" si="31"/>
        <v>2280</v>
      </c>
      <c r="H55" s="11"/>
      <c r="I55" s="7">
        <f t="shared" si="32"/>
        <v>1.95</v>
      </c>
      <c r="J55" s="110">
        <f t="shared" si="33"/>
        <v>186060795.85100001</v>
      </c>
      <c r="K55" s="8">
        <f t="shared" si="34"/>
        <v>381914265.13999999</v>
      </c>
      <c r="L55" s="153"/>
      <c r="M55" s="157">
        <f t="shared" si="35"/>
        <v>76382853028</v>
      </c>
      <c r="N55" s="300">
        <f t="shared" si="2"/>
        <v>7638285.3027999997</v>
      </c>
      <c r="O55" s="155">
        <f t="shared" si="36"/>
        <v>3819142651.4000001</v>
      </c>
      <c r="P55" s="203">
        <f t="shared" si="37"/>
        <v>241209009634.5</v>
      </c>
      <c r="Q55" s="216">
        <f t="shared" si="4"/>
        <v>24120900.96345</v>
      </c>
      <c r="R55" s="119">
        <f t="shared" si="38"/>
        <v>63</v>
      </c>
      <c r="S55" s="120">
        <f t="shared" si="39"/>
        <v>0.03</v>
      </c>
      <c r="T55" s="124">
        <f t="shared" si="40"/>
        <v>83</v>
      </c>
      <c r="U55" s="125">
        <f t="shared" si="41"/>
        <v>0.04</v>
      </c>
      <c r="V55" s="366"/>
      <c r="W55" s="339">
        <f t="shared" si="42"/>
        <v>95478566285</v>
      </c>
      <c r="X55" s="340">
        <f t="shared" si="43"/>
        <v>336687575919.5</v>
      </c>
      <c r="Y55" s="343"/>
      <c r="Z55" s="344">
        <f t="shared" si="44"/>
        <v>-336687565919.5</v>
      </c>
      <c r="AA55" s="345">
        <f t="shared" si="45"/>
        <v>33668757.590000004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0.4</v>
      </c>
      <c r="AG55" s="342">
        <f t="shared" si="49"/>
        <v>9547856.6300000008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60</v>
      </c>
      <c r="G56" s="100">
        <f t="shared" si="31"/>
        <v>2340</v>
      </c>
      <c r="H56" s="11"/>
      <c r="I56" s="7">
        <f t="shared" si="32"/>
        <v>1.95</v>
      </c>
      <c r="J56" s="110">
        <f t="shared" si="33"/>
        <v>362818551.90899998</v>
      </c>
      <c r="K56" s="8">
        <f t="shared" si="34"/>
        <v>744732817.04900002</v>
      </c>
      <c r="L56" s="153"/>
      <c r="M56" s="157">
        <f t="shared" si="35"/>
        <v>148946563410</v>
      </c>
      <c r="N56" s="300">
        <f t="shared" si="2"/>
        <v>14894656.341</v>
      </c>
      <c r="O56" s="155">
        <f t="shared" si="36"/>
        <v>7447328170.5</v>
      </c>
      <c r="P56" s="203">
        <f t="shared" si="37"/>
        <v>470357568718.5</v>
      </c>
      <c r="Q56" s="216">
        <f t="shared" si="4"/>
        <v>47035756.871849999</v>
      </c>
      <c r="R56" s="119">
        <f t="shared" si="38"/>
        <v>63</v>
      </c>
      <c r="S56" s="120">
        <f t="shared" si="39"/>
        <v>0.03</v>
      </c>
      <c r="T56" s="124">
        <f t="shared" si="40"/>
        <v>83</v>
      </c>
      <c r="U56" s="125">
        <f t="shared" si="41"/>
        <v>0.04</v>
      </c>
      <c r="V56" s="366"/>
      <c r="W56" s="339">
        <f t="shared" si="42"/>
        <v>186183204262.25</v>
      </c>
      <c r="X56" s="340">
        <f t="shared" si="43"/>
        <v>656540772980.75</v>
      </c>
      <c r="Y56" s="343"/>
      <c r="Z56" s="344">
        <f t="shared" si="44"/>
        <v>-656540762980.75</v>
      </c>
      <c r="AA56" s="345">
        <f t="shared" si="45"/>
        <v>65654077.299999997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0.4</v>
      </c>
      <c r="AG56" s="342">
        <f t="shared" si="49"/>
        <v>18618320.43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60</v>
      </c>
      <c r="G57" s="100">
        <f t="shared" si="31"/>
        <v>2400</v>
      </c>
      <c r="H57" s="11"/>
      <c r="I57" s="7">
        <f t="shared" si="32"/>
        <v>1.95</v>
      </c>
      <c r="J57" s="110">
        <f t="shared" si="33"/>
        <v>707496176.22300005</v>
      </c>
      <c r="K57" s="8">
        <f t="shared" si="34"/>
        <v>1452228993.2720001</v>
      </c>
      <c r="L57" s="153"/>
      <c r="M57" s="157">
        <f t="shared" si="35"/>
        <v>290445798654</v>
      </c>
      <c r="N57" s="300">
        <f t="shared" si="2"/>
        <v>29044579.865400001</v>
      </c>
      <c r="O57" s="155">
        <f t="shared" si="36"/>
        <v>14522289932.700001</v>
      </c>
      <c r="P57" s="203">
        <f t="shared" si="37"/>
        <v>917197258948.5</v>
      </c>
      <c r="Q57" s="216">
        <f t="shared" si="4"/>
        <v>91719725.894850001</v>
      </c>
      <c r="R57" s="119">
        <f t="shared" si="38"/>
        <v>63</v>
      </c>
      <c r="S57" s="120">
        <f t="shared" si="39"/>
        <v>0.03</v>
      </c>
      <c r="T57" s="124">
        <f t="shared" si="40"/>
        <v>83</v>
      </c>
      <c r="U57" s="125">
        <f t="shared" si="41"/>
        <v>0.03</v>
      </c>
      <c r="V57" s="366"/>
      <c r="W57" s="339">
        <f t="shared" si="42"/>
        <v>363057248318</v>
      </c>
      <c r="X57" s="340">
        <f t="shared" si="43"/>
        <v>1280254507266.5</v>
      </c>
      <c r="Y57" s="343"/>
      <c r="Z57" s="344">
        <f t="shared" si="44"/>
        <v>-1280254497266.5</v>
      </c>
      <c r="AA57" s="345">
        <f t="shared" si="45"/>
        <v>128025450.73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0.4</v>
      </c>
      <c r="AG57" s="342">
        <f t="shared" si="49"/>
        <v>36305724.829999998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60</v>
      </c>
      <c r="G58" s="100">
        <f t="shared" si="31"/>
        <v>2460</v>
      </c>
      <c r="H58" s="11"/>
      <c r="I58" s="7">
        <f t="shared" si="32"/>
        <v>1.95</v>
      </c>
      <c r="J58" s="110">
        <f t="shared" si="33"/>
        <v>1379617543.635</v>
      </c>
      <c r="K58" s="8">
        <f t="shared" si="34"/>
        <v>2831846536.9070001</v>
      </c>
      <c r="L58" s="153"/>
      <c r="M58" s="157">
        <f t="shared" si="35"/>
        <v>566369307382</v>
      </c>
      <c r="N58" s="300">
        <f t="shared" si="2"/>
        <v>56636930.738200001</v>
      </c>
      <c r="O58" s="155">
        <f t="shared" si="36"/>
        <v>28318465369.099998</v>
      </c>
      <c r="P58" s="203">
        <f t="shared" si="37"/>
        <v>1788534654910.5</v>
      </c>
      <c r="Q58" s="216">
        <f t="shared" si="4"/>
        <v>178853465.49105</v>
      </c>
      <c r="R58" s="119">
        <f t="shared" si="38"/>
        <v>63</v>
      </c>
      <c r="S58" s="120">
        <f t="shared" si="39"/>
        <v>0.03</v>
      </c>
      <c r="T58" s="124">
        <f t="shared" si="40"/>
        <v>83</v>
      </c>
      <c r="U58" s="125">
        <f t="shared" si="41"/>
        <v>0.03</v>
      </c>
      <c r="V58" s="366"/>
      <c r="W58" s="339">
        <f t="shared" si="42"/>
        <v>707961634226.75</v>
      </c>
      <c r="X58" s="340">
        <f t="shared" si="43"/>
        <v>2496496289137.25</v>
      </c>
      <c r="Y58" s="343"/>
      <c r="Z58" s="344">
        <f t="shared" si="44"/>
        <v>-2496496279137.25</v>
      </c>
      <c r="AA58" s="345">
        <f t="shared" si="45"/>
        <v>249649628.91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0.4</v>
      </c>
      <c r="AG58" s="342">
        <f t="shared" si="49"/>
        <v>70796163.420000002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60</v>
      </c>
      <c r="G59" s="102">
        <f t="shared" si="31"/>
        <v>2520</v>
      </c>
      <c r="H59" s="9"/>
      <c r="I59" s="13">
        <f t="shared" si="32"/>
        <v>1.95</v>
      </c>
      <c r="J59" s="14">
        <f t="shared" si="33"/>
        <v>2690254210.0879998</v>
      </c>
      <c r="K59" s="15">
        <f t="shared" si="34"/>
        <v>5522100746.9949999</v>
      </c>
      <c r="L59" s="153"/>
      <c r="M59" s="158">
        <f t="shared" si="35"/>
        <v>1104420149400</v>
      </c>
      <c r="N59" s="301">
        <f t="shared" si="2"/>
        <v>110442014.94</v>
      </c>
      <c r="O59" s="156">
        <f t="shared" si="36"/>
        <v>55221007470</v>
      </c>
      <c r="P59" s="204">
        <f t="shared" si="37"/>
        <v>3487642577056.5</v>
      </c>
      <c r="Q59" s="215">
        <f t="shared" si="4"/>
        <v>348764257.70564997</v>
      </c>
      <c r="R59" s="121">
        <f t="shared" si="38"/>
        <v>63</v>
      </c>
      <c r="S59" s="122">
        <f t="shared" si="39"/>
        <v>0.03</v>
      </c>
      <c r="T59" s="126">
        <f t="shared" si="40"/>
        <v>83</v>
      </c>
      <c r="U59" s="127">
        <f t="shared" si="41"/>
        <v>0.03</v>
      </c>
      <c r="V59" s="366"/>
      <c r="W59" s="348">
        <f t="shared" si="42"/>
        <v>1380525186748.75</v>
      </c>
      <c r="X59" s="349">
        <f t="shared" si="43"/>
        <v>4868167763805.25</v>
      </c>
      <c r="Y59" s="343"/>
      <c r="Z59" s="352">
        <f t="shared" si="44"/>
        <v>-4868167753805.25</v>
      </c>
      <c r="AA59" s="353">
        <f t="shared" si="45"/>
        <v>486816776.38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0.4</v>
      </c>
      <c r="AG59" s="351">
        <f t="shared" si="49"/>
        <v>138052518.66999999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60</v>
      </c>
      <c r="G60" s="100">
        <f t="shared" si="31"/>
        <v>2580</v>
      </c>
      <c r="H60" s="11"/>
      <c r="I60" s="7">
        <f t="shared" si="32"/>
        <v>1.95</v>
      </c>
      <c r="J60" s="110">
        <f t="shared" si="33"/>
        <v>5245995709.6719999</v>
      </c>
      <c r="K60" s="8">
        <f t="shared" si="34"/>
        <v>10768096456.667</v>
      </c>
      <c r="L60" s="153"/>
      <c r="M60" s="157">
        <f t="shared" si="35"/>
        <v>2153619291334</v>
      </c>
      <c r="N60" s="300">
        <f t="shared" si="2"/>
        <v>215361929.13339999</v>
      </c>
      <c r="O60" s="155">
        <f t="shared" si="36"/>
        <v>107680964566.7</v>
      </c>
      <c r="P60" s="203">
        <f t="shared" si="37"/>
        <v>6800903025256.5</v>
      </c>
      <c r="Q60" s="216">
        <f t="shared" si="4"/>
        <v>680090302.52565002</v>
      </c>
      <c r="R60" s="119">
        <f t="shared" si="38"/>
        <v>63</v>
      </c>
      <c r="S60" s="120">
        <f t="shared" si="39"/>
        <v>0.02</v>
      </c>
      <c r="T60" s="124">
        <f t="shared" si="40"/>
        <v>83</v>
      </c>
      <c r="U60" s="125">
        <f t="shared" si="41"/>
        <v>0.03</v>
      </c>
      <c r="V60" s="366"/>
      <c r="W60" s="339">
        <f t="shared" si="42"/>
        <v>2692024114166.75</v>
      </c>
      <c r="X60" s="340">
        <f t="shared" si="43"/>
        <v>9492927139423.25</v>
      </c>
      <c r="Y60" s="343"/>
      <c r="Z60" s="344">
        <f t="shared" si="44"/>
        <v>-9492927129423.25</v>
      </c>
      <c r="AA60" s="345">
        <f t="shared" si="45"/>
        <v>949292713.94000006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0.4</v>
      </c>
      <c r="AG60" s="342">
        <f t="shared" si="49"/>
        <v>269202411.42000002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60</v>
      </c>
      <c r="G61" s="100">
        <f t="shared" si="31"/>
        <v>2640</v>
      </c>
      <c r="H61" s="11"/>
      <c r="I61" s="7">
        <f t="shared" si="32"/>
        <v>1.95</v>
      </c>
      <c r="J61" s="110">
        <f t="shared" si="33"/>
        <v>10229691633.860001</v>
      </c>
      <c r="K61" s="8">
        <f t="shared" si="34"/>
        <v>20997788090.527</v>
      </c>
      <c r="L61" s="153"/>
      <c r="M61" s="157">
        <f t="shared" si="35"/>
        <v>4199557618106</v>
      </c>
      <c r="N61" s="300">
        <f t="shared" si="2"/>
        <v>419955761.81059998</v>
      </c>
      <c r="O61" s="155">
        <f t="shared" si="36"/>
        <v>209977880905.29999</v>
      </c>
      <c r="P61" s="203">
        <f t="shared" si="37"/>
        <v>13261760899258.5</v>
      </c>
      <c r="Q61" s="216">
        <f t="shared" si="4"/>
        <v>1326176089.9258499</v>
      </c>
      <c r="R61" s="119">
        <f t="shared" si="38"/>
        <v>63</v>
      </c>
      <c r="S61" s="120">
        <f t="shared" si="39"/>
        <v>0.02</v>
      </c>
      <c r="T61" s="124">
        <f t="shared" si="40"/>
        <v>83</v>
      </c>
      <c r="U61" s="125">
        <f t="shared" si="41"/>
        <v>0.03</v>
      </c>
      <c r="V61" s="366"/>
      <c r="W61" s="339">
        <f t="shared" si="42"/>
        <v>5249447022631.75</v>
      </c>
      <c r="X61" s="340">
        <f t="shared" si="43"/>
        <v>18511207921890.199</v>
      </c>
      <c r="Y61" s="343"/>
      <c r="Z61" s="344">
        <f t="shared" si="44"/>
        <v>-18511207911890.199</v>
      </c>
      <c r="AA61" s="345">
        <f t="shared" si="45"/>
        <v>1851120792.1900001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0.4</v>
      </c>
      <c r="AG61" s="342">
        <f t="shared" si="49"/>
        <v>524944702.25999999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60</v>
      </c>
      <c r="G62" s="100">
        <f t="shared" si="31"/>
        <v>2700</v>
      </c>
      <c r="H62" s="11"/>
      <c r="I62" s="7">
        <f t="shared" si="32"/>
        <v>1.95</v>
      </c>
      <c r="J62" s="110">
        <f t="shared" si="33"/>
        <v>19947898686.027</v>
      </c>
      <c r="K62" s="8">
        <f t="shared" si="34"/>
        <v>40945686776.554001</v>
      </c>
      <c r="L62" s="153"/>
      <c r="M62" s="157">
        <f t="shared" si="35"/>
        <v>8189137355310</v>
      </c>
      <c r="N62" s="300">
        <f t="shared" si="2"/>
        <v>818913735.53100002</v>
      </c>
      <c r="O62" s="155">
        <f t="shared" si="36"/>
        <v>409456867765.5</v>
      </c>
      <c r="P62" s="203">
        <f t="shared" si="37"/>
        <v>25860433753576.5</v>
      </c>
      <c r="Q62" s="216">
        <f t="shared" si="4"/>
        <v>2586043375.3576498</v>
      </c>
      <c r="R62" s="119">
        <f t="shared" si="38"/>
        <v>63</v>
      </c>
      <c r="S62" s="120">
        <f t="shared" si="39"/>
        <v>0.02</v>
      </c>
      <c r="T62" s="124">
        <f t="shared" si="40"/>
        <v>83</v>
      </c>
      <c r="U62" s="125">
        <f t="shared" si="41"/>
        <v>0.03</v>
      </c>
      <c r="V62" s="366"/>
      <c r="W62" s="339">
        <f t="shared" si="42"/>
        <v>10236421694138.5</v>
      </c>
      <c r="X62" s="340">
        <f t="shared" si="43"/>
        <v>36096855447715</v>
      </c>
      <c r="Y62" s="343"/>
      <c r="Z62" s="344">
        <f t="shared" si="44"/>
        <v>-36096855437715</v>
      </c>
      <c r="AA62" s="345">
        <f t="shared" si="45"/>
        <v>3609685544.77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0.4</v>
      </c>
      <c r="AG62" s="342">
        <f t="shared" si="49"/>
        <v>1023642169.41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60</v>
      </c>
      <c r="G63" s="100">
        <f t="shared" si="31"/>
        <v>2760</v>
      </c>
      <c r="H63" s="11"/>
      <c r="I63" s="7">
        <f t="shared" si="32"/>
        <v>1.95</v>
      </c>
      <c r="J63" s="110">
        <f t="shared" si="33"/>
        <v>38898402437.752998</v>
      </c>
      <c r="K63" s="8">
        <f t="shared" si="34"/>
        <v>79844089214.307007</v>
      </c>
      <c r="L63" s="153"/>
      <c r="M63" s="157">
        <f t="shared" si="35"/>
        <v>15968817842862</v>
      </c>
      <c r="N63" s="300">
        <f t="shared" si="2"/>
        <v>1596881784.2862</v>
      </c>
      <c r="O63" s="155">
        <f t="shared" si="36"/>
        <v>798440892143.09998</v>
      </c>
      <c r="P63" s="203">
        <f t="shared" si="37"/>
        <v>50427845819506.5</v>
      </c>
      <c r="Q63" s="216">
        <f t="shared" si="4"/>
        <v>5042784581.9506502</v>
      </c>
      <c r="R63" s="119">
        <f t="shared" si="38"/>
        <v>63</v>
      </c>
      <c r="S63" s="120">
        <f t="shared" si="39"/>
        <v>0.02</v>
      </c>
      <c r="T63" s="124">
        <f t="shared" si="40"/>
        <v>83</v>
      </c>
      <c r="U63" s="125">
        <f t="shared" si="41"/>
        <v>0.03</v>
      </c>
      <c r="V63" s="366"/>
      <c r="W63" s="339">
        <f t="shared" si="42"/>
        <v>19961022303576.699</v>
      </c>
      <c r="X63" s="340">
        <f t="shared" si="43"/>
        <v>70388868123083.203</v>
      </c>
      <c r="Y63" s="343"/>
      <c r="Z63" s="344">
        <f t="shared" si="44"/>
        <v>-70388868113083.203</v>
      </c>
      <c r="AA63" s="345">
        <f t="shared" si="45"/>
        <v>7038886812.3100004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0.4</v>
      </c>
      <c r="AG63" s="342">
        <f t="shared" si="49"/>
        <v>1996102230.3599999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60</v>
      </c>
      <c r="G64" s="102">
        <f t="shared" si="31"/>
        <v>2820</v>
      </c>
      <c r="H64" s="9"/>
      <c r="I64" s="13">
        <f t="shared" si="32"/>
        <v>1.95</v>
      </c>
      <c r="J64" s="14">
        <f t="shared" si="33"/>
        <v>75851884753.617996</v>
      </c>
      <c r="K64" s="15">
        <f t="shared" si="34"/>
        <v>155695973967.92499</v>
      </c>
      <c r="L64" s="153"/>
      <c r="M64" s="158">
        <f t="shared" si="35"/>
        <v>31139194793586</v>
      </c>
      <c r="N64" s="301">
        <f t="shared" si="2"/>
        <v>3113919479.3586001</v>
      </c>
      <c r="O64" s="156">
        <f t="shared" si="36"/>
        <v>1556959739679.3</v>
      </c>
      <c r="P64" s="204">
        <f t="shared" si="37"/>
        <v>98334299348092.5</v>
      </c>
      <c r="Q64" s="215">
        <f t="shared" si="4"/>
        <v>9833429934.8092499</v>
      </c>
      <c r="R64" s="121">
        <f t="shared" si="38"/>
        <v>63</v>
      </c>
      <c r="S64" s="122">
        <f t="shared" si="39"/>
        <v>0.02</v>
      </c>
      <c r="T64" s="126">
        <f t="shared" si="40"/>
        <v>83</v>
      </c>
      <c r="U64" s="127">
        <f t="shared" si="41"/>
        <v>0.03</v>
      </c>
      <c r="V64" s="366"/>
      <c r="W64" s="348">
        <f t="shared" si="42"/>
        <v>38923993491981.203</v>
      </c>
      <c r="X64" s="349">
        <f t="shared" si="43"/>
        <v>137258292840074</v>
      </c>
      <c r="Y64" s="343"/>
      <c r="Z64" s="352">
        <f t="shared" si="44"/>
        <v>-137258292830074</v>
      </c>
      <c r="AA64" s="353">
        <f t="shared" si="45"/>
        <v>13725829284.01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0.4</v>
      </c>
      <c r="AG64" s="351">
        <f t="shared" si="49"/>
        <v>3892399349.1999998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60</v>
      </c>
      <c r="G65" s="100">
        <f t="shared" si="31"/>
        <v>2880</v>
      </c>
      <c r="H65" s="11"/>
      <c r="I65" s="7">
        <f t="shared" si="32"/>
        <v>1.95</v>
      </c>
      <c r="J65" s="110">
        <f t="shared" si="33"/>
        <v>147911175269.55499</v>
      </c>
      <c r="K65" s="8">
        <f t="shared" si="34"/>
        <v>303607149237.47998</v>
      </c>
      <c r="L65" s="153"/>
      <c r="M65" s="157">
        <f t="shared" si="35"/>
        <v>60721429847496</v>
      </c>
      <c r="N65" s="300">
        <f t="shared" si="2"/>
        <v>6072142984.7496004</v>
      </c>
      <c r="O65" s="155">
        <f t="shared" si="36"/>
        <v>3036071492374.7998</v>
      </c>
      <c r="P65" s="203">
        <f t="shared" si="37"/>
        <v>191751883728850</v>
      </c>
      <c r="Q65" s="216">
        <f t="shared" si="4"/>
        <v>19175188372.884998</v>
      </c>
      <c r="R65" s="119">
        <f t="shared" si="38"/>
        <v>63</v>
      </c>
      <c r="S65" s="120">
        <f t="shared" si="39"/>
        <v>0.02</v>
      </c>
      <c r="T65" s="124">
        <f t="shared" si="40"/>
        <v>83</v>
      </c>
      <c r="U65" s="125">
        <f t="shared" si="41"/>
        <v>0.03</v>
      </c>
      <c r="V65" s="366"/>
      <c r="W65" s="339">
        <f t="shared" si="42"/>
        <v>75901787309370</v>
      </c>
      <c r="X65" s="340">
        <f t="shared" si="43"/>
        <v>267653671038220</v>
      </c>
      <c r="Y65" s="343"/>
      <c r="Z65" s="344">
        <f t="shared" si="44"/>
        <v>-267653671028220</v>
      </c>
      <c r="AA65" s="345">
        <f t="shared" si="45"/>
        <v>26765367103.82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0.4</v>
      </c>
      <c r="AG65" s="342">
        <f t="shared" si="49"/>
        <v>7590178730.9399996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60</v>
      </c>
      <c r="G66" s="100">
        <f t="shared" si="31"/>
        <v>2940</v>
      </c>
      <c r="H66" s="11"/>
      <c r="I66" s="7">
        <f t="shared" si="32"/>
        <v>1.95</v>
      </c>
      <c r="J66" s="110">
        <f t="shared" si="33"/>
        <v>288426791775.63202</v>
      </c>
      <c r="K66" s="8">
        <f t="shared" si="34"/>
        <v>592033941013.11206</v>
      </c>
      <c r="L66" s="153"/>
      <c r="M66" s="157">
        <f t="shared" si="35"/>
        <v>118406788202622</v>
      </c>
      <c r="N66" s="300">
        <f t="shared" si="2"/>
        <v>11840678820.262199</v>
      </c>
      <c r="O66" s="155">
        <f t="shared" si="36"/>
        <v>5920339410131.0996</v>
      </c>
      <c r="P66" s="203">
        <f t="shared" si="37"/>
        <v>373916173271338</v>
      </c>
      <c r="Q66" s="216">
        <f t="shared" si="4"/>
        <v>37391617327.133797</v>
      </c>
      <c r="R66" s="119">
        <f t="shared" si="38"/>
        <v>63</v>
      </c>
      <c r="S66" s="120">
        <f t="shared" si="39"/>
        <v>0.02</v>
      </c>
      <c r="T66" s="124">
        <f t="shared" si="40"/>
        <v>83</v>
      </c>
      <c r="U66" s="125">
        <f t="shared" si="41"/>
        <v>0.03</v>
      </c>
      <c r="V66" s="366"/>
      <c r="W66" s="339">
        <f t="shared" si="42"/>
        <v>148008485253278</v>
      </c>
      <c r="X66" s="340">
        <f t="shared" si="43"/>
        <v>521924658524616</v>
      </c>
      <c r="Y66" s="343"/>
      <c r="Z66" s="344">
        <f t="shared" si="44"/>
        <v>-521924658514616</v>
      </c>
      <c r="AA66" s="345">
        <f t="shared" si="45"/>
        <v>52192465852.459999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0.4</v>
      </c>
      <c r="AG66" s="342">
        <f t="shared" si="49"/>
        <v>14800848525.33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60</v>
      </c>
      <c r="G67" s="100">
        <f t="shared" si="31"/>
        <v>3000</v>
      </c>
      <c r="H67" s="11"/>
      <c r="I67" s="7">
        <f t="shared" si="32"/>
        <v>1.95</v>
      </c>
      <c r="J67" s="110">
        <f t="shared" si="33"/>
        <v>562432243962.48206</v>
      </c>
      <c r="K67" s="8">
        <f t="shared" si="34"/>
        <v>1154466184975.5942</v>
      </c>
      <c r="L67" s="153"/>
      <c r="M67" s="157">
        <f t="shared" si="35"/>
        <v>230893236995118</v>
      </c>
      <c r="N67" s="300">
        <f t="shared" si="2"/>
        <v>23089323699.511799</v>
      </c>
      <c r="O67" s="155">
        <f t="shared" si="36"/>
        <v>11544661849755.9</v>
      </c>
      <c r="P67" s="203">
        <f t="shared" si="37"/>
        <v>729136537879204</v>
      </c>
      <c r="Q67" s="216">
        <f t="shared" si="4"/>
        <v>72913653787.920395</v>
      </c>
      <c r="R67" s="119">
        <f t="shared" si="38"/>
        <v>63</v>
      </c>
      <c r="S67" s="120">
        <f t="shared" si="39"/>
        <v>0.02</v>
      </c>
      <c r="T67" s="124">
        <f t="shared" si="40"/>
        <v>83</v>
      </c>
      <c r="U67" s="125">
        <f t="shared" si="41"/>
        <v>0.03</v>
      </c>
      <c r="V67" s="366"/>
      <c r="W67" s="339">
        <f t="shared" si="42"/>
        <v>288616546243899</v>
      </c>
      <c r="X67" s="340">
        <f t="shared" si="43"/>
        <v>1017753084123100</v>
      </c>
      <c r="Y67" s="343"/>
      <c r="Z67" s="344">
        <f t="shared" si="44"/>
        <v>-1017753084113100</v>
      </c>
      <c r="AA67" s="345">
        <f t="shared" si="45"/>
        <v>101775308412.31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0.4</v>
      </c>
      <c r="AG67" s="342">
        <f t="shared" si="49"/>
        <v>28861654624.389999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60</v>
      </c>
      <c r="G68" s="100">
        <f t="shared" si="31"/>
        <v>3060</v>
      </c>
      <c r="H68" s="11"/>
      <c r="I68" s="7">
        <f t="shared" si="32"/>
        <v>1.95</v>
      </c>
      <c r="J68" s="110">
        <f t="shared" si="33"/>
        <v>1096742875726.84</v>
      </c>
      <c r="K68" s="8">
        <f t="shared" si="34"/>
        <v>2251209060702.4341</v>
      </c>
      <c r="L68" s="153"/>
      <c r="M68" s="157">
        <f t="shared" si="35"/>
        <v>450241812140486</v>
      </c>
      <c r="N68" s="300">
        <f t="shared" si="2"/>
        <v>45024181214.048599</v>
      </c>
      <c r="O68" s="155">
        <f t="shared" si="36"/>
        <v>22512090607024.301</v>
      </c>
      <c r="P68" s="203">
        <f t="shared" si="37"/>
        <v>1421816248864560</v>
      </c>
      <c r="Q68" s="216">
        <f t="shared" si="4"/>
        <v>142181624886.45599</v>
      </c>
      <c r="R68" s="119">
        <f t="shared" si="38"/>
        <v>63</v>
      </c>
      <c r="S68" s="120">
        <f t="shared" si="39"/>
        <v>0.02</v>
      </c>
      <c r="T68" s="124">
        <f t="shared" si="40"/>
        <v>83</v>
      </c>
      <c r="U68" s="125">
        <f t="shared" si="41"/>
        <v>0.03</v>
      </c>
      <c r="V68" s="366"/>
      <c r="W68" s="339">
        <f t="shared" si="42"/>
        <v>562802265175608</v>
      </c>
      <c r="X68" s="340">
        <f t="shared" si="43"/>
        <v>1984618514040170</v>
      </c>
      <c r="Y68" s="343"/>
      <c r="Z68" s="344">
        <f t="shared" si="44"/>
        <v>-1984618514030170</v>
      </c>
      <c r="AA68" s="345">
        <f t="shared" si="45"/>
        <v>198461851404.01999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0.4</v>
      </c>
      <c r="AG68" s="342">
        <f t="shared" si="49"/>
        <v>56280226517.559998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60</v>
      </c>
      <c r="G69" s="102">
        <f t="shared" si="31"/>
        <v>3120</v>
      </c>
      <c r="H69" s="9"/>
      <c r="I69" s="13">
        <f t="shared" si="32"/>
        <v>1.95</v>
      </c>
      <c r="J69" s="14">
        <f t="shared" si="33"/>
        <v>2138648607667.3401</v>
      </c>
      <c r="K69" s="15">
        <f t="shared" si="34"/>
        <v>4389857668369.7744</v>
      </c>
      <c r="L69" s="153"/>
      <c r="M69" s="158">
        <f t="shared" si="35"/>
        <v>877971533673954</v>
      </c>
      <c r="N69" s="301">
        <f t="shared" si="2"/>
        <v>87797153367.395401</v>
      </c>
      <c r="O69" s="156">
        <f t="shared" si="36"/>
        <v>43898576683697.703</v>
      </c>
      <c r="P69" s="204">
        <f t="shared" si="37"/>
        <v>2772541685286020</v>
      </c>
      <c r="Q69" s="215">
        <f t="shared" si="4"/>
        <v>277254168528.60199</v>
      </c>
      <c r="R69" s="121">
        <f t="shared" si="38"/>
        <v>63</v>
      </c>
      <c r="S69" s="122">
        <f t="shared" si="39"/>
        <v>0.02</v>
      </c>
      <c r="T69" s="126">
        <f t="shared" si="40"/>
        <v>83</v>
      </c>
      <c r="U69" s="127">
        <f t="shared" si="41"/>
        <v>0.03</v>
      </c>
      <c r="V69" s="366"/>
      <c r="W69" s="348">
        <f t="shared" si="42"/>
        <v>1097464417092440</v>
      </c>
      <c r="X69" s="349">
        <f t="shared" si="43"/>
        <v>3870006102378460</v>
      </c>
      <c r="Y69" s="343"/>
      <c r="Z69" s="352">
        <f t="shared" si="44"/>
        <v>-3870006102368460</v>
      </c>
      <c r="AA69" s="353">
        <f t="shared" si="45"/>
        <v>387000610237.84998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0.4</v>
      </c>
      <c r="AG69" s="351">
        <f t="shared" si="49"/>
        <v>109746441709.24001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60</v>
      </c>
      <c r="G70" s="100">
        <f t="shared" si="31"/>
        <v>3180</v>
      </c>
      <c r="H70" s="11"/>
      <c r="I70" s="7">
        <f t="shared" si="32"/>
        <v>1.95</v>
      </c>
      <c r="J70" s="110">
        <f t="shared" si="33"/>
        <v>4170364784951.3101</v>
      </c>
      <c r="K70" s="8">
        <f t="shared" si="34"/>
        <v>8560222453321.084</v>
      </c>
      <c r="L70" s="153"/>
      <c r="M70" s="157">
        <f t="shared" si="35"/>
        <v>1712044490664220</v>
      </c>
      <c r="N70" s="300">
        <f t="shared" si="2"/>
        <v>171204449066.422</v>
      </c>
      <c r="O70" s="155">
        <f t="shared" si="36"/>
        <v>85602224533210.797</v>
      </c>
      <c r="P70" s="203">
        <f t="shared" si="37"/>
        <v>5406456286307880</v>
      </c>
      <c r="Q70" s="216">
        <f t="shared" si="4"/>
        <v>540645628630.78802</v>
      </c>
      <c r="R70" s="119">
        <f t="shared" si="38"/>
        <v>63</v>
      </c>
      <c r="S70" s="120">
        <f t="shared" si="39"/>
        <v>0.02</v>
      </c>
      <c r="T70" s="124">
        <f t="shared" si="40"/>
        <v>83</v>
      </c>
      <c r="U70" s="125">
        <f t="shared" si="41"/>
        <v>0.03</v>
      </c>
      <c r="V70" s="366"/>
      <c r="W70" s="339">
        <f t="shared" si="42"/>
        <v>2140055613330270</v>
      </c>
      <c r="X70" s="340">
        <f t="shared" si="43"/>
        <v>7546511899638150</v>
      </c>
      <c r="Y70" s="343"/>
      <c r="Z70" s="344">
        <f t="shared" si="44"/>
        <v>-7546511899628150</v>
      </c>
      <c r="AA70" s="345">
        <f t="shared" si="45"/>
        <v>754651189963.81995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0.4</v>
      </c>
      <c r="AG70" s="342">
        <f t="shared" si="49"/>
        <v>214005561333.03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60</v>
      </c>
      <c r="G71" s="100">
        <f t="shared" si="31"/>
        <v>3240</v>
      </c>
      <c r="H71" s="11"/>
      <c r="I71" s="7">
        <f t="shared" si="32"/>
        <v>1.95</v>
      </c>
      <c r="J71" s="110">
        <f t="shared" si="33"/>
        <v>8132211330655.0498</v>
      </c>
      <c r="K71" s="8">
        <f t="shared" si="34"/>
        <v>16692433783976.133</v>
      </c>
      <c r="L71" s="153"/>
      <c r="M71" s="157">
        <f t="shared" si="35"/>
        <v>3338486756795220</v>
      </c>
      <c r="N71" s="300">
        <f t="shared" si="2"/>
        <v>333848675679.52197</v>
      </c>
      <c r="O71" s="155">
        <f t="shared" si="36"/>
        <v>166924337839761</v>
      </c>
      <c r="P71" s="203">
        <f t="shared" si="37"/>
        <v>1.05425897583005E+16</v>
      </c>
      <c r="Q71" s="216">
        <f t="shared" si="4"/>
        <v>1054258975830.05</v>
      </c>
      <c r="R71" s="119">
        <f t="shared" si="38"/>
        <v>63</v>
      </c>
      <c r="S71" s="120">
        <f t="shared" si="39"/>
        <v>0.02</v>
      </c>
      <c r="T71" s="124">
        <f t="shared" si="40"/>
        <v>83</v>
      </c>
      <c r="U71" s="125">
        <f t="shared" si="41"/>
        <v>0.03</v>
      </c>
      <c r="V71" s="366"/>
      <c r="W71" s="339">
        <f t="shared" si="42"/>
        <v>4173108445994030</v>
      </c>
      <c r="X71" s="340">
        <f t="shared" si="43"/>
        <v>1.47156982042945E+16</v>
      </c>
      <c r="Y71" s="343"/>
      <c r="Z71" s="344">
        <f t="shared" si="44"/>
        <v>-1.47156982042845E+16</v>
      </c>
      <c r="AA71" s="345">
        <f t="shared" si="45"/>
        <v>1471569820429.45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0.4</v>
      </c>
      <c r="AG71" s="342">
        <f t="shared" si="49"/>
        <v>417310844599.40002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60</v>
      </c>
      <c r="G72" s="100">
        <f t="shared" si="31"/>
        <v>3300</v>
      </c>
      <c r="H72" s="11"/>
      <c r="I72" s="7">
        <f t="shared" si="32"/>
        <v>1.95</v>
      </c>
      <c r="J72" s="110">
        <f t="shared" si="33"/>
        <v>15857812094777.301</v>
      </c>
      <c r="K72" s="8">
        <f t="shared" si="34"/>
        <v>32550245878753.434</v>
      </c>
      <c r="L72" s="153"/>
      <c r="M72" s="157">
        <f t="shared" si="35"/>
        <v>6510049175750680</v>
      </c>
      <c r="N72" s="300">
        <f t="shared" si="2"/>
        <v>651004917575.06799</v>
      </c>
      <c r="O72" s="155">
        <f t="shared" si="36"/>
        <v>325502458787534</v>
      </c>
      <c r="P72" s="203">
        <f t="shared" si="37"/>
        <v>2.05580500286862E+16</v>
      </c>
      <c r="Q72" s="216">
        <f t="shared" si="4"/>
        <v>2055805002868.6201</v>
      </c>
      <c r="R72" s="119">
        <f t="shared" si="38"/>
        <v>63</v>
      </c>
      <c r="S72" s="120">
        <f t="shared" si="39"/>
        <v>0.02</v>
      </c>
      <c r="T72" s="124">
        <f t="shared" si="40"/>
        <v>83</v>
      </c>
      <c r="U72" s="125">
        <f t="shared" si="41"/>
        <v>0.03</v>
      </c>
      <c r="V72" s="366"/>
      <c r="W72" s="339">
        <f t="shared" si="42"/>
        <v>8137561469688360</v>
      </c>
      <c r="X72" s="340">
        <f t="shared" si="43"/>
        <v>2.86956114983746E+16</v>
      </c>
      <c r="Y72" s="343"/>
      <c r="Z72" s="344">
        <f t="shared" si="44"/>
        <v>-2.86956114983646E+16</v>
      </c>
      <c r="AA72" s="345">
        <f t="shared" si="45"/>
        <v>2869561149837.46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0.4</v>
      </c>
      <c r="AG72" s="342">
        <f t="shared" si="49"/>
        <v>813756146968.83997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60</v>
      </c>
      <c r="G73" s="100">
        <f t="shared" si="31"/>
        <v>3360</v>
      </c>
      <c r="H73" s="11"/>
      <c r="I73" s="7">
        <f t="shared" si="32"/>
        <v>1.95</v>
      </c>
      <c r="J73" s="110">
        <f t="shared" si="33"/>
        <v>30922733584815.699</v>
      </c>
      <c r="K73" s="8">
        <f t="shared" si="34"/>
        <v>63472979463569.133</v>
      </c>
      <c r="L73" s="153"/>
      <c r="M73" s="157">
        <f t="shared" si="35"/>
        <v>1.26945958927138E+16</v>
      </c>
      <c r="N73" s="300">
        <f t="shared" si="2"/>
        <v>1269459589271.3799</v>
      </c>
      <c r="O73" s="155">
        <f t="shared" si="36"/>
        <v>634729794635691</v>
      </c>
      <c r="P73" s="203">
        <f t="shared" si="37"/>
        <v>4.00881975559382E+16</v>
      </c>
      <c r="Q73" s="216">
        <f t="shared" si="4"/>
        <v>4008819755593.8198</v>
      </c>
      <c r="R73" s="119">
        <f t="shared" si="38"/>
        <v>63</v>
      </c>
      <c r="S73" s="120">
        <f t="shared" si="39"/>
        <v>0.02</v>
      </c>
      <c r="T73" s="124">
        <f t="shared" si="40"/>
        <v>83</v>
      </c>
      <c r="U73" s="125">
        <f t="shared" si="41"/>
        <v>0.02</v>
      </c>
      <c r="V73" s="366"/>
      <c r="W73" s="339">
        <f t="shared" si="42"/>
        <v>1.58682448658923E+16</v>
      </c>
      <c r="X73" s="340">
        <f t="shared" si="43"/>
        <v>5.5956442421830496E+16</v>
      </c>
      <c r="Y73" s="343"/>
      <c r="Z73" s="344">
        <f t="shared" si="44"/>
        <v>-5.5956442421820496E+16</v>
      </c>
      <c r="AA73" s="345">
        <f t="shared" si="45"/>
        <v>5595644242183.0498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0.4</v>
      </c>
      <c r="AG73" s="342">
        <f t="shared" si="49"/>
        <v>1586824486589.23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60</v>
      </c>
      <c r="G74" s="102">
        <f t="shared" si="31"/>
        <v>3420</v>
      </c>
      <c r="H74" s="9"/>
      <c r="I74" s="13">
        <f t="shared" si="32"/>
        <v>1.95</v>
      </c>
      <c r="J74" s="14">
        <f t="shared" si="33"/>
        <v>60299330490390.602</v>
      </c>
      <c r="K74" s="15">
        <f t="shared" si="34"/>
        <v>123772309953959.73</v>
      </c>
      <c r="L74" s="153"/>
      <c r="M74" s="158">
        <f t="shared" si="35"/>
        <v>2.4754461990792E+16</v>
      </c>
      <c r="N74" s="301">
        <f t="shared" si="2"/>
        <v>2475446199079.2002</v>
      </c>
      <c r="O74" s="156">
        <f t="shared" si="36"/>
        <v>1237723099539600</v>
      </c>
      <c r="P74" s="204">
        <f t="shared" si="37"/>
        <v>7.81719852340796E+16</v>
      </c>
      <c r="Q74" s="215">
        <f t="shared" si="4"/>
        <v>7817198523407.96</v>
      </c>
      <c r="R74" s="121">
        <f t="shared" si="38"/>
        <v>63</v>
      </c>
      <c r="S74" s="122">
        <f t="shared" si="39"/>
        <v>0.02</v>
      </c>
      <c r="T74" s="126">
        <f t="shared" si="40"/>
        <v>83</v>
      </c>
      <c r="U74" s="127">
        <f t="shared" si="41"/>
        <v>0.02</v>
      </c>
      <c r="V74" s="366"/>
      <c r="W74" s="348">
        <f t="shared" si="42"/>
        <v>3.09430774884899E+16</v>
      </c>
      <c r="X74" s="349">
        <f t="shared" si="43"/>
        <v>1.0911506272257E+17</v>
      </c>
      <c r="Y74" s="343"/>
      <c r="Z74" s="352">
        <f t="shared" si="44"/>
        <v>-1.0911506272256E+17</v>
      </c>
      <c r="AA74" s="353">
        <f t="shared" si="45"/>
        <v>10911506272257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0.4</v>
      </c>
      <c r="AG74" s="351">
        <f t="shared" si="49"/>
        <v>3094307748848.9902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60</v>
      </c>
      <c r="G75" s="100">
        <f t="shared" si="31"/>
        <v>3480</v>
      </c>
      <c r="H75" s="11"/>
      <c r="I75" s="7">
        <f t="shared" si="32"/>
        <v>1.95</v>
      </c>
      <c r="J75" s="110">
        <f t="shared" si="33"/>
        <v>117583694456262</v>
      </c>
      <c r="K75" s="8">
        <f t="shared" si="34"/>
        <v>241356004410221.75</v>
      </c>
      <c r="L75" s="153"/>
      <c r="M75" s="157">
        <f t="shared" si="35"/>
        <v>4.82712008820444E+16</v>
      </c>
      <c r="N75" s="300">
        <f t="shared" si="2"/>
        <v>4827120088204.4404</v>
      </c>
      <c r="O75" s="155">
        <f t="shared" si="36"/>
        <v>2413560044102220</v>
      </c>
      <c r="P75" s="203">
        <f t="shared" si="37"/>
        <v>1.52435371206456E+17</v>
      </c>
      <c r="Q75" s="216">
        <f t="shared" si="4"/>
        <v>15243537120645.6</v>
      </c>
      <c r="R75" s="119">
        <f t="shared" si="38"/>
        <v>63</v>
      </c>
      <c r="S75" s="120">
        <f t="shared" si="39"/>
        <v>0.02</v>
      </c>
      <c r="T75" s="124">
        <f t="shared" si="40"/>
        <v>83</v>
      </c>
      <c r="U75" s="125">
        <f t="shared" si="41"/>
        <v>0.02</v>
      </c>
      <c r="V75" s="366"/>
      <c r="W75" s="339">
        <f t="shared" si="42"/>
        <v>6.03390011025554E+16</v>
      </c>
      <c r="X75" s="340">
        <f t="shared" si="43"/>
        <v>2.1277437230901101E+17</v>
      </c>
      <c r="Y75" s="343"/>
      <c r="Z75" s="344">
        <f t="shared" si="44"/>
        <v>-2.1277437230900099E+17</v>
      </c>
      <c r="AA75" s="345">
        <f t="shared" si="45"/>
        <v>21277437230901.102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0.4</v>
      </c>
      <c r="AG75" s="342">
        <f t="shared" si="49"/>
        <v>6033900110255.54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60</v>
      </c>
      <c r="G76" s="100">
        <f t="shared" si="31"/>
        <v>3540</v>
      </c>
      <c r="H76" s="11"/>
      <c r="I76" s="7">
        <f t="shared" si="32"/>
        <v>1.95</v>
      </c>
      <c r="J76" s="110">
        <f t="shared" si="33"/>
        <v>229288204189711</v>
      </c>
      <c r="K76" s="8">
        <f t="shared" si="34"/>
        <v>470644208599932.75</v>
      </c>
      <c r="L76" s="153"/>
      <c r="M76" s="157">
        <f t="shared" si="35"/>
        <v>9.4128841719986592E+16</v>
      </c>
      <c r="N76" s="300">
        <f t="shared" si="2"/>
        <v>9412884171998.6602</v>
      </c>
      <c r="O76" s="155">
        <f t="shared" si="36"/>
        <v>4706442085999330</v>
      </c>
      <c r="P76" s="203">
        <f t="shared" si="37"/>
        <v>2.9724897385258899E+17</v>
      </c>
      <c r="Q76" s="216">
        <f t="shared" si="4"/>
        <v>29724897385258.898</v>
      </c>
      <c r="R76" s="119">
        <f t="shared" si="38"/>
        <v>63</v>
      </c>
      <c r="S76" s="120">
        <f t="shared" si="39"/>
        <v>0.02</v>
      </c>
      <c r="T76" s="124">
        <f t="shared" si="40"/>
        <v>83</v>
      </c>
      <c r="U76" s="125">
        <f t="shared" si="41"/>
        <v>0.02</v>
      </c>
      <c r="V76" s="366"/>
      <c r="W76" s="339">
        <f t="shared" si="42"/>
        <v>1.1766105214998301E+17</v>
      </c>
      <c r="X76" s="340">
        <f t="shared" si="43"/>
        <v>4.1491002600257203E+17</v>
      </c>
      <c r="Y76" s="343"/>
      <c r="Z76" s="344">
        <f t="shared" si="44"/>
        <v>-4.1491002600256198E+17</v>
      </c>
      <c r="AA76" s="345">
        <f t="shared" si="45"/>
        <v>41491002600257.203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0.4</v>
      </c>
      <c r="AG76" s="342">
        <f t="shared" si="49"/>
        <v>11766105214998.301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60</v>
      </c>
      <c r="G77" s="100">
        <f t="shared" si="31"/>
        <v>3600</v>
      </c>
      <c r="H77" s="11"/>
      <c r="I77" s="7">
        <f t="shared" si="32"/>
        <v>1.95</v>
      </c>
      <c r="J77" s="110">
        <f t="shared" si="33"/>
        <v>447111998169936</v>
      </c>
      <c r="K77" s="8">
        <f t="shared" si="34"/>
        <v>917756206769868.75</v>
      </c>
      <c r="L77" s="153"/>
      <c r="M77" s="157">
        <f t="shared" si="35"/>
        <v>1.8355124135397402E+17</v>
      </c>
      <c r="N77" s="300">
        <f t="shared" si="2"/>
        <v>18355124135397.402</v>
      </c>
      <c r="O77" s="155">
        <f t="shared" si="36"/>
        <v>9177562067698690</v>
      </c>
      <c r="P77" s="203">
        <f t="shared" si="37"/>
        <v>5.7963549901254899E+17</v>
      </c>
      <c r="Q77" s="216">
        <f t="shared" si="4"/>
        <v>57963549901254.898</v>
      </c>
      <c r="R77" s="119">
        <f t="shared" si="38"/>
        <v>63</v>
      </c>
      <c r="S77" s="120">
        <f t="shared" si="39"/>
        <v>0.02</v>
      </c>
      <c r="T77" s="124">
        <f t="shared" si="40"/>
        <v>83</v>
      </c>
      <c r="U77" s="125">
        <f t="shared" si="41"/>
        <v>0.02</v>
      </c>
      <c r="V77" s="366"/>
      <c r="W77" s="339">
        <f t="shared" si="42"/>
        <v>2.2943905169246701E+17</v>
      </c>
      <c r="X77" s="340">
        <f t="shared" si="43"/>
        <v>8.0907455070501606E+17</v>
      </c>
      <c r="Y77" s="343"/>
      <c r="Z77" s="344">
        <f t="shared" si="44"/>
        <v>-8.0907455070500595E+17</v>
      </c>
      <c r="AA77" s="345">
        <f t="shared" si="45"/>
        <v>80907455070501.594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0.4</v>
      </c>
      <c r="AG77" s="342">
        <f t="shared" si="49"/>
        <v>22943905169246.699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60</v>
      </c>
      <c r="G78" s="100">
        <f t="shared" si="31"/>
        <v>3660</v>
      </c>
      <c r="H78" s="11"/>
      <c r="I78" s="7">
        <f t="shared" si="32"/>
        <v>1.95</v>
      </c>
      <c r="J78" s="110">
        <f t="shared" si="33"/>
        <v>871868396431375</v>
      </c>
      <c r="K78" s="8">
        <f t="shared" si="34"/>
        <v>1789624603201243.7</v>
      </c>
      <c r="L78" s="153"/>
      <c r="M78" s="157">
        <f t="shared" si="35"/>
        <v>3.57924920640248E+17</v>
      </c>
      <c r="N78" s="300">
        <f t="shared" si="2"/>
        <v>35792492064024.797</v>
      </c>
      <c r="O78" s="155">
        <f t="shared" si="36"/>
        <v>1.78962460320124E+16</v>
      </c>
      <c r="P78" s="203">
        <f t="shared" si="37"/>
        <v>1.13028922307447E+18</v>
      </c>
      <c r="Q78" s="216">
        <f t="shared" si="4"/>
        <v>113028922307447</v>
      </c>
      <c r="R78" s="119">
        <f t="shared" si="38"/>
        <v>63</v>
      </c>
      <c r="S78" s="120">
        <f t="shared" si="39"/>
        <v>0.02</v>
      </c>
      <c r="T78" s="124">
        <f t="shared" si="40"/>
        <v>83</v>
      </c>
      <c r="U78" s="125">
        <f t="shared" si="41"/>
        <v>0.02</v>
      </c>
      <c r="V78" s="366"/>
      <c r="W78" s="339">
        <f t="shared" si="42"/>
        <v>4.4740615080031098E+17</v>
      </c>
      <c r="X78" s="340">
        <f t="shared" si="43"/>
        <v>1.5776953738747799E+18</v>
      </c>
      <c r="Y78" s="343"/>
      <c r="Z78" s="344">
        <f t="shared" si="44"/>
        <v>-1.5776953738747699E+18</v>
      </c>
      <c r="AA78" s="345">
        <f t="shared" si="45"/>
        <v>157769537387478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0.4</v>
      </c>
      <c r="AG78" s="342">
        <f t="shared" si="49"/>
        <v>44740615080031.102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60</v>
      </c>
      <c r="G79" s="102">
        <f t="shared" si="31"/>
        <v>3720</v>
      </c>
      <c r="H79" s="9"/>
      <c r="I79" s="13">
        <f t="shared" si="32"/>
        <v>1.95</v>
      </c>
      <c r="J79" s="14">
        <f t="shared" si="33"/>
        <v>1700143373041180</v>
      </c>
      <c r="K79" s="15">
        <f t="shared" si="34"/>
        <v>3489767976242424</v>
      </c>
      <c r="L79" s="153"/>
      <c r="M79" s="158">
        <f t="shared" si="35"/>
        <v>6.9795359524848397E+17</v>
      </c>
      <c r="N79" s="301">
        <f t="shared" si="2"/>
        <v>69795359524848.398</v>
      </c>
      <c r="O79" s="156">
        <f t="shared" si="36"/>
        <v>3.48976797624242E+16</v>
      </c>
      <c r="P79" s="204">
        <f t="shared" si="37"/>
        <v>2.20406398499521E+18</v>
      </c>
      <c r="Q79" s="215">
        <f t="shared" si="4"/>
        <v>220406398499521</v>
      </c>
      <c r="R79" s="121">
        <f t="shared" si="38"/>
        <v>63</v>
      </c>
      <c r="S79" s="122">
        <f t="shared" si="39"/>
        <v>0.02</v>
      </c>
      <c r="T79" s="126">
        <f t="shared" si="40"/>
        <v>83</v>
      </c>
      <c r="U79" s="127">
        <f t="shared" si="41"/>
        <v>0.02</v>
      </c>
      <c r="V79" s="366"/>
      <c r="W79" s="348">
        <f t="shared" si="42"/>
        <v>8.7244199406060595E+17</v>
      </c>
      <c r="X79" s="349">
        <f t="shared" si="43"/>
        <v>3.0765059790558198E+18</v>
      </c>
      <c r="Y79" s="343"/>
      <c r="Z79" s="352">
        <f t="shared" si="44"/>
        <v>-3.07650597905581E+18</v>
      </c>
      <c r="AA79" s="353">
        <f t="shared" si="45"/>
        <v>307650597905582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0.4</v>
      </c>
      <c r="AG79" s="351">
        <f t="shared" si="49"/>
        <v>87244199406060.594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60</v>
      </c>
      <c r="G80" s="100">
        <f t="shared" si="31"/>
        <v>3780</v>
      </c>
      <c r="H80" s="11"/>
      <c r="I80" s="7">
        <f t="shared" si="32"/>
        <v>1.95</v>
      </c>
      <c r="J80" s="110">
        <f t="shared" si="33"/>
        <v>3315279577430300</v>
      </c>
      <c r="K80" s="8">
        <f t="shared" si="34"/>
        <v>6805047553672724</v>
      </c>
      <c r="L80" s="153"/>
      <c r="M80" s="157">
        <f t="shared" si="35"/>
        <v>1.36100951073454E+18</v>
      </c>
      <c r="N80" s="300">
        <f t="shared" si="2"/>
        <v>136100951073454</v>
      </c>
      <c r="O80" s="155">
        <f t="shared" si="36"/>
        <v>6.80504755367272E+16</v>
      </c>
      <c r="P80" s="203">
        <f t="shared" si="37"/>
        <v>4.2979247707406602E+18</v>
      </c>
      <c r="Q80" s="216">
        <f t="shared" si="4"/>
        <v>429792477074066</v>
      </c>
      <c r="R80" s="119">
        <f t="shared" si="38"/>
        <v>63</v>
      </c>
      <c r="S80" s="120">
        <f t="shared" si="39"/>
        <v>0.02</v>
      </c>
      <c r="T80" s="124">
        <f t="shared" si="40"/>
        <v>83</v>
      </c>
      <c r="U80" s="125">
        <f t="shared" si="41"/>
        <v>0.02</v>
      </c>
      <c r="V80" s="366"/>
      <c r="W80" s="339">
        <f t="shared" si="42"/>
        <v>1.7012618884181801E+18</v>
      </c>
      <c r="X80" s="340">
        <f t="shared" si="43"/>
        <v>5.9991866591588403E+18</v>
      </c>
      <c r="Y80" s="343"/>
      <c r="Z80" s="344">
        <f t="shared" si="44"/>
        <v>-5.9991866591588301E+18</v>
      </c>
      <c r="AA80" s="345">
        <f t="shared" si="45"/>
        <v>599918665915884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0.4</v>
      </c>
      <c r="AG80" s="342">
        <f t="shared" si="49"/>
        <v>170126188841818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60</v>
      </c>
      <c r="G81" s="100">
        <f t="shared" si="31"/>
        <v>3840</v>
      </c>
      <c r="H81" s="11"/>
      <c r="I81" s="7">
        <f t="shared" si="32"/>
        <v>1.95</v>
      </c>
      <c r="J81" s="110">
        <f t="shared" si="33"/>
        <v>6464795175989080</v>
      </c>
      <c r="K81" s="8">
        <f t="shared" si="34"/>
        <v>1.3269842729661804E+16</v>
      </c>
      <c r="L81" s="153"/>
      <c r="M81" s="157">
        <f t="shared" si="35"/>
        <v>2.6539685459323602E+18</v>
      </c>
      <c r="N81" s="300">
        <f t="shared" si="2"/>
        <v>265396854593236.03</v>
      </c>
      <c r="O81" s="155">
        <f t="shared" si="36"/>
        <v>1.32698427296618E+17</v>
      </c>
      <c r="P81" s="203">
        <f t="shared" si="37"/>
        <v>8.3809533029442898E+18</v>
      </c>
      <c r="Q81" s="216">
        <f t="shared" si="4"/>
        <v>838095330294429</v>
      </c>
      <c r="R81" s="119">
        <f t="shared" si="38"/>
        <v>63</v>
      </c>
      <c r="S81" s="120">
        <f t="shared" si="39"/>
        <v>0.02</v>
      </c>
      <c r="T81" s="124">
        <f t="shared" si="40"/>
        <v>83</v>
      </c>
      <c r="U81" s="125">
        <f t="shared" si="41"/>
        <v>0.02</v>
      </c>
      <c r="V81" s="366"/>
      <c r="W81" s="339">
        <f t="shared" si="42"/>
        <v>3.3174606824154501E+18</v>
      </c>
      <c r="X81" s="340">
        <f t="shared" si="43"/>
        <v>1.16984139853597E+19</v>
      </c>
      <c r="Y81" s="343"/>
      <c r="Z81" s="344">
        <f t="shared" si="44"/>
        <v>-1.16984139853597E+19</v>
      </c>
      <c r="AA81" s="345">
        <f t="shared" si="45"/>
        <v>1169841398535970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0.4</v>
      </c>
      <c r="AG81" s="342">
        <f t="shared" si="49"/>
        <v>331746068241545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60</v>
      </c>
      <c r="G82" s="100">
        <f t="shared" si="31"/>
        <v>3900</v>
      </c>
      <c r="H82" s="11"/>
      <c r="I82" s="7">
        <f t="shared" si="32"/>
        <v>1.95</v>
      </c>
      <c r="J82" s="110">
        <f t="shared" si="33"/>
        <v>1.26063505931787E+16</v>
      </c>
      <c r="K82" s="8">
        <f t="shared" si="34"/>
        <v>2.5876193322840504E+16</v>
      </c>
      <c r="L82" s="153"/>
      <c r="M82" s="157">
        <f t="shared" si="35"/>
        <v>5.1752386645680998E+18</v>
      </c>
      <c r="N82" s="300">
        <f t="shared" si="2"/>
        <v>517523866456810</v>
      </c>
      <c r="O82" s="155">
        <f t="shared" si="36"/>
        <v>2.5876193322840499E+17</v>
      </c>
      <c r="P82" s="203">
        <f t="shared" si="37"/>
        <v>1.6342858940741401E+19</v>
      </c>
      <c r="Q82" s="216">
        <f t="shared" si="4"/>
        <v>1634285894074140</v>
      </c>
      <c r="R82" s="119">
        <f t="shared" si="38"/>
        <v>63</v>
      </c>
      <c r="S82" s="120">
        <f t="shared" si="39"/>
        <v>0.02</v>
      </c>
      <c r="T82" s="124">
        <f t="shared" si="40"/>
        <v>83</v>
      </c>
      <c r="U82" s="125">
        <f t="shared" si="41"/>
        <v>0.02</v>
      </c>
      <c r="V82" s="366"/>
      <c r="W82" s="339">
        <f t="shared" si="42"/>
        <v>6.4690483307101297E+18</v>
      </c>
      <c r="X82" s="340">
        <f t="shared" si="43"/>
        <v>2.2811907271451501E+19</v>
      </c>
      <c r="Y82" s="343"/>
      <c r="Z82" s="344">
        <f t="shared" si="44"/>
        <v>-2.2811907271451501E+19</v>
      </c>
      <c r="AA82" s="345">
        <f t="shared" si="45"/>
        <v>2281190727145150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0.4</v>
      </c>
      <c r="AG82" s="342">
        <f t="shared" si="49"/>
        <v>646904833071013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60</v>
      </c>
      <c r="G83" s="100">
        <f t="shared" si="31"/>
        <v>3960</v>
      </c>
      <c r="H83" s="11"/>
      <c r="I83" s="7">
        <f t="shared" si="32"/>
        <v>1.95</v>
      </c>
      <c r="J83" s="110">
        <f t="shared" si="33"/>
        <v>2.45823836566985E+16</v>
      </c>
      <c r="K83" s="8">
        <f t="shared" si="34"/>
        <v>5.0458576979539008E+16</v>
      </c>
      <c r="L83" s="153"/>
      <c r="M83" s="157">
        <f t="shared" si="35"/>
        <v>1.0091715395907799E+19</v>
      </c>
      <c r="N83" s="300">
        <f t="shared" si="2"/>
        <v>1009171539590779.9</v>
      </c>
      <c r="O83" s="155">
        <f t="shared" si="36"/>
        <v>5.0458576979539002E+17</v>
      </c>
      <c r="P83" s="203">
        <f t="shared" si="37"/>
        <v>3.1868574934445699E+19</v>
      </c>
      <c r="Q83" s="216">
        <f t="shared" si="4"/>
        <v>3186857493444570</v>
      </c>
      <c r="R83" s="119">
        <f t="shared" si="38"/>
        <v>63</v>
      </c>
      <c r="S83" s="120">
        <f t="shared" si="39"/>
        <v>0.02</v>
      </c>
      <c r="T83" s="124">
        <f t="shared" si="40"/>
        <v>83</v>
      </c>
      <c r="U83" s="125">
        <f t="shared" si="41"/>
        <v>0.02</v>
      </c>
      <c r="V83" s="366"/>
      <c r="W83" s="339">
        <f t="shared" si="42"/>
        <v>1.2614644244884799E+19</v>
      </c>
      <c r="X83" s="340">
        <f t="shared" si="43"/>
        <v>4.4483219179330503E+19</v>
      </c>
      <c r="Y83" s="343"/>
      <c r="Z83" s="344">
        <f t="shared" si="44"/>
        <v>-4.4483219179330503E+19</v>
      </c>
      <c r="AA83" s="345">
        <f t="shared" si="45"/>
        <v>4448321917933050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0.4</v>
      </c>
      <c r="AG83" s="342">
        <f t="shared" si="49"/>
        <v>1261464424488480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60</v>
      </c>
      <c r="G84" s="102">
        <f t="shared" ref="G84:G89" si="55">G83+F84</f>
        <v>4020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1.95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4.7935648130562096E+16</v>
      </c>
      <c r="K84" s="15">
        <f t="shared" ref="K84:K89" si="58">K83+ROUND(J84,3)</f>
        <v>9.8394225110101104E+16</v>
      </c>
      <c r="L84" s="153"/>
      <c r="M84" s="158">
        <f t="shared" ref="M84:M89" si="59">ROUND(C84*O84-K84*$O$6,2)</f>
        <v>1.9678845022020198E+19</v>
      </c>
      <c r="N84" s="301">
        <f t="shared" si="2"/>
        <v>1967884502202019.7</v>
      </c>
      <c r="O84" s="156">
        <f t="shared" ref="O84:O89" si="60">ROUND(ROUND(K84,2)*$O$4,2)</f>
        <v>9.8394225110101094E+17</v>
      </c>
      <c r="P84" s="204">
        <f t="shared" ref="P84:P89" si="61">ROUND((ROUND(K83,2)*(G84-G83)*$O$4+P83+J84*$O$6),2)</f>
        <v>6.2143721122169102E+19</v>
      </c>
      <c r="Q84" s="215">
        <f t="shared" si="4"/>
        <v>6214372112216910</v>
      </c>
      <c r="R84" s="121">
        <f t="shared" ref="R84:R89" si="62">ROUND(P84/O84,0)</f>
        <v>63</v>
      </c>
      <c r="S84" s="122">
        <f t="shared" ref="S84:S89" si="63">ROUND(R84/G84,2)</f>
        <v>0.02</v>
      </c>
      <c r="T84" s="126">
        <f t="shared" ref="T84:T89" si="64">R84+C84</f>
        <v>83</v>
      </c>
      <c r="U84" s="127">
        <f t="shared" ref="U84:U89" si="65">ROUND(T84/G84,2)</f>
        <v>0.02</v>
      </c>
      <c r="V84" s="366"/>
      <c r="W84" s="348">
        <f t="shared" ref="W84:W89" si="66">ROUND(K84*$O$7,2)</f>
        <v>2.4598556277525299E+19</v>
      </c>
      <c r="X84" s="349">
        <f t="shared" ref="X84:X89" si="67">ROUND(P84+W84,2)</f>
        <v>8.6742277399694393E+19</v>
      </c>
      <c r="Y84" s="343"/>
      <c r="Z84" s="352">
        <f t="shared" ref="Z84:Z89" si="68">IF($O$10&gt;0,ROUND($O$10-X84,2),0)</f>
        <v>-8.6742277399694393E+19</v>
      </c>
      <c r="AA84" s="353">
        <f t="shared" ref="AA84:AA89" si="69">IF($O$10&gt;0,ROUND(X84/$O$10,2),0)</f>
        <v>8674227739969440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0.4</v>
      </c>
      <c r="AG84" s="351">
        <f t="shared" ref="AG84:AG89" si="74">IF($O$10&gt;0,ROUND(W84/$O$10,2),0)</f>
        <v>2459855627752530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60</v>
      </c>
      <c r="G85" s="100">
        <f t="shared" si="55"/>
        <v>4080</v>
      </c>
      <c r="H85" s="11"/>
      <c r="I85" s="7">
        <f t="shared" si="56"/>
        <v>1.95</v>
      </c>
      <c r="J85" s="110">
        <f t="shared" si="57"/>
        <v>9.3474513854596096E+16</v>
      </c>
      <c r="K85" s="8">
        <f t="shared" si="58"/>
        <v>1.9186873896469722E+17</v>
      </c>
      <c r="L85" s="153"/>
      <c r="M85" s="157">
        <f t="shared" si="59"/>
        <v>3.8373747792939401E+19</v>
      </c>
      <c r="N85" s="300">
        <f t="shared" ref="N85:N119" si="75">IF($O$10&gt;0,M85/$O$10,0)</f>
        <v>3837374779293940</v>
      </c>
      <c r="O85" s="155">
        <f t="shared" si="60"/>
        <v>1.9186873896469701E+18</v>
      </c>
      <c r="P85" s="203">
        <f t="shared" si="61"/>
        <v>1.2118025618822999E+20</v>
      </c>
      <c r="Q85" s="216">
        <f t="shared" ref="Q85:Q119" si="76">P85/$O$10</f>
        <v>1.2118025618823E+16</v>
      </c>
      <c r="R85" s="119">
        <f t="shared" si="62"/>
        <v>63</v>
      </c>
      <c r="S85" s="120">
        <f t="shared" si="63"/>
        <v>0.02</v>
      </c>
      <c r="T85" s="124">
        <f t="shared" si="64"/>
        <v>83</v>
      </c>
      <c r="U85" s="125">
        <f t="shared" si="65"/>
        <v>0.02</v>
      </c>
      <c r="V85" s="366"/>
      <c r="W85" s="339">
        <f t="shared" si="66"/>
        <v>4.7967184741174297E+19</v>
      </c>
      <c r="X85" s="340">
        <f t="shared" si="67"/>
        <v>1.6914744092940399E+20</v>
      </c>
      <c r="Y85" s="343"/>
      <c r="Z85" s="344">
        <f t="shared" si="68"/>
        <v>-1.6914744092940399E+20</v>
      </c>
      <c r="AA85" s="345">
        <f t="shared" si="69"/>
        <v>1.69147440929404E+16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0.4</v>
      </c>
      <c r="AG85" s="342">
        <f t="shared" si="74"/>
        <v>4796718474117430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60</v>
      </c>
      <c r="G86" s="100">
        <f t="shared" si="55"/>
        <v>4140</v>
      </c>
      <c r="H86" s="11"/>
      <c r="I86" s="7">
        <f t="shared" si="56"/>
        <v>1.95</v>
      </c>
      <c r="J86" s="110">
        <f t="shared" si="57"/>
        <v>1.8227530201646202E+17</v>
      </c>
      <c r="K86" s="8">
        <f t="shared" si="58"/>
        <v>3.7414404098115923E+17</v>
      </c>
      <c r="L86" s="153"/>
      <c r="M86" s="157">
        <f t="shared" si="59"/>
        <v>7.4828808196231807E+19</v>
      </c>
      <c r="N86" s="300">
        <f t="shared" si="75"/>
        <v>7482880819623181</v>
      </c>
      <c r="O86" s="155">
        <f t="shared" si="60"/>
        <v>3.7414404098115901E+18</v>
      </c>
      <c r="P86" s="203">
        <f t="shared" si="61"/>
        <v>2.36301499567048E+20</v>
      </c>
      <c r="Q86" s="216">
        <f t="shared" si="76"/>
        <v>2.36301499567048E+16</v>
      </c>
      <c r="R86" s="119">
        <f t="shared" si="62"/>
        <v>63</v>
      </c>
      <c r="S86" s="120">
        <f t="shared" si="63"/>
        <v>0.02</v>
      </c>
      <c r="T86" s="124">
        <f t="shared" si="64"/>
        <v>83</v>
      </c>
      <c r="U86" s="125">
        <f t="shared" si="65"/>
        <v>0.02</v>
      </c>
      <c r="V86" s="366"/>
      <c r="W86" s="339">
        <f t="shared" si="66"/>
        <v>9.3536010245289804E+19</v>
      </c>
      <c r="X86" s="340">
        <f t="shared" si="67"/>
        <v>3.2983750981233803E+20</v>
      </c>
      <c r="Y86" s="343"/>
      <c r="Z86" s="344">
        <f t="shared" si="68"/>
        <v>-3.2983750981233803E+20</v>
      </c>
      <c r="AA86" s="345">
        <f t="shared" si="69"/>
        <v>3.29837509812338E+16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0.4</v>
      </c>
      <c r="AG86" s="342">
        <f t="shared" si="74"/>
        <v>9353601024528980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60</v>
      </c>
      <c r="G87" s="100">
        <f t="shared" si="55"/>
        <v>4200</v>
      </c>
      <c r="H87" s="11"/>
      <c r="I87" s="7">
        <f t="shared" si="56"/>
        <v>1.95</v>
      </c>
      <c r="J87" s="110">
        <f t="shared" si="57"/>
        <v>3.5543683893210099E+17</v>
      </c>
      <c r="K87" s="8">
        <f t="shared" si="58"/>
        <v>7.2958087991326029E+17</v>
      </c>
      <c r="L87" s="153"/>
      <c r="M87" s="157">
        <f t="shared" si="59"/>
        <v>1.45916175982652E+20</v>
      </c>
      <c r="N87" s="300">
        <f t="shared" si="75"/>
        <v>1.45916175982652E+16</v>
      </c>
      <c r="O87" s="155">
        <f t="shared" si="60"/>
        <v>7.2958087991326003E+18</v>
      </c>
      <c r="P87" s="203">
        <f t="shared" si="61"/>
        <v>4.6078792415574301E+20</v>
      </c>
      <c r="Q87" s="216">
        <f t="shared" si="76"/>
        <v>4.6078792415574304E+16</v>
      </c>
      <c r="R87" s="119">
        <f t="shared" si="62"/>
        <v>63</v>
      </c>
      <c r="S87" s="120">
        <f t="shared" si="63"/>
        <v>0.02</v>
      </c>
      <c r="T87" s="124">
        <f t="shared" si="64"/>
        <v>83</v>
      </c>
      <c r="U87" s="125">
        <f t="shared" si="65"/>
        <v>0.02</v>
      </c>
      <c r="V87" s="366"/>
      <c r="W87" s="339">
        <f t="shared" si="66"/>
        <v>1.8239521997831501E+20</v>
      </c>
      <c r="X87" s="340">
        <f t="shared" si="67"/>
        <v>6.4318314413405805E+20</v>
      </c>
      <c r="Y87" s="343"/>
      <c r="Z87" s="344">
        <f t="shared" si="68"/>
        <v>-6.4318314413405805E+20</v>
      </c>
      <c r="AA87" s="345">
        <f t="shared" si="69"/>
        <v>6.43183144134058E+16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0.4</v>
      </c>
      <c r="AG87" s="342">
        <f t="shared" si="74"/>
        <v>1.82395219978315E+16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60</v>
      </c>
      <c r="G88" s="100">
        <f t="shared" si="55"/>
        <v>4260</v>
      </c>
      <c r="H88" s="11"/>
      <c r="I88" s="7">
        <f t="shared" si="56"/>
        <v>1.95</v>
      </c>
      <c r="J88" s="110">
        <f t="shared" si="57"/>
        <v>6.9310183591759706E+17</v>
      </c>
      <c r="K88" s="8">
        <f t="shared" si="58"/>
        <v>1.4226827158308572E+18</v>
      </c>
      <c r="L88" s="153"/>
      <c r="M88" s="157">
        <f t="shared" si="59"/>
        <v>2.84536543166172E+20</v>
      </c>
      <c r="N88" s="300">
        <f t="shared" si="75"/>
        <v>2.84536543166172E+16</v>
      </c>
      <c r="O88" s="155">
        <f t="shared" si="60"/>
        <v>1.42268271583086E+19</v>
      </c>
      <c r="P88" s="203">
        <f t="shared" si="61"/>
        <v>8.9853645210369904E+20</v>
      </c>
      <c r="Q88" s="216">
        <f t="shared" si="76"/>
        <v>8.9853645210369904E+16</v>
      </c>
      <c r="R88" s="119">
        <f t="shared" si="62"/>
        <v>63</v>
      </c>
      <c r="S88" s="120">
        <f t="shared" si="63"/>
        <v>0.01</v>
      </c>
      <c r="T88" s="124">
        <f t="shared" si="64"/>
        <v>83</v>
      </c>
      <c r="U88" s="125">
        <f t="shared" si="65"/>
        <v>0.02</v>
      </c>
      <c r="V88" s="366"/>
      <c r="W88" s="339">
        <f t="shared" si="66"/>
        <v>3.5567067895771398E+20</v>
      </c>
      <c r="X88" s="340">
        <f t="shared" si="67"/>
        <v>1.2542071310614101E+21</v>
      </c>
      <c r="Y88" s="343"/>
      <c r="Z88" s="344">
        <f t="shared" si="68"/>
        <v>-1.2542071310614101E+21</v>
      </c>
      <c r="AA88" s="345">
        <f t="shared" si="69"/>
        <v>1.2542071310614099E+17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0.4</v>
      </c>
      <c r="AG88" s="342">
        <f t="shared" si="74"/>
        <v>3.55670678957714E+16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60</v>
      </c>
      <c r="G89" s="102">
        <f t="shared" si="55"/>
        <v>4320</v>
      </c>
      <c r="H89" s="9"/>
      <c r="I89" s="13">
        <f t="shared" si="56"/>
        <v>1.95</v>
      </c>
      <c r="J89" s="14">
        <f t="shared" si="57"/>
        <v>1.3515485800393101E+18</v>
      </c>
      <c r="K89" s="15">
        <f t="shared" si="58"/>
        <v>2.774231295870167E+18</v>
      </c>
      <c r="L89" s="153"/>
      <c r="M89" s="158">
        <f t="shared" si="59"/>
        <v>5.5484625917403398E+20</v>
      </c>
      <c r="N89" s="301">
        <f t="shared" si="75"/>
        <v>5.54846259174034E+16</v>
      </c>
      <c r="O89" s="156">
        <f t="shared" si="60"/>
        <v>2.7742312958701699E+19</v>
      </c>
      <c r="P89" s="204">
        <f t="shared" si="61"/>
        <v>1.7521460816022201E+21</v>
      </c>
      <c r="Q89" s="215">
        <f t="shared" si="76"/>
        <v>1.7521460816022202E+17</v>
      </c>
      <c r="R89" s="121">
        <f t="shared" si="62"/>
        <v>63</v>
      </c>
      <c r="S89" s="122">
        <f t="shared" si="63"/>
        <v>0.01</v>
      </c>
      <c r="T89" s="126">
        <f t="shared" si="64"/>
        <v>83</v>
      </c>
      <c r="U89" s="127">
        <f t="shared" si="65"/>
        <v>0.02</v>
      </c>
      <c r="V89" s="366"/>
      <c r="W89" s="348">
        <f t="shared" si="66"/>
        <v>6.9355782396754199E+20</v>
      </c>
      <c r="X89" s="349">
        <f t="shared" si="67"/>
        <v>2.4457039055697598E+21</v>
      </c>
      <c r="Y89" s="343"/>
      <c r="Z89" s="352">
        <f t="shared" si="68"/>
        <v>-2.4457039055697598E+21</v>
      </c>
      <c r="AA89" s="353">
        <f t="shared" si="69"/>
        <v>2.44570390556976E+17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0.4</v>
      </c>
      <c r="AG89" s="351">
        <f t="shared" si="74"/>
        <v>6.93557823967542E+16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60</v>
      </c>
      <c r="G90" s="100">
        <f t="shared" ref="G90:G119" si="82">G89+F90</f>
        <v>4380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1.95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2.63551973107665E+18</v>
      </c>
      <c r="K90" s="8">
        <f t="shared" ref="K90:K119" si="85">K89+ROUND(J90,3)</f>
        <v>5.409751026946817E+18</v>
      </c>
      <c r="L90" s="153"/>
      <c r="M90" s="157">
        <f t="shared" ref="M90:M119" si="86">ROUND(C90*O90-K90*$O$6,2)</f>
        <v>1.0819502053893599E+21</v>
      </c>
      <c r="N90" s="300">
        <f t="shared" si="75"/>
        <v>1.08195020538936E+17</v>
      </c>
      <c r="O90" s="155">
        <f t="shared" ref="O90:O119" si="87">ROUND(ROUND(K90,2)*$O$4,2)</f>
        <v>5.4097510269468197E+19</v>
      </c>
      <c r="P90" s="203">
        <f t="shared" ref="P90:P119" si="88">ROUND((ROUND(K89,2)*(G90-G89)*$O$4+P89+J90*$O$6),2)</f>
        <v>3.41668485912432E+21</v>
      </c>
      <c r="Q90" s="216">
        <f t="shared" si="76"/>
        <v>3.41668485912432E+17</v>
      </c>
      <c r="R90" s="119">
        <f t="shared" ref="R90:R119" si="89">ROUND(P90/O90,0)</f>
        <v>63</v>
      </c>
      <c r="S90" s="120">
        <f t="shared" ref="S90:S119" si="90">ROUND(R90/G90,2)</f>
        <v>0.01</v>
      </c>
      <c r="T90" s="124">
        <f t="shared" ref="T90:T119" si="91">R90+C90</f>
        <v>83</v>
      </c>
      <c r="U90" s="125">
        <f t="shared" ref="U90:U119" si="92">ROUND(T90/G90,2)</f>
        <v>0.02</v>
      </c>
      <c r="V90" s="366"/>
      <c r="W90" s="339">
        <f t="shared" ref="W90:W119" si="93">ROUND(K90*$O$7,2)</f>
        <v>1.3524377567366999E+21</v>
      </c>
      <c r="X90" s="340">
        <f t="shared" ref="X90:X119" si="94">ROUND(P90+W90,2)</f>
        <v>4.7691226158610199E+21</v>
      </c>
      <c r="Y90" s="343"/>
      <c r="Z90" s="344">
        <f t="shared" ref="Z90:Z119" si="95">IF($O$10&gt;0,ROUND($O$10-X90,2),0)</f>
        <v>-4.7691226158610199E+21</v>
      </c>
      <c r="AA90" s="345">
        <f t="shared" ref="AA90:AA119" si="96">IF($O$10&gt;0,ROUND(X90/$O$10,2),0)</f>
        <v>4.7691226158610202E+17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0.4</v>
      </c>
      <c r="AG90" s="342">
        <f t="shared" ref="AG90:AG119" si="101">IF($O$10&gt;0,ROUND(W90/$O$10,2),0)</f>
        <v>1.3524377567367E+17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60</v>
      </c>
      <c r="G91" s="100">
        <f t="shared" si="82"/>
        <v>4440</v>
      </c>
      <c r="H91" s="11"/>
      <c r="I91" s="7">
        <f t="shared" si="83"/>
        <v>1.95</v>
      </c>
      <c r="J91" s="110">
        <f t="shared" si="84"/>
        <v>5.1392634755994696E+18</v>
      </c>
      <c r="K91" s="8">
        <f t="shared" si="85"/>
        <v>1.0549014502546287E+19</v>
      </c>
      <c r="L91" s="153"/>
      <c r="M91" s="157">
        <f t="shared" si="86"/>
        <v>2.10980290050926E+21</v>
      </c>
      <c r="N91" s="300">
        <f t="shared" si="75"/>
        <v>2.1098029005092598E+17</v>
      </c>
      <c r="O91" s="155">
        <f t="shared" si="87"/>
        <v>1.0549014502546299E+20</v>
      </c>
      <c r="P91" s="203">
        <f t="shared" si="88"/>
        <v>6.66253547529241E+21</v>
      </c>
      <c r="Q91" s="216">
        <f t="shared" si="76"/>
        <v>6.6625354752924096E+17</v>
      </c>
      <c r="R91" s="119">
        <f t="shared" si="89"/>
        <v>63</v>
      </c>
      <c r="S91" s="120">
        <f t="shared" si="90"/>
        <v>0.01</v>
      </c>
      <c r="T91" s="124">
        <f t="shared" si="91"/>
        <v>83</v>
      </c>
      <c r="U91" s="125">
        <f t="shared" si="92"/>
        <v>0.02</v>
      </c>
      <c r="V91" s="366"/>
      <c r="W91" s="339">
        <f t="shared" si="93"/>
        <v>2.6372536256365697E+21</v>
      </c>
      <c r="X91" s="340">
        <f t="shared" si="94"/>
        <v>9.2997891009289797E+21</v>
      </c>
      <c r="Y91" s="343"/>
      <c r="Z91" s="344">
        <f t="shared" si="95"/>
        <v>-9.2997891009289797E+21</v>
      </c>
      <c r="AA91" s="345">
        <f t="shared" si="96"/>
        <v>9.2997891009289805E+17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0.4</v>
      </c>
      <c r="AG91" s="342">
        <f t="shared" si="101"/>
        <v>2.6372536256365699E+17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60</v>
      </c>
      <c r="G92" s="100">
        <f t="shared" si="82"/>
        <v>4500</v>
      </c>
      <c r="H92" s="11"/>
      <c r="I92" s="7">
        <f t="shared" si="83"/>
        <v>1.95</v>
      </c>
      <c r="J92" s="110">
        <f t="shared" si="84"/>
        <v>1.0021563777419E+19</v>
      </c>
      <c r="K92" s="8">
        <f t="shared" si="85"/>
        <v>2.0570578279965286E+19</v>
      </c>
      <c r="L92" s="153"/>
      <c r="M92" s="157">
        <f t="shared" si="86"/>
        <v>4.1141156559930602E+21</v>
      </c>
      <c r="N92" s="300">
        <f t="shared" si="75"/>
        <v>4.1141156559930605E+17</v>
      </c>
      <c r="O92" s="155">
        <f t="shared" si="87"/>
        <v>2.0570578279965301E+20</v>
      </c>
      <c r="P92" s="203">
        <f t="shared" si="88"/>
        <v>1.2991944176820199E+22</v>
      </c>
      <c r="Q92" s="216">
        <f t="shared" si="76"/>
        <v>1.2991944176820198E+18</v>
      </c>
      <c r="R92" s="119">
        <f t="shared" si="89"/>
        <v>63</v>
      </c>
      <c r="S92" s="120">
        <f t="shared" si="90"/>
        <v>0.01</v>
      </c>
      <c r="T92" s="124">
        <f t="shared" si="91"/>
        <v>83</v>
      </c>
      <c r="U92" s="125">
        <f t="shared" si="92"/>
        <v>0.02</v>
      </c>
      <c r="V92" s="366"/>
      <c r="W92" s="339">
        <f t="shared" si="93"/>
        <v>5.1426445699913204E+21</v>
      </c>
      <c r="X92" s="340">
        <f t="shared" si="94"/>
        <v>1.8134588746811501E+22</v>
      </c>
      <c r="Y92" s="343"/>
      <c r="Z92" s="344">
        <f t="shared" si="95"/>
        <v>-1.8134588746811501E+22</v>
      </c>
      <c r="AA92" s="345">
        <f t="shared" si="96"/>
        <v>1.81345887468115E+18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0.4</v>
      </c>
      <c r="AG92" s="342">
        <f t="shared" si="101"/>
        <v>5.1426445699913203E+17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60</v>
      </c>
      <c r="G93" s="100">
        <f t="shared" si="82"/>
        <v>4560</v>
      </c>
      <c r="H93" s="11"/>
      <c r="I93" s="7">
        <f t="shared" si="83"/>
        <v>1.95</v>
      </c>
      <c r="J93" s="110">
        <f t="shared" si="84"/>
        <v>1.9542049365967E+19</v>
      </c>
      <c r="K93" s="8">
        <f t="shared" si="85"/>
        <v>4.011262764593229E+19</v>
      </c>
      <c r="L93" s="153"/>
      <c r="M93" s="157">
        <f t="shared" si="86"/>
        <v>8.0225255291864597E+21</v>
      </c>
      <c r="N93" s="300">
        <f t="shared" si="75"/>
        <v>8.0225255291864602E+17</v>
      </c>
      <c r="O93" s="155">
        <f t="shared" si="87"/>
        <v>4.01126276459323E+20</v>
      </c>
      <c r="P93" s="203">
        <f t="shared" si="88"/>
        <v>2.5334291144799399E+22</v>
      </c>
      <c r="Q93" s="216">
        <f t="shared" si="76"/>
        <v>2.5334291144799401E+18</v>
      </c>
      <c r="R93" s="119">
        <f t="shared" si="89"/>
        <v>63</v>
      </c>
      <c r="S93" s="120">
        <f t="shared" si="90"/>
        <v>0.01</v>
      </c>
      <c r="T93" s="124">
        <f t="shared" si="91"/>
        <v>83</v>
      </c>
      <c r="U93" s="125">
        <f t="shared" si="92"/>
        <v>0.02</v>
      </c>
      <c r="V93" s="366"/>
      <c r="W93" s="339">
        <f t="shared" si="93"/>
        <v>1.0028156911483099E+22</v>
      </c>
      <c r="X93" s="340">
        <f t="shared" si="94"/>
        <v>3.5362448056282499E+22</v>
      </c>
      <c r="Y93" s="343"/>
      <c r="Z93" s="344">
        <f t="shared" si="95"/>
        <v>-3.5362448056282499E+22</v>
      </c>
      <c r="AA93" s="345">
        <f t="shared" si="96"/>
        <v>3.5362448056282501E+18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0.4</v>
      </c>
      <c r="AG93" s="342">
        <f t="shared" si="101"/>
        <v>1.00281569114831E+18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60</v>
      </c>
      <c r="G94" s="102">
        <f t="shared" si="82"/>
        <v>4620</v>
      </c>
      <c r="H94" s="9"/>
      <c r="I94" s="13">
        <f t="shared" si="83"/>
        <v>1.95</v>
      </c>
      <c r="J94" s="14">
        <f t="shared" si="84"/>
        <v>3.8106996263635599E+19</v>
      </c>
      <c r="K94" s="15">
        <f t="shared" si="85"/>
        <v>7.8219623909567889E+19</v>
      </c>
      <c r="L94" s="153"/>
      <c r="M94" s="158">
        <f t="shared" si="86"/>
        <v>1.56439247819136E+22</v>
      </c>
      <c r="N94" s="301">
        <f t="shared" si="75"/>
        <v>1.56439247819136E+18</v>
      </c>
      <c r="O94" s="156">
        <f t="shared" si="87"/>
        <v>7.8219623909567903E+20</v>
      </c>
      <c r="P94" s="204">
        <f t="shared" si="88"/>
        <v>4.9401867732358797E+22</v>
      </c>
      <c r="Q94" s="215">
        <f t="shared" si="76"/>
        <v>4.9401867732358799E+18</v>
      </c>
      <c r="R94" s="121">
        <f t="shared" si="89"/>
        <v>63</v>
      </c>
      <c r="S94" s="122">
        <f t="shared" si="90"/>
        <v>0.01</v>
      </c>
      <c r="T94" s="126">
        <f t="shared" si="91"/>
        <v>83</v>
      </c>
      <c r="U94" s="127">
        <f t="shared" si="92"/>
        <v>0.02</v>
      </c>
      <c r="V94" s="366"/>
      <c r="W94" s="348">
        <f t="shared" si="93"/>
        <v>1.9554905977392E+22</v>
      </c>
      <c r="X94" s="349">
        <f t="shared" si="94"/>
        <v>6.8956773709750798E+22</v>
      </c>
      <c r="Y94" s="343"/>
      <c r="Z94" s="352">
        <f t="shared" si="95"/>
        <v>-6.8956773709750798E+22</v>
      </c>
      <c r="AA94" s="353">
        <f t="shared" si="96"/>
        <v>6.8956773709750804E+18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0.4</v>
      </c>
      <c r="AG94" s="351">
        <f t="shared" si="101"/>
        <v>1.9554905977392E+18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60</v>
      </c>
      <c r="G95" s="100">
        <f t="shared" si="82"/>
        <v>4680</v>
      </c>
      <c r="H95" s="11"/>
      <c r="I95" s="7">
        <f t="shared" si="83"/>
        <v>1.95</v>
      </c>
      <c r="J95" s="110">
        <f t="shared" si="84"/>
        <v>7.4308642714089406E+19</v>
      </c>
      <c r="K95" s="8">
        <f t="shared" si="85"/>
        <v>1.5252826662365731E+20</v>
      </c>
      <c r="L95" s="153"/>
      <c r="M95" s="157">
        <f t="shared" si="86"/>
        <v>3.0505653324731398E+22</v>
      </c>
      <c r="N95" s="300">
        <f t="shared" si="75"/>
        <v>3.0505653324731397E+18</v>
      </c>
      <c r="O95" s="155">
        <f t="shared" si="87"/>
        <v>1.52528266623657E+21</v>
      </c>
      <c r="P95" s="203">
        <f t="shared" si="88"/>
        <v>9.6333642078099503E+22</v>
      </c>
      <c r="Q95" s="216">
        <f t="shared" si="76"/>
        <v>9.6333642078099497E+18</v>
      </c>
      <c r="R95" s="119">
        <f t="shared" si="89"/>
        <v>63</v>
      </c>
      <c r="S95" s="120">
        <f t="shared" si="90"/>
        <v>0.01</v>
      </c>
      <c r="T95" s="124">
        <f t="shared" si="91"/>
        <v>83</v>
      </c>
      <c r="U95" s="125">
        <f t="shared" si="92"/>
        <v>0.02</v>
      </c>
      <c r="V95" s="366"/>
      <c r="W95" s="339">
        <f t="shared" si="93"/>
        <v>3.8132066655914303E+22</v>
      </c>
      <c r="X95" s="340">
        <f t="shared" si="94"/>
        <v>1.34465708734014E+23</v>
      </c>
      <c r="Y95" s="343"/>
      <c r="Z95" s="344">
        <f t="shared" si="95"/>
        <v>-1.34465708734014E+23</v>
      </c>
      <c r="AA95" s="345">
        <f t="shared" si="96"/>
        <v>1.3446570873401399E+19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0.4</v>
      </c>
      <c r="AG95" s="342">
        <f t="shared" si="101"/>
        <v>3.8132066655914301E+18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60</v>
      </c>
      <c r="G96" s="100">
        <f t="shared" si="82"/>
        <v>4740</v>
      </c>
      <c r="H96" s="11"/>
      <c r="I96" s="7">
        <f t="shared" si="83"/>
        <v>1.95</v>
      </c>
      <c r="J96" s="110">
        <f t="shared" si="84"/>
        <v>1.4490185329247401E+20</v>
      </c>
      <c r="K96" s="8">
        <f t="shared" si="85"/>
        <v>2.9743011991613132E+20</v>
      </c>
      <c r="L96" s="153"/>
      <c r="M96" s="157">
        <f t="shared" si="86"/>
        <v>5.9486023983226201E+22</v>
      </c>
      <c r="N96" s="300">
        <f t="shared" si="75"/>
        <v>5.9486023983226204E+18</v>
      </c>
      <c r="O96" s="155">
        <f t="shared" si="87"/>
        <v>2.9743011991613101E+21</v>
      </c>
      <c r="P96" s="203">
        <f t="shared" si="88"/>
        <v>1.8785060205229398E+23</v>
      </c>
      <c r="Q96" s="216">
        <f t="shared" si="76"/>
        <v>1.87850602052294E+19</v>
      </c>
      <c r="R96" s="119">
        <f t="shared" si="89"/>
        <v>63</v>
      </c>
      <c r="S96" s="120">
        <f t="shared" si="90"/>
        <v>0.01</v>
      </c>
      <c r="T96" s="124">
        <f t="shared" si="91"/>
        <v>83</v>
      </c>
      <c r="U96" s="125">
        <f t="shared" si="92"/>
        <v>0.02</v>
      </c>
      <c r="V96" s="366"/>
      <c r="W96" s="339">
        <f t="shared" si="93"/>
        <v>7.4357529979032797E+22</v>
      </c>
      <c r="X96" s="340">
        <f t="shared" si="94"/>
        <v>2.62208132031327E+23</v>
      </c>
      <c r="Y96" s="343"/>
      <c r="Z96" s="344">
        <f t="shared" si="95"/>
        <v>-2.62208132031327E+23</v>
      </c>
      <c r="AA96" s="345">
        <f t="shared" si="96"/>
        <v>2.6220813203132699E+19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0.4</v>
      </c>
      <c r="AG96" s="342">
        <f t="shared" si="101"/>
        <v>7.4357529979032801E+18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60</v>
      </c>
      <c r="G97" s="100">
        <f t="shared" si="82"/>
        <v>4800</v>
      </c>
      <c r="H97" s="11"/>
      <c r="I97" s="7">
        <f t="shared" si="83"/>
        <v>1.95</v>
      </c>
      <c r="J97" s="110">
        <f t="shared" si="84"/>
        <v>2.8255861392032399E+20</v>
      </c>
      <c r="K97" s="8">
        <f t="shared" si="85"/>
        <v>5.7998873383645531E+20</v>
      </c>
      <c r="L97" s="153"/>
      <c r="M97" s="157">
        <f t="shared" si="86"/>
        <v>1.15997746767291E+23</v>
      </c>
      <c r="N97" s="300">
        <f t="shared" si="75"/>
        <v>1.15997746767291E+19</v>
      </c>
      <c r="O97" s="155">
        <f t="shared" si="87"/>
        <v>5.79988733836455E+21</v>
      </c>
      <c r="P97" s="203">
        <f t="shared" si="88"/>
        <v>3.6630867400197301E+23</v>
      </c>
      <c r="Q97" s="216">
        <f t="shared" si="76"/>
        <v>3.66308674001973E+19</v>
      </c>
      <c r="R97" s="119">
        <f t="shared" si="89"/>
        <v>63</v>
      </c>
      <c r="S97" s="120">
        <f t="shared" si="90"/>
        <v>0.01</v>
      </c>
      <c r="T97" s="124">
        <f t="shared" si="91"/>
        <v>83</v>
      </c>
      <c r="U97" s="125">
        <f t="shared" si="92"/>
        <v>0.02</v>
      </c>
      <c r="V97" s="366"/>
      <c r="W97" s="339">
        <f t="shared" si="93"/>
        <v>1.44997183459114E+23</v>
      </c>
      <c r="X97" s="340">
        <f t="shared" si="94"/>
        <v>5.1130585746108702E+23</v>
      </c>
      <c r="Y97" s="343"/>
      <c r="Z97" s="344">
        <f t="shared" si="95"/>
        <v>-5.1130585746108702E+23</v>
      </c>
      <c r="AA97" s="345">
        <f t="shared" si="96"/>
        <v>5.1130585746108703E+19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0.4</v>
      </c>
      <c r="AG97" s="342">
        <f t="shared" si="101"/>
        <v>1.44997183459114E+19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60</v>
      </c>
      <c r="G98" s="100">
        <f t="shared" si="82"/>
        <v>4860</v>
      </c>
      <c r="H98" s="11"/>
      <c r="I98" s="7">
        <f t="shared" si="83"/>
        <v>1.95</v>
      </c>
      <c r="J98" s="110">
        <f t="shared" si="84"/>
        <v>5.5098929714463198E+20</v>
      </c>
      <c r="K98" s="8">
        <f t="shared" si="85"/>
        <v>1.1309780309810872E+21</v>
      </c>
      <c r="L98" s="153"/>
      <c r="M98" s="157">
        <f t="shared" si="86"/>
        <v>2.2619560619621799E+23</v>
      </c>
      <c r="N98" s="300">
        <f t="shared" si="75"/>
        <v>2.2619560619621798E+19</v>
      </c>
      <c r="O98" s="155">
        <f t="shared" si="87"/>
        <v>1.13097803098109E+22</v>
      </c>
      <c r="P98" s="203">
        <f t="shared" si="88"/>
        <v>7.1430191430384599E+23</v>
      </c>
      <c r="Q98" s="216">
        <f t="shared" si="76"/>
        <v>7.1430191430384599E+19</v>
      </c>
      <c r="R98" s="119">
        <f t="shared" si="89"/>
        <v>63</v>
      </c>
      <c r="S98" s="120">
        <f t="shared" si="90"/>
        <v>0.01</v>
      </c>
      <c r="T98" s="124">
        <f t="shared" si="91"/>
        <v>83</v>
      </c>
      <c r="U98" s="125">
        <f t="shared" si="92"/>
        <v>0.02</v>
      </c>
      <c r="V98" s="366"/>
      <c r="W98" s="339">
        <f t="shared" si="93"/>
        <v>2.8274450774527199E+23</v>
      </c>
      <c r="X98" s="340">
        <f t="shared" si="94"/>
        <v>9.9704642204911805E+23</v>
      </c>
      <c r="Y98" s="343"/>
      <c r="Z98" s="344">
        <f t="shared" si="95"/>
        <v>-9.9704642204911805E+23</v>
      </c>
      <c r="AA98" s="345">
        <f t="shared" si="96"/>
        <v>9.9704642204911796E+19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0.4</v>
      </c>
      <c r="AG98" s="342">
        <f t="shared" si="101"/>
        <v>2.8274450774527201E+19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60</v>
      </c>
      <c r="G99" s="102">
        <f t="shared" si="82"/>
        <v>4920</v>
      </c>
      <c r="H99" s="9"/>
      <c r="I99" s="13">
        <f t="shared" si="83"/>
        <v>1.95</v>
      </c>
      <c r="J99" s="14">
        <f t="shared" si="84"/>
        <v>1.07442912943203E+21</v>
      </c>
      <c r="K99" s="15">
        <f t="shared" si="85"/>
        <v>2.2054071604131172E+21</v>
      </c>
      <c r="L99" s="153"/>
      <c r="M99" s="158">
        <f t="shared" si="86"/>
        <v>4.4108143208262398E+23</v>
      </c>
      <c r="N99" s="301">
        <f t="shared" si="75"/>
        <v>4.4108143208262394E+19</v>
      </c>
      <c r="O99" s="156">
        <f t="shared" si="87"/>
        <v>2.20540716041312E+22</v>
      </c>
      <c r="P99" s="204">
        <f t="shared" si="88"/>
        <v>1.3928887328925001E+24</v>
      </c>
      <c r="Q99" s="215">
        <f t="shared" si="76"/>
        <v>1.3928887328925001E+20</v>
      </c>
      <c r="R99" s="121">
        <f t="shared" si="89"/>
        <v>63</v>
      </c>
      <c r="S99" s="122">
        <f t="shared" si="90"/>
        <v>0.01</v>
      </c>
      <c r="T99" s="126">
        <f t="shared" si="91"/>
        <v>83</v>
      </c>
      <c r="U99" s="127">
        <f t="shared" si="92"/>
        <v>0.02</v>
      </c>
      <c r="V99" s="366"/>
      <c r="W99" s="348">
        <f t="shared" si="93"/>
        <v>5.5135179010327898E+23</v>
      </c>
      <c r="X99" s="349">
        <f t="shared" si="94"/>
        <v>1.94424052299578E+24</v>
      </c>
      <c r="Y99" s="343"/>
      <c r="Z99" s="352">
        <f t="shared" si="95"/>
        <v>-1.94424052299578E+24</v>
      </c>
      <c r="AA99" s="353">
        <f t="shared" si="96"/>
        <v>1.9442405229957802E+20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0.4</v>
      </c>
      <c r="AG99" s="351">
        <f t="shared" si="101"/>
        <v>5.5135179010327896E+19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60</v>
      </c>
      <c r="G100" s="100">
        <f t="shared" si="82"/>
        <v>4980</v>
      </c>
      <c r="H100" s="11"/>
      <c r="I100" s="7">
        <f t="shared" si="83"/>
        <v>1.95</v>
      </c>
      <c r="J100" s="110">
        <f t="shared" si="84"/>
        <v>2.09513680239246E+21</v>
      </c>
      <c r="K100" s="8">
        <f t="shared" si="85"/>
        <v>4.3005439628055769E+21</v>
      </c>
      <c r="L100" s="153"/>
      <c r="M100" s="157">
        <f t="shared" si="86"/>
        <v>8.6010879256111604E+23</v>
      </c>
      <c r="N100" s="300">
        <f t="shared" si="75"/>
        <v>8.6010879256111612E+19</v>
      </c>
      <c r="O100" s="155">
        <f t="shared" si="87"/>
        <v>4.3005439628055799E+22</v>
      </c>
      <c r="P100" s="203">
        <f t="shared" si="88"/>
        <v>2.7161330291403701E+24</v>
      </c>
      <c r="Q100" s="216">
        <f t="shared" si="76"/>
        <v>2.7161330291403702E+20</v>
      </c>
      <c r="R100" s="119">
        <f t="shared" si="89"/>
        <v>63</v>
      </c>
      <c r="S100" s="120">
        <f t="shared" si="90"/>
        <v>0.01</v>
      </c>
      <c r="T100" s="124">
        <f t="shared" si="91"/>
        <v>83</v>
      </c>
      <c r="U100" s="125">
        <f t="shared" si="92"/>
        <v>0.02</v>
      </c>
      <c r="V100" s="366"/>
      <c r="W100" s="339">
        <f t="shared" si="93"/>
        <v>1.07513599070139E+24</v>
      </c>
      <c r="X100" s="340">
        <f t="shared" si="94"/>
        <v>3.7912690198417599E+24</v>
      </c>
      <c r="Y100" s="343"/>
      <c r="Z100" s="344">
        <f t="shared" si="95"/>
        <v>-3.7912690198417599E+24</v>
      </c>
      <c r="AA100" s="345">
        <f t="shared" si="96"/>
        <v>3.7912690198417598E+20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0.4</v>
      </c>
      <c r="AG100" s="342">
        <f t="shared" si="101"/>
        <v>1.0751359907013901E+20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60</v>
      </c>
      <c r="G101" s="100">
        <f t="shared" si="82"/>
        <v>5040</v>
      </c>
      <c r="H101" s="11"/>
      <c r="I101" s="7">
        <f t="shared" si="83"/>
        <v>1.95</v>
      </c>
      <c r="J101" s="110">
        <f t="shared" si="84"/>
        <v>4.0855167646652999E+21</v>
      </c>
      <c r="K101" s="8">
        <f t="shared" si="85"/>
        <v>8.3860607274708768E+21</v>
      </c>
      <c r="L101" s="153"/>
      <c r="M101" s="157">
        <f t="shared" si="86"/>
        <v>1.67721214549418E+24</v>
      </c>
      <c r="N101" s="300">
        <f t="shared" si="75"/>
        <v>1.6772121454941798E+20</v>
      </c>
      <c r="O101" s="155">
        <f t="shared" si="87"/>
        <v>8.3860607274708801E+22</v>
      </c>
      <c r="P101" s="203">
        <f t="shared" si="88"/>
        <v>5.2964594068237199E+24</v>
      </c>
      <c r="Q101" s="216">
        <f t="shared" si="76"/>
        <v>5.2964594068237202E+20</v>
      </c>
      <c r="R101" s="119">
        <f t="shared" si="89"/>
        <v>63</v>
      </c>
      <c r="S101" s="120">
        <f t="shared" si="90"/>
        <v>0.01</v>
      </c>
      <c r="T101" s="124">
        <f t="shared" si="91"/>
        <v>83</v>
      </c>
      <c r="U101" s="125">
        <f t="shared" si="92"/>
        <v>0.02</v>
      </c>
      <c r="V101" s="366"/>
      <c r="W101" s="339">
        <f t="shared" si="93"/>
        <v>2.0965151818677201E+24</v>
      </c>
      <c r="X101" s="340">
        <f t="shared" si="94"/>
        <v>7.3929745886914398E+24</v>
      </c>
      <c r="Y101" s="343"/>
      <c r="Z101" s="344">
        <f t="shared" si="95"/>
        <v>-7.3929745886914398E+24</v>
      </c>
      <c r="AA101" s="345">
        <f t="shared" si="96"/>
        <v>7.3929745886914399E+20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0.4</v>
      </c>
      <c r="AG101" s="342">
        <f t="shared" si="101"/>
        <v>2.09651518186772E+20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60</v>
      </c>
      <c r="G102" s="100">
        <f t="shared" si="82"/>
        <v>5100</v>
      </c>
      <c r="H102" s="11"/>
      <c r="I102" s="7">
        <f t="shared" si="83"/>
        <v>1.95</v>
      </c>
      <c r="J102" s="110">
        <f t="shared" si="84"/>
        <v>7.9667576910973302E+21</v>
      </c>
      <c r="K102" s="8">
        <f t="shared" si="85"/>
        <v>1.6352818418568206E+22</v>
      </c>
      <c r="L102" s="153"/>
      <c r="M102" s="157">
        <f t="shared" si="86"/>
        <v>3.2705636837136403E+24</v>
      </c>
      <c r="N102" s="300">
        <f t="shared" si="75"/>
        <v>3.27056368371364E+20</v>
      </c>
      <c r="O102" s="155">
        <f t="shared" si="87"/>
        <v>1.6352818418568199E+23</v>
      </c>
      <c r="P102" s="203">
        <f t="shared" si="88"/>
        <v>1.03280958433062E+25</v>
      </c>
      <c r="Q102" s="216">
        <f t="shared" si="76"/>
        <v>1.03280958433062E+21</v>
      </c>
      <c r="R102" s="119">
        <f t="shared" si="89"/>
        <v>63</v>
      </c>
      <c r="S102" s="120">
        <f t="shared" si="90"/>
        <v>0.01</v>
      </c>
      <c r="T102" s="124">
        <f t="shared" si="91"/>
        <v>83</v>
      </c>
      <c r="U102" s="125">
        <f t="shared" si="92"/>
        <v>0.02</v>
      </c>
      <c r="V102" s="366"/>
      <c r="W102" s="339">
        <f t="shared" si="93"/>
        <v>4.08820460464205E+24</v>
      </c>
      <c r="X102" s="340">
        <f t="shared" si="94"/>
        <v>1.44163004479482E+25</v>
      </c>
      <c r="Y102" s="343"/>
      <c r="Z102" s="344">
        <f t="shared" si="95"/>
        <v>-1.44163004479482E+25</v>
      </c>
      <c r="AA102" s="345">
        <f t="shared" si="96"/>
        <v>1.44163004479482E+21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0.4</v>
      </c>
      <c r="AG102" s="342">
        <f t="shared" si="101"/>
        <v>4.08820460464205E+20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60</v>
      </c>
      <c r="G103" s="100">
        <f t="shared" si="82"/>
        <v>5160</v>
      </c>
      <c r="H103" s="11"/>
      <c r="I103" s="7">
        <f t="shared" si="83"/>
        <v>1.95</v>
      </c>
      <c r="J103" s="110">
        <f t="shared" si="84"/>
        <v>1.55351774976398E+22</v>
      </c>
      <c r="K103" s="8">
        <f t="shared" si="85"/>
        <v>3.1887995916208004E+22</v>
      </c>
      <c r="L103" s="153"/>
      <c r="M103" s="157">
        <f t="shared" si="86"/>
        <v>6.3775991832416002E+24</v>
      </c>
      <c r="N103" s="300">
        <f t="shared" si="75"/>
        <v>6.3775991832416E+20</v>
      </c>
      <c r="O103" s="155">
        <f t="shared" si="87"/>
        <v>3.1887995916208001E+23</v>
      </c>
      <c r="P103" s="203">
        <f t="shared" si="88"/>
        <v>2.0139786894447098E+25</v>
      </c>
      <c r="Q103" s="216">
        <f t="shared" si="76"/>
        <v>2.0139786894447099E+21</v>
      </c>
      <c r="R103" s="119">
        <f t="shared" si="89"/>
        <v>63</v>
      </c>
      <c r="S103" s="120">
        <f t="shared" si="90"/>
        <v>0.01</v>
      </c>
      <c r="T103" s="124">
        <f t="shared" si="91"/>
        <v>83</v>
      </c>
      <c r="U103" s="125">
        <f t="shared" si="92"/>
        <v>0.02</v>
      </c>
      <c r="V103" s="366"/>
      <c r="W103" s="339">
        <f t="shared" si="93"/>
        <v>7.9719989790520002E+24</v>
      </c>
      <c r="X103" s="340">
        <f t="shared" si="94"/>
        <v>2.81117858734991E+25</v>
      </c>
      <c r="Y103" s="343"/>
      <c r="Z103" s="344">
        <f t="shared" si="95"/>
        <v>-2.81117858734991E+25</v>
      </c>
      <c r="AA103" s="345">
        <f t="shared" si="96"/>
        <v>2.81117858734991E+21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0.4</v>
      </c>
      <c r="AG103" s="342">
        <f t="shared" si="101"/>
        <v>7.9719989790519997E+20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60</v>
      </c>
      <c r="G104" s="102">
        <f t="shared" si="82"/>
        <v>5220</v>
      </c>
      <c r="H104" s="9"/>
      <c r="I104" s="13">
        <f t="shared" si="83"/>
        <v>1.95</v>
      </c>
      <c r="J104" s="14">
        <f t="shared" si="84"/>
        <v>3.02935961203976E+22</v>
      </c>
      <c r="K104" s="15">
        <f t="shared" si="85"/>
        <v>6.2181592036605604E+22</v>
      </c>
      <c r="L104" s="153"/>
      <c r="M104" s="158">
        <f t="shared" si="86"/>
        <v>1.24363184073211E+25</v>
      </c>
      <c r="N104" s="301">
        <f t="shared" si="75"/>
        <v>1.2436318407321099E+21</v>
      </c>
      <c r="O104" s="156">
        <f t="shared" si="87"/>
        <v>6.2181592036605599E+23</v>
      </c>
      <c r="P104" s="204">
        <f t="shared" si="88"/>
        <v>3.9272584444171903E+25</v>
      </c>
      <c r="Q104" s="215">
        <f t="shared" si="76"/>
        <v>3.9272584444171901E+21</v>
      </c>
      <c r="R104" s="121">
        <f t="shared" si="89"/>
        <v>63</v>
      </c>
      <c r="S104" s="122">
        <f t="shared" si="90"/>
        <v>0.01</v>
      </c>
      <c r="T104" s="126">
        <f t="shared" si="91"/>
        <v>83</v>
      </c>
      <c r="U104" s="127">
        <f t="shared" si="92"/>
        <v>0.02</v>
      </c>
      <c r="V104" s="366"/>
      <c r="W104" s="348">
        <f t="shared" si="93"/>
        <v>1.55453980091514E+25</v>
      </c>
      <c r="X104" s="349">
        <f t="shared" si="94"/>
        <v>5.4817982453323303E+25</v>
      </c>
      <c r="Y104" s="343"/>
      <c r="Z104" s="352">
        <f t="shared" si="95"/>
        <v>-5.4817982453323303E+25</v>
      </c>
      <c r="AA104" s="353">
        <f t="shared" si="96"/>
        <v>5.4817982453323305E+21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0.4</v>
      </c>
      <c r="AG104" s="351">
        <f t="shared" si="101"/>
        <v>1.5545398009151399E+21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60</v>
      </c>
      <c r="G105" s="100">
        <f t="shared" si="82"/>
        <v>5280</v>
      </c>
      <c r="H105" s="11"/>
      <c r="I105" s="7">
        <f t="shared" si="83"/>
        <v>1.95</v>
      </c>
      <c r="J105" s="110">
        <f t="shared" si="84"/>
        <v>5.9072512434775303E+22</v>
      </c>
      <c r="K105" s="8">
        <f t="shared" si="85"/>
        <v>1.2125410447138091E+23</v>
      </c>
      <c r="L105" s="153"/>
      <c r="M105" s="157">
        <f t="shared" si="86"/>
        <v>2.42508208942762E+25</v>
      </c>
      <c r="N105" s="300">
        <f t="shared" si="75"/>
        <v>2.4250820894276201E+21</v>
      </c>
      <c r="O105" s="155">
        <f t="shared" si="87"/>
        <v>1.2125410447138099E+24</v>
      </c>
      <c r="P105" s="203">
        <f t="shared" si="88"/>
        <v>7.6581539666135299E+25</v>
      </c>
      <c r="Q105" s="216">
        <f t="shared" si="76"/>
        <v>7.6581539666135299E+21</v>
      </c>
      <c r="R105" s="119">
        <f t="shared" si="89"/>
        <v>63</v>
      </c>
      <c r="S105" s="120">
        <f t="shared" si="90"/>
        <v>0.01</v>
      </c>
      <c r="T105" s="124">
        <f t="shared" si="91"/>
        <v>83</v>
      </c>
      <c r="U105" s="125">
        <f t="shared" si="92"/>
        <v>0.02</v>
      </c>
      <c r="V105" s="366"/>
      <c r="W105" s="339">
        <f t="shared" si="93"/>
        <v>3.0313526117845201E+25</v>
      </c>
      <c r="X105" s="340">
        <f t="shared" si="94"/>
        <v>1.06895065783981E+26</v>
      </c>
      <c r="Y105" s="343"/>
      <c r="Z105" s="344">
        <f t="shared" si="95"/>
        <v>-1.06895065783981E+26</v>
      </c>
      <c r="AA105" s="345">
        <f t="shared" si="96"/>
        <v>1.06895065783981E+22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0.4</v>
      </c>
      <c r="AG105" s="342">
        <f t="shared" si="101"/>
        <v>3.0313526117845198E+21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60</v>
      </c>
      <c r="G106" s="100">
        <f t="shared" si="82"/>
        <v>5340</v>
      </c>
      <c r="H106" s="11"/>
      <c r="I106" s="7">
        <f t="shared" si="83"/>
        <v>1.95</v>
      </c>
      <c r="J106" s="110">
        <f t="shared" si="84"/>
        <v>1.15191399247812E+23</v>
      </c>
      <c r="K106" s="8">
        <f t="shared" si="85"/>
        <v>2.3644550371919291E+23</v>
      </c>
      <c r="L106" s="153"/>
      <c r="M106" s="157">
        <f t="shared" si="86"/>
        <v>4.7289100743838599E+25</v>
      </c>
      <c r="N106" s="300">
        <f t="shared" si="75"/>
        <v>4.7289100743838594E+21</v>
      </c>
      <c r="O106" s="155">
        <f t="shared" si="87"/>
        <v>2.36445503719193E+24</v>
      </c>
      <c r="P106" s="203">
        <f t="shared" si="88"/>
        <v>1.49334002348964E+26</v>
      </c>
      <c r="Q106" s="216">
        <f t="shared" si="76"/>
        <v>1.4933400234896401E+22</v>
      </c>
      <c r="R106" s="119">
        <f t="shared" si="89"/>
        <v>63</v>
      </c>
      <c r="S106" s="120">
        <f t="shared" si="90"/>
        <v>0.01</v>
      </c>
      <c r="T106" s="124">
        <f t="shared" si="91"/>
        <v>83</v>
      </c>
      <c r="U106" s="125">
        <f t="shared" si="92"/>
        <v>0.02</v>
      </c>
      <c r="V106" s="366"/>
      <c r="W106" s="339">
        <f t="shared" si="93"/>
        <v>5.9111375929798203E+25</v>
      </c>
      <c r="X106" s="340">
        <f t="shared" si="94"/>
        <v>2.0844537827876198E+26</v>
      </c>
      <c r="Y106" s="343"/>
      <c r="Z106" s="344">
        <f t="shared" si="95"/>
        <v>-2.0844537827876198E+26</v>
      </c>
      <c r="AA106" s="345">
        <f t="shared" si="96"/>
        <v>2.0844537827876202E+22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0.4</v>
      </c>
      <c r="AG106" s="342">
        <f t="shared" si="101"/>
        <v>5.9111375929798201E+21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60</v>
      </c>
      <c r="G107" s="100">
        <f t="shared" si="82"/>
        <v>5400</v>
      </c>
      <c r="H107" s="11"/>
      <c r="I107" s="7">
        <f t="shared" si="83"/>
        <v>1.95</v>
      </c>
      <c r="J107" s="110">
        <f t="shared" si="84"/>
        <v>2.2462322853323299E+23</v>
      </c>
      <c r="K107" s="8">
        <f t="shared" si="85"/>
        <v>4.6106873225242589E+23</v>
      </c>
      <c r="L107" s="153"/>
      <c r="M107" s="157">
        <f t="shared" si="86"/>
        <v>9.2213746450485196E+25</v>
      </c>
      <c r="N107" s="300">
        <f t="shared" si="75"/>
        <v>9.2213746450485194E+21</v>
      </c>
      <c r="O107" s="155">
        <f t="shared" si="87"/>
        <v>4.61068732252426E+24</v>
      </c>
      <c r="P107" s="203">
        <f t="shared" si="88"/>
        <v>2.9120130458048001E+26</v>
      </c>
      <c r="Q107" s="216">
        <f t="shared" si="76"/>
        <v>2.9120130458048002E+22</v>
      </c>
      <c r="R107" s="119">
        <f t="shared" si="89"/>
        <v>63</v>
      </c>
      <c r="S107" s="120">
        <f t="shared" si="90"/>
        <v>0.01</v>
      </c>
      <c r="T107" s="124">
        <f t="shared" si="91"/>
        <v>83</v>
      </c>
      <c r="U107" s="125">
        <f t="shared" si="92"/>
        <v>0.02</v>
      </c>
      <c r="V107" s="366"/>
      <c r="W107" s="339">
        <f t="shared" si="93"/>
        <v>1.1526718306310599E+26</v>
      </c>
      <c r="X107" s="340">
        <f t="shared" si="94"/>
        <v>4.0646848764358602E+26</v>
      </c>
      <c r="Y107" s="343"/>
      <c r="Z107" s="344">
        <f t="shared" si="95"/>
        <v>-4.0646848764358602E+26</v>
      </c>
      <c r="AA107" s="345">
        <f t="shared" si="96"/>
        <v>4.0646848764358596E+22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0.4</v>
      </c>
      <c r="AG107" s="342">
        <f t="shared" si="101"/>
        <v>1.1526718306310601E+22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60</v>
      </c>
      <c r="G108" s="100">
        <f t="shared" si="82"/>
        <v>5460</v>
      </c>
      <c r="H108" s="11"/>
      <c r="I108" s="7">
        <f t="shared" si="83"/>
        <v>1.95</v>
      </c>
      <c r="J108" s="110">
        <f t="shared" si="84"/>
        <v>4.3801529563980401E+23</v>
      </c>
      <c r="K108" s="8">
        <f t="shared" si="85"/>
        <v>8.990840278922299E+23</v>
      </c>
      <c r="L108" s="153"/>
      <c r="M108" s="157">
        <f t="shared" si="86"/>
        <v>1.7981680557844601E+26</v>
      </c>
      <c r="N108" s="300">
        <f t="shared" si="75"/>
        <v>1.7981680557844601E+22</v>
      </c>
      <c r="O108" s="155">
        <f t="shared" si="87"/>
        <v>8.9908402789222996E+24</v>
      </c>
      <c r="P108" s="203">
        <f t="shared" si="88"/>
        <v>5.6784254393193603E+26</v>
      </c>
      <c r="Q108" s="216">
        <f t="shared" si="76"/>
        <v>5.6784254393193599E+22</v>
      </c>
      <c r="R108" s="119">
        <f t="shared" si="89"/>
        <v>63</v>
      </c>
      <c r="S108" s="120">
        <f t="shared" si="90"/>
        <v>0.01</v>
      </c>
      <c r="T108" s="124">
        <f t="shared" si="91"/>
        <v>83</v>
      </c>
      <c r="U108" s="125">
        <f t="shared" si="92"/>
        <v>0.02</v>
      </c>
      <c r="V108" s="366"/>
      <c r="W108" s="339">
        <f t="shared" si="93"/>
        <v>2.24771006973057E+26</v>
      </c>
      <c r="X108" s="340">
        <f t="shared" si="94"/>
        <v>7.9261355090499296E+26</v>
      </c>
      <c r="Y108" s="343"/>
      <c r="Z108" s="344">
        <f t="shared" si="95"/>
        <v>-7.9261355090499296E+26</v>
      </c>
      <c r="AA108" s="345">
        <f t="shared" si="96"/>
        <v>7.9261355090499296E+22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0.4</v>
      </c>
      <c r="AG108" s="342">
        <f t="shared" si="101"/>
        <v>2.2477100697305701E+22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60</v>
      </c>
      <c r="G109" s="102">
        <f t="shared" si="82"/>
        <v>5520</v>
      </c>
      <c r="H109" s="9"/>
      <c r="I109" s="13">
        <f t="shared" si="83"/>
        <v>1.95</v>
      </c>
      <c r="J109" s="14">
        <f t="shared" si="84"/>
        <v>8.5412982649761794E+23</v>
      </c>
      <c r="K109" s="15">
        <f t="shared" si="85"/>
        <v>1.7532138543898478E+24</v>
      </c>
      <c r="L109" s="153"/>
      <c r="M109" s="158">
        <f t="shared" si="86"/>
        <v>3.5064277087797003E+26</v>
      </c>
      <c r="N109" s="301">
        <f t="shared" si="75"/>
        <v>3.5064277087797002E+22</v>
      </c>
      <c r="O109" s="156">
        <f t="shared" si="87"/>
        <v>1.75321385438985E+25</v>
      </c>
      <c r="P109" s="204">
        <f t="shared" si="88"/>
        <v>1.10729296066727E+27</v>
      </c>
      <c r="Q109" s="215">
        <f t="shared" si="76"/>
        <v>1.10729296066727E+23</v>
      </c>
      <c r="R109" s="121">
        <f t="shared" si="89"/>
        <v>63</v>
      </c>
      <c r="S109" s="122">
        <f t="shared" si="90"/>
        <v>0.01</v>
      </c>
      <c r="T109" s="126">
        <f t="shared" si="91"/>
        <v>83</v>
      </c>
      <c r="U109" s="127">
        <f t="shared" si="92"/>
        <v>0.02</v>
      </c>
      <c r="V109" s="366"/>
      <c r="W109" s="348">
        <f t="shared" si="93"/>
        <v>4.3830346359746198E+26</v>
      </c>
      <c r="X109" s="349">
        <f t="shared" si="94"/>
        <v>1.5455964242647301E+27</v>
      </c>
      <c r="Y109" s="343"/>
      <c r="Z109" s="352">
        <f t="shared" si="95"/>
        <v>-1.5455964242647301E+27</v>
      </c>
      <c r="AA109" s="353">
        <f t="shared" si="96"/>
        <v>1.5455964242647302E+23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0.4</v>
      </c>
      <c r="AG109" s="351">
        <f t="shared" si="101"/>
        <v>4.3830346359746203E+22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60</v>
      </c>
      <c r="G110" s="100">
        <f t="shared" si="82"/>
        <v>5580</v>
      </c>
      <c r="H110" s="11"/>
      <c r="I110" s="7">
        <f t="shared" si="83"/>
        <v>1.95</v>
      </c>
      <c r="J110" s="110">
        <f t="shared" si="84"/>
        <v>1.6655531616703501E+24</v>
      </c>
      <c r="K110" s="8">
        <f t="shared" si="85"/>
        <v>3.4187670160601979E+24</v>
      </c>
      <c r="L110" s="153"/>
      <c r="M110" s="157">
        <f t="shared" si="86"/>
        <v>6.8375340321204006E+26</v>
      </c>
      <c r="N110" s="300">
        <f t="shared" si="75"/>
        <v>6.8375340321204009E+22</v>
      </c>
      <c r="O110" s="155">
        <f t="shared" si="87"/>
        <v>3.4187670160601999E+25</v>
      </c>
      <c r="P110" s="203">
        <f t="shared" si="88"/>
        <v>2.1592212733011799E+27</v>
      </c>
      <c r="Q110" s="216">
        <f t="shared" si="76"/>
        <v>2.1592212733011798E+23</v>
      </c>
      <c r="R110" s="119">
        <f t="shared" si="89"/>
        <v>63</v>
      </c>
      <c r="S110" s="120">
        <f t="shared" si="90"/>
        <v>0.01</v>
      </c>
      <c r="T110" s="124">
        <f t="shared" si="91"/>
        <v>83</v>
      </c>
      <c r="U110" s="125">
        <f t="shared" si="92"/>
        <v>0.01</v>
      </c>
      <c r="V110" s="366"/>
      <c r="W110" s="339">
        <f t="shared" si="93"/>
        <v>8.5469175401504894E+26</v>
      </c>
      <c r="X110" s="340">
        <f t="shared" si="94"/>
        <v>3.0139130273162301E+27</v>
      </c>
      <c r="Y110" s="343"/>
      <c r="Z110" s="344">
        <f t="shared" si="95"/>
        <v>-3.0139130273162301E+27</v>
      </c>
      <c r="AA110" s="345">
        <f t="shared" si="96"/>
        <v>3.0139130273162302E+23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0.4</v>
      </c>
      <c r="AG110" s="342">
        <f t="shared" si="101"/>
        <v>8.5469175401504901E+22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60</v>
      </c>
      <c r="G111" s="100">
        <f t="shared" si="82"/>
        <v>5640</v>
      </c>
      <c r="H111" s="11"/>
      <c r="I111" s="7">
        <f t="shared" si="83"/>
        <v>1.95</v>
      </c>
      <c r="J111" s="110">
        <f t="shared" si="84"/>
        <v>3.24782866525718E+24</v>
      </c>
      <c r="K111" s="8">
        <f t="shared" si="85"/>
        <v>6.6665956813173774E+24</v>
      </c>
      <c r="L111" s="153"/>
      <c r="M111" s="157">
        <f t="shared" si="86"/>
        <v>1.33331913626348E+27</v>
      </c>
      <c r="N111" s="300">
        <f t="shared" si="75"/>
        <v>1.3333191362634799E+23</v>
      </c>
      <c r="O111" s="155">
        <f t="shared" si="87"/>
        <v>6.6665956813173804E+25</v>
      </c>
      <c r="P111" s="203">
        <f t="shared" si="88"/>
        <v>4.2104814829373002E+27</v>
      </c>
      <c r="Q111" s="216">
        <f t="shared" si="76"/>
        <v>4.2104814829373002E+23</v>
      </c>
      <c r="R111" s="119">
        <f t="shared" si="89"/>
        <v>63</v>
      </c>
      <c r="S111" s="120">
        <f t="shared" si="90"/>
        <v>0.01</v>
      </c>
      <c r="T111" s="124">
        <f t="shared" si="91"/>
        <v>83</v>
      </c>
      <c r="U111" s="125">
        <f t="shared" si="92"/>
        <v>0.01</v>
      </c>
      <c r="V111" s="366"/>
      <c r="W111" s="339">
        <f t="shared" si="93"/>
        <v>1.6666489203293401E+27</v>
      </c>
      <c r="X111" s="340">
        <f t="shared" si="94"/>
        <v>5.8771304032666398E+27</v>
      </c>
      <c r="Y111" s="343"/>
      <c r="Z111" s="344">
        <f t="shared" si="95"/>
        <v>-5.8771304032666398E+27</v>
      </c>
      <c r="AA111" s="345">
        <f t="shared" si="96"/>
        <v>5.8771304032666398E+23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0.4</v>
      </c>
      <c r="AG111" s="342">
        <f t="shared" si="101"/>
        <v>1.66664892032934E+23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60</v>
      </c>
      <c r="G112" s="100">
        <f t="shared" si="82"/>
        <v>5700</v>
      </c>
      <c r="H112" s="11"/>
      <c r="I112" s="7">
        <f t="shared" si="83"/>
        <v>1.95</v>
      </c>
      <c r="J112" s="110">
        <f t="shared" si="84"/>
        <v>6.3332658972515004E+24</v>
      </c>
      <c r="K112" s="8">
        <f t="shared" si="85"/>
        <v>1.2999861578568878E+25</v>
      </c>
      <c r="L112" s="153"/>
      <c r="M112" s="157">
        <f t="shared" si="86"/>
        <v>2.59997231571378E+27</v>
      </c>
      <c r="N112" s="300">
        <f t="shared" si="75"/>
        <v>2.59997231571378E+23</v>
      </c>
      <c r="O112" s="155">
        <f t="shared" si="87"/>
        <v>1.2999861578568901E+26</v>
      </c>
      <c r="P112" s="203">
        <f t="shared" si="88"/>
        <v>8.2104388917277297E+27</v>
      </c>
      <c r="Q112" s="216">
        <f t="shared" si="76"/>
        <v>8.2104388917277294E+23</v>
      </c>
      <c r="R112" s="119">
        <f t="shared" si="89"/>
        <v>63</v>
      </c>
      <c r="S112" s="120">
        <f t="shared" si="90"/>
        <v>0.01</v>
      </c>
      <c r="T112" s="124">
        <f t="shared" si="91"/>
        <v>83</v>
      </c>
      <c r="U112" s="125">
        <f t="shared" si="92"/>
        <v>0.01</v>
      </c>
      <c r="V112" s="366"/>
      <c r="W112" s="339">
        <f t="shared" si="93"/>
        <v>3.2499653946422201E+27</v>
      </c>
      <c r="X112" s="340">
        <f t="shared" si="94"/>
        <v>1.1460404286369899E+28</v>
      </c>
      <c r="Y112" s="343"/>
      <c r="Z112" s="344">
        <f t="shared" si="95"/>
        <v>-1.1460404286369899E+28</v>
      </c>
      <c r="AA112" s="345">
        <f t="shared" si="96"/>
        <v>1.14604042863699E+24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0.4</v>
      </c>
      <c r="AG112" s="342">
        <f t="shared" si="101"/>
        <v>3.2499653946422198E+23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60</v>
      </c>
      <c r="G113" s="100">
        <f t="shared" si="82"/>
        <v>5760</v>
      </c>
      <c r="H113" s="11"/>
      <c r="I113" s="7">
        <f t="shared" si="83"/>
        <v>1.95</v>
      </c>
      <c r="J113" s="110">
        <f t="shared" si="84"/>
        <v>1.23498684996404E+25</v>
      </c>
      <c r="K113" s="8">
        <f t="shared" si="85"/>
        <v>2.5349730078209278E+25</v>
      </c>
      <c r="L113" s="153"/>
      <c r="M113" s="157">
        <f t="shared" si="86"/>
        <v>5.0699460156418598E+27</v>
      </c>
      <c r="N113" s="300">
        <f t="shared" si="75"/>
        <v>5.0699460156418596E+23</v>
      </c>
      <c r="O113" s="155">
        <f t="shared" si="87"/>
        <v>2.5349730078209301E+26</v>
      </c>
      <c r="P113" s="203">
        <f t="shared" si="88"/>
        <v>1.60103558388691E+28</v>
      </c>
      <c r="Q113" s="216">
        <f t="shared" si="76"/>
        <v>1.6010355838869101E+24</v>
      </c>
      <c r="R113" s="119">
        <f t="shared" si="89"/>
        <v>63</v>
      </c>
      <c r="S113" s="120">
        <f t="shared" si="90"/>
        <v>0.01</v>
      </c>
      <c r="T113" s="124">
        <f t="shared" si="91"/>
        <v>83</v>
      </c>
      <c r="U113" s="125">
        <f t="shared" si="92"/>
        <v>0.01</v>
      </c>
      <c r="V113" s="366"/>
      <c r="W113" s="339">
        <f t="shared" si="93"/>
        <v>6.3374325195523195E+27</v>
      </c>
      <c r="X113" s="340">
        <f t="shared" si="94"/>
        <v>2.2347788358421399E+28</v>
      </c>
      <c r="Y113" s="343"/>
      <c r="Z113" s="344">
        <f t="shared" si="95"/>
        <v>-2.2347788358421399E+28</v>
      </c>
      <c r="AA113" s="345">
        <f t="shared" si="96"/>
        <v>2.2347788358421401E+24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0.4</v>
      </c>
      <c r="AG113" s="342">
        <f t="shared" si="101"/>
        <v>6.3374325195523194E+23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60</v>
      </c>
      <c r="G114" s="102">
        <f t="shared" si="82"/>
        <v>5820</v>
      </c>
      <c r="H114" s="9"/>
      <c r="I114" s="13">
        <f t="shared" si="83"/>
        <v>1.95</v>
      </c>
      <c r="J114" s="14">
        <f t="shared" si="84"/>
        <v>2.4082243574298802E+25</v>
      </c>
      <c r="K114" s="15">
        <f t="shared" si="85"/>
        <v>4.9431973652508075E+25</v>
      </c>
      <c r="L114" s="153"/>
      <c r="M114" s="158">
        <f t="shared" si="86"/>
        <v>9.8863947305016199E+27</v>
      </c>
      <c r="N114" s="301">
        <f t="shared" si="75"/>
        <v>9.8863947305016202E+23</v>
      </c>
      <c r="O114" s="156">
        <f t="shared" si="87"/>
        <v>4.9431973652508099E+26</v>
      </c>
      <c r="P114" s="204">
        <f t="shared" si="88"/>
        <v>3.12201938857947E+28</v>
      </c>
      <c r="Q114" s="215">
        <f t="shared" si="76"/>
        <v>3.1220193885794699E+24</v>
      </c>
      <c r="R114" s="121">
        <f t="shared" si="89"/>
        <v>63</v>
      </c>
      <c r="S114" s="122">
        <f t="shared" si="90"/>
        <v>0.01</v>
      </c>
      <c r="T114" s="126">
        <f t="shared" si="91"/>
        <v>83</v>
      </c>
      <c r="U114" s="127">
        <f t="shared" si="92"/>
        <v>0.01</v>
      </c>
      <c r="V114" s="366"/>
      <c r="W114" s="348">
        <f t="shared" si="93"/>
        <v>1.2357993413127E+28</v>
      </c>
      <c r="X114" s="349">
        <f t="shared" si="94"/>
        <v>4.3578187298921699E+28</v>
      </c>
      <c r="Y114" s="343"/>
      <c r="Z114" s="352">
        <f t="shared" si="95"/>
        <v>-4.3578187298921699E+28</v>
      </c>
      <c r="AA114" s="353">
        <f t="shared" si="96"/>
        <v>4.3578187298921702E+24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0.4</v>
      </c>
      <c r="AG114" s="351">
        <f t="shared" si="101"/>
        <v>1.2357993413127E+24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60</v>
      </c>
      <c r="G115" s="100">
        <f t="shared" si="82"/>
        <v>5880</v>
      </c>
      <c r="H115" s="11"/>
      <c r="I115" s="7">
        <f t="shared" si="83"/>
        <v>1.95</v>
      </c>
      <c r="J115" s="110">
        <f t="shared" si="84"/>
        <v>4.6960374969882702E+25</v>
      </c>
      <c r="K115" s="8">
        <f t="shared" si="85"/>
        <v>9.6392348622390785E+25</v>
      </c>
      <c r="L115" s="153"/>
      <c r="M115" s="157">
        <f t="shared" si="86"/>
        <v>1.9278469724478199E+28</v>
      </c>
      <c r="N115" s="300">
        <f t="shared" si="75"/>
        <v>1.9278469724478201E+24</v>
      </c>
      <c r="O115" s="155">
        <f t="shared" si="87"/>
        <v>9.6392348622390799E+26</v>
      </c>
      <c r="P115" s="203">
        <f t="shared" si="88"/>
        <v>6.0879378077299599E+28</v>
      </c>
      <c r="Q115" s="216">
        <f t="shared" si="76"/>
        <v>6.0879378077299596E+24</v>
      </c>
      <c r="R115" s="119">
        <f t="shared" si="89"/>
        <v>63</v>
      </c>
      <c r="S115" s="120">
        <f t="shared" si="90"/>
        <v>0.01</v>
      </c>
      <c r="T115" s="124">
        <f t="shared" si="91"/>
        <v>83</v>
      </c>
      <c r="U115" s="125">
        <f t="shared" si="92"/>
        <v>0.01</v>
      </c>
      <c r="V115" s="366"/>
      <c r="W115" s="339">
        <f t="shared" si="93"/>
        <v>2.4098087155597701E+28</v>
      </c>
      <c r="X115" s="340">
        <f t="shared" si="94"/>
        <v>8.4977465232897305E+28</v>
      </c>
      <c r="Y115" s="343"/>
      <c r="Z115" s="344">
        <f t="shared" si="95"/>
        <v>-8.4977465232897305E+28</v>
      </c>
      <c r="AA115" s="345">
        <f t="shared" si="96"/>
        <v>8.4977465232897303E+24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0.4</v>
      </c>
      <c r="AG115" s="342">
        <f t="shared" si="101"/>
        <v>2.4098087155597699E+24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60</v>
      </c>
      <c r="G116" s="100">
        <f t="shared" si="82"/>
        <v>5940</v>
      </c>
      <c r="H116" s="11"/>
      <c r="I116" s="7">
        <f t="shared" si="83"/>
        <v>1.95</v>
      </c>
      <c r="J116" s="110">
        <f t="shared" si="84"/>
        <v>9.1572731191271298E+25</v>
      </c>
      <c r="K116" s="8">
        <f t="shared" si="85"/>
        <v>1.8796507981366208E+26</v>
      </c>
      <c r="L116" s="153"/>
      <c r="M116" s="157">
        <f t="shared" si="86"/>
        <v>3.7593015962732401E+28</v>
      </c>
      <c r="N116" s="300">
        <f t="shared" si="75"/>
        <v>3.7593015962732399E+24</v>
      </c>
      <c r="O116" s="155">
        <f t="shared" si="87"/>
        <v>1.87965079813662E+27</v>
      </c>
      <c r="P116" s="203">
        <f t="shared" si="88"/>
        <v>1.18714787250734E+29</v>
      </c>
      <c r="Q116" s="216">
        <f t="shared" si="76"/>
        <v>1.1871478725073401E+25</v>
      </c>
      <c r="R116" s="119">
        <f t="shared" si="89"/>
        <v>63</v>
      </c>
      <c r="S116" s="120">
        <f t="shared" si="90"/>
        <v>0.01</v>
      </c>
      <c r="T116" s="124">
        <f t="shared" si="91"/>
        <v>83</v>
      </c>
      <c r="U116" s="125">
        <f t="shared" si="92"/>
        <v>0.01</v>
      </c>
      <c r="V116" s="366"/>
      <c r="W116" s="339">
        <f t="shared" si="93"/>
        <v>4.6991269953415498E+28</v>
      </c>
      <c r="X116" s="340">
        <f t="shared" si="94"/>
        <v>1.6570605720415E+29</v>
      </c>
      <c r="Y116" s="343"/>
      <c r="Z116" s="344">
        <f t="shared" si="95"/>
        <v>-1.6570605720415E+29</v>
      </c>
      <c r="AA116" s="345">
        <f t="shared" si="96"/>
        <v>1.6570605720415E+25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0.4</v>
      </c>
      <c r="AG116" s="342">
        <f t="shared" si="101"/>
        <v>4.6991269953415499E+24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60</v>
      </c>
      <c r="G117" s="100">
        <f t="shared" si="82"/>
        <v>6000</v>
      </c>
      <c r="H117" s="11"/>
      <c r="I117" s="7">
        <f t="shared" si="83"/>
        <v>1.95</v>
      </c>
      <c r="J117" s="110">
        <f t="shared" si="84"/>
        <v>1.7856682582297901E+26</v>
      </c>
      <c r="K117" s="8">
        <f t="shared" si="85"/>
        <v>3.6653190563664113E+26</v>
      </c>
      <c r="L117" s="153"/>
      <c r="M117" s="157">
        <f t="shared" si="86"/>
        <v>7.33063811273282E+28</v>
      </c>
      <c r="N117" s="300">
        <f t="shared" si="75"/>
        <v>7.3306381127328196E+24</v>
      </c>
      <c r="O117" s="155">
        <f t="shared" si="87"/>
        <v>3.6653190563664102E+27</v>
      </c>
      <c r="P117" s="203">
        <f t="shared" si="88"/>
        <v>2.3149383513893101E+29</v>
      </c>
      <c r="Q117" s="216">
        <f t="shared" si="76"/>
        <v>2.3149383513893101E+25</v>
      </c>
      <c r="R117" s="119">
        <f t="shared" si="89"/>
        <v>63</v>
      </c>
      <c r="S117" s="120">
        <f t="shared" si="90"/>
        <v>0.01</v>
      </c>
      <c r="T117" s="124">
        <f t="shared" si="91"/>
        <v>83</v>
      </c>
      <c r="U117" s="125">
        <f t="shared" si="92"/>
        <v>0.01</v>
      </c>
      <c r="V117" s="366"/>
      <c r="W117" s="339">
        <f t="shared" si="93"/>
        <v>9.1632976409160292E+28</v>
      </c>
      <c r="X117" s="340">
        <f t="shared" si="94"/>
        <v>3.2312681154809098E+29</v>
      </c>
      <c r="Y117" s="343"/>
      <c r="Z117" s="344">
        <f t="shared" si="95"/>
        <v>-3.2312681154809098E+29</v>
      </c>
      <c r="AA117" s="345">
        <f t="shared" si="96"/>
        <v>3.2312681154809099E+25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0.4</v>
      </c>
      <c r="AG117" s="342">
        <f t="shared" si="101"/>
        <v>9.1632976409160304E+24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60</v>
      </c>
      <c r="G118" s="100">
        <f t="shared" si="82"/>
        <v>6060</v>
      </c>
      <c r="H118" s="11"/>
      <c r="I118" s="7">
        <f t="shared" si="83"/>
        <v>1.95</v>
      </c>
      <c r="J118" s="110">
        <f t="shared" si="84"/>
        <v>3.4820531035480901E+26</v>
      </c>
      <c r="K118" s="8">
        <f t="shared" si="85"/>
        <v>7.1473721599145021E+26</v>
      </c>
      <c r="L118" s="153"/>
      <c r="M118" s="157">
        <f t="shared" si="86"/>
        <v>1.4294744319829E+29</v>
      </c>
      <c r="N118" s="300">
        <f t="shared" si="75"/>
        <v>1.4294744319829E+25</v>
      </c>
      <c r="O118" s="155">
        <f t="shared" si="87"/>
        <v>7.1473721599144999E+27</v>
      </c>
      <c r="P118" s="203">
        <f t="shared" si="88"/>
        <v>4.51412978520916E+29</v>
      </c>
      <c r="Q118" s="216">
        <f t="shared" si="76"/>
        <v>4.5141297852091601E+25</v>
      </c>
      <c r="R118" s="119">
        <f t="shared" si="89"/>
        <v>63</v>
      </c>
      <c r="S118" s="120">
        <f t="shared" si="90"/>
        <v>0.01</v>
      </c>
      <c r="T118" s="124">
        <f t="shared" si="91"/>
        <v>83</v>
      </c>
      <c r="U118" s="125">
        <f t="shared" si="92"/>
        <v>0.01</v>
      </c>
      <c r="V118" s="366"/>
      <c r="W118" s="339">
        <f t="shared" si="93"/>
        <v>1.7868430399786299E+29</v>
      </c>
      <c r="X118" s="340">
        <f t="shared" si="94"/>
        <v>6.3009728251877903E+29</v>
      </c>
      <c r="Y118" s="343"/>
      <c r="Z118" s="344">
        <f t="shared" si="95"/>
        <v>-6.3009728251877903E+29</v>
      </c>
      <c r="AA118" s="345">
        <f t="shared" si="96"/>
        <v>6.3009728251877904E+25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0.4</v>
      </c>
      <c r="AG118" s="342">
        <f t="shared" si="101"/>
        <v>1.7868430399786299E+25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60</v>
      </c>
      <c r="G119" s="102">
        <f t="shared" si="82"/>
        <v>6120</v>
      </c>
      <c r="H119" s="9"/>
      <c r="I119" s="13">
        <f t="shared" si="83"/>
        <v>1.95</v>
      </c>
      <c r="J119" s="14">
        <f t="shared" si="84"/>
        <v>6.7900035519187794E+26</v>
      </c>
      <c r="K119" s="15">
        <f t="shared" si="85"/>
        <v>1.3937375711833283E+27</v>
      </c>
      <c r="L119" s="153"/>
      <c r="M119" s="158">
        <f t="shared" si="86"/>
        <v>2.7874751423666599E+29</v>
      </c>
      <c r="N119" s="301">
        <f t="shared" si="75"/>
        <v>2.7874751423666599E+25</v>
      </c>
      <c r="O119" s="156">
        <f t="shared" si="87"/>
        <v>1.3937375711833299E+28</v>
      </c>
      <c r="P119" s="204">
        <f t="shared" si="88"/>
        <v>8.8025530811578599E+29</v>
      </c>
      <c r="Q119" s="215">
        <f t="shared" si="76"/>
        <v>8.8025530811578607E+25</v>
      </c>
      <c r="R119" s="121">
        <f t="shared" si="89"/>
        <v>63</v>
      </c>
      <c r="S119" s="122">
        <f t="shared" si="90"/>
        <v>0.01</v>
      </c>
      <c r="T119" s="126">
        <f t="shared" si="91"/>
        <v>83</v>
      </c>
      <c r="U119" s="127">
        <f t="shared" si="92"/>
        <v>0.01</v>
      </c>
      <c r="V119" s="366"/>
      <c r="W119" s="348">
        <f t="shared" si="93"/>
        <v>3.4843439279583198E+29</v>
      </c>
      <c r="X119" s="349">
        <f t="shared" si="94"/>
        <v>1.2286897009116199E+30</v>
      </c>
      <c r="Y119" s="343"/>
      <c r="Z119" s="352">
        <f t="shared" si="95"/>
        <v>-1.2286897009116199E+30</v>
      </c>
      <c r="AA119" s="353">
        <f t="shared" si="96"/>
        <v>1.22868970091162E+26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0.4</v>
      </c>
      <c r="AG119" s="351">
        <f t="shared" si="101"/>
        <v>3.48434392795832E+25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2017-07-08T10:53:23Z</dcterms:modified>
</cp:coreProperties>
</file>