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120" yWindow="120" windowWidth="9720" windowHeight="7320"/>
  </bookViews>
  <sheets>
    <sheet name="Spring" sheetId="1" r:id="rId1"/>
  </sheets>
  <calcPr calcId="125725"/>
</workbook>
</file>

<file path=xl/calcChain.xml><?xml version="1.0" encoding="utf-8"?>
<calcChain xmlns="http://schemas.openxmlformats.org/spreadsheetml/2006/main">
  <c r="R345" i="1"/>
  <c r="Q345"/>
  <c r="P345"/>
  <c r="O345"/>
  <c r="N345"/>
  <c r="M345"/>
  <c r="R344"/>
  <c r="Q344"/>
  <c r="P344"/>
  <c r="O344"/>
  <c r="N344"/>
  <c r="M344"/>
  <c r="R343"/>
  <c r="Q343"/>
  <c r="P343"/>
  <c r="O343"/>
  <c r="N343"/>
  <c r="M343"/>
  <c r="R342"/>
  <c r="Q342"/>
  <c r="P342"/>
  <c r="O342"/>
  <c r="N342"/>
  <c r="M342"/>
  <c r="R341"/>
  <c r="Q341"/>
  <c r="P341"/>
  <c r="O341"/>
  <c r="N341"/>
  <c r="M341"/>
  <c r="R340"/>
  <c r="Q340"/>
  <c r="P340"/>
  <c r="O340"/>
  <c r="N340"/>
  <c r="M340"/>
  <c r="R339"/>
  <c r="Q339"/>
  <c r="P339"/>
  <c r="O339"/>
  <c r="N339"/>
  <c r="M339"/>
  <c r="R338"/>
  <c r="Q338"/>
  <c r="P338"/>
  <c r="O338"/>
  <c r="N338"/>
  <c r="M338"/>
  <c r="R337"/>
  <c r="Q337"/>
  <c r="P337"/>
  <c r="O337"/>
  <c r="N337"/>
  <c r="M337"/>
  <c r="R336"/>
  <c r="Q336"/>
  <c r="P336"/>
  <c r="O336"/>
  <c r="N336"/>
  <c r="M336"/>
  <c r="R335"/>
  <c r="Q335"/>
  <c r="P335"/>
  <c r="O335"/>
  <c r="N335"/>
  <c r="M335"/>
  <c r="R334"/>
  <c r="Q334"/>
  <c r="P334"/>
  <c r="O334"/>
  <c r="N334"/>
  <c r="M334"/>
  <c r="R333"/>
  <c r="Q333"/>
  <c r="P333"/>
  <c r="O333"/>
  <c r="N333"/>
  <c r="M333"/>
  <c r="R332"/>
  <c r="Q332"/>
  <c r="P332"/>
  <c r="O332"/>
  <c r="N332"/>
  <c r="M332"/>
  <c r="R331"/>
  <c r="Q331"/>
  <c r="P331"/>
  <c r="O331"/>
  <c r="N331"/>
  <c r="M331"/>
  <c r="R330"/>
  <c r="Q330"/>
  <c r="P330"/>
  <c r="O330"/>
  <c r="N330"/>
  <c r="M330"/>
  <c r="R329"/>
  <c r="Q329"/>
  <c r="P329"/>
  <c r="O329"/>
  <c r="N329"/>
  <c r="M329"/>
  <c r="R328"/>
  <c r="Q328"/>
  <c r="P328"/>
  <c r="O328"/>
  <c r="N328"/>
  <c r="M328"/>
  <c r="R327"/>
  <c r="Q327"/>
  <c r="P327"/>
  <c r="O327"/>
  <c r="N327"/>
  <c r="M327"/>
  <c r="R326"/>
  <c r="Q326"/>
  <c r="P326"/>
  <c r="O326"/>
  <c r="N326"/>
  <c r="M326"/>
  <c r="R325"/>
  <c r="Q325"/>
  <c r="P325"/>
  <c r="O325"/>
  <c r="N325"/>
  <c r="M325"/>
  <c r="R324"/>
  <c r="Q324"/>
  <c r="P324"/>
  <c r="O324"/>
  <c r="N324"/>
  <c r="M324"/>
  <c r="R323"/>
  <c r="Q323"/>
  <c r="P323"/>
  <c r="O323"/>
  <c r="N323"/>
  <c r="M323"/>
  <c r="R322"/>
  <c r="Q322"/>
  <c r="P322"/>
  <c r="O322"/>
  <c r="N322"/>
  <c r="M322"/>
  <c r="R321"/>
  <c r="Q321"/>
  <c r="P321"/>
  <c r="O321"/>
  <c r="N321"/>
  <c r="M321"/>
  <c r="R320"/>
  <c r="Q320"/>
  <c r="P320"/>
  <c r="O320"/>
  <c r="N320"/>
  <c r="M320"/>
  <c r="R319"/>
  <c r="Q319"/>
  <c r="P319"/>
  <c r="O319"/>
  <c r="N319"/>
  <c r="M319"/>
  <c r="R318"/>
  <c r="Q318"/>
  <c r="P318"/>
  <c r="O318"/>
  <c r="N318"/>
  <c r="M318"/>
  <c r="R317"/>
  <c r="Q317"/>
  <c r="P317"/>
  <c r="O317"/>
  <c r="N317"/>
  <c r="M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17"/>
  <c r="H312"/>
  <c r="G312"/>
  <c r="F312"/>
  <c r="E312"/>
  <c r="D312"/>
  <c r="C312"/>
  <c r="F317" a="1"/>
  <c r="F317" s="1"/>
  <c r="F345" a="1"/>
  <c r="F345" s="1"/>
  <c r="F344" a="1"/>
  <c r="F344" s="1"/>
  <c r="F343" a="1"/>
  <c r="F343" s="1"/>
  <c r="F342" a="1"/>
  <c r="F342" s="1"/>
  <c r="F341" a="1"/>
  <c r="F341" s="1"/>
  <c r="F340" a="1"/>
  <c r="F340" s="1"/>
  <c r="F339" a="1"/>
  <c r="F339" s="1"/>
  <c r="F338" a="1"/>
  <c r="F338" s="1"/>
  <c r="F337" a="1"/>
  <c r="F337" s="1"/>
  <c r="F336" a="1"/>
  <c r="F336" s="1"/>
  <c r="F335" a="1"/>
  <c r="F335" s="1"/>
  <c r="F334" a="1"/>
  <c r="F334" s="1"/>
  <c r="F333" a="1"/>
  <c r="F333" s="1"/>
  <c r="F332" a="1"/>
  <c r="F332" s="1"/>
  <c r="F331" a="1"/>
  <c r="F331" s="1"/>
  <c r="F330" a="1"/>
  <c r="F330" s="1"/>
  <c r="F329" a="1"/>
  <c r="F329" s="1"/>
  <c r="F328" a="1"/>
  <c r="F328" s="1"/>
  <c r="F327" a="1"/>
  <c r="F327" s="1"/>
  <c r="F326" a="1"/>
  <c r="F326" s="1"/>
  <c r="F325" a="1"/>
  <c r="F325" s="1"/>
  <c r="F324" a="1"/>
  <c r="F324" s="1"/>
  <c r="F323" a="1"/>
  <c r="F323" s="1"/>
  <c r="F322" a="1"/>
  <c r="F322" s="1"/>
  <c r="F321" a="1"/>
  <c r="F321" s="1"/>
  <c r="F320" a="1"/>
  <c r="F320" s="1"/>
  <c r="F319" a="1"/>
  <c r="F319" s="1"/>
  <c r="F318" a="1"/>
  <c r="F318" s="1"/>
  <c r="C345"/>
  <c r="E345" s="1" a="1"/>
  <c r="E345" s="1"/>
  <c r="C344"/>
  <c r="E344" s="1" a="1"/>
  <c r="E344" s="1"/>
  <c r="C343"/>
  <c r="E343" s="1" a="1"/>
  <c r="E343" s="1"/>
  <c r="C342"/>
  <c r="E342" s="1" a="1"/>
  <c r="E342" s="1"/>
  <c r="C341"/>
  <c r="E341" s="1" a="1"/>
  <c r="E341" s="1"/>
  <c r="C340"/>
  <c r="E340" s="1" a="1"/>
  <c r="E340" s="1"/>
  <c r="C339"/>
  <c r="E339" s="1" a="1"/>
  <c r="E339" s="1"/>
  <c r="C338"/>
  <c r="E338" s="1" a="1"/>
  <c r="E338" s="1"/>
  <c r="C337"/>
  <c r="E337" s="1" a="1"/>
  <c r="E337" s="1"/>
  <c r="C336"/>
  <c r="E336" s="1" a="1"/>
  <c r="E336" s="1"/>
  <c r="C335"/>
  <c r="E335" s="1" a="1"/>
  <c r="E335" s="1"/>
  <c r="C334"/>
  <c r="E334" s="1" a="1"/>
  <c r="E334" s="1"/>
  <c r="C333"/>
  <c r="E333" s="1" a="1"/>
  <c r="E333" s="1"/>
  <c r="C332"/>
  <c r="E332" s="1" a="1"/>
  <c r="E332" s="1"/>
  <c r="C331"/>
  <c r="E331" s="1" a="1"/>
  <c r="E331" s="1"/>
  <c r="C330"/>
  <c r="E330" s="1" a="1"/>
  <c r="E330" s="1"/>
  <c r="C329"/>
  <c r="E329" s="1" a="1"/>
  <c r="E329" s="1"/>
  <c r="C328"/>
  <c r="E328" s="1" a="1"/>
  <c r="E328" s="1"/>
  <c r="C327"/>
  <c r="E327" s="1" a="1"/>
  <c r="E327" s="1"/>
  <c r="C326"/>
  <c r="E326" s="1" a="1"/>
  <c r="E326" s="1"/>
  <c r="C325"/>
  <c r="E325" s="1" a="1"/>
  <c r="E325" s="1"/>
  <c r="C324"/>
  <c r="E324" s="1" a="1"/>
  <c r="E324" s="1"/>
  <c r="C323"/>
  <c r="E323" s="1" a="1"/>
  <c r="E323" s="1"/>
  <c r="C322"/>
  <c r="E322" s="1" a="1"/>
  <c r="E322" s="1"/>
  <c r="C321"/>
  <c r="E321" s="1" a="1"/>
  <c r="E321" s="1"/>
  <c r="C320"/>
  <c r="E320" s="1" a="1"/>
  <c r="E320" s="1"/>
  <c r="C319"/>
  <c r="E319" s="1" a="1"/>
  <c r="E319" s="1"/>
  <c r="C318"/>
  <c r="E318" s="1" a="1"/>
  <c r="E318" s="1"/>
  <c r="C317"/>
  <c r="E317" s="1" a="1"/>
  <c r="E317" s="1"/>
  <c r="G305"/>
  <c r="G307" s="1"/>
  <c r="H305"/>
  <c r="H307" s="1"/>
  <c r="I305"/>
  <c r="I307" s="1"/>
  <c r="J305"/>
  <c r="J307" s="1"/>
  <c r="K305"/>
  <c r="K307" s="1"/>
  <c r="F305"/>
  <c r="F307" s="1"/>
  <c r="C306"/>
  <c r="G344" s="1"/>
  <c r="C305"/>
  <c r="T330" s="1"/>
  <c r="D313" l="1"/>
  <c r="H313"/>
  <c r="C313"/>
  <c r="G313"/>
  <c r="F313"/>
  <c r="E313"/>
  <c r="I313"/>
  <c r="H318"/>
  <c r="G322"/>
  <c r="G326"/>
  <c r="G330"/>
  <c r="G334"/>
  <c r="G338"/>
  <c r="G342"/>
  <c r="H321"/>
  <c r="H325"/>
  <c r="H329"/>
  <c r="H333"/>
  <c r="H337"/>
  <c r="H341"/>
  <c r="H345"/>
  <c r="G320"/>
  <c r="G324"/>
  <c r="G328"/>
  <c r="G332"/>
  <c r="G336"/>
  <c r="G340"/>
  <c r="H344"/>
  <c r="H319"/>
  <c r="H323"/>
  <c r="H327"/>
  <c r="H331"/>
  <c r="H335"/>
  <c r="H339"/>
  <c r="H343"/>
  <c r="G321"/>
  <c r="G325"/>
  <c r="G329"/>
  <c r="G333"/>
  <c r="G337"/>
  <c r="G341"/>
  <c r="G345"/>
  <c r="H340"/>
  <c r="H336"/>
  <c r="H332"/>
  <c r="H328"/>
  <c r="H324"/>
  <c r="H320"/>
  <c r="G318"/>
  <c r="G323"/>
  <c r="G327"/>
  <c r="G331"/>
  <c r="G335"/>
  <c r="G339"/>
  <c r="G343"/>
  <c r="H342"/>
  <c r="H338"/>
  <c r="H334"/>
  <c r="H330"/>
  <c r="H326"/>
  <c r="H322"/>
  <c r="G319"/>
  <c r="H317"/>
  <c r="G317"/>
  <c r="D317"/>
  <c r="D334"/>
  <c r="D321"/>
  <c r="D320"/>
  <c r="D319"/>
  <c r="D323"/>
  <c r="D327"/>
  <c r="D331"/>
  <c r="D339"/>
  <c r="D343"/>
  <c r="D325"/>
  <c r="D329"/>
  <c r="D333"/>
  <c r="D337"/>
  <c r="D341"/>
  <c r="D345"/>
  <c r="D324"/>
  <c r="D328"/>
  <c r="D332"/>
  <c r="D336"/>
  <c r="D340"/>
  <c r="D344"/>
  <c r="D335"/>
  <c r="D318"/>
  <c r="D322"/>
  <c r="D326"/>
  <c r="D330"/>
  <c r="D338"/>
  <c r="D342"/>
  <c r="C307"/>
  <c r="G308" s="1"/>
  <c r="J306"/>
  <c r="K306"/>
  <c r="G306"/>
  <c r="F306"/>
  <c r="H306"/>
  <c r="I306"/>
  <c r="J317" l="1"/>
  <c r="J330"/>
  <c r="J324"/>
  <c r="J340"/>
  <c r="J343"/>
  <c r="J327"/>
  <c r="J337"/>
  <c r="J321"/>
  <c r="I308"/>
  <c r="J322"/>
  <c r="J338"/>
  <c r="J332"/>
  <c r="J335"/>
  <c r="J319"/>
  <c r="J345"/>
  <c r="J329"/>
  <c r="K308"/>
  <c r="F308"/>
  <c r="J334"/>
  <c r="J328"/>
  <c r="J339"/>
  <c r="J323"/>
  <c r="J333"/>
  <c r="H308"/>
  <c r="J308"/>
  <c r="J326"/>
  <c r="J342"/>
  <c r="J320"/>
  <c r="J336"/>
  <c r="J331"/>
  <c r="J344"/>
  <c r="J341"/>
  <c r="J325"/>
  <c r="J318"/>
  <c r="I321"/>
  <c r="I334"/>
  <c r="I328"/>
  <c r="I339"/>
  <c r="I323"/>
  <c r="I341"/>
  <c r="I325"/>
  <c r="I330"/>
  <c r="I340"/>
  <c r="I343"/>
  <c r="I329"/>
  <c r="I326"/>
  <c r="I342"/>
  <c r="I320"/>
  <c r="I336"/>
  <c r="I331"/>
  <c r="I344"/>
  <c r="I333"/>
  <c r="I318"/>
  <c r="I317"/>
  <c r="I324"/>
  <c r="I327"/>
  <c r="I345"/>
  <c r="I322"/>
  <c r="I338"/>
  <c r="I332"/>
  <c r="I335"/>
  <c r="I319"/>
  <c r="I337"/>
</calcChain>
</file>

<file path=xl/comments1.xml><?xml version="1.0" encoding="utf-8"?>
<comments xmlns="http://schemas.openxmlformats.org/spreadsheetml/2006/main">
  <authors>
    <author>Aleksey</author>
    <author>Автор</author>
  </authors>
  <commentList>
    <comment ref="B307" authorId="0">
      <text>
        <r>
          <rPr>
            <sz val="9"/>
            <color indexed="81"/>
            <rFont val="Tahoma"/>
            <family val="2"/>
            <charset val="204"/>
          </rPr>
          <t>средняя прибыль за сделку,
в старых пунктах</t>
        </r>
      </text>
    </comment>
    <comment ref="B308" authorId="0">
      <text>
        <r>
          <rPr>
            <sz val="9"/>
            <color indexed="81"/>
            <rFont val="Tahoma"/>
            <family val="2"/>
            <charset val="204"/>
          </rPr>
          <t>отклонение (разница) средней прибыли
от средней общей прибыли</t>
        </r>
      </text>
    </comment>
    <comment ref="B311" authorId="1">
      <text>
        <r>
          <rPr>
            <sz val="9"/>
            <color indexed="81"/>
            <rFont val="Tahoma"/>
            <family val="2"/>
            <charset val="204"/>
          </rPr>
          <t>число ордеров</t>
        </r>
      </text>
    </comment>
    <comment ref="B312" authorId="1">
      <text>
        <r>
          <rPr>
            <sz val="9"/>
            <color indexed="81"/>
            <rFont val="Tahoma"/>
            <family val="2"/>
            <charset val="204"/>
          </rPr>
          <t>количество сделок
закрытых с этим числом ордеров</t>
        </r>
      </text>
    </comment>
    <comment ref="B313" authorId="1">
      <text>
        <r>
          <rPr>
            <sz val="9"/>
            <color indexed="81"/>
            <rFont val="Tahoma"/>
            <family val="2"/>
            <charset val="204"/>
          </rPr>
          <t>процент от общего количества сделок</t>
        </r>
      </text>
    </comment>
    <comment ref="C316" authorId="0">
      <text>
        <r>
          <rPr>
            <sz val="9"/>
            <color indexed="81"/>
            <rFont val="Tahoma"/>
            <family val="2"/>
            <charset val="204"/>
          </rPr>
          <t>количество сделок</t>
        </r>
      </text>
    </comment>
    <comment ref="D316" authorId="0">
      <text>
        <r>
          <rPr>
            <sz val="9"/>
            <color indexed="81"/>
            <rFont val="Tahoma"/>
            <family val="2"/>
            <charset val="204"/>
          </rPr>
          <t>процент сделок
от общего числа сделок</t>
        </r>
      </text>
    </comment>
    <comment ref="E316" authorId="0">
      <text>
        <r>
          <rPr>
            <sz val="9"/>
            <color indexed="81"/>
            <rFont val="Tahoma"/>
            <family val="2"/>
            <charset val="204"/>
          </rPr>
          <t>среднее количество
ордеров на 1 сделку</t>
        </r>
      </text>
    </comment>
    <comment ref="F316" authorId="0">
      <text>
        <r>
          <rPr>
            <sz val="9"/>
            <color indexed="81"/>
            <rFont val="Tahoma"/>
            <family val="2"/>
            <charset val="204"/>
          </rPr>
          <t>прибыль,
в старых пунктах</t>
        </r>
      </text>
    </comment>
    <comment ref="G316" authorId="0">
      <text>
        <r>
          <rPr>
            <sz val="9"/>
            <color indexed="81"/>
            <rFont val="Tahoma"/>
            <family val="2"/>
            <charset val="204"/>
          </rPr>
          <t>процент прибыли
от общей прибыли</t>
        </r>
      </text>
    </comment>
    <comment ref="H316" authorId="0">
      <text>
        <r>
          <rPr>
            <sz val="9"/>
            <color indexed="81"/>
            <rFont val="Tahoma"/>
            <family val="2"/>
            <charset val="204"/>
          </rPr>
          <t>средняя прибыль за 1 сделку,
в старых пунктах</t>
        </r>
      </text>
    </comment>
    <comment ref="I316" authorId="0">
      <text>
        <r>
          <rPr>
            <sz val="9"/>
            <color indexed="81"/>
            <rFont val="Tahoma"/>
            <family val="2"/>
            <charset val="204"/>
          </rPr>
          <t>отклонение (разница) средней прибыли
от средней общей прибыли,
в старых пунктах</t>
        </r>
      </text>
    </comment>
    <comment ref="J316" authorId="0">
      <text>
        <r>
          <rPr>
            <sz val="9"/>
            <color indexed="81"/>
            <rFont val="Tahoma"/>
            <family val="2"/>
            <charset val="204"/>
          </rPr>
          <t>отклонение (разница) средней прибыли
от средней общей прибыли</t>
        </r>
      </text>
    </comment>
    <comment ref="L316" authorId="1">
      <text>
        <r>
          <rPr>
            <sz val="9"/>
            <color indexed="81"/>
            <rFont val="Tahoma"/>
            <family val="2"/>
            <charset val="204"/>
          </rPr>
          <t>число ордеров</t>
        </r>
      </text>
    </comment>
  </commentList>
</comments>
</file>

<file path=xl/sharedStrings.xml><?xml version="1.0" encoding="utf-8"?>
<sst xmlns="http://schemas.openxmlformats.org/spreadsheetml/2006/main" count="660" uniqueCount="69">
  <si>
    <t>Дата</t>
  </si>
  <si>
    <t>gbpjpy</t>
  </si>
  <si>
    <t>sell</t>
  </si>
  <si>
    <t>Тип</t>
  </si>
  <si>
    <t>usdjpy</t>
  </si>
  <si>
    <t>eurjpy</t>
  </si>
  <si>
    <t>eurcad</t>
  </si>
  <si>
    <t>audjpy</t>
  </si>
  <si>
    <t>gbpusd</t>
  </si>
  <si>
    <t>nzdcad</t>
  </si>
  <si>
    <t>usdcad</t>
  </si>
  <si>
    <t>euraud</t>
  </si>
  <si>
    <t>audnzd</t>
  </si>
  <si>
    <t>eurusd</t>
  </si>
  <si>
    <t>gbpcad</t>
  </si>
  <si>
    <t>audusd</t>
  </si>
  <si>
    <t>gbpaud</t>
  </si>
  <si>
    <t>ордера</t>
  </si>
  <si>
    <t>audcad</t>
  </si>
  <si>
    <t>nzdusd</t>
  </si>
  <si>
    <t>eurgbp</t>
  </si>
  <si>
    <t>страта</t>
  </si>
  <si>
    <t>Вход против недельной свечи на ожиданиях отскока</t>
  </si>
  <si>
    <t>Ожидание тейка 48 часов, далее закрываем сделку при выходе в безубыток</t>
  </si>
  <si>
    <t>gbpnzd</t>
  </si>
  <si>
    <t>buy</t>
  </si>
  <si>
    <t>eurnzd</t>
  </si>
  <si>
    <t>gbpchf</t>
  </si>
  <si>
    <t>usdchf</t>
  </si>
  <si>
    <t>chfjpy</t>
  </si>
  <si>
    <t>nzdjpy</t>
  </si>
  <si>
    <t>xauusd</t>
  </si>
  <si>
    <t>в работе</t>
  </si>
  <si>
    <t>более</t>
  </si>
  <si>
    <t>6 и более</t>
  </si>
  <si>
    <t>сделки</t>
  </si>
  <si>
    <t>Кол недель</t>
  </si>
  <si>
    <t>Кол сделок</t>
  </si>
  <si>
    <t>Сколько раз</t>
  </si>
  <si>
    <t>+</t>
  </si>
  <si>
    <t>audchf</t>
  </si>
  <si>
    <t>cadchf</t>
  </si>
  <si>
    <t>nzdchf</t>
  </si>
  <si>
    <t>cadjpy</t>
  </si>
  <si>
    <t>eurchf</t>
  </si>
  <si>
    <t>Инстр-т</t>
  </si>
  <si>
    <t>ММ (агрессивный) - лот 0,01 на 1 000 ед.депозита</t>
  </si>
  <si>
    <t>ММ (консервативный) - лот 0,01 на 3 000 ед.депозита</t>
  </si>
  <si>
    <t>Тело недельной свечи более 200п  (индикатор "candle_body_size")</t>
  </si>
  <si>
    <t>Усреднение тем же лотом через 100п с помощью советника "ArgoAverager 3.0"</t>
  </si>
  <si>
    <t xml:space="preserve">Сильные новости на предстоящей неделе </t>
  </si>
  <si>
    <t>ср.приб.</t>
  </si>
  <si>
    <t>прибыль</t>
  </si>
  <si>
    <t>процент</t>
  </si>
  <si>
    <t>пн</t>
  </si>
  <si>
    <t>вт</t>
  </si>
  <si>
    <t>ср</t>
  </si>
  <si>
    <t>чт</t>
  </si>
  <si>
    <t>пт</t>
  </si>
  <si>
    <t>отклон.</t>
  </si>
  <si>
    <t>ср.ордер</t>
  </si>
  <si>
    <t>отклон.%</t>
  </si>
  <si>
    <t>Отменяет вход:</t>
  </si>
  <si>
    <t>ГЕП в сторону открытия сделки более 15п</t>
  </si>
  <si>
    <t>Тень недельной свечи 20% и более со стороны нашего ордера</t>
  </si>
  <si>
    <t>Не торгуем последние 2 недели декабря и первые 2 недели января</t>
  </si>
  <si>
    <t>Тейк 50п (4х знак), стопов нет</t>
  </si>
  <si>
    <t>Тейк в советнике устанавливаем бу+50п</t>
  </si>
  <si>
    <t>6 и &gt;</t>
  </si>
</sst>
</file>

<file path=xl/styles.xml><?xml version="1.0" encoding="utf-8"?>
<styleSheet xmlns="http://schemas.openxmlformats.org/spreadsheetml/2006/main">
  <numFmts count="2">
    <numFmt numFmtId="164" formatCode="[$-419]d\ mmm;@"/>
    <numFmt numFmtId="165" formatCode="#,##0.0"/>
  </numFmts>
  <fonts count="6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color indexed="81"/>
      <name val="Tahoma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60"/>
  <sheetViews>
    <sheetView tabSelected="1" workbookViewId="0">
      <pane ySplit="1" topLeftCell="A309" activePane="bottomLeft" state="frozen"/>
      <selection pane="bottomLeft" activeCell="B315" sqref="B315"/>
    </sheetView>
  </sheetViews>
  <sheetFormatPr defaultRowHeight="12.75"/>
  <cols>
    <col min="1" max="1" width="2.7109375" style="4" customWidth="1"/>
    <col min="2" max="3" width="9.140625" style="4" customWidth="1"/>
    <col min="4" max="11" width="9.140625" style="4"/>
    <col min="12" max="12" width="9.140625" style="4" customWidth="1"/>
    <col min="13" max="18" width="4.7109375" style="4" customWidth="1"/>
    <col min="19" max="16384" width="9.140625" style="4"/>
  </cols>
  <sheetData>
    <row r="1" spans="2:12" ht="13.5" thickBot="1">
      <c r="B1" s="1" t="s">
        <v>0</v>
      </c>
      <c r="C1" s="2" t="s">
        <v>45</v>
      </c>
      <c r="D1" s="2" t="s">
        <v>3</v>
      </c>
      <c r="E1" s="2" t="s">
        <v>17</v>
      </c>
      <c r="F1" s="2" t="s">
        <v>54</v>
      </c>
      <c r="G1" s="2" t="s">
        <v>55</v>
      </c>
      <c r="H1" s="2" t="s">
        <v>56</v>
      </c>
      <c r="I1" s="2" t="s">
        <v>57</v>
      </c>
      <c r="J1" s="2" t="s">
        <v>58</v>
      </c>
      <c r="K1" s="3" t="s">
        <v>33</v>
      </c>
    </row>
    <row r="2" spans="2:12">
      <c r="B2" s="21">
        <v>42485</v>
      </c>
      <c r="C2" s="5" t="s">
        <v>1</v>
      </c>
      <c r="D2" s="5" t="s">
        <v>2</v>
      </c>
      <c r="E2" s="5">
        <v>1</v>
      </c>
      <c r="F2" s="5">
        <v>50</v>
      </c>
      <c r="G2" s="5"/>
      <c r="H2" s="5"/>
      <c r="I2" s="5"/>
      <c r="J2" s="5"/>
      <c r="K2" s="6"/>
      <c r="L2" s="20"/>
    </row>
    <row r="3" spans="2:12">
      <c r="B3" s="22"/>
      <c r="C3" s="30" t="s">
        <v>4</v>
      </c>
      <c r="D3" s="7" t="s">
        <v>2</v>
      </c>
      <c r="E3" s="7">
        <v>1</v>
      </c>
      <c r="F3" s="7">
        <v>50</v>
      </c>
      <c r="G3" s="7"/>
      <c r="H3" s="7"/>
      <c r="I3" s="7"/>
      <c r="J3" s="7"/>
      <c r="K3" s="8"/>
      <c r="L3" s="20"/>
    </row>
    <row r="4" spans="2:12">
      <c r="B4" s="22"/>
      <c r="C4" s="7" t="s">
        <v>5</v>
      </c>
      <c r="D4" s="7" t="s">
        <v>2</v>
      </c>
      <c r="E4" s="7">
        <v>1</v>
      </c>
      <c r="F4" s="7">
        <v>50</v>
      </c>
      <c r="G4" s="7"/>
      <c r="H4" s="7"/>
      <c r="I4" s="7"/>
      <c r="J4" s="7"/>
      <c r="K4" s="8"/>
      <c r="L4" s="20"/>
    </row>
    <row r="5" spans="2:12">
      <c r="B5" s="22"/>
      <c r="C5" s="7" t="s">
        <v>6</v>
      </c>
      <c r="D5" s="7" t="s">
        <v>25</v>
      </c>
      <c r="E5" s="7">
        <v>1</v>
      </c>
      <c r="F5" s="7">
        <v>50</v>
      </c>
      <c r="G5" s="7"/>
      <c r="H5" s="7"/>
      <c r="I5" s="7"/>
      <c r="J5" s="7"/>
      <c r="K5" s="8"/>
      <c r="L5" s="20"/>
    </row>
    <row r="6" spans="2:12">
      <c r="B6" s="22"/>
      <c r="C6" s="7" t="s">
        <v>7</v>
      </c>
      <c r="D6" s="7" t="s">
        <v>2</v>
      </c>
      <c r="E6" s="7">
        <v>1</v>
      </c>
      <c r="F6" s="7">
        <v>50</v>
      </c>
      <c r="G6" s="7"/>
      <c r="H6" s="7"/>
      <c r="I6" s="7"/>
      <c r="J6" s="7"/>
      <c r="K6" s="8"/>
      <c r="L6" s="20"/>
    </row>
    <row r="7" spans="2:12">
      <c r="B7" s="22"/>
      <c r="C7" s="7" t="s">
        <v>8</v>
      </c>
      <c r="D7" s="7" t="s">
        <v>2</v>
      </c>
      <c r="E7" s="7">
        <v>1</v>
      </c>
      <c r="F7" s="7">
        <v>23</v>
      </c>
      <c r="G7" s="7"/>
      <c r="H7" s="7"/>
      <c r="I7" s="7"/>
      <c r="J7" s="7"/>
      <c r="K7" s="8"/>
      <c r="L7" s="20"/>
    </row>
    <row r="8" spans="2:12">
      <c r="B8" s="22"/>
      <c r="C8" s="30" t="s">
        <v>9</v>
      </c>
      <c r="D8" s="7" t="s">
        <v>25</v>
      </c>
      <c r="E8" s="7">
        <v>1</v>
      </c>
      <c r="F8" s="7">
        <v>20</v>
      </c>
      <c r="G8" s="7"/>
      <c r="H8" s="7"/>
      <c r="I8" s="7"/>
      <c r="J8" s="7"/>
      <c r="K8" s="8"/>
      <c r="L8" s="20"/>
    </row>
    <row r="9" spans="2:12">
      <c r="B9" s="22"/>
      <c r="C9" s="7" t="s">
        <v>10</v>
      </c>
      <c r="D9" s="7" t="s">
        <v>25</v>
      </c>
      <c r="E9" s="7">
        <v>1</v>
      </c>
      <c r="F9" s="7">
        <v>17</v>
      </c>
      <c r="G9" s="7"/>
      <c r="H9" s="7"/>
      <c r="I9" s="7"/>
      <c r="J9" s="7"/>
      <c r="K9" s="8"/>
      <c r="L9" s="20"/>
    </row>
    <row r="10" spans="2:12">
      <c r="B10" s="22">
        <v>42492</v>
      </c>
      <c r="C10" s="7" t="s">
        <v>1</v>
      </c>
      <c r="D10" s="7" t="s">
        <v>25</v>
      </c>
      <c r="E10" s="7">
        <v>1</v>
      </c>
      <c r="F10" s="7">
        <v>100</v>
      </c>
      <c r="G10" s="7"/>
      <c r="H10" s="7"/>
      <c r="I10" s="7"/>
      <c r="J10" s="7"/>
      <c r="K10" s="8"/>
      <c r="L10" s="20"/>
    </row>
    <row r="11" spans="2:12">
      <c r="B11" s="22"/>
      <c r="C11" s="7" t="s">
        <v>4</v>
      </c>
      <c r="D11" s="7" t="s">
        <v>25</v>
      </c>
      <c r="E11" s="7">
        <v>1</v>
      </c>
      <c r="F11" s="7">
        <v>50</v>
      </c>
      <c r="G11" s="7"/>
      <c r="H11" s="7"/>
      <c r="I11" s="7"/>
      <c r="J11" s="7"/>
      <c r="K11" s="8"/>
      <c r="L11" s="20"/>
    </row>
    <row r="12" spans="2:12">
      <c r="B12" s="22"/>
      <c r="C12" s="7" t="s">
        <v>7</v>
      </c>
      <c r="D12" s="7" t="s">
        <v>25</v>
      </c>
      <c r="E12" s="7">
        <v>1</v>
      </c>
      <c r="F12" s="7">
        <v>85</v>
      </c>
      <c r="G12" s="7"/>
      <c r="H12" s="7"/>
      <c r="I12" s="7"/>
      <c r="J12" s="7"/>
      <c r="K12" s="8"/>
      <c r="L12" s="20"/>
    </row>
    <row r="13" spans="2:12">
      <c r="B13" s="22"/>
      <c r="C13" s="7" t="s">
        <v>11</v>
      </c>
      <c r="D13" s="7" t="s">
        <v>2</v>
      </c>
      <c r="E13" s="7">
        <v>1</v>
      </c>
      <c r="F13" s="7">
        <v>42</v>
      </c>
      <c r="G13" s="7"/>
      <c r="H13" s="7"/>
      <c r="I13" s="7"/>
      <c r="J13" s="7"/>
      <c r="K13" s="8"/>
      <c r="L13" s="20"/>
    </row>
    <row r="14" spans="2:12">
      <c r="B14" s="22"/>
      <c r="C14" s="7" t="s">
        <v>5</v>
      </c>
      <c r="D14" s="7" t="s">
        <v>25</v>
      </c>
      <c r="E14" s="7">
        <v>1</v>
      </c>
      <c r="F14" s="7">
        <v>100</v>
      </c>
      <c r="G14" s="7"/>
      <c r="H14" s="7"/>
      <c r="I14" s="7"/>
      <c r="J14" s="7"/>
      <c r="K14" s="8"/>
      <c r="L14" s="20"/>
    </row>
    <row r="15" spans="2:12">
      <c r="B15" s="22"/>
      <c r="C15" s="7" t="s">
        <v>12</v>
      </c>
      <c r="D15" s="7" t="s">
        <v>25</v>
      </c>
      <c r="E15" s="7">
        <v>1</v>
      </c>
      <c r="F15" s="7">
        <v>63</v>
      </c>
      <c r="G15" s="7"/>
      <c r="H15" s="7"/>
      <c r="I15" s="7"/>
      <c r="J15" s="7"/>
      <c r="K15" s="8"/>
      <c r="L15" s="20"/>
    </row>
    <row r="16" spans="2:12">
      <c r="B16" s="22"/>
      <c r="C16" s="7" t="s">
        <v>13</v>
      </c>
      <c r="D16" s="7" t="s">
        <v>2</v>
      </c>
      <c r="E16" s="7">
        <v>1</v>
      </c>
      <c r="F16" s="7"/>
      <c r="G16" s="7"/>
      <c r="H16" s="7"/>
      <c r="I16" s="7">
        <v>57</v>
      </c>
      <c r="J16" s="7"/>
      <c r="K16" s="8"/>
      <c r="L16" s="20"/>
    </row>
    <row r="17" spans="2:12">
      <c r="B17" s="22">
        <v>42499</v>
      </c>
      <c r="C17" s="7" t="s">
        <v>11</v>
      </c>
      <c r="D17" s="7" t="s">
        <v>2</v>
      </c>
      <c r="E17" s="7">
        <v>2</v>
      </c>
      <c r="F17" s="7"/>
      <c r="G17" s="7">
        <v>146</v>
      </c>
      <c r="H17" s="7"/>
      <c r="I17" s="7"/>
      <c r="J17" s="7"/>
      <c r="K17" s="8"/>
      <c r="L17" s="20"/>
    </row>
    <row r="18" spans="2:12">
      <c r="B18" s="22"/>
      <c r="C18" s="7" t="s">
        <v>10</v>
      </c>
      <c r="D18" s="7" t="s">
        <v>2</v>
      </c>
      <c r="E18" s="7">
        <v>2</v>
      </c>
      <c r="F18" s="7"/>
      <c r="G18" s="7">
        <v>98</v>
      </c>
      <c r="H18" s="7"/>
      <c r="I18" s="7"/>
      <c r="J18" s="7"/>
      <c r="K18" s="8"/>
      <c r="L18" s="20"/>
    </row>
    <row r="19" spans="2:12">
      <c r="B19" s="22"/>
      <c r="C19" s="7" t="s">
        <v>6</v>
      </c>
      <c r="D19" s="7" t="s">
        <v>2</v>
      </c>
      <c r="E19" s="7">
        <v>1</v>
      </c>
      <c r="F19" s="7">
        <v>50</v>
      </c>
      <c r="G19" s="7"/>
      <c r="H19" s="7"/>
      <c r="I19" s="7"/>
      <c r="J19" s="7"/>
      <c r="K19" s="8"/>
      <c r="L19" s="20"/>
    </row>
    <row r="20" spans="2:12">
      <c r="B20" s="22"/>
      <c r="C20" s="7" t="s">
        <v>14</v>
      </c>
      <c r="D20" s="7" t="s">
        <v>2</v>
      </c>
      <c r="E20" s="7">
        <v>1</v>
      </c>
      <c r="F20" s="7">
        <v>50</v>
      </c>
      <c r="G20" s="7"/>
      <c r="H20" s="7"/>
      <c r="I20" s="7"/>
      <c r="J20" s="7"/>
      <c r="K20" s="8"/>
      <c r="L20" s="20"/>
    </row>
    <row r="21" spans="2:12">
      <c r="B21" s="22"/>
      <c r="C21" s="7" t="s">
        <v>15</v>
      </c>
      <c r="D21" s="7" t="s">
        <v>25</v>
      </c>
      <c r="E21" s="7">
        <v>2</v>
      </c>
      <c r="F21" s="7"/>
      <c r="G21" s="7"/>
      <c r="H21" s="7">
        <v>56</v>
      </c>
      <c r="I21" s="7"/>
      <c r="J21" s="7"/>
      <c r="K21" s="8"/>
      <c r="L21" s="20"/>
    </row>
    <row r="22" spans="2:12">
      <c r="B22" s="22"/>
      <c r="C22" s="7" t="s">
        <v>16</v>
      </c>
      <c r="D22" s="7" t="s">
        <v>2</v>
      </c>
      <c r="E22" s="7">
        <v>1</v>
      </c>
      <c r="F22" s="7">
        <v>50</v>
      </c>
      <c r="G22" s="7"/>
      <c r="H22" s="7"/>
      <c r="I22" s="7"/>
      <c r="J22" s="7"/>
      <c r="K22" s="8"/>
      <c r="L22" s="20"/>
    </row>
    <row r="23" spans="2:12">
      <c r="B23" s="22">
        <v>42506</v>
      </c>
      <c r="C23" s="7" t="s">
        <v>11</v>
      </c>
      <c r="D23" s="7" t="s">
        <v>2</v>
      </c>
      <c r="E23" s="7">
        <v>1</v>
      </c>
      <c r="F23" s="7">
        <v>50</v>
      </c>
      <c r="G23" s="7"/>
      <c r="H23" s="7"/>
      <c r="I23" s="7"/>
      <c r="J23" s="7"/>
      <c r="K23" s="8"/>
      <c r="L23" s="20"/>
    </row>
    <row r="24" spans="2:12">
      <c r="B24" s="22"/>
      <c r="C24" s="7" t="s">
        <v>16</v>
      </c>
      <c r="D24" s="7" t="s">
        <v>2</v>
      </c>
      <c r="E24" s="7">
        <v>1</v>
      </c>
      <c r="F24" s="7">
        <v>50</v>
      </c>
      <c r="G24" s="7"/>
      <c r="H24" s="7"/>
      <c r="I24" s="7"/>
      <c r="J24" s="7"/>
      <c r="K24" s="8"/>
      <c r="L24" s="20"/>
    </row>
    <row r="25" spans="2:12">
      <c r="B25" s="22"/>
      <c r="C25" s="7" t="s">
        <v>15</v>
      </c>
      <c r="D25" s="7" t="s">
        <v>25</v>
      </c>
      <c r="E25" s="7">
        <v>1</v>
      </c>
      <c r="F25" s="7">
        <v>34</v>
      </c>
      <c r="G25" s="7"/>
      <c r="H25" s="7"/>
      <c r="I25" s="7"/>
      <c r="J25" s="7"/>
      <c r="K25" s="8"/>
      <c r="L25" s="20"/>
    </row>
    <row r="26" spans="2:12">
      <c r="B26" s="22"/>
      <c r="C26" s="30" t="s">
        <v>18</v>
      </c>
      <c r="D26" s="7" t="s">
        <v>25</v>
      </c>
      <c r="E26" s="7">
        <v>1</v>
      </c>
      <c r="F26" s="7">
        <v>35</v>
      </c>
      <c r="G26" s="7"/>
      <c r="H26" s="7"/>
      <c r="I26" s="7"/>
      <c r="J26" s="7"/>
      <c r="K26" s="8"/>
      <c r="L26" s="20"/>
    </row>
    <row r="27" spans="2:12">
      <c r="B27" s="22"/>
      <c r="C27" s="7" t="s">
        <v>12</v>
      </c>
      <c r="D27" s="7" t="s">
        <v>25</v>
      </c>
      <c r="E27" s="7">
        <v>1</v>
      </c>
      <c r="F27" s="7">
        <v>50</v>
      </c>
      <c r="G27" s="7"/>
      <c r="H27" s="7"/>
      <c r="I27" s="7"/>
      <c r="J27" s="7"/>
      <c r="K27" s="8"/>
      <c r="L27" s="20"/>
    </row>
    <row r="28" spans="2:12">
      <c r="B28" s="22">
        <v>42513</v>
      </c>
      <c r="C28" s="7" t="s">
        <v>14</v>
      </c>
      <c r="D28" s="7" t="s">
        <v>2</v>
      </c>
      <c r="E28" s="7">
        <v>2</v>
      </c>
      <c r="F28" s="7">
        <v>100</v>
      </c>
      <c r="G28" s="7"/>
      <c r="H28" s="7"/>
      <c r="I28" s="7"/>
      <c r="J28" s="7"/>
      <c r="K28" s="8"/>
      <c r="L28" s="20"/>
    </row>
    <row r="29" spans="2:12">
      <c r="B29" s="22"/>
      <c r="C29" s="7" t="s">
        <v>1</v>
      </c>
      <c r="D29" s="7" t="s">
        <v>2</v>
      </c>
      <c r="E29" s="7">
        <v>1</v>
      </c>
      <c r="F29" s="7">
        <v>50</v>
      </c>
      <c r="G29" s="7"/>
      <c r="H29" s="7"/>
      <c r="I29" s="7"/>
      <c r="J29" s="7"/>
      <c r="K29" s="8"/>
      <c r="L29" s="20"/>
    </row>
    <row r="30" spans="2:12">
      <c r="B30" s="22"/>
      <c r="C30" s="7" t="s">
        <v>16</v>
      </c>
      <c r="D30" s="7" t="s">
        <v>2</v>
      </c>
      <c r="E30" s="7">
        <v>1</v>
      </c>
      <c r="F30" s="7">
        <v>50</v>
      </c>
      <c r="G30" s="7"/>
      <c r="H30" s="7"/>
      <c r="I30" s="7"/>
      <c r="J30" s="7"/>
      <c r="K30" s="8"/>
      <c r="L30" s="20"/>
    </row>
    <row r="31" spans="2:12">
      <c r="B31" s="22"/>
      <c r="C31" s="7" t="s">
        <v>15</v>
      </c>
      <c r="D31" s="7" t="s">
        <v>25</v>
      </c>
      <c r="E31" s="7">
        <v>3</v>
      </c>
      <c r="F31" s="7"/>
      <c r="G31" s="7"/>
      <c r="H31" s="7">
        <v>77</v>
      </c>
      <c r="I31" s="7"/>
      <c r="J31" s="7"/>
      <c r="K31" s="8"/>
      <c r="L31" s="20"/>
    </row>
    <row r="32" spans="2:12">
      <c r="B32" s="22"/>
      <c r="C32" s="7" t="s">
        <v>12</v>
      </c>
      <c r="D32" s="7" t="s">
        <v>25</v>
      </c>
      <c r="E32" s="7">
        <v>2</v>
      </c>
      <c r="F32" s="7"/>
      <c r="G32" s="7">
        <v>149</v>
      </c>
      <c r="H32" s="7"/>
      <c r="I32" s="7"/>
      <c r="J32" s="7"/>
      <c r="K32" s="8"/>
      <c r="L32" s="20"/>
    </row>
    <row r="33" spans="2:12">
      <c r="B33" s="22">
        <v>42520</v>
      </c>
      <c r="C33" s="7" t="s">
        <v>16</v>
      </c>
      <c r="D33" s="7" t="s">
        <v>2</v>
      </c>
      <c r="E33" s="7">
        <v>1</v>
      </c>
      <c r="F33" s="7"/>
      <c r="G33" s="7">
        <v>50</v>
      </c>
      <c r="H33" s="7"/>
      <c r="I33" s="7"/>
      <c r="J33" s="7"/>
      <c r="K33" s="8"/>
      <c r="L33" s="20"/>
    </row>
    <row r="34" spans="2:12">
      <c r="B34" s="22"/>
      <c r="C34" s="7" t="s">
        <v>6</v>
      </c>
      <c r="D34" s="7" t="s">
        <v>25</v>
      </c>
      <c r="E34" s="7">
        <v>1</v>
      </c>
      <c r="F34" s="7">
        <v>45</v>
      </c>
      <c r="G34" s="7"/>
      <c r="H34" s="7"/>
      <c r="I34" s="7"/>
      <c r="J34" s="7"/>
      <c r="K34" s="8"/>
      <c r="L34" s="20"/>
    </row>
    <row r="35" spans="2:12">
      <c r="B35" s="22"/>
      <c r="C35" s="7" t="s">
        <v>1</v>
      </c>
      <c r="D35" s="7" t="s">
        <v>2</v>
      </c>
      <c r="E35" s="7">
        <v>4</v>
      </c>
      <c r="F35" s="7"/>
      <c r="G35" s="7">
        <v>347</v>
      </c>
      <c r="H35" s="7"/>
      <c r="I35" s="7"/>
      <c r="J35" s="7"/>
      <c r="K35" s="8"/>
      <c r="L35" s="20"/>
    </row>
    <row r="36" spans="2:12">
      <c r="B36" s="22"/>
      <c r="C36" s="7" t="s">
        <v>15</v>
      </c>
      <c r="D36" s="7" t="s">
        <v>25</v>
      </c>
      <c r="E36" s="7">
        <v>1</v>
      </c>
      <c r="F36" s="7"/>
      <c r="G36" s="7">
        <v>50</v>
      </c>
      <c r="H36" s="7"/>
      <c r="I36" s="7"/>
      <c r="J36" s="7"/>
      <c r="K36" s="8"/>
      <c r="L36" s="20"/>
    </row>
    <row r="37" spans="2:12">
      <c r="B37" s="22"/>
      <c r="C37" s="7" t="s">
        <v>12</v>
      </c>
      <c r="D37" s="7" t="s">
        <v>25</v>
      </c>
      <c r="E37" s="7">
        <v>1</v>
      </c>
      <c r="F37" s="7"/>
      <c r="G37" s="7">
        <v>38</v>
      </c>
      <c r="H37" s="7"/>
      <c r="I37" s="7"/>
      <c r="J37" s="7"/>
      <c r="K37" s="8"/>
      <c r="L37" s="20"/>
    </row>
    <row r="38" spans="2:12">
      <c r="B38" s="22"/>
      <c r="C38" s="7" t="s">
        <v>14</v>
      </c>
      <c r="D38" s="7" t="s">
        <v>2</v>
      </c>
      <c r="E38" s="7">
        <v>3</v>
      </c>
      <c r="F38" s="7"/>
      <c r="G38" s="7">
        <v>222</v>
      </c>
      <c r="H38" s="7"/>
      <c r="I38" s="7"/>
      <c r="J38" s="7"/>
      <c r="K38" s="8"/>
      <c r="L38" s="20"/>
    </row>
    <row r="39" spans="2:12">
      <c r="B39" s="22">
        <v>42527</v>
      </c>
      <c r="C39" s="7" t="s">
        <v>16</v>
      </c>
      <c r="D39" s="7" t="s">
        <v>25</v>
      </c>
      <c r="E39" s="7">
        <v>1</v>
      </c>
      <c r="F39" s="7">
        <v>50</v>
      </c>
      <c r="G39" s="7"/>
      <c r="H39" s="7"/>
      <c r="I39" s="7"/>
      <c r="J39" s="7"/>
      <c r="K39" s="8"/>
      <c r="L39" s="20"/>
    </row>
    <row r="40" spans="2:12">
      <c r="B40" s="22"/>
      <c r="C40" s="7" t="s">
        <v>1</v>
      </c>
      <c r="D40" s="7" t="s">
        <v>25</v>
      </c>
      <c r="E40" s="7">
        <v>2</v>
      </c>
      <c r="F40" s="7">
        <v>139</v>
      </c>
      <c r="G40" s="7"/>
      <c r="H40" s="7"/>
      <c r="I40" s="7"/>
      <c r="J40" s="7"/>
      <c r="K40" s="8"/>
      <c r="L40" s="20"/>
    </row>
    <row r="41" spans="2:12">
      <c r="B41" s="22"/>
      <c r="C41" s="7" t="s">
        <v>4</v>
      </c>
      <c r="D41" s="7" t="s">
        <v>25</v>
      </c>
      <c r="E41" s="7">
        <v>1</v>
      </c>
      <c r="F41" s="7">
        <v>50</v>
      </c>
      <c r="G41" s="7"/>
      <c r="H41" s="7"/>
      <c r="I41" s="7"/>
      <c r="J41" s="7"/>
      <c r="K41" s="8"/>
      <c r="L41" s="20"/>
    </row>
    <row r="42" spans="2:12">
      <c r="B42" s="22"/>
      <c r="C42" s="7" t="s">
        <v>9</v>
      </c>
      <c r="D42" s="7" t="s">
        <v>2</v>
      </c>
      <c r="E42" s="7">
        <v>1</v>
      </c>
      <c r="F42" s="7">
        <v>50</v>
      </c>
      <c r="G42" s="7"/>
      <c r="H42" s="7"/>
      <c r="I42" s="7"/>
      <c r="J42" s="7"/>
      <c r="K42" s="8"/>
      <c r="L42" s="20"/>
    </row>
    <row r="43" spans="2:12">
      <c r="B43" s="22"/>
      <c r="C43" s="7" t="s">
        <v>19</v>
      </c>
      <c r="D43" s="7" t="s">
        <v>2</v>
      </c>
      <c r="E43" s="7">
        <v>1</v>
      </c>
      <c r="F43" s="7"/>
      <c r="G43" s="7">
        <v>45</v>
      </c>
      <c r="H43" s="7"/>
      <c r="I43" s="7"/>
      <c r="J43" s="7"/>
      <c r="K43" s="8"/>
      <c r="L43" s="20"/>
    </row>
    <row r="44" spans="2:12">
      <c r="B44" s="22"/>
      <c r="C44" s="7" t="s">
        <v>13</v>
      </c>
      <c r="D44" s="7" t="s">
        <v>2</v>
      </c>
      <c r="E44" s="7">
        <v>1</v>
      </c>
      <c r="F44" s="7"/>
      <c r="G44" s="7">
        <v>9</v>
      </c>
      <c r="H44" s="7"/>
      <c r="I44" s="7"/>
      <c r="J44" s="7"/>
      <c r="K44" s="8"/>
      <c r="L44" s="20"/>
    </row>
    <row r="45" spans="2:12">
      <c r="B45" s="22"/>
      <c r="C45" s="7" t="s">
        <v>14</v>
      </c>
      <c r="D45" s="7" t="s">
        <v>25</v>
      </c>
      <c r="E45" s="7">
        <v>5</v>
      </c>
      <c r="F45" s="7"/>
      <c r="G45" s="7">
        <v>751</v>
      </c>
      <c r="H45" s="7"/>
      <c r="I45" s="7"/>
      <c r="J45" s="7"/>
      <c r="K45" s="8"/>
      <c r="L45" s="20"/>
    </row>
    <row r="46" spans="2:12">
      <c r="B46" s="22"/>
      <c r="C46" s="7" t="s">
        <v>20</v>
      </c>
      <c r="D46" s="7" t="s">
        <v>2</v>
      </c>
      <c r="E46" s="7">
        <v>1</v>
      </c>
      <c r="F46" s="7">
        <v>25</v>
      </c>
      <c r="G46" s="7"/>
      <c r="H46" s="7"/>
      <c r="I46" s="7"/>
      <c r="J46" s="7"/>
      <c r="K46" s="8"/>
      <c r="L46" s="20"/>
    </row>
    <row r="47" spans="2:12">
      <c r="B47" s="22"/>
      <c r="C47" s="7" t="s">
        <v>6</v>
      </c>
      <c r="D47" s="7" t="s">
        <v>2</v>
      </c>
      <c r="E47" s="7">
        <v>2</v>
      </c>
      <c r="F47" s="7">
        <v>92</v>
      </c>
      <c r="G47" s="7"/>
      <c r="H47" s="7"/>
      <c r="I47" s="7"/>
      <c r="J47" s="7"/>
      <c r="K47" s="8"/>
      <c r="L47" s="20"/>
    </row>
    <row r="48" spans="2:12">
      <c r="B48" s="22">
        <v>42534</v>
      </c>
      <c r="C48" s="7" t="s">
        <v>14</v>
      </c>
      <c r="D48" s="7" t="s">
        <v>25</v>
      </c>
      <c r="E48" s="7">
        <v>3</v>
      </c>
      <c r="F48" s="7">
        <v>363</v>
      </c>
      <c r="G48" s="7"/>
      <c r="H48" s="7"/>
      <c r="I48" s="7"/>
      <c r="J48" s="7"/>
      <c r="K48" s="8"/>
      <c r="L48" s="20"/>
    </row>
    <row r="49" spans="2:12">
      <c r="B49" s="22"/>
      <c r="C49" s="7" t="s">
        <v>6</v>
      </c>
      <c r="D49" s="7" t="s">
        <v>25</v>
      </c>
      <c r="E49" s="7">
        <v>2</v>
      </c>
      <c r="F49" s="7">
        <v>71</v>
      </c>
      <c r="G49" s="7"/>
      <c r="H49" s="7"/>
      <c r="I49" s="7"/>
      <c r="J49" s="7"/>
      <c r="K49" s="8"/>
      <c r="L49" s="20"/>
    </row>
    <row r="50" spans="2:12">
      <c r="B50" s="22"/>
      <c r="C50" s="7" t="s">
        <v>16</v>
      </c>
      <c r="D50" s="7" t="s">
        <v>25</v>
      </c>
      <c r="E50" s="7">
        <v>3</v>
      </c>
      <c r="F50" s="7">
        <v>137</v>
      </c>
      <c r="G50" s="7"/>
      <c r="H50" s="7"/>
      <c r="I50" s="7"/>
      <c r="J50" s="7"/>
      <c r="K50" s="8"/>
      <c r="L50" s="20"/>
    </row>
    <row r="51" spans="2:12">
      <c r="B51" s="22"/>
      <c r="C51" s="7" t="s">
        <v>8</v>
      </c>
      <c r="D51" s="7" t="s">
        <v>25</v>
      </c>
      <c r="E51" s="7">
        <v>3</v>
      </c>
      <c r="F51" s="7">
        <v>241</v>
      </c>
      <c r="G51" s="7"/>
      <c r="H51" s="7"/>
      <c r="I51" s="7"/>
      <c r="J51" s="7"/>
      <c r="K51" s="8"/>
      <c r="L51" s="20"/>
    </row>
    <row r="52" spans="2:12">
      <c r="B52" s="22"/>
      <c r="C52" s="7" t="s">
        <v>1</v>
      </c>
      <c r="D52" s="7" t="s">
        <v>25</v>
      </c>
      <c r="E52" s="7">
        <v>3</v>
      </c>
      <c r="F52" s="7">
        <v>175</v>
      </c>
      <c r="G52" s="7"/>
      <c r="H52" s="7"/>
      <c r="I52" s="7"/>
      <c r="J52" s="7"/>
      <c r="K52" s="8"/>
      <c r="L52" s="20"/>
    </row>
    <row r="53" spans="2:12">
      <c r="B53" s="22"/>
      <c r="C53" s="7" t="s">
        <v>12</v>
      </c>
      <c r="D53" s="7" t="s">
        <v>25</v>
      </c>
      <c r="E53" s="7">
        <v>1</v>
      </c>
      <c r="F53" s="7">
        <v>15</v>
      </c>
      <c r="G53" s="7"/>
      <c r="H53" s="7"/>
      <c r="I53" s="7"/>
      <c r="J53" s="7"/>
      <c r="K53" s="8"/>
      <c r="L53" s="20"/>
    </row>
    <row r="54" spans="2:12">
      <c r="B54" s="22">
        <v>42541</v>
      </c>
      <c r="C54" s="7"/>
      <c r="D54" s="7"/>
      <c r="E54" s="7"/>
      <c r="F54" s="7"/>
      <c r="G54" s="7"/>
      <c r="H54" s="7"/>
      <c r="I54" s="7"/>
      <c r="J54" s="7"/>
      <c r="K54" s="8"/>
      <c r="L54" s="20"/>
    </row>
    <row r="55" spans="2:12">
      <c r="B55" s="22">
        <v>42548</v>
      </c>
      <c r="C55" s="7" t="s">
        <v>16</v>
      </c>
      <c r="D55" s="7" t="s">
        <v>25</v>
      </c>
      <c r="E55" s="7">
        <v>4</v>
      </c>
      <c r="F55" s="7">
        <v>137</v>
      </c>
      <c r="G55" s="7"/>
      <c r="H55" s="7"/>
      <c r="I55" s="7"/>
      <c r="J55" s="7"/>
      <c r="K55" s="8"/>
      <c r="L55" s="20"/>
    </row>
    <row r="56" spans="2:12">
      <c r="B56" s="22"/>
      <c r="C56" s="7" t="s">
        <v>1</v>
      </c>
      <c r="D56" s="7" t="s">
        <v>25</v>
      </c>
      <c r="E56" s="7">
        <v>1</v>
      </c>
      <c r="F56" s="7">
        <v>50</v>
      </c>
      <c r="G56" s="7"/>
      <c r="H56" s="7"/>
      <c r="I56" s="7"/>
      <c r="J56" s="7"/>
      <c r="K56" s="8"/>
      <c r="L56" s="20"/>
    </row>
    <row r="57" spans="2:12">
      <c r="B57" s="22"/>
      <c r="C57" s="7" t="s">
        <v>14</v>
      </c>
      <c r="D57" s="7" t="s">
        <v>25</v>
      </c>
      <c r="E57" s="7">
        <v>1</v>
      </c>
      <c r="F57" s="7">
        <v>50</v>
      </c>
      <c r="G57" s="7"/>
      <c r="H57" s="7"/>
      <c r="I57" s="7"/>
      <c r="J57" s="7"/>
      <c r="K57" s="8"/>
      <c r="L57" s="20"/>
    </row>
    <row r="58" spans="2:12">
      <c r="B58" s="22"/>
      <c r="C58" s="7" t="s">
        <v>8</v>
      </c>
      <c r="D58" s="7" t="s">
        <v>25</v>
      </c>
      <c r="E58" s="7">
        <v>1</v>
      </c>
      <c r="F58" s="7">
        <v>50</v>
      </c>
      <c r="G58" s="7"/>
      <c r="H58" s="7"/>
      <c r="I58" s="7"/>
      <c r="J58" s="7"/>
      <c r="K58" s="8"/>
      <c r="L58" s="20"/>
    </row>
    <row r="59" spans="2:12">
      <c r="B59" s="22"/>
      <c r="C59" s="7" t="s">
        <v>5</v>
      </c>
      <c r="D59" s="7" t="s">
        <v>25</v>
      </c>
      <c r="E59" s="7">
        <v>1</v>
      </c>
      <c r="F59" s="7">
        <v>50</v>
      </c>
      <c r="G59" s="7"/>
      <c r="H59" s="7"/>
      <c r="I59" s="7"/>
      <c r="J59" s="7"/>
      <c r="K59" s="8"/>
      <c r="L59" s="20"/>
    </row>
    <row r="60" spans="2:12">
      <c r="B60" s="22"/>
      <c r="C60" s="7" t="s">
        <v>11</v>
      </c>
      <c r="D60" s="7" t="s">
        <v>25</v>
      </c>
      <c r="E60" s="7">
        <v>1</v>
      </c>
      <c r="F60" s="7">
        <v>50</v>
      </c>
      <c r="G60" s="7"/>
      <c r="H60" s="7"/>
      <c r="I60" s="7"/>
      <c r="J60" s="7"/>
      <c r="K60" s="8"/>
      <c r="L60" s="20"/>
    </row>
    <row r="61" spans="2:12">
      <c r="B61" s="22"/>
      <c r="C61" s="7" t="s">
        <v>20</v>
      </c>
      <c r="D61" s="7" t="s">
        <v>2</v>
      </c>
      <c r="E61" s="7">
        <v>2</v>
      </c>
      <c r="F61" s="7"/>
      <c r="G61" s="7">
        <v>11</v>
      </c>
      <c r="H61" s="7"/>
      <c r="I61" s="7"/>
      <c r="J61" s="7"/>
      <c r="K61" s="8"/>
      <c r="L61" s="20"/>
    </row>
    <row r="62" spans="2:12">
      <c r="B62" s="22"/>
      <c r="C62" s="7" t="s">
        <v>4</v>
      </c>
      <c r="D62" s="7" t="s">
        <v>25</v>
      </c>
      <c r="E62" s="7">
        <v>1</v>
      </c>
      <c r="F62" s="7">
        <v>50</v>
      </c>
      <c r="G62" s="7"/>
      <c r="H62" s="7"/>
      <c r="I62" s="7"/>
      <c r="J62" s="7"/>
      <c r="K62" s="8"/>
      <c r="L62" s="20"/>
    </row>
    <row r="63" spans="2:12">
      <c r="B63" s="22"/>
      <c r="C63" s="7" t="s">
        <v>13</v>
      </c>
      <c r="D63" s="7" t="s">
        <v>25</v>
      </c>
      <c r="E63" s="7">
        <v>1</v>
      </c>
      <c r="F63" s="7">
        <v>50</v>
      </c>
      <c r="G63" s="7"/>
      <c r="H63" s="7"/>
      <c r="I63" s="7"/>
      <c r="J63" s="7"/>
      <c r="K63" s="8"/>
      <c r="L63" s="20"/>
    </row>
    <row r="64" spans="2:12">
      <c r="B64" s="22">
        <v>42920</v>
      </c>
      <c r="C64" s="7" t="s">
        <v>14</v>
      </c>
      <c r="D64" s="7" t="s">
        <v>25</v>
      </c>
      <c r="E64" s="7">
        <v>6</v>
      </c>
      <c r="F64" s="7"/>
      <c r="G64" s="7"/>
      <c r="H64" s="7"/>
      <c r="I64" s="7"/>
      <c r="J64" s="7">
        <v>177</v>
      </c>
      <c r="K64" s="8"/>
      <c r="L64" s="20"/>
    </row>
    <row r="65" spans="2:12">
      <c r="B65" s="22"/>
      <c r="C65" s="7" t="s">
        <v>5</v>
      </c>
      <c r="D65" s="7" t="s">
        <v>2</v>
      </c>
      <c r="E65" s="7">
        <v>1</v>
      </c>
      <c r="F65" s="7"/>
      <c r="G65" s="7">
        <v>50</v>
      </c>
      <c r="H65" s="7"/>
      <c r="I65" s="7"/>
      <c r="J65" s="7"/>
      <c r="K65" s="8"/>
      <c r="L65" s="20"/>
    </row>
    <row r="66" spans="2:12">
      <c r="B66" s="22"/>
      <c r="C66" s="7" t="s">
        <v>20</v>
      </c>
      <c r="D66" s="7" t="s">
        <v>2</v>
      </c>
      <c r="E66" s="7">
        <v>1</v>
      </c>
      <c r="F66" s="7">
        <v>50</v>
      </c>
      <c r="G66" s="7"/>
      <c r="H66" s="7"/>
      <c r="I66" s="7"/>
      <c r="J66" s="7"/>
      <c r="K66" s="8"/>
      <c r="L66" s="20"/>
    </row>
    <row r="67" spans="2:12">
      <c r="B67" s="22">
        <v>42562</v>
      </c>
      <c r="C67" s="7" t="s">
        <v>16</v>
      </c>
      <c r="D67" s="7" t="s">
        <v>25</v>
      </c>
      <c r="E67" s="7">
        <v>1</v>
      </c>
      <c r="F67" s="7">
        <v>50</v>
      </c>
      <c r="G67" s="7"/>
      <c r="H67" s="7"/>
      <c r="I67" s="7"/>
      <c r="J67" s="7"/>
      <c r="K67" s="8"/>
      <c r="L67" s="20"/>
    </row>
    <row r="68" spans="2:12">
      <c r="B68" s="22"/>
      <c r="C68" s="7" t="s">
        <v>1</v>
      </c>
      <c r="D68" s="7" t="s">
        <v>25</v>
      </c>
      <c r="E68" s="7">
        <v>1</v>
      </c>
      <c r="F68" s="7">
        <v>50</v>
      </c>
      <c r="G68" s="7"/>
      <c r="H68" s="7"/>
      <c r="I68" s="7"/>
      <c r="J68" s="7"/>
      <c r="K68" s="8"/>
      <c r="L68" s="20"/>
    </row>
    <row r="69" spans="2:12">
      <c r="B69" s="22"/>
      <c r="C69" s="7" t="s">
        <v>11</v>
      </c>
      <c r="D69" s="7" t="s">
        <v>25</v>
      </c>
      <c r="E69" s="7">
        <v>1</v>
      </c>
      <c r="F69" s="7">
        <v>50</v>
      </c>
      <c r="G69" s="7"/>
      <c r="H69" s="7"/>
      <c r="I69" s="7"/>
      <c r="J69" s="7"/>
      <c r="K69" s="8"/>
      <c r="L69" s="20"/>
    </row>
    <row r="70" spans="2:12">
      <c r="B70" s="22"/>
      <c r="C70" s="7" t="s">
        <v>5</v>
      </c>
      <c r="D70" s="7" t="s">
        <v>25</v>
      </c>
      <c r="E70" s="7">
        <v>1</v>
      </c>
      <c r="F70" s="7">
        <v>50</v>
      </c>
      <c r="G70" s="7"/>
      <c r="H70" s="7"/>
      <c r="I70" s="7"/>
      <c r="J70" s="7"/>
      <c r="K70" s="8"/>
      <c r="L70" s="20"/>
    </row>
    <row r="71" spans="2:12">
      <c r="B71" s="22"/>
      <c r="C71" s="7" t="s">
        <v>8</v>
      </c>
      <c r="D71" s="7" t="s">
        <v>25</v>
      </c>
      <c r="E71" s="7">
        <v>1</v>
      </c>
      <c r="F71" s="7">
        <v>50</v>
      </c>
      <c r="G71" s="7"/>
      <c r="H71" s="7"/>
      <c r="I71" s="7"/>
      <c r="J71" s="7"/>
      <c r="K71" s="8"/>
      <c r="L71" s="20"/>
    </row>
    <row r="72" spans="2:12">
      <c r="B72" s="22"/>
      <c r="C72" s="7" t="s">
        <v>9</v>
      </c>
      <c r="D72" s="7" t="s">
        <v>2</v>
      </c>
      <c r="E72" s="7">
        <v>1</v>
      </c>
      <c r="F72" s="7">
        <v>50</v>
      </c>
      <c r="G72" s="7"/>
      <c r="H72" s="7"/>
      <c r="I72" s="7"/>
      <c r="J72" s="7"/>
      <c r="K72" s="8"/>
      <c r="L72" s="20"/>
    </row>
    <row r="73" spans="2:12">
      <c r="B73" s="22"/>
      <c r="C73" s="7" t="s">
        <v>18</v>
      </c>
      <c r="D73" s="7" t="s">
        <v>2</v>
      </c>
      <c r="E73" s="7">
        <v>3</v>
      </c>
      <c r="F73" s="7"/>
      <c r="G73" s="7"/>
      <c r="H73" s="7">
        <v>60</v>
      </c>
      <c r="I73" s="7"/>
      <c r="J73" s="7"/>
      <c r="K73" s="8"/>
      <c r="L73" s="20"/>
    </row>
    <row r="74" spans="2:12">
      <c r="B74" s="22"/>
      <c r="C74" s="7" t="s">
        <v>14</v>
      </c>
      <c r="D74" s="7" t="s">
        <v>25</v>
      </c>
      <c r="E74" s="7">
        <v>1</v>
      </c>
      <c r="F74" s="7">
        <v>50</v>
      </c>
      <c r="G74" s="7"/>
      <c r="H74" s="7"/>
      <c r="I74" s="7"/>
      <c r="J74" s="7"/>
      <c r="K74" s="8"/>
      <c r="L74" s="20"/>
    </row>
    <row r="75" spans="2:12">
      <c r="B75" s="22"/>
      <c r="C75" s="7" t="s">
        <v>4</v>
      </c>
      <c r="D75" s="7" t="s">
        <v>25</v>
      </c>
      <c r="E75" s="7">
        <v>1</v>
      </c>
      <c r="F75" s="7">
        <v>50</v>
      </c>
      <c r="G75" s="7"/>
      <c r="H75" s="7"/>
      <c r="I75" s="7"/>
      <c r="J75" s="7"/>
      <c r="K75" s="8"/>
      <c r="L75" s="20"/>
    </row>
    <row r="76" spans="2:12">
      <c r="B76" s="22">
        <v>42569</v>
      </c>
      <c r="C76" s="7" t="s">
        <v>1</v>
      </c>
      <c r="D76" s="7" t="s">
        <v>2</v>
      </c>
      <c r="E76" s="7">
        <v>2</v>
      </c>
      <c r="F76" s="7"/>
      <c r="G76" s="7">
        <v>120</v>
      </c>
      <c r="H76" s="7"/>
      <c r="I76" s="7"/>
      <c r="J76" s="7"/>
      <c r="K76" s="8"/>
      <c r="L76" s="20"/>
    </row>
    <row r="77" spans="2:12">
      <c r="B77" s="22"/>
      <c r="C77" s="7" t="s">
        <v>5</v>
      </c>
      <c r="D77" s="7" t="s">
        <v>2</v>
      </c>
      <c r="E77" s="7">
        <v>2</v>
      </c>
      <c r="F77" s="7"/>
      <c r="G77" s="7">
        <v>24</v>
      </c>
      <c r="H77" s="7"/>
      <c r="I77" s="7"/>
      <c r="J77" s="7"/>
      <c r="K77" s="8"/>
      <c r="L77" s="20"/>
    </row>
    <row r="78" spans="2:12">
      <c r="B78" s="22"/>
      <c r="C78" s="7" t="s">
        <v>4</v>
      </c>
      <c r="D78" s="7" t="s">
        <v>2</v>
      </c>
      <c r="E78" s="7">
        <v>4</v>
      </c>
      <c r="F78" s="7"/>
      <c r="G78" s="7"/>
      <c r="H78" s="7"/>
      <c r="I78" s="7">
        <v>38</v>
      </c>
      <c r="J78" s="7"/>
      <c r="K78" s="8"/>
      <c r="L78" s="20"/>
    </row>
    <row r="79" spans="2:12">
      <c r="B79" s="22"/>
      <c r="C79" s="7" t="s">
        <v>7</v>
      </c>
      <c r="D79" s="7" t="s">
        <v>2</v>
      </c>
      <c r="E79" s="7">
        <v>2</v>
      </c>
      <c r="F79" s="7"/>
      <c r="G79" s="7">
        <v>152</v>
      </c>
      <c r="H79" s="7"/>
      <c r="I79" s="7"/>
      <c r="J79" s="7"/>
      <c r="K79" s="8"/>
      <c r="L79" s="20"/>
    </row>
    <row r="80" spans="2:12">
      <c r="B80" s="22"/>
      <c r="C80" s="7" t="s">
        <v>16</v>
      </c>
      <c r="D80" s="7" t="s">
        <v>2</v>
      </c>
      <c r="E80" s="7">
        <v>5</v>
      </c>
      <c r="F80" s="7"/>
      <c r="G80" s="7"/>
      <c r="H80" s="7"/>
      <c r="I80" s="7"/>
      <c r="J80" s="7">
        <v>236</v>
      </c>
      <c r="K80" s="8"/>
      <c r="L80" s="20"/>
    </row>
    <row r="81" spans="2:12">
      <c r="B81" s="22"/>
      <c r="C81" s="7" t="s">
        <v>9</v>
      </c>
      <c r="D81" s="7" t="s">
        <v>25</v>
      </c>
      <c r="E81" s="7">
        <v>2</v>
      </c>
      <c r="F81" s="7"/>
      <c r="G81" s="7"/>
      <c r="H81" s="7">
        <v>16</v>
      </c>
      <c r="I81" s="7"/>
      <c r="J81" s="7"/>
      <c r="K81" s="8"/>
      <c r="L81" s="20"/>
    </row>
    <row r="82" spans="2:12">
      <c r="B82" s="22"/>
      <c r="C82" s="7" t="s">
        <v>12</v>
      </c>
      <c r="D82" s="7" t="s">
        <v>2</v>
      </c>
      <c r="E82" s="7">
        <v>1</v>
      </c>
      <c r="F82" s="7"/>
      <c r="G82" s="7"/>
      <c r="H82" s="7">
        <v>20</v>
      </c>
      <c r="I82" s="7"/>
      <c r="J82" s="7"/>
      <c r="K82" s="8"/>
      <c r="L82" s="20"/>
    </row>
    <row r="83" spans="2:12">
      <c r="B83" s="22"/>
      <c r="C83" s="7" t="s">
        <v>8</v>
      </c>
      <c r="D83" s="7" t="s">
        <v>2</v>
      </c>
      <c r="E83" s="7">
        <v>2</v>
      </c>
      <c r="F83" s="7"/>
      <c r="G83" s="7">
        <v>193</v>
      </c>
      <c r="H83" s="7"/>
      <c r="I83" s="7"/>
      <c r="J83" s="7"/>
      <c r="K83" s="8"/>
      <c r="L83" s="20"/>
    </row>
    <row r="84" spans="2:12">
      <c r="B84" s="22"/>
      <c r="C84" s="7" t="s">
        <v>14</v>
      </c>
      <c r="D84" s="7" t="s">
        <v>2</v>
      </c>
      <c r="E84" s="7">
        <v>2</v>
      </c>
      <c r="F84" s="7"/>
      <c r="G84" s="7">
        <v>140</v>
      </c>
      <c r="H84" s="7"/>
      <c r="I84" s="7"/>
      <c r="J84" s="7"/>
      <c r="K84" s="8"/>
      <c r="L84" s="20"/>
    </row>
    <row r="85" spans="2:12">
      <c r="B85" s="22">
        <v>42576</v>
      </c>
      <c r="C85" s="7" t="s">
        <v>16</v>
      </c>
      <c r="D85" s="7" t="s">
        <v>2</v>
      </c>
      <c r="E85" s="7">
        <v>1</v>
      </c>
      <c r="F85" s="7">
        <v>50</v>
      </c>
      <c r="G85" s="7"/>
      <c r="H85" s="7"/>
      <c r="I85" s="7"/>
      <c r="J85" s="7"/>
      <c r="K85" s="8"/>
      <c r="L85" s="20"/>
    </row>
    <row r="86" spans="2:12">
      <c r="B86" s="22"/>
      <c r="C86" s="7" t="s">
        <v>10</v>
      </c>
      <c r="D86" s="7" t="s">
        <v>2</v>
      </c>
      <c r="E86" s="7">
        <v>3</v>
      </c>
      <c r="F86" s="7"/>
      <c r="G86" s="7">
        <v>9</v>
      </c>
      <c r="H86" s="7"/>
      <c r="I86" s="7"/>
      <c r="J86" s="7"/>
      <c r="K86" s="8"/>
      <c r="L86" s="20"/>
    </row>
    <row r="87" spans="2:12">
      <c r="B87" s="22">
        <v>42583</v>
      </c>
      <c r="C87" s="7" t="s">
        <v>1</v>
      </c>
      <c r="D87" s="7" t="s">
        <v>25</v>
      </c>
      <c r="E87" s="7">
        <v>1</v>
      </c>
      <c r="F87" s="7">
        <v>50</v>
      </c>
      <c r="G87" s="7"/>
      <c r="H87" s="7"/>
      <c r="I87" s="7"/>
      <c r="J87" s="7"/>
      <c r="K87" s="8"/>
      <c r="L87" s="20"/>
    </row>
    <row r="88" spans="2:12">
      <c r="B88" s="22"/>
      <c r="C88" s="7" t="s">
        <v>4</v>
      </c>
      <c r="D88" s="7" t="s">
        <v>25</v>
      </c>
      <c r="E88" s="7">
        <v>3</v>
      </c>
      <c r="F88" s="7"/>
      <c r="G88" s="7"/>
      <c r="H88" s="7"/>
      <c r="I88" s="7"/>
      <c r="J88" s="7">
        <v>102</v>
      </c>
      <c r="K88" s="8"/>
      <c r="L88" s="20"/>
    </row>
    <row r="89" spans="2:12">
      <c r="B89" s="22"/>
      <c r="C89" s="7" t="s">
        <v>5</v>
      </c>
      <c r="D89" s="7" t="s">
        <v>25</v>
      </c>
      <c r="E89" s="7">
        <v>4</v>
      </c>
      <c r="F89" s="7"/>
      <c r="G89" s="7"/>
      <c r="H89" s="7"/>
      <c r="I89" s="7"/>
      <c r="J89" s="7"/>
      <c r="K89" s="8">
        <v>25</v>
      </c>
      <c r="L89" s="20"/>
    </row>
    <row r="90" spans="2:12">
      <c r="B90" s="22"/>
      <c r="C90" s="7" t="s">
        <v>9</v>
      </c>
      <c r="D90" s="7" t="s">
        <v>2</v>
      </c>
      <c r="E90" s="7">
        <v>2</v>
      </c>
      <c r="F90" s="7"/>
      <c r="G90" s="7"/>
      <c r="H90" s="7">
        <v>41</v>
      </c>
      <c r="I90" s="7"/>
      <c r="J90" s="7"/>
      <c r="K90" s="8"/>
      <c r="L90" s="20"/>
    </row>
    <row r="91" spans="2:12">
      <c r="B91" s="22"/>
      <c r="C91" s="7" t="s">
        <v>13</v>
      </c>
      <c r="D91" s="7" t="s">
        <v>2</v>
      </c>
      <c r="E91" s="7">
        <v>1</v>
      </c>
      <c r="F91" s="7"/>
      <c r="G91" s="7"/>
      <c r="H91" s="7"/>
      <c r="I91" s="7">
        <v>30</v>
      </c>
      <c r="J91" s="7"/>
      <c r="K91" s="8"/>
      <c r="L91" s="20"/>
    </row>
    <row r="92" spans="2:12">
      <c r="B92" s="22">
        <v>42590</v>
      </c>
      <c r="C92" s="7"/>
      <c r="D92" s="7"/>
      <c r="E92" s="7"/>
      <c r="F92" s="7"/>
      <c r="G92" s="7"/>
      <c r="H92" s="7"/>
      <c r="I92" s="7"/>
      <c r="J92" s="7"/>
      <c r="K92" s="8"/>
      <c r="L92" s="20"/>
    </row>
    <row r="93" spans="2:12">
      <c r="B93" s="22">
        <v>42597</v>
      </c>
      <c r="C93" s="7" t="s">
        <v>14</v>
      </c>
      <c r="D93" s="7" t="s">
        <v>25</v>
      </c>
      <c r="E93" s="7">
        <v>2</v>
      </c>
      <c r="F93" s="7"/>
      <c r="G93" s="7">
        <v>105</v>
      </c>
      <c r="H93" s="7"/>
      <c r="I93" s="7"/>
      <c r="J93" s="7"/>
      <c r="K93" s="8"/>
      <c r="L93" s="20"/>
    </row>
    <row r="94" spans="2:12">
      <c r="B94" s="22" t="s">
        <v>21</v>
      </c>
      <c r="C94" s="7" t="s">
        <v>16</v>
      </c>
      <c r="D94" s="7" t="s">
        <v>25</v>
      </c>
      <c r="E94" s="7">
        <v>2</v>
      </c>
      <c r="F94" s="7"/>
      <c r="G94" s="7">
        <v>154</v>
      </c>
      <c r="H94" s="7"/>
      <c r="I94" s="7"/>
      <c r="J94" s="7"/>
      <c r="K94" s="8"/>
      <c r="L94" s="20"/>
    </row>
    <row r="95" spans="2:12">
      <c r="B95" s="22"/>
      <c r="C95" s="7" t="s">
        <v>1</v>
      </c>
      <c r="D95" s="7" t="s">
        <v>25</v>
      </c>
      <c r="E95" s="7">
        <v>2</v>
      </c>
      <c r="F95" s="7"/>
      <c r="G95" s="7">
        <v>104</v>
      </c>
      <c r="H95" s="7"/>
      <c r="I95" s="7"/>
      <c r="J95" s="7"/>
      <c r="K95" s="8"/>
      <c r="L95" s="20"/>
    </row>
    <row r="96" spans="2:12">
      <c r="B96" s="22"/>
      <c r="C96" s="7" t="s">
        <v>10</v>
      </c>
      <c r="D96" s="7" t="s">
        <v>25</v>
      </c>
      <c r="E96" s="7">
        <v>3</v>
      </c>
      <c r="F96" s="7"/>
      <c r="G96" s="7"/>
      <c r="H96" s="7"/>
      <c r="I96" s="7"/>
      <c r="J96" s="7"/>
      <c r="K96" s="8">
        <v>89</v>
      </c>
      <c r="L96" s="20"/>
    </row>
    <row r="97" spans="2:13">
      <c r="B97" s="22">
        <v>42604</v>
      </c>
      <c r="C97" s="7" t="s">
        <v>11</v>
      </c>
      <c r="D97" s="7" t="s">
        <v>2</v>
      </c>
      <c r="E97" s="7">
        <v>1</v>
      </c>
      <c r="F97" s="7">
        <v>50</v>
      </c>
      <c r="G97" s="7"/>
      <c r="H97" s="7"/>
      <c r="I97" s="7"/>
      <c r="J97" s="7"/>
      <c r="K97" s="8"/>
      <c r="L97" s="20"/>
    </row>
    <row r="98" spans="2:13">
      <c r="B98" s="22"/>
      <c r="C98" s="7" t="s">
        <v>16</v>
      </c>
      <c r="D98" s="7" t="s">
        <v>2</v>
      </c>
      <c r="E98" s="7">
        <v>3</v>
      </c>
      <c r="F98" s="7"/>
      <c r="G98" s="7"/>
      <c r="H98" s="7"/>
      <c r="I98" s="7"/>
      <c r="J98" s="7"/>
      <c r="K98" s="8">
        <v>105</v>
      </c>
      <c r="L98" s="20"/>
    </row>
    <row r="99" spans="2:13">
      <c r="B99" s="22">
        <v>42611</v>
      </c>
      <c r="C99" s="7" t="s">
        <v>14</v>
      </c>
      <c r="D99" s="7" t="s">
        <v>2</v>
      </c>
      <c r="E99" s="7">
        <v>5</v>
      </c>
      <c r="F99" s="7"/>
      <c r="G99" s="7"/>
      <c r="H99" s="7"/>
      <c r="I99" s="7"/>
      <c r="J99" s="7"/>
      <c r="K99" s="8">
        <v>110</v>
      </c>
      <c r="L99" s="20"/>
    </row>
    <row r="100" spans="2:13">
      <c r="B100" s="22"/>
      <c r="C100" s="7" t="s">
        <v>1</v>
      </c>
      <c r="D100" s="7" t="s">
        <v>2</v>
      </c>
      <c r="E100" s="7">
        <v>1</v>
      </c>
      <c r="F100" s="7"/>
      <c r="G100" s="7">
        <v>50</v>
      </c>
      <c r="H100" s="7"/>
      <c r="I100" s="7"/>
      <c r="J100" s="7"/>
      <c r="K100" s="8"/>
      <c r="L100" s="20"/>
    </row>
    <row r="101" spans="2:13">
      <c r="B101" s="22"/>
      <c r="C101" s="7" t="s">
        <v>16</v>
      </c>
      <c r="D101" s="7" t="s">
        <v>2</v>
      </c>
      <c r="E101" s="7">
        <v>1</v>
      </c>
      <c r="F101" s="7">
        <v>50</v>
      </c>
      <c r="G101" s="7"/>
      <c r="H101" s="7"/>
      <c r="I101" s="7"/>
      <c r="J101" s="7"/>
      <c r="K101" s="8"/>
      <c r="L101" s="20"/>
    </row>
    <row r="102" spans="2:13">
      <c r="B102" s="22">
        <v>42618</v>
      </c>
      <c r="C102" s="7" t="s">
        <v>1</v>
      </c>
      <c r="D102" s="7" t="s">
        <v>2</v>
      </c>
      <c r="E102" s="7">
        <v>1</v>
      </c>
      <c r="F102" s="7">
        <v>50</v>
      </c>
      <c r="G102" s="7"/>
      <c r="H102" s="7"/>
      <c r="I102" s="7"/>
      <c r="J102" s="7"/>
      <c r="K102" s="8"/>
      <c r="L102" s="20"/>
    </row>
    <row r="103" spans="2:13">
      <c r="B103" s="22"/>
      <c r="C103" s="7" t="s">
        <v>14</v>
      </c>
      <c r="D103" s="7" t="s">
        <v>2</v>
      </c>
      <c r="E103" s="7">
        <v>1</v>
      </c>
      <c r="F103" s="7">
        <v>50</v>
      </c>
      <c r="G103" s="7"/>
      <c r="H103" s="7"/>
      <c r="I103" s="7"/>
      <c r="J103" s="7"/>
      <c r="K103" s="8"/>
      <c r="L103" s="20"/>
    </row>
    <row r="104" spans="2:13">
      <c r="B104" s="22"/>
      <c r="C104" s="7" t="s">
        <v>16</v>
      </c>
      <c r="D104" s="7" t="s">
        <v>2</v>
      </c>
      <c r="E104" s="7">
        <v>1</v>
      </c>
      <c r="F104" s="7">
        <v>50</v>
      </c>
      <c r="G104" s="7"/>
      <c r="H104" s="7"/>
      <c r="I104" s="7"/>
      <c r="J104" s="7"/>
      <c r="K104" s="8"/>
      <c r="L104" s="20"/>
    </row>
    <row r="105" spans="2:13">
      <c r="B105" s="22">
        <v>42990</v>
      </c>
      <c r="C105" s="7" t="s">
        <v>1</v>
      </c>
      <c r="D105" s="7" t="s">
        <v>25</v>
      </c>
      <c r="E105" s="7">
        <v>2</v>
      </c>
      <c r="F105" s="7"/>
      <c r="G105" s="7"/>
      <c r="H105" s="7">
        <v>100</v>
      </c>
      <c r="I105" s="7"/>
      <c r="J105" s="7"/>
      <c r="K105" s="8"/>
      <c r="L105" s="20"/>
    </row>
    <row r="106" spans="2:13">
      <c r="B106" s="22">
        <v>42997</v>
      </c>
      <c r="C106" s="7" t="s">
        <v>1</v>
      </c>
      <c r="D106" s="7" t="s">
        <v>25</v>
      </c>
      <c r="E106" s="7">
        <v>2</v>
      </c>
      <c r="F106" s="7"/>
      <c r="G106" s="7"/>
      <c r="H106" s="7">
        <v>100</v>
      </c>
      <c r="I106" s="7"/>
      <c r="J106" s="7"/>
      <c r="K106" s="8"/>
      <c r="L106" s="20"/>
    </row>
    <row r="107" spans="2:13">
      <c r="B107" s="22"/>
      <c r="C107" s="7" t="s">
        <v>8</v>
      </c>
      <c r="D107" s="7" t="s">
        <v>25</v>
      </c>
      <c r="E107" s="7">
        <v>1</v>
      </c>
      <c r="F107" s="7">
        <v>50</v>
      </c>
      <c r="G107" s="7"/>
      <c r="H107" s="7"/>
      <c r="I107" s="7"/>
      <c r="J107" s="7"/>
      <c r="K107" s="8"/>
      <c r="L107" s="20"/>
    </row>
    <row r="108" spans="2:13">
      <c r="B108" s="22"/>
      <c r="C108" s="7" t="s">
        <v>16</v>
      </c>
      <c r="D108" s="7" t="s">
        <v>25</v>
      </c>
      <c r="E108" s="7">
        <v>12</v>
      </c>
      <c r="F108" s="7"/>
      <c r="G108" s="7"/>
      <c r="H108" s="7"/>
      <c r="I108" s="7"/>
      <c r="J108" s="7"/>
      <c r="K108" s="8">
        <v>-224</v>
      </c>
      <c r="L108" s="20">
        <v>43056</v>
      </c>
      <c r="M108" s="9"/>
    </row>
    <row r="109" spans="2:13">
      <c r="B109" s="22"/>
      <c r="C109" s="7" t="s">
        <v>24</v>
      </c>
      <c r="D109" s="7" t="s">
        <v>25</v>
      </c>
      <c r="E109" s="7">
        <v>3</v>
      </c>
      <c r="F109" s="7"/>
      <c r="G109" s="7"/>
      <c r="H109" s="7"/>
      <c r="I109" s="7">
        <v>164</v>
      </c>
      <c r="J109" s="7"/>
      <c r="K109" s="8"/>
      <c r="L109" s="20"/>
    </row>
    <row r="110" spans="2:13">
      <c r="B110" s="22">
        <v>43004</v>
      </c>
      <c r="C110" s="7" t="s">
        <v>12</v>
      </c>
      <c r="D110" s="7" t="s">
        <v>2</v>
      </c>
      <c r="E110" s="7">
        <v>1</v>
      </c>
      <c r="F110" s="7"/>
      <c r="G110" s="7"/>
      <c r="H110" s="7"/>
      <c r="I110" s="7"/>
      <c r="J110" s="7">
        <v>5</v>
      </c>
      <c r="K110" s="8"/>
      <c r="L110" s="20"/>
    </row>
    <row r="111" spans="2:13">
      <c r="B111" s="22"/>
      <c r="C111" s="7" t="s">
        <v>1</v>
      </c>
      <c r="D111" s="7" t="s">
        <v>25</v>
      </c>
      <c r="E111" s="7">
        <v>2</v>
      </c>
      <c r="F111" s="7"/>
      <c r="G111" s="7">
        <v>100</v>
      </c>
      <c r="H111" s="7"/>
      <c r="I111" s="7"/>
      <c r="J111" s="7"/>
      <c r="K111" s="8"/>
      <c r="L111" s="20"/>
    </row>
    <row r="112" spans="2:13">
      <c r="B112" s="22">
        <v>43011</v>
      </c>
      <c r="C112" s="7"/>
      <c r="D112" s="7"/>
      <c r="E112" s="7"/>
      <c r="F112" s="7"/>
      <c r="G112" s="7"/>
      <c r="H112" s="7"/>
      <c r="I112" s="7"/>
      <c r="J112" s="7"/>
      <c r="K112" s="8"/>
      <c r="L112" s="20"/>
    </row>
    <row r="113" spans="2:12">
      <c r="B113" s="22">
        <v>43018</v>
      </c>
      <c r="C113" s="7"/>
      <c r="D113" s="7"/>
      <c r="E113" s="7"/>
      <c r="F113" s="7"/>
      <c r="G113" s="7"/>
      <c r="H113" s="7"/>
      <c r="I113" s="7"/>
      <c r="J113" s="7"/>
      <c r="K113" s="8"/>
      <c r="L113" s="20"/>
    </row>
    <row r="114" spans="2:12">
      <c r="B114" s="22">
        <v>43025</v>
      </c>
      <c r="C114" s="7" t="s">
        <v>14</v>
      </c>
      <c r="D114" s="7" t="s">
        <v>25</v>
      </c>
      <c r="E114" s="7">
        <v>1</v>
      </c>
      <c r="F114" s="7">
        <v>0</v>
      </c>
      <c r="G114" s="7"/>
      <c r="H114" s="7"/>
      <c r="I114" s="7"/>
      <c r="J114" s="7"/>
      <c r="K114" s="8"/>
      <c r="L114" s="20"/>
    </row>
    <row r="115" spans="2:12">
      <c r="B115" s="22"/>
      <c r="C115" s="7" t="s">
        <v>6</v>
      </c>
      <c r="D115" s="7" t="s">
        <v>25</v>
      </c>
      <c r="E115" s="7">
        <v>1</v>
      </c>
      <c r="F115" s="7">
        <v>50</v>
      </c>
      <c r="G115" s="7"/>
      <c r="H115" s="7"/>
      <c r="I115" s="7"/>
      <c r="J115" s="7"/>
      <c r="K115" s="8"/>
      <c r="L115" s="20"/>
    </row>
    <row r="116" spans="2:12">
      <c r="B116" s="22"/>
      <c r="C116" s="7" t="s">
        <v>16</v>
      </c>
      <c r="D116" s="7" t="s">
        <v>25</v>
      </c>
      <c r="E116" s="7">
        <v>1</v>
      </c>
      <c r="F116" s="7">
        <v>50</v>
      </c>
      <c r="G116" s="7"/>
      <c r="H116" s="7"/>
      <c r="I116" s="7"/>
      <c r="J116" s="7"/>
      <c r="K116" s="8"/>
      <c r="L116" s="20"/>
    </row>
    <row r="117" spans="2:12">
      <c r="B117" s="22"/>
      <c r="C117" s="7" t="s">
        <v>11</v>
      </c>
      <c r="D117" s="7" t="s">
        <v>25</v>
      </c>
      <c r="E117" s="7">
        <v>1</v>
      </c>
      <c r="F117" s="7">
        <v>50</v>
      </c>
      <c r="G117" s="7"/>
      <c r="H117" s="7"/>
      <c r="I117" s="7"/>
      <c r="J117" s="7"/>
      <c r="K117" s="8"/>
      <c r="L117" s="20"/>
    </row>
    <row r="118" spans="2:12">
      <c r="B118" s="22"/>
      <c r="C118" s="7" t="s">
        <v>8</v>
      </c>
      <c r="D118" s="7" t="s">
        <v>25</v>
      </c>
      <c r="E118" s="7">
        <v>1</v>
      </c>
      <c r="F118" s="7">
        <v>26</v>
      </c>
      <c r="G118" s="7"/>
      <c r="H118" s="7"/>
      <c r="I118" s="7"/>
      <c r="J118" s="7"/>
      <c r="K118" s="8"/>
      <c r="L118" s="20"/>
    </row>
    <row r="119" spans="2:12">
      <c r="B119" s="22"/>
      <c r="C119" s="7" t="s">
        <v>13</v>
      </c>
      <c r="D119" s="7" t="s">
        <v>25</v>
      </c>
      <c r="E119" s="7">
        <v>1</v>
      </c>
      <c r="F119" s="7">
        <v>17</v>
      </c>
      <c r="G119" s="7"/>
      <c r="H119" s="7"/>
      <c r="I119" s="7"/>
      <c r="J119" s="7"/>
      <c r="K119" s="8"/>
      <c r="L119" s="20"/>
    </row>
    <row r="120" spans="2:12">
      <c r="B120" s="22">
        <v>43032</v>
      </c>
      <c r="C120" s="7" t="s">
        <v>14</v>
      </c>
      <c r="D120" s="7" t="s">
        <v>2</v>
      </c>
      <c r="E120" s="7">
        <v>1</v>
      </c>
      <c r="F120" s="7">
        <v>50</v>
      </c>
      <c r="G120" s="7"/>
      <c r="H120" s="7"/>
      <c r="I120" s="7"/>
      <c r="J120" s="7"/>
      <c r="K120" s="8"/>
      <c r="L120" s="20"/>
    </row>
    <row r="121" spans="2:12">
      <c r="B121" s="22"/>
      <c r="C121" s="7" t="s">
        <v>9</v>
      </c>
      <c r="D121" s="7" t="s">
        <v>2</v>
      </c>
      <c r="E121" s="7">
        <v>1</v>
      </c>
      <c r="F121" s="7">
        <v>50</v>
      </c>
      <c r="G121" s="7"/>
      <c r="H121" s="7"/>
      <c r="I121" s="7"/>
      <c r="J121" s="7"/>
      <c r="K121" s="8"/>
      <c r="L121" s="20"/>
    </row>
    <row r="122" spans="2:12">
      <c r="B122" s="22"/>
      <c r="C122" s="7" t="s">
        <v>10</v>
      </c>
      <c r="D122" s="7" t="s">
        <v>2</v>
      </c>
      <c r="E122" s="7">
        <v>1</v>
      </c>
      <c r="F122" s="7">
        <v>50</v>
      </c>
      <c r="G122" s="7"/>
      <c r="H122" s="7"/>
      <c r="I122" s="7"/>
      <c r="J122" s="7"/>
      <c r="K122" s="8"/>
      <c r="L122" s="20"/>
    </row>
    <row r="123" spans="2:12">
      <c r="B123" s="22"/>
      <c r="C123" s="7" t="s">
        <v>26</v>
      </c>
      <c r="D123" s="7" t="s">
        <v>25</v>
      </c>
      <c r="E123" s="7">
        <v>1</v>
      </c>
      <c r="F123" s="7">
        <v>50</v>
      </c>
      <c r="G123" s="7"/>
      <c r="H123" s="7"/>
      <c r="I123" s="7"/>
      <c r="J123" s="7"/>
      <c r="K123" s="8"/>
      <c r="L123" s="20"/>
    </row>
    <row r="124" spans="2:12">
      <c r="B124" s="22">
        <v>43039</v>
      </c>
      <c r="C124" s="7" t="s">
        <v>5</v>
      </c>
      <c r="D124" s="7" t="s">
        <v>2</v>
      </c>
      <c r="E124" s="7">
        <v>1</v>
      </c>
      <c r="F124" s="7"/>
      <c r="G124" s="7"/>
      <c r="H124" s="7">
        <v>50</v>
      </c>
      <c r="I124" s="7"/>
      <c r="J124" s="7"/>
      <c r="K124" s="8"/>
      <c r="L124" s="20"/>
    </row>
    <row r="125" spans="2:12">
      <c r="B125" s="22"/>
      <c r="C125" s="7" t="s">
        <v>6</v>
      </c>
      <c r="D125" s="7" t="s">
        <v>2</v>
      </c>
      <c r="E125" s="7">
        <v>1</v>
      </c>
      <c r="F125" s="7">
        <v>50</v>
      </c>
      <c r="G125" s="7"/>
      <c r="H125" s="7"/>
      <c r="I125" s="7"/>
      <c r="J125" s="7"/>
      <c r="K125" s="8"/>
      <c r="L125" s="20"/>
    </row>
    <row r="126" spans="2:12">
      <c r="B126" s="22">
        <v>43046</v>
      </c>
      <c r="C126" s="7"/>
      <c r="D126" s="7"/>
      <c r="E126" s="7"/>
      <c r="F126" s="7"/>
      <c r="G126" s="7"/>
      <c r="H126" s="7"/>
      <c r="I126" s="7"/>
      <c r="J126" s="7"/>
      <c r="K126" s="8"/>
      <c r="L126" s="20"/>
    </row>
    <row r="127" spans="2:12">
      <c r="B127" s="22">
        <v>43053</v>
      </c>
      <c r="C127" s="7" t="s">
        <v>24</v>
      </c>
      <c r="D127" s="7" t="s">
        <v>2</v>
      </c>
      <c r="E127" s="7">
        <v>2</v>
      </c>
      <c r="F127" s="7">
        <v>100</v>
      </c>
      <c r="G127" s="7"/>
      <c r="H127" s="7"/>
      <c r="I127" s="7"/>
      <c r="J127" s="7"/>
      <c r="K127" s="8"/>
      <c r="L127" s="20"/>
    </row>
    <row r="128" spans="2:12">
      <c r="B128" s="22"/>
      <c r="C128" s="7" t="s">
        <v>1</v>
      </c>
      <c r="D128" s="7" t="s">
        <v>2</v>
      </c>
      <c r="E128" s="7">
        <v>2</v>
      </c>
      <c r="F128" s="7"/>
      <c r="G128" s="7">
        <v>100</v>
      </c>
      <c r="H128" s="7"/>
      <c r="I128" s="7"/>
      <c r="J128" s="7"/>
      <c r="K128" s="8"/>
      <c r="L128" s="20"/>
    </row>
    <row r="129" spans="2:13">
      <c r="B129" s="22"/>
      <c r="C129" s="7" t="s">
        <v>14</v>
      </c>
      <c r="D129" s="7" t="s">
        <v>2</v>
      </c>
      <c r="E129" s="7">
        <v>1</v>
      </c>
      <c r="F129" s="7">
        <v>50</v>
      </c>
      <c r="G129" s="7"/>
      <c r="H129" s="7"/>
      <c r="I129" s="7"/>
      <c r="J129" s="7"/>
      <c r="K129" s="8"/>
      <c r="L129" s="20"/>
    </row>
    <row r="130" spans="2:13">
      <c r="B130" s="22"/>
      <c r="C130" s="7" t="s">
        <v>4</v>
      </c>
      <c r="D130" s="7" t="s">
        <v>2</v>
      </c>
      <c r="E130" s="7">
        <v>12</v>
      </c>
      <c r="F130" s="7"/>
      <c r="G130" s="7"/>
      <c r="H130" s="7"/>
      <c r="I130" s="7"/>
      <c r="J130" s="7"/>
      <c r="K130" s="8">
        <v>-105</v>
      </c>
      <c r="L130" s="20">
        <v>42768</v>
      </c>
    </row>
    <row r="131" spans="2:13">
      <c r="B131" s="22"/>
      <c r="C131" s="7" t="s">
        <v>27</v>
      </c>
      <c r="D131" s="7" t="s">
        <v>2</v>
      </c>
      <c r="E131" s="7">
        <v>1</v>
      </c>
      <c r="F131" s="7">
        <v>50</v>
      </c>
      <c r="G131" s="7"/>
      <c r="H131" s="7"/>
      <c r="I131" s="7"/>
      <c r="J131" s="7"/>
      <c r="K131" s="8"/>
      <c r="L131" s="20"/>
    </row>
    <row r="132" spans="2:13">
      <c r="B132" s="22"/>
      <c r="C132" s="7" t="s">
        <v>20</v>
      </c>
      <c r="D132" s="7" t="s">
        <v>25</v>
      </c>
      <c r="E132" s="7">
        <v>1</v>
      </c>
      <c r="F132" s="7">
        <v>50</v>
      </c>
      <c r="G132" s="7"/>
      <c r="H132" s="7"/>
      <c r="I132" s="7"/>
      <c r="J132" s="7"/>
      <c r="K132" s="8"/>
      <c r="L132" s="20"/>
    </row>
    <row r="133" spans="2:13">
      <c r="B133" s="22"/>
      <c r="C133" s="7" t="s">
        <v>13</v>
      </c>
      <c r="D133" s="7" t="s">
        <v>25</v>
      </c>
      <c r="E133" s="7">
        <v>4</v>
      </c>
      <c r="F133" s="7"/>
      <c r="G133" s="7"/>
      <c r="H133" s="7"/>
      <c r="I133" s="7"/>
      <c r="J133" s="7"/>
      <c r="K133" s="8">
        <v>-103</v>
      </c>
      <c r="L133" s="20">
        <v>43067</v>
      </c>
      <c r="M133" s="9"/>
    </row>
    <row r="134" spans="2:13">
      <c r="B134" s="22"/>
      <c r="C134" s="7" t="s">
        <v>19</v>
      </c>
      <c r="D134" s="7" t="s">
        <v>25</v>
      </c>
      <c r="E134" s="7">
        <v>2</v>
      </c>
      <c r="F134" s="7"/>
      <c r="G134" s="7"/>
      <c r="H134" s="7"/>
      <c r="I134" s="7">
        <v>14</v>
      </c>
      <c r="J134" s="7"/>
      <c r="K134" s="8"/>
      <c r="L134" s="20"/>
    </row>
    <row r="135" spans="2:13">
      <c r="B135" s="22">
        <v>43060</v>
      </c>
      <c r="C135" s="7" t="s">
        <v>6</v>
      </c>
      <c r="D135" s="7" t="s">
        <v>25</v>
      </c>
      <c r="E135" s="7">
        <v>2</v>
      </c>
      <c r="F135" s="7"/>
      <c r="G135" s="7">
        <v>100</v>
      </c>
      <c r="H135" s="7"/>
      <c r="I135" s="7"/>
      <c r="J135" s="7"/>
      <c r="K135" s="8"/>
      <c r="L135" s="20"/>
    </row>
    <row r="136" spans="2:13">
      <c r="B136" s="22"/>
      <c r="C136" s="7" t="s">
        <v>14</v>
      </c>
      <c r="D136" s="7" t="s">
        <v>25</v>
      </c>
      <c r="E136" s="7">
        <v>2</v>
      </c>
      <c r="F136" s="7">
        <v>100</v>
      </c>
      <c r="G136" s="7"/>
      <c r="H136" s="7"/>
      <c r="I136" s="7"/>
      <c r="J136" s="7"/>
      <c r="K136" s="8"/>
      <c r="L136" s="20"/>
    </row>
    <row r="137" spans="2:13">
      <c r="B137" s="22"/>
      <c r="C137" s="7" t="s">
        <v>18</v>
      </c>
      <c r="D137" s="7" t="s">
        <v>25</v>
      </c>
      <c r="E137" s="7">
        <v>1</v>
      </c>
      <c r="F137" s="7"/>
      <c r="G137" s="7">
        <v>50</v>
      </c>
      <c r="H137" s="7"/>
      <c r="I137" s="7"/>
      <c r="J137" s="7"/>
      <c r="K137" s="8"/>
      <c r="L137" s="20"/>
    </row>
    <row r="138" spans="2:13">
      <c r="B138" s="22"/>
      <c r="C138" s="7" t="s">
        <v>1</v>
      </c>
      <c r="D138" s="7" t="s">
        <v>2</v>
      </c>
      <c r="E138" s="7">
        <v>1</v>
      </c>
      <c r="F138" s="7">
        <v>50</v>
      </c>
      <c r="G138" s="7"/>
      <c r="H138" s="7"/>
      <c r="I138" s="7"/>
      <c r="J138" s="7"/>
      <c r="K138" s="8"/>
      <c r="L138" s="20"/>
    </row>
    <row r="139" spans="2:13">
      <c r="B139" s="22"/>
      <c r="C139" s="7" t="s">
        <v>8</v>
      </c>
      <c r="D139" s="7" t="s">
        <v>25</v>
      </c>
      <c r="E139" s="7">
        <v>1</v>
      </c>
      <c r="F139" s="7">
        <v>50</v>
      </c>
      <c r="G139" s="7"/>
      <c r="H139" s="7"/>
      <c r="I139" s="7"/>
      <c r="J139" s="7"/>
      <c r="K139" s="8"/>
      <c r="L139" s="20"/>
    </row>
    <row r="140" spans="2:13">
      <c r="B140" s="22"/>
      <c r="C140" s="7" t="s">
        <v>15</v>
      </c>
      <c r="D140" s="7" t="s">
        <v>25</v>
      </c>
      <c r="E140" s="7">
        <v>1</v>
      </c>
      <c r="F140" s="7"/>
      <c r="G140" s="7">
        <v>50</v>
      </c>
      <c r="H140" s="7"/>
      <c r="I140" s="7"/>
      <c r="J140" s="7"/>
      <c r="K140" s="8"/>
      <c r="L140" s="20"/>
    </row>
    <row r="141" spans="2:13">
      <c r="B141" s="22"/>
      <c r="C141" s="7" t="s">
        <v>28</v>
      </c>
      <c r="D141" s="7" t="s">
        <v>2</v>
      </c>
      <c r="E141" s="7">
        <v>1</v>
      </c>
      <c r="F141" s="7"/>
      <c r="G141" s="7"/>
      <c r="H141" s="7"/>
      <c r="I141" s="7"/>
      <c r="J141" s="7"/>
      <c r="K141" s="8">
        <v>10</v>
      </c>
      <c r="L141" s="20"/>
    </row>
    <row r="142" spans="2:13">
      <c r="B142" s="22"/>
      <c r="C142" s="7" t="s">
        <v>16</v>
      </c>
      <c r="D142" s="7" t="s">
        <v>2</v>
      </c>
      <c r="E142" s="7">
        <v>1</v>
      </c>
      <c r="F142" s="7">
        <v>50</v>
      </c>
      <c r="G142" s="7"/>
      <c r="H142" s="7"/>
      <c r="I142" s="7"/>
      <c r="J142" s="7"/>
      <c r="K142" s="8"/>
      <c r="L142" s="20"/>
    </row>
    <row r="143" spans="2:13">
      <c r="B143" s="22">
        <v>43067</v>
      </c>
      <c r="C143" s="7" t="s">
        <v>1</v>
      </c>
      <c r="D143" s="7" t="s">
        <v>2</v>
      </c>
      <c r="E143" s="7">
        <v>1</v>
      </c>
      <c r="F143" s="7">
        <v>50</v>
      </c>
      <c r="G143" s="7"/>
      <c r="H143" s="7"/>
      <c r="I143" s="7"/>
      <c r="J143" s="7"/>
      <c r="K143" s="8"/>
      <c r="L143" s="20"/>
    </row>
    <row r="144" spans="2:13">
      <c r="B144" s="22"/>
      <c r="C144" s="7" t="s">
        <v>7</v>
      </c>
      <c r="D144" s="7" t="s">
        <v>2</v>
      </c>
      <c r="E144" s="7">
        <v>1</v>
      </c>
      <c r="F144" s="7">
        <v>50</v>
      </c>
      <c r="G144" s="7"/>
      <c r="H144" s="7"/>
      <c r="I144" s="7"/>
      <c r="J144" s="7"/>
      <c r="K144" s="8"/>
      <c r="L144" s="20"/>
    </row>
    <row r="145" spans="2:12">
      <c r="B145" s="22"/>
      <c r="C145" s="7" t="s">
        <v>5</v>
      </c>
      <c r="D145" s="7" t="s">
        <v>2</v>
      </c>
      <c r="E145" s="7">
        <v>1</v>
      </c>
      <c r="F145" s="7">
        <v>50</v>
      </c>
      <c r="G145" s="7"/>
      <c r="H145" s="7"/>
      <c r="I145" s="7"/>
      <c r="J145" s="7"/>
      <c r="K145" s="8"/>
      <c r="L145" s="20"/>
    </row>
    <row r="146" spans="2:12">
      <c r="B146" s="22"/>
      <c r="C146" s="7" t="s">
        <v>11</v>
      </c>
      <c r="D146" s="7" t="s">
        <v>25</v>
      </c>
      <c r="E146" s="7">
        <v>1</v>
      </c>
      <c r="F146" s="7">
        <v>50</v>
      </c>
      <c r="G146" s="7"/>
      <c r="H146" s="7"/>
      <c r="I146" s="7"/>
      <c r="J146" s="7"/>
      <c r="K146" s="8"/>
      <c r="L146" s="20"/>
    </row>
    <row r="147" spans="2:12">
      <c r="B147" s="22"/>
      <c r="C147" s="7" t="s">
        <v>29</v>
      </c>
      <c r="D147" s="7" t="s">
        <v>2</v>
      </c>
      <c r="E147" s="7">
        <v>1</v>
      </c>
      <c r="F147" s="7">
        <v>50</v>
      </c>
      <c r="G147" s="7"/>
      <c r="H147" s="7"/>
      <c r="I147" s="7"/>
      <c r="J147" s="7"/>
      <c r="K147" s="8"/>
      <c r="L147" s="20"/>
    </row>
    <row r="148" spans="2:12">
      <c r="B148" s="22"/>
      <c r="C148" s="7" t="s">
        <v>30</v>
      </c>
      <c r="D148" s="7" t="s">
        <v>2</v>
      </c>
      <c r="E148" s="7">
        <v>1</v>
      </c>
      <c r="F148" s="7">
        <v>50</v>
      </c>
      <c r="G148" s="7"/>
      <c r="H148" s="7"/>
      <c r="I148" s="7"/>
      <c r="J148" s="7"/>
      <c r="K148" s="8"/>
      <c r="L148" s="20"/>
    </row>
    <row r="149" spans="2:12">
      <c r="B149" s="22"/>
      <c r="C149" s="7" t="s">
        <v>14</v>
      </c>
      <c r="D149" s="7" t="s">
        <v>2</v>
      </c>
      <c r="E149" s="7">
        <v>1</v>
      </c>
      <c r="F149" s="7">
        <v>50</v>
      </c>
      <c r="G149" s="7"/>
      <c r="H149" s="7"/>
      <c r="I149" s="7"/>
      <c r="J149" s="7"/>
      <c r="K149" s="8"/>
      <c r="L149" s="20"/>
    </row>
    <row r="150" spans="2:12">
      <c r="B150" s="22">
        <v>43074</v>
      </c>
      <c r="C150" s="7" t="s">
        <v>10</v>
      </c>
      <c r="D150" s="7" t="s">
        <v>25</v>
      </c>
      <c r="E150" s="7">
        <v>1</v>
      </c>
      <c r="F150" s="7">
        <v>50</v>
      </c>
      <c r="G150" s="7"/>
      <c r="H150" s="7"/>
      <c r="I150" s="7"/>
      <c r="J150" s="7"/>
      <c r="K150" s="8"/>
      <c r="L150" s="20"/>
    </row>
    <row r="151" spans="2:12">
      <c r="B151" s="22">
        <v>43081</v>
      </c>
      <c r="C151" s="7" t="s">
        <v>14</v>
      </c>
      <c r="D151" s="7" t="s">
        <v>25</v>
      </c>
      <c r="E151" s="7">
        <v>1</v>
      </c>
      <c r="F151" s="7">
        <v>50</v>
      </c>
      <c r="G151" s="7"/>
      <c r="H151" s="7"/>
      <c r="I151" s="7"/>
      <c r="J151" s="7"/>
      <c r="K151" s="8"/>
      <c r="L151" s="20"/>
    </row>
    <row r="152" spans="2:12">
      <c r="B152" s="22"/>
      <c r="C152" s="7" t="s">
        <v>6</v>
      </c>
      <c r="D152" s="7" t="s">
        <v>25</v>
      </c>
      <c r="E152" s="7">
        <v>1</v>
      </c>
      <c r="F152" s="7">
        <v>50</v>
      </c>
      <c r="G152" s="7"/>
      <c r="H152" s="7"/>
      <c r="I152" s="7"/>
      <c r="J152" s="7"/>
      <c r="K152" s="8"/>
      <c r="L152" s="20"/>
    </row>
    <row r="153" spans="2:12">
      <c r="B153" s="22">
        <v>43088</v>
      </c>
      <c r="C153" s="7" t="s">
        <v>24</v>
      </c>
      <c r="D153" s="7" t="s">
        <v>2</v>
      </c>
      <c r="E153" s="7">
        <v>1</v>
      </c>
      <c r="F153" s="7">
        <v>50</v>
      </c>
      <c r="G153" s="7"/>
      <c r="H153" s="7"/>
      <c r="I153" s="7"/>
      <c r="J153" s="7"/>
      <c r="K153" s="8"/>
      <c r="L153" s="20"/>
    </row>
    <row r="154" spans="2:12">
      <c r="B154" s="22"/>
      <c r="C154" s="7" t="s">
        <v>26</v>
      </c>
      <c r="D154" s="7" t="s">
        <v>2</v>
      </c>
      <c r="E154" s="7">
        <v>3</v>
      </c>
      <c r="F154" s="7"/>
      <c r="G154" s="7"/>
      <c r="H154" s="7"/>
      <c r="I154" s="7"/>
      <c r="J154" s="7"/>
      <c r="K154" s="8">
        <v>103</v>
      </c>
      <c r="L154" s="20">
        <v>43097</v>
      </c>
    </row>
    <row r="155" spans="2:12">
      <c r="B155" s="22"/>
      <c r="C155" s="7" t="s">
        <v>1</v>
      </c>
      <c r="D155" s="7" t="s">
        <v>2</v>
      </c>
      <c r="E155" s="7">
        <v>1</v>
      </c>
      <c r="F155" s="7">
        <v>50</v>
      </c>
      <c r="G155" s="7"/>
      <c r="H155" s="7"/>
      <c r="I155" s="7"/>
      <c r="J155" s="7"/>
      <c r="K155" s="8"/>
      <c r="L155" s="20"/>
    </row>
    <row r="156" spans="2:12">
      <c r="B156" s="22">
        <v>43095</v>
      </c>
      <c r="C156" s="7" t="s">
        <v>1</v>
      </c>
      <c r="D156" s="7" t="s">
        <v>25</v>
      </c>
      <c r="E156" s="7">
        <v>1</v>
      </c>
      <c r="F156" s="7"/>
      <c r="G156" s="7"/>
      <c r="H156" s="7">
        <v>50</v>
      </c>
      <c r="I156" s="7"/>
      <c r="J156" s="7"/>
      <c r="K156" s="8"/>
      <c r="L156" s="20"/>
    </row>
    <row r="157" spans="2:12">
      <c r="B157" s="22"/>
      <c r="C157" s="7" t="s">
        <v>11</v>
      </c>
      <c r="D157" s="7" t="s">
        <v>2</v>
      </c>
      <c r="E157" s="7">
        <v>1</v>
      </c>
      <c r="F157" s="7">
        <v>50</v>
      </c>
      <c r="G157" s="7"/>
      <c r="H157" s="7"/>
      <c r="I157" s="7"/>
      <c r="J157" s="7"/>
      <c r="K157" s="8"/>
      <c r="L157" s="20"/>
    </row>
    <row r="158" spans="2:12">
      <c r="B158" s="22"/>
      <c r="C158" s="7" t="s">
        <v>6</v>
      </c>
      <c r="D158" s="7" t="s">
        <v>2</v>
      </c>
      <c r="E158" s="7">
        <v>1</v>
      </c>
      <c r="F158" s="7"/>
      <c r="G158" s="7"/>
      <c r="H158" s="7">
        <v>50</v>
      </c>
      <c r="I158" s="7"/>
      <c r="J158" s="7"/>
      <c r="K158" s="8"/>
      <c r="L158" s="20"/>
    </row>
    <row r="159" spans="2:12">
      <c r="B159" s="22"/>
      <c r="C159" s="7" t="s">
        <v>27</v>
      </c>
      <c r="D159" s="7" t="s">
        <v>25</v>
      </c>
      <c r="E159" s="7">
        <v>3</v>
      </c>
      <c r="F159" s="7"/>
      <c r="G159" s="7"/>
      <c r="H159" s="7"/>
      <c r="I159" s="7"/>
      <c r="J159" s="7">
        <v>69</v>
      </c>
      <c r="K159" s="8"/>
      <c r="L159" s="20"/>
    </row>
    <row r="160" spans="2:12">
      <c r="B160" s="22"/>
      <c r="C160" s="7" t="s">
        <v>10</v>
      </c>
      <c r="D160" s="7" t="s">
        <v>2</v>
      </c>
      <c r="E160" s="7">
        <v>1</v>
      </c>
      <c r="F160" s="7">
        <v>50</v>
      </c>
      <c r="G160" s="7"/>
      <c r="H160" s="7"/>
      <c r="I160" s="7"/>
      <c r="J160" s="7">
        <v>4</v>
      </c>
      <c r="K160" s="8"/>
      <c r="L160" s="20"/>
    </row>
    <row r="161" spans="1:12">
      <c r="B161" s="22"/>
      <c r="C161" s="7" t="s">
        <v>8</v>
      </c>
      <c r="D161" s="7" t="s">
        <v>25</v>
      </c>
      <c r="E161" s="7">
        <v>1</v>
      </c>
      <c r="F161" s="7"/>
      <c r="G161" s="7"/>
      <c r="H161" s="7"/>
      <c r="I161" s="7"/>
      <c r="J161" s="7"/>
      <c r="K161" s="8"/>
      <c r="L161" s="20"/>
    </row>
    <row r="162" spans="1:12">
      <c r="A162" s="31"/>
      <c r="B162" s="22">
        <v>42744</v>
      </c>
      <c r="C162" s="7" t="s">
        <v>14</v>
      </c>
      <c r="D162" s="7" t="s">
        <v>25</v>
      </c>
      <c r="E162" s="7">
        <v>4</v>
      </c>
      <c r="F162" s="7"/>
      <c r="G162" s="7"/>
      <c r="H162" s="7"/>
      <c r="I162" s="7"/>
      <c r="J162" s="7"/>
      <c r="K162" s="8">
        <v>207</v>
      </c>
      <c r="L162" s="20">
        <v>42752</v>
      </c>
    </row>
    <row r="163" spans="1:12">
      <c r="B163" s="22"/>
      <c r="C163" s="7" t="s">
        <v>16</v>
      </c>
      <c r="D163" s="7" t="s">
        <v>25</v>
      </c>
      <c r="E163" s="7">
        <v>7</v>
      </c>
      <c r="F163" s="7"/>
      <c r="G163" s="7"/>
      <c r="H163" s="7"/>
      <c r="I163" s="7"/>
      <c r="J163" s="7"/>
      <c r="K163" s="8">
        <v>256</v>
      </c>
      <c r="L163" s="20">
        <v>42759</v>
      </c>
    </row>
    <row r="164" spans="1:12">
      <c r="B164" s="22"/>
      <c r="C164" s="7" t="s">
        <v>10</v>
      </c>
      <c r="D164" s="7" t="s">
        <v>25</v>
      </c>
      <c r="E164" s="7">
        <v>3</v>
      </c>
      <c r="F164" s="7"/>
      <c r="G164" s="7"/>
      <c r="H164" s="7"/>
      <c r="I164" s="7"/>
      <c r="J164" s="7"/>
      <c r="K164" s="8">
        <v>152</v>
      </c>
      <c r="L164" s="20">
        <v>42753</v>
      </c>
    </row>
    <row r="165" spans="1:12">
      <c r="B165" s="22"/>
      <c r="C165" s="7" t="s">
        <v>31</v>
      </c>
      <c r="D165" s="7" t="s">
        <v>2</v>
      </c>
      <c r="E165" s="7">
        <v>5</v>
      </c>
      <c r="F165" s="7"/>
      <c r="G165" s="7"/>
      <c r="H165" s="7"/>
      <c r="I165" s="7"/>
      <c r="J165" s="7"/>
      <c r="K165" s="8">
        <v>256</v>
      </c>
      <c r="L165" s="20">
        <v>42761</v>
      </c>
    </row>
    <row r="166" spans="1:12">
      <c r="B166" s="22">
        <v>42751</v>
      </c>
      <c r="C166" s="7" t="s">
        <v>24</v>
      </c>
      <c r="D166" s="7" t="s">
        <v>25</v>
      </c>
      <c r="E166" s="7">
        <v>1</v>
      </c>
      <c r="F166" s="7">
        <v>50</v>
      </c>
      <c r="G166" s="7"/>
      <c r="H166" s="7"/>
      <c r="I166" s="7"/>
      <c r="J166" s="7"/>
      <c r="K166" s="8"/>
      <c r="L166" s="20"/>
    </row>
    <row r="167" spans="1:12">
      <c r="B167" s="22"/>
      <c r="C167" s="7" t="s">
        <v>1</v>
      </c>
      <c r="D167" s="7" t="s">
        <v>25</v>
      </c>
      <c r="E167" s="7">
        <v>1</v>
      </c>
      <c r="F167" s="7">
        <v>50</v>
      </c>
      <c r="G167" s="7"/>
      <c r="H167" s="7"/>
      <c r="I167" s="7"/>
      <c r="J167" s="7"/>
      <c r="K167" s="8"/>
      <c r="L167" s="20"/>
    </row>
    <row r="168" spans="1:12">
      <c r="B168" s="22"/>
      <c r="C168" s="7" t="s">
        <v>4</v>
      </c>
      <c r="D168" s="7" t="s">
        <v>25</v>
      </c>
      <c r="E168" s="7">
        <v>2</v>
      </c>
      <c r="F168" s="7"/>
      <c r="G168" s="7"/>
      <c r="H168" s="7">
        <v>100</v>
      </c>
      <c r="I168" s="7"/>
      <c r="J168" s="7"/>
      <c r="K168" s="8"/>
      <c r="L168" s="20"/>
    </row>
    <row r="169" spans="1:12">
      <c r="B169" s="22"/>
      <c r="C169" s="7" t="s">
        <v>11</v>
      </c>
      <c r="D169" s="7" t="s">
        <v>25</v>
      </c>
      <c r="E169" s="7">
        <v>2</v>
      </c>
      <c r="F169" s="7"/>
      <c r="G169" s="7"/>
      <c r="H169" s="7"/>
      <c r="I169" s="7"/>
      <c r="J169" s="7">
        <v>43</v>
      </c>
      <c r="K169" s="8"/>
      <c r="L169" s="20"/>
    </row>
    <row r="170" spans="1:12">
      <c r="B170" s="22"/>
      <c r="C170" s="7" t="s">
        <v>15</v>
      </c>
      <c r="D170" s="7" t="s">
        <v>2</v>
      </c>
      <c r="E170" s="7">
        <v>3</v>
      </c>
      <c r="F170" s="7"/>
      <c r="G170" s="7"/>
      <c r="H170" s="7"/>
      <c r="I170" s="7"/>
      <c r="J170" s="7"/>
      <c r="K170" s="8">
        <v>150</v>
      </c>
      <c r="L170" s="20">
        <v>42803</v>
      </c>
    </row>
    <row r="171" spans="1:12">
      <c r="B171" s="22">
        <v>42758</v>
      </c>
      <c r="C171" s="7" t="s">
        <v>14</v>
      </c>
      <c r="D171" s="7" t="s">
        <v>2</v>
      </c>
      <c r="E171" s="7">
        <v>2</v>
      </c>
      <c r="F171" s="7"/>
      <c r="G171" s="7">
        <v>100</v>
      </c>
      <c r="H171" s="7"/>
      <c r="I171" s="7"/>
      <c r="J171" s="7"/>
      <c r="K171" s="8"/>
      <c r="L171" s="20"/>
    </row>
    <row r="172" spans="1:12">
      <c r="B172" s="22"/>
      <c r="C172" s="7" t="s">
        <v>1</v>
      </c>
      <c r="D172" s="7" t="s">
        <v>2</v>
      </c>
      <c r="E172" s="7">
        <v>1</v>
      </c>
      <c r="F172" s="7">
        <v>50</v>
      </c>
      <c r="G172" s="7"/>
      <c r="H172" s="7"/>
      <c r="I172" s="7"/>
      <c r="J172" s="7"/>
      <c r="K172" s="8"/>
      <c r="L172" s="20"/>
    </row>
    <row r="173" spans="1:12">
      <c r="B173" s="22"/>
      <c r="C173" s="7" t="s">
        <v>24</v>
      </c>
      <c r="D173" s="7" t="s">
        <v>2</v>
      </c>
      <c r="E173" s="7">
        <v>1</v>
      </c>
      <c r="F173" s="7"/>
      <c r="G173" s="7">
        <v>50</v>
      </c>
      <c r="H173" s="7"/>
      <c r="I173" s="7"/>
      <c r="J173" s="7"/>
      <c r="K173" s="8"/>
      <c r="L173" s="20"/>
    </row>
    <row r="174" spans="1:12">
      <c r="B174" s="22"/>
      <c r="C174" s="7" t="s">
        <v>8</v>
      </c>
      <c r="D174" s="7" t="s">
        <v>2</v>
      </c>
      <c r="E174" s="7">
        <v>3</v>
      </c>
      <c r="F174" s="7"/>
      <c r="G174" s="7"/>
      <c r="H174" s="7"/>
      <c r="I174" s="7"/>
      <c r="J174" s="7"/>
      <c r="K174" s="8">
        <v>150</v>
      </c>
      <c r="L174" s="20">
        <v>42766</v>
      </c>
    </row>
    <row r="175" spans="1:12">
      <c r="B175" s="22"/>
      <c r="C175" s="7" t="s">
        <v>16</v>
      </c>
      <c r="D175" s="7" t="s">
        <v>2</v>
      </c>
      <c r="E175" s="7">
        <v>3</v>
      </c>
      <c r="F175" s="7"/>
      <c r="G175" s="7">
        <v>150</v>
      </c>
      <c r="H175" s="7"/>
      <c r="I175" s="7"/>
      <c r="J175" s="7"/>
      <c r="K175" s="8"/>
      <c r="L175" s="20"/>
    </row>
    <row r="176" spans="1:12">
      <c r="B176" s="22"/>
      <c r="C176" s="7" t="s">
        <v>6</v>
      </c>
      <c r="D176" s="7" t="s">
        <v>2</v>
      </c>
      <c r="E176" s="7">
        <v>1</v>
      </c>
      <c r="F176" s="7"/>
      <c r="G176" s="7">
        <v>50</v>
      </c>
      <c r="H176" s="7"/>
      <c r="I176" s="7"/>
      <c r="J176" s="7"/>
      <c r="K176" s="8"/>
      <c r="L176" s="20"/>
    </row>
    <row r="177" spans="2:12">
      <c r="B177" s="22"/>
      <c r="C177" s="7" t="s">
        <v>27</v>
      </c>
      <c r="D177" s="7" t="s">
        <v>2</v>
      </c>
      <c r="E177" s="7">
        <v>3</v>
      </c>
      <c r="F177" s="7"/>
      <c r="G177" s="7"/>
      <c r="H177" s="7"/>
      <c r="I177" s="7"/>
      <c r="J177" s="7"/>
      <c r="K177" s="8">
        <v>150</v>
      </c>
      <c r="L177" s="20">
        <v>42765</v>
      </c>
    </row>
    <row r="178" spans="2:12">
      <c r="B178" s="22"/>
      <c r="C178" s="7" t="s">
        <v>18</v>
      </c>
      <c r="D178" s="7" t="s">
        <v>2</v>
      </c>
      <c r="E178" s="7">
        <v>1</v>
      </c>
      <c r="F178" s="7"/>
      <c r="G178" s="7">
        <v>50</v>
      </c>
      <c r="H178" s="7"/>
      <c r="I178" s="7"/>
      <c r="J178" s="7"/>
      <c r="K178" s="8"/>
      <c r="L178" s="20"/>
    </row>
    <row r="179" spans="2:12">
      <c r="B179" s="22">
        <v>42765</v>
      </c>
      <c r="C179" s="7" t="s">
        <v>9</v>
      </c>
      <c r="D179" s="7" t="s">
        <v>2</v>
      </c>
      <c r="E179" s="7">
        <v>1</v>
      </c>
      <c r="F179" s="7"/>
      <c r="G179" s="7"/>
      <c r="H179" s="7">
        <v>25</v>
      </c>
      <c r="I179" s="7"/>
      <c r="J179" s="7"/>
      <c r="K179" s="8"/>
      <c r="L179" s="20"/>
    </row>
    <row r="180" spans="2:12">
      <c r="B180" s="22"/>
      <c r="C180" s="7" t="s">
        <v>1</v>
      </c>
      <c r="D180" s="7" t="s">
        <v>2</v>
      </c>
      <c r="E180" s="7">
        <v>1</v>
      </c>
      <c r="F180" s="7">
        <v>50</v>
      </c>
      <c r="G180" s="7"/>
      <c r="H180" s="7"/>
      <c r="I180" s="7"/>
      <c r="J180" s="7"/>
      <c r="K180" s="8"/>
      <c r="L180" s="20"/>
    </row>
    <row r="181" spans="2:12">
      <c r="B181" s="22"/>
      <c r="C181" s="7" t="s">
        <v>16</v>
      </c>
      <c r="D181" s="7" t="s">
        <v>2</v>
      </c>
      <c r="E181" s="7">
        <v>1</v>
      </c>
      <c r="F181" s="7">
        <v>50</v>
      </c>
      <c r="G181" s="7"/>
      <c r="H181" s="7"/>
      <c r="I181" s="7"/>
      <c r="J181" s="7"/>
      <c r="K181" s="8"/>
      <c r="L181" s="20"/>
    </row>
    <row r="182" spans="2:12">
      <c r="B182" s="22"/>
      <c r="C182" s="7" t="s">
        <v>26</v>
      </c>
      <c r="D182" s="7" t="s">
        <v>25</v>
      </c>
      <c r="E182" s="7">
        <v>1</v>
      </c>
      <c r="F182" s="7"/>
      <c r="G182" s="7">
        <v>31</v>
      </c>
      <c r="H182" s="7"/>
      <c r="I182" s="7"/>
      <c r="J182" s="7"/>
      <c r="K182" s="8"/>
      <c r="L182" s="20"/>
    </row>
    <row r="183" spans="2:12">
      <c r="B183" s="21">
        <v>42772</v>
      </c>
      <c r="C183" s="5" t="s">
        <v>16</v>
      </c>
      <c r="D183" s="5" t="s">
        <v>25</v>
      </c>
      <c r="E183" s="5">
        <v>1</v>
      </c>
      <c r="F183" s="5"/>
      <c r="G183" s="5">
        <v>50</v>
      </c>
      <c r="H183" s="5"/>
      <c r="I183" s="5"/>
      <c r="J183" s="5"/>
      <c r="K183" s="6"/>
      <c r="L183" s="20"/>
    </row>
    <row r="184" spans="2:12">
      <c r="B184" s="22"/>
      <c r="C184" s="7" t="s">
        <v>1</v>
      </c>
      <c r="D184" s="7" t="s">
        <v>25</v>
      </c>
      <c r="E184" s="7">
        <v>2</v>
      </c>
      <c r="F184" s="7"/>
      <c r="G184" s="7">
        <v>100</v>
      </c>
      <c r="H184" s="7"/>
      <c r="I184" s="7"/>
      <c r="J184" s="7"/>
      <c r="K184" s="8"/>
      <c r="L184" s="20"/>
    </row>
    <row r="185" spans="2:12">
      <c r="B185" s="22"/>
      <c r="C185" s="7" t="s">
        <v>31</v>
      </c>
      <c r="D185" s="7" t="s">
        <v>2</v>
      </c>
      <c r="E185" s="7">
        <v>3</v>
      </c>
      <c r="F185" s="7"/>
      <c r="G185" s="7"/>
      <c r="H185" s="7"/>
      <c r="I185" s="7"/>
      <c r="J185" s="7">
        <v>150</v>
      </c>
      <c r="K185" s="8"/>
      <c r="L185" s="20"/>
    </row>
    <row r="186" spans="2:12">
      <c r="B186" s="22"/>
      <c r="C186" s="7" t="s">
        <v>14</v>
      </c>
      <c r="D186" s="7" t="s">
        <v>25</v>
      </c>
      <c r="E186" s="7">
        <v>1</v>
      </c>
      <c r="F186" s="7">
        <v>50</v>
      </c>
      <c r="G186" s="7"/>
      <c r="H186" s="7"/>
      <c r="I186" s="7"/>
      <c r="J186" s="7"/>
      <c r="K186" s="8"/>
      <c r="L186" s="20"/>
    </row>
    <row r="187" spans="2:12">
      <c r="B187" s="22"/>
      <c r="C187" s="7" t="s">
        <v>24</v>
      </c>
      <c r="D187" s="7" t="s">
        <v>25</v>
      </c>
      <c r="E187" s="7">
        <v>2</v>
      </c>
      <c r="F187" s="7"/>
      <c r="G187" s="7">
        <v>100</v>
      </c>
      <c r="H187" s="7"/>
      <c r="I187" s="7"/>
      <c r="J187" s="7"/>
      <c r="K187" s="8"/>
      <c r="L187" s="20"/>
    </row>
    <row r="188" spans="2:12">
      <c r="B188" s="22"/>
      <c r="C188" s="7" t="s">
        <v>4</v>
      </c>
      <c r="D188" s="7" t="s">
        <v>25</v>
      </c>
      <c r="E188" s="7">
        <v>1</v>
      </c>
      <c r="F188" s="7"/>
      <c r="G188" s="7"/>
      <c r="H188" s="7"/>
      <c r="I188" s="7">
        <v>50</v>
      </c>
      <c r="J188" s="7"/>
      <c r="K188" s="8"/>
      <c r="L188" s="20"/>
    </row>
    <row r="189" spans="2:12">
      <c r="B189" s="22">
        <v>42779</v>
      </c>
      <c r="C189" s="7" t="s">
        <v>24</v>
      </c>
      <c r="D189" s="7" t="s">
        <v>2</v>
      </c>
      <c r="E189" s="7">
        <v>2</v>
      </c>
      <c r="F189" s="7"/>
      <c r="G189" s="7"/>
      <c r="H189" s="7">
        <v>100</v>
      </c>
      <c r="I189" s="7"/>
      <c r="J189" s="7"/>
      <c r="K189" s="8"/>
      <c r="L189" s="20"/>
    </row>
    <row r="190" spans="2:12">
      <c r="B190" s="22"/>
      <c r="C190" s="7" t="s">
        <v>11</v>
      </c>
      <c r="D190" s="7" t="s">
        <v>25</v>
      </c>
      <c r="E190" s="7">
        <v>2</v>
      </c>
      <c r="F190" s="7"/>
      <c r="G190" s="7"/>
      <c r="H190" s="7"/>
      <c r="I190" s="7">
        <v>83</v>
      </c>
      <c r="J190" s="7"/>
      <c r="K190" s="8"/>
      <c r="L190" s="20"/>
    </row>
    <row r="191" spans="2:12">
      <c r="B191" s="22">
        <v>42786</v>
      </c>
      <c r="C191" s="7"/>
      <c r="D191" s="7"/>
      <c r="E191" s="7"/>
      <c r="F191" s="7"/>
      <c r="G191" s="7"/>
      <c r="H191" s="7"/>
      <c r="I191" s="7"/>
      <c r="J191" s="7"/>
      <c r="K191" s="8"/>
      <c r="L191" s="20"/>
    </row>
    <row r="192" spans="2:12">
      <c r="B192" s="22">
        <v>42793</v>
      </c>
      <c r="C192" s="7" t="s">
        <v>31</v>
      </c>
      <c r="D192" s="7" t="s">
        <v>2</v>
      </c>
      <c r="E192" s="7">
        <v>1</v>
      </c>
      <c r="F192" s="7">
        <v>50</v>
      </c>
      <c r="G192" s="7"/>
      <c r="H192" s="7"/>
      <c r="I192" s="7"/>
      <c r="J192" s="7"/>
      <c r="K192" s="8"/>
      <c r="L192" s="20"/>
    </row>
    <row r="193" spans="2:12">
      <c r="B193" s="22">
        <v>42800</v>
      </c>
      <c r="C193" s="7" t="s">
        <v>26</v>
      </c>
      <c r="D193" s="7" t="s">
        <v>2</v>
      </c>
      <c r="E193" s="7">
        <v>4</v>
      </c>
      <c r="F193" s="7"/>
      <c r="G193" s="7"/>
      <c r="H193" s="7"/>
      <c r="I193" s="7"/>
      <c r="J193" s="7"/>
      <c r="K193" s="8">
        <v>56</v>
      </c>
      <c r="L193" s="20">
        <v>42809</v>
      </c>
    </row>
    <row r="194" spans="2:12">
      <c r="B194" s="22"/>
      <c r="C194" s="7" t="s">
        <v>6</v>
      </c>
      <c r="D194" s="7" t="s">
        <v>2</v>
      </c>
      <c r="E194" s="7">
        <v>3</v>
      </c>
      <c r="F194" s="7"/>
      <c r="G194" s="7"/>
      <c r="H194" s="7"/>
      <c r="I194" s="7"/>
      <c r="J194" s="7"/>
      <c r="K194" s="8">
        <v>63</v>
      </c>
      <c r="L194" s="20">
        <v>42809</v>
      </c>
    </row>
    <row r="195" spans="2:12">
      <c r="B195" s="22"/>
      <c r="C195" s="7" t="s">
        <v>10</v>
      </c>
      <c r="D195" s="7" t="s">
        <v>2</v>
      </c>
      <c r="E195" s="7">
        <v>2</v>
      </c>
      <c r="F195" s="7"/>
      <c r="G195" s="7"/>
      <c r="H195" s="7"/>
      <c r="I195" s="7"/>
      <c r="J195" s="7"/>
      <c r="K195" s="8">
        <v>100</v>
      </c>
      <c r="L195" s="20">
        <v>42809</v>
      </c>
    </row>
    <row r="196" spans="2:12">
      <c r="B196" s="22"/>
      <c r="C196" s="7" t="s">
        <v>5</v>
      </c>
      <c r="D196" s="7" t="s">
        <v>2</v>
      </c>
      <c r="E196" s="7">
        <v>1</v>
      </c>
      <c r="F196" s="7">
        <v>50</v>
      </c>
      <c r="G196" s="7"/>
      <c r="H196" s="7"/>
      <c r="I196" s="7"/>
      <c r="J196" s="7"/>
      <c r="K196" s="8"/>
      <c r="L196" s="20"/>
    </row>
    <row r="197" spans="2:12">
      <c r="B197" s="22"/>
      <c r="C197" s="7" t="s">
        <v>31</v>
      </c>
      <c r="D197" s="7" t="s">
        <v>25</v>
      </c>
      <c r="E197" s="7">
        <v>4</v>
      </c>
      <c r="F197" s="7"/>
      <c r="G197" s="7"/>
      <c r="H197" s="7"/>
      <c r="I197" s="7"/>
      <c r="J197" s="7"/>
      <c r="K197" s="8">
        <v>200</v>
      </c>
      <c r="L197" s="20">
        <v>42810</v>
      </c>
    </row>
    <row r="198" spans="2:12">
      <c r="B198" s="22"/>
      <c r="C198" s="7" t="s">
        <v>11</v>
      </c>
      <c r="D198" s="7" t="s">
        <v>2</v>
      </c>
      <c r="E198" s="7">
        <v>1</v>
      </c>
      <c r="F198" s="7"/>
      <c r="G198" s="7">
        <v>50</v>
      </c>
      <c r="H198" s="7"/>
      <c r="I198" s="7"/>
      <c r="J198" s="7"/>
      <c r="K198" s="8"/>
      <c r="L198" s="20"/>
    </row>
    <row r="199" spans="2:12">
      <c r="B199" s="22">
        <v>42807</v>
      </c>
      <c r="C199" s="7"/>
      <c r="D199" s="7"/>
      <c r="E199" s="7"/>
      <c r="F199" s="7"/>
      <c r="G199" s="7"/>
      <c r="H199" s="7"/>
      <c r="I199" s="7"/>
      <c r="J199" s="7"/>
      <c r="K199" s="8"/>
      <c r="L199" s="20" t="s">
        <v>39</v>
      </c>
    </row>
    <row r="200" spans="2:12">
      <c r="B200" s="22">
        <v>42814</v>
      </c>
      <c r="C200" s="7" t="s">
        <v>8</v>
      </c>
      <c r="D200" s="7" t="s">
        <v>2</v>
      </c>
      <c r="E200" s="7">
        <v>1</v>
      </c>
      <c r="F200" s="7">
        <v>50</v>
      </c>
      <c r="G200" s="7"/>
      <c r="H200" s="7"/>
      <c r="I200" s="7"/>
      <c r="J200" s="7"/>
      <c r="K200" s="8"/>
      <c r="L200" s="20"/>
    </row>
    <row r="201" spans="2:12">
      <c r="B201" s="22"/>
      <c r="C201" s="7" t="s">
        <v>11</v>
      </c>
      <c r="D201" s="7" t="s">
        <v>25</v>
      </c>
      <c r="E201" s="7">
        <v>1</v>
      </c>
      <c r="F201" s="7"/>
      <c r="G201" s="7">
        <v>50</v>
      </c>
      <c r="H201" s="7"/>
      <c r="I201" s="7"/>
      <c r="J201" s="7"/>
      <c r="K201" s="8"/>
      <c r="L201" s="20"/>
    </row>
    <row r="202" spans="2:12">
      <c r="B202" s="22"/>
      <c r="C202" s="7" t="s">
        <v>4</v>
      </c>
      <c r="D202" s="7" t="s">
        <v>25</v>
      </c>
      <c r="E202" s="7">
        <v>3</v>
      </c>
      <c r="F202" s="7"/>
      <c r="G202" s="7"/>
      <c r="H202" s="7"/>
      <c r="I202" s="7"/>
      <c r="J202" s="7"/>
      <c r="K202" s="8">
        <v>150</v>
      </c>
      <c r="L202" s="20">
        <v>42824</v>
      </c>
    </row>
    <row r="203" spans="2:12">
      <c r="B203" s="22"/>
      <c r="C203" s="7" t="s">
        <v>31</v>
      </c>
      <c r="D203" s="7" t="s">
        <v>2</v>
      </c>
      <c r="E203" s="7">
        <v>4</v>
      </c>
      <c r="F203" s="7"/>
      <c r="G203" s="7"/>
      <c r="H203" s="7"/>
      <c r="I203" s="7"/>
      <c r="J203" s="7"/>
      <c r="K203" s="8">
        <v>122</v>
      </c>
      <c r="L203" s="20">
        <v>42824</v>
      </c>
    </row>
    <row r="204" spans="2:12">
      <c r="B204" s="22">
        <v>42821</v>
      </c>
      <c r="C204" s="7" t="s">
        <v>16</v>
      </c>
      <c r="D204" s="7" t="s">
        <v>2</v>
      </c>
      <c r="E204" s="7">
        <v>3</v>
      </c>
      <c r="F204" s="7"/>
      <c r="G204" s="7">
        <v>150</v>
      </c>
      <c r="H204" s="7"/>
      <c r="I204" s="7"/>
      <c r="J204" s="7"/>
      <c r="K204" s="8"/>
      <c r="L204" s="20"/>
    </row>
    <row r="205" spans="2:12">
      <c r="B205" s="22"/>
      <c r="C205" s="7" t="s">
        <v>11</v>
      </c>
      <c r="D205" s="7" t="s">
        <v>2</v>
      </c>
      <c r="E205" s="7">
        <v>2</v>
      </c>
      <c r="F205" s="7"/>
      <c r="G205" s="7">
        <v>100</v>
      </c>
      <c r="H205" s="7"/>
      <c r="I205" s="7"/>
      <c r="J205" s="7"/>
      <c r="K205" s="8"/>
      <c r="L205" s="20"/>
    </row>
    <row r="206" spans="2:12">
      <c r="B206" s="22"/>
      <c r="C206" s="7" t="s">
        <v>7</v>
      </c>
      <c r="D206" s="7" t="s">
        <v>25</v>
      </c>
      <c r="E206" s="7">
        <v>1</v>
      </c>
      <c r="F206" s="7"/>
      <c r="G206" s="7"/>
      <c r="H206" s="7">
        <v>50</v>
      </c>
      <c r="I206" s="7"/>
      <c r="J206" s="7"/>
      <c r="K206" s="8"/>
      <c r="L206" s="20"/>
    </row>
    <row r="207" spans="2:12">
      <c r="B207" s="22">
        <v>42828</v>
      </c>
      <c r="C207" s="7" t="s">
        <v>11</v>
      </c>
      <c r="D207" s="7" t="s">
        <v>25</v>
      </c>
      <c r="E207" s="7">
        <v>1</v>
      </c>
      <c r="F207" s="7">
        <v>50</v>
      </c>
      <c r="G207" s="7"/>
      <c r="H207" s="7"/>
      <c r="I207" s="7"/>
      <c r="J207" s="7"/>
      <c r="K207" s="8"/>
      <c r="L207" s="20"/>
    </row>
    <row r="208" spans="2:12">
      <c r="B208" s="22"/>
      <c r="C208" s="7" t="s">
        <v>27</v>
      </c>
      <c r="D208" s="7" t="s">
        <v>2</v>
      </c>
      <c r="E208" s="7">
        <v>1</v>
      </c>
      <c r="F208" s="7">
        <v>50</v>
      </c>
      <c r="G208" s="7"/>
      <c r="H208" s="7"/>
      <c r="I208" s="7"/>
      <c r="J208" s="7"/>
      <c r="K208" s="8"/>
      <c r="L208" s="20"/>
    </row>
    <row r="209" spans="2:12">
      <c r="B209" s="22"/>
      <c r="C209" s="7" t="s">
        <v>6</v>
      </c>
      <c r="D209" s="7" t="s">
        <v>25</v>
      </c>
      <c r="E209" s="7">
        <v>1</v>
      </c>
      <c r="F209" s="7">
        <v>50</v>
      </c>
      <c r="G209" s="7"/>
      <c r="H209" s="7"/>
      <c r="I209" s="7"/>
      <c r="J209" s="7"/>
      <c r="K209" s="8"/>
      <c r="L209" s="20"/>
    </row>
    <row r="210" spans="2:12">
      <c r="B210" s="22"/>
      <c r="C210" s="7" t="s">
        <v>26</v>
      </c>
      <c r="D210" s="7" t="s">
        <v>25</v>
      </c>
      <c r="E210" s="7">
        <v>1</v>
      </c>
      <c r="F210" s="7"/>
      <c r="G210" s="7">
        <v>50</v>
      </c>
      <c r="H210" s="7"/>
      <c r="I210" s="7"/>
      <c r="J210" s="7"/>
      <c r="K210" s="8"/>
      <c r="L210" s="20"/>
    </row>
    <row r="211" spans="2:12">
      <c r="B211" s="22">
        <v>42835</v>
      </c>
      <c r="C211" s="7" t="s">
        <v>1</v>
      </c>
      <c r="D211" s="7" t="s">
        <v>25</v>
      </c>
      <c r="E211" s="7">
        <v>1</v>
      </c>
      <c r="F211" s="7">
        <v>50</v>
      </c>
      <c r="G211" s="7"/>
      <c r="H211" s="7"/>
      <c r="I211" s="7"/>
      <c r="J211" s="7"/>
      <c r="K211" s="8"/>
      <c r="L211" s="20"/>
    </row>
    <row r="212" spans="2:12">
      <c r="B212" s="22"/>
      <c r="C212" s="7" t="s">
        <v>7</v>
      </c>
      <c r="D212" s="7" t="s">
        <v>25</v>
      </c>
      <c r="E212" s="7">
        <v>1</v>
      </c>
      <c r="F212" s="7">
        <v>12</v>
      </c>
      <c r="G212" s="7"/>
      <c r="H212" s="7"/>
      <c r="I212" s="7"/>
      <c r="J212" s="7"/>
      <c r="K212" s="8"/>
      <c r="L212" s="20"/>
    </row>
    <row r="213" spans="2:12">
      <c r="B213" s="22">
        <v>42842</v>
      </c>
      <c r="C213" s="7" t="s">
        <v>31</v>
      </c>
      <c r="D213" s="7" t="s">
        <v>2</v>
      </c>
      <c r="E213" s="7">
        <v>1</v>
      </c>
      <c r="F213" s="7">
        <v>50</v>
      </c>
      <c r="G213" s="7"/>
      <c r="H213" s="7"/>
      <c r="I213" s="7"/>
      <c r="J213" s="7"/>
      <c r="K213" s="8"/>
      <c r="L213" s="20"/>
    </row>
    <row r="214" spans="2:12">
      <c r="B214" s="22"/>
      <c r="C214" s="7" t="s">
        <v>5</v>
      </c>
      <c r="D214" s="7" t="s">
        <v>25</v>
      </c>
      <c r="E214" s="7">
        <v>1</v>
      </c>
      <c r="F214" s="7">
        <v>50</v>
      </c>
      <c r="G214" s="7"/>
      <c r="H214" s="7"/>
      <c r="I214" s="7"/>
      <c r="J214" s="7"/>
      <c r="K214" s="8"/>
      <c r="L214" s="20"/>
    </row>
    <row r="215" spans="2:12">
      <c r="B215" s="22"/>
      <c r="C215" s="7" t="s">
        <v>4</v>
      </c>
      <c r="D215" s="7" t="s">
        <v>25</v>
      </c>
      <c r="E215" s="7">
        <v>1</v>
      </c>
      <c r="F215" s="7"/>
      <c r="G215" s="7">
        <v>50</v>
      </c>
      <c r="H215" s="7"/>
      <c r="I215" s="7"/>
      <c r="J215" s="7"/>
      <c r="K215" s="8"/>
      <c r="L215" s="20"/>
    </row>
    <row r="216" spans="2:12">
      <c r="B216" s="22">
        <v>42849</v>
      </c>
      <c r="C216" s="7" t="s">
        <v>1</v>
      </c>
      <c r="D216" s="7" t="s">
        <v>2</v>
      </c>
      <c r="E216" s="7">
        <v>1</v>
      </c>
      <c r="F216" s="7">
        <v>50</v>
      </c>
      <c r="G216" s="7"/>
      <c r="H216" s="7"/>
      <c r="I216" s="7"/>
      <c r="J216" s="7"/>
      <c r="K216" s="8"/>
      <c r="L216" s="20"/>
    </row>
    <row r="217" spans="2:12">
      <c r="B217" s="22"/>
      <c r="C217" s="7" t="s">
        <v>6</v>
      </c>
      <c r="D217" s="7" t="s">
        <v>2</v>
      </c>
      <c r="E217" s="7">
        <v>1</v>
      </c>
      <c r="F217" s="7">
        <v>50</v>
      </c>
      <c r="G217" s="7"/>
      <c r="H217" s="7"/>
      <c r="I217" s="7"/>
      <c r="J217" s="7"/>
      <c r="K217" s="8"/>
      <c r="L217" s="20"/>
    </row>
    <row r="218" spans="2:12">
      <c r="B218" s="22"/>
      <c r="C218" s="7" t="s">
        <v>11</v>
      </c>
      <c r="D218" s="7" t="s">
        <v>2</v>
      </c>
      <c r="E218" s="7">
        <v>1</v>
      </c>
      <c r="F218" s="7">
        <v>50</v>
      </c>
      <c r="G218" s="7"/>
      <c r="H218" s="7"/>
      <c r="I218" s="7"/>
      <c r="J218" s="7"/>
      <c r="K218" s="8"/>
      <c r="L218" s="20"/>
    </row>
    <row r="219" spans="2:12">
      <c r="B219" s="22"/>
      <c r="C219" s="7" t="s">
        <v>14</v>
      </c>
      <c r="D219" s="7" t="s">
        <v>2</v>
      </c>
      <c r="E219" s="7">
        <v>1</v>
      </c>
      <c r="F219" s="7">
        <v>50</v>
      </c>
      <c r="G219" s="7"/>
      <c r="H219" s="7"/>
      <c r="I219" s="7"/>
      <c r="J219" s="7"/>
      <c r="K219" s="8"/>
      <c r="L219" s="20"/>
    </row>
    <row r="220" spans="2:12">
      <c r="B220" s="22"/>
      <c r="C220" s="7" t="s">
        <v>24</v>
      </c>
      <c r="D220" s="7" t="s">
        <v>2</v>
      </c>
      <c r="E220" s="7">
        <v>8</v>
      </c>
      <c r="F220" s="7"/>
      <c r="G220" s="7"/>
      <c r="H220" s="7"/>
      <c r="I220" s="7"/>
      <c r="J220" s="7"/>
      <c r="K220" s="8">
        <v>400</v>
      </c>
      <c r="L220" s="20">
        <v>42878</v>
      </c>
    </row>
    <row r="221" spans="2:12">
      <c r="B221" s="22"/>
      <c r="C221" s="7" t="s">
        <v>8</v>
      </c>
      <c r="D221" s="7" t="s">
        <v>2</v>
      </c>
      <c r="E221" s="7">
        <v>3</v>
      </c>
      <c r="F221" s="7"/>
      <c r="G221" s="7"/>
      <c r="H221" s="7"/>
      <c r="I221" s="7"/>
      <c r="J221" s="7"/>
      <c r="K221" s="8">
        <v>150</v>
      </c>
      <c r="L221" s="20">
        <v>42881</v>
      </c>
    </row>
    <row r="222" spans="2:12">
      <c r="B222" s="22">
        <v>42856</v>
      </c>
      <c r="C222" s="7" t="s">
        <v>16</v>
      </c>
      <c r="D222" s="7" t="s">
        <v>2</v>
      </c>
      <c r="E222" s="7">
        <v>1</v>
      </c>
      <c r="F222" s="7">
        <v>50</v>
      </c>
      <c r="G222" s="7"/>
      <c r="H222" s="7"/>
      <c r="I222" s="7"/>
      <c r="J222" s="7"/>
      <c r="K222" s="8"/>
      <c r="L222" s="20"/>
    </row>
    <row r="223" spans="2:12">
      <c r="B223" s="22"/>
      <c r="C223" s="7" t="s">
        <v>14</v>
      </c>
      <c r="D223" s="7" t="s">
        <v>2</v>
      </c>
      <c r="E223" s="7">
        <v>1</v>
      </c>
      <c r="F223" s="7"/>
      <c r="G223" s="7">
        <v>50</v>
      </c>
      <c r="H223" s="7"/>
      <c r="I223" s="7"/>
      <c r="J223" s="7"/>
      <c r="K223" s="8"/>
      <c r="L223" s="20"/>
    </row>
    <row r="224" spans="2:12">
      <c r="B224" s="22"/>
      <c r="C224" s="7" t="s">
        <v>6</v>
      </c>
      <c r="D224" s="7" t="s">
        <v>2</v>
      </c>
      <c r="E224" s="7">
        <v>3</v>
      </c>
      <c r="F224" s="7"/>
      <c r="G224" s="7"/>
      <c r="H224" s="7"/>
      <c r="I224" s="7"/>
      <c r="J224" s="7"/>
      <c r="K224" s="8">
        <v>146</v>
      </c>
      <c r="L224" s="20">
        <v>42863</v>
      </c>
    </row>
    <row r="225" spans="2:12">
      <c r="B225" s="22">
        <v>42863</v>
      </c>
      <c r="C225" s="7" t="s">
        <v>5</v>
      </c>
      <c r="D225" s="7" t="s">
        <v>2</v>
      </c>
      <c r="E225" s="7">
        <v>1</v>
      </c>
      <c r="F225" s="7">
        <v>50</v>
      </c>
      <c r="G225" s="7"/>
      <c r="H225" s="7"/>
      <c r="I225" s="7"/>
      <c r="J225" s="7"/>
      <c r="K225" s="8"/>
      <c r="L225" s="20"/>
    </row>
    <row r="226" spans="2:12">
      <c r="B226" s="22"/>
      <c r="C226" s="7" t="s">
        <v>31</v>
      </c>
      <c r="D226" s="7" t="s">
        <v>25</v>
      </c>
      <c r="E226" s="7">
        <v>1</v>
      </c>
      <c r="F226" s="7">
        <v>50</v>
      </c>
      <c r="G226" s="7"/>
      <c r="H226" s="7"/>
      <c r="I226" s="7"/>
      <c r="J226" s="7"/>
      <c r="K226" s="8"/>
      <c r="L226" s="20"/>
    </row>
    <row r="227" spans="2:12">
      <c r="B227" s="22"/>
      <c r="C227" s="7" t="s">
        <v>1</v>
      </c>
      <c r="D227" s="7" t="s">
        <v>2</v>
      </c>
      <c r="E227" s="7">
        <v>1</v>
      </c>
      <c r="F227" s="7">
        <v>50</v>
      </c>
      <c r="G227" s="7"/>
      <c r="H227" s="7"/>
      <c r="I227" s="7"/>
      <c r="J227" s="7"/>
      <c r="K227" s="8"/>
      <c r="L227" s="20"/>
    </row>
    <row r="228" spans="2:12">
      <c r="B228" s="22"/>
      <c r="C228" s="7" t="s">
        <v>11</v>
      </c>
      <c r="D228" s="7" t="s">
        <v>2</v>
      </c>
      <c r="E228" s="7">
        <v>1</v>
      </c>
      <c r="F228" s="7">
        <v>50</v>
      </c>
      <c r="G228" s="7"/>
      <c r="H228" s="7"/>
      <c r="I228" s="7"/>
      <c r="J228" s="7"/>
      <c r="K228" s="8"/>
      <c r="L228" s="20"/>
    </row>
    <row r="229" spans="2:12">
      <c r="B229" s="22"/>
      <c r="C229" s="7" t="s">
        <v>29</v>
      </c>
      <c r="D229" s="7" t="s">
        <v>2</v>
      </c>
      <c r="E229" s="7">
        <v>1</v>
      </c>
      <c r="F229" s="7">
        <v>50</v>
      </c>
      <c r="G229" s="7"/>
      <c r="H229" s="7"/>
      <c r="I229" s="7"/>
      <c r="J229" s="7"/>
      <c r="K229" s="8"/>
      <c r="L229" s="20"/>
    </row>
    <row r="230" spans="2:12">
      <c r="B230" s="22"/>
      <c r="C230" s="7" t="s">
        <v>16</v>
      </c>
      <c r="D230" s="7" t="s">
        <v>2</v>
      </c>
      <c r="E230" s="7">
        <v>2</v>
      </c>
      <c r="F230" s="7"/>
      <c r="G230" s="7"/>
      <c r="H230" s="7">
        <v>100</v>
      </c>
      <c r="I230" s="7"/>
      <c r="J230" s="7"/>
      <c r="K230" s="8"/>
      <c r="L230" s="20"/>
    </row>
    <row r="231" spans="2:12">
      <c r="B231" s="22">
        <v>42870</v>
      </c>
      <c r="C231" s="7"/>
      <c r="D231" s="7"/>
      <c r="E231" s="7"/>
      <c r="F231" s="7"/>
      <c r="G231" s="7"/>
      <c r="H231" s="7"/>
      <c r="I231" s="7"/>
      <c r="J231" s="7"/>
      <c r="K231" s="8"/>
      <c r="L231" s="20"/>
    </row>
    <row r="232" spans="2:12">
      <c r="B232" s="22">
        <v>42877</v>
      </c>
      <c r="C232" s="7" t="s">
        <v>4</v>
      </c>
      <c r="D232" s="7" t="s">
        <v>25</v>
      </c>
      <c r="E232" s="7">
        <v>1</v>
      </c>
      <c r="F232" s="7">
        <v>50</v>
      </c>
      <c r="G232" s="7"/>
      <c r="H232" s="7"/>
      <c r="I232" s="7"/>
      <c r="J232" s="7"/>
      <c r="K232" s="8"/>
      <c r="L232" s="20"/>
    </row>
    <row r="233" spans="2:12">
      <c r="B233" s="22"/>
      <c r="C233" s="7" t="s">
        <v>26</v>
      </c>
      <c r="D233" s="7" t="s">
        <v>2</v>
      </c>
      <c r="E233" s="7">
        <v>1</v>
      </c>
      <c r="F233" s="7">
        <v>50</v>
      </c>
      <c r="G233" s="7"/>
      <c r="H233" s="7"/>
      <c r="I233" s="7"/>
      <c r="J233" s="7"/>
      <c r="K233" s="8"/>
      <c r="L233" s="20"/>
    </row>
    <row r="234" spans="2:12">
      <c r="B234" s="22"/>
      <c r="C234" s="7" t="s">
        <v>11</v>
      </c>
      <c r="D234" s="7" t="s">
        <v>2</v>
      </c>
      <c r="E234" s="7">
        <v>1</v>
      </c>
      <c r="F234" s="7">
        <v>50</v>
      </c>
      <c r="G234" s="7"/>
      <c r="H234" s="7"/>
      <c r="I234" s="7"/>
      <c r="J234" s="7"/>
      <c r="K234" s="8"/>
      <c r="L234" s="20"/>
    </row>
    <row r="235" spans="2:12">
      <c r="B235" s="22"/>
      <c r="C235" s="7" t="s">
        <v>31</v>
      </c>
      <c r="D235" s="7" t="s">
        <v>2</v>
      </c>
      <c r="E235" s="7">
        <v>1</v>
      </c>
      <c r="F235" s="7"/>
      <c r="G235" s="7"/>
      <c r="H235" s="7">
        <v>50</v>
      </c>
      <c r="I235" s="7"/>
      <c r="J235" s="7"/>
      <c r="K235" s="8"/>
      <c r="L235" s="20"/>
    </row>
    <row r="236" spans="2:12">
      <c r="B236" s="22"/>
      <c r="C236" s="7" t="s">
        <v>13</v>
      </c>
      <c r="D236" s="7" t="s">
        <v>2</v>
      </c>
      <c r="E236" s="7">
        <v>1</v>
      </c>
      <c r="F236" s="7"/>
      <c r="G236" s="7"/>
      <c r="H236" s="7"/>
      <c r="I236" s="7"/>
      <c r="J236" s="7"/>
      <c r="K236" s="8">
        <v>50</v>
      </c>
      <c r="L236" s="20">
        <v>42885</v>
      </c>
    </row>
    <row r="237" spans="2:12">
      <c r="B237" s="22"/>
      <c r="C237" s="7" t="s">
        <v>28</v>
      </c>
      <c r="D237" s="7" t="s">
        <v>25</v>
      </c>
      <c r="E237" s="7">
        <v>1</v>
      </c>
      <c r="F237" s="7"/>
      <c r="G237" s="7"/>
      <c r="H237" s="7"/>
      <c r="I237" s="7"/>
      <c r="J237" s="7"/>
      <c r="K237" s="8">
        <v>50</v>
      </c>
      <c r="L237" s="20">
        <v>42885</v>
      </c>
    </row>
    <row r="238" spans="2:12">
      <c r="B238" s="22"/>
      <c r="C238" s="7" t="s">
        <v>27</v>
      </c>
      <c r="D238" s="7" t="s">
        <v>25</v>
      </c>
      <c r="E238" s="7">
        <v>5</v>
      </c>
      <c r="F238" s="7"/>
      <c r="G238" s="7"/>
      <c r="H238" s="7"/>
      <c r="I238" s="7"/>
      <c r="J238" s="7"/>
      <c r="K238" s="8">
        <v>151</v>
      </c>
      <c r="L238" s="20">
        <v>42916</v>
      </c>
    </row>
    <row r="239" spans="2:12">
      <c r="B239" s="22">
        <v>42884</v>
      </c>
      <c r="C239" s="7" t="s">
        <v>24</v>
      </c>
      <c r="D239" s="7" t="s">
        <v>25</v>
      </c>
      <c r="E239" s="7">
        <v>1</v>
      </c>
      <c r="F239" s="7">
        <v>50</v>
      </c>
      <c r="G239" s="7"/>
      <c r="H239" s="7"/>
      <c r="I239" s="7"/>
      <c r="J239" s="7"/>
      <c r="K239" s="8"/>
      <c r="L239" s="20"/>
    </row>
    <row r="240" spans="2:12">
      <c r="B240" s="22"/>
      <c r="C240" s="7" t="s">
        <v>16</v>
      </c>
      <c r="D240" s="7" t="s">
        <v>25</v>
      </c>
      <c r="E240" s="7">
        <v>1</v>
      </c>
      <c r="F240" s="7">
        <v>50</v>
      </c>
      <c r="G240" s="7"/>
      <c r="H240" s="7"/>
      <c r="I240" s="7"/>
      <c r="J240" s="7"/>
      <c r="K240" s="8"/>
      <c r="L240" s="20"/>
    </row>
    <row r="241" spans="2:12">
      <c r="B241" s="22"/>
      <c r="C241" s="7" t="s">
        <v>14</v>
      </c>
      <c r="D241" s="7" t="s">
        <v>25</v>
      </c>
      <c r="E241" s="7">
        <v>1</v>
      </c>
      <c r="F241" s="7">
        <v>50</v>
      </c>
      <c r="G241" s="7"/>
      <c r="H241" s="7"/>
      <c r="I241" s="7"/>
      <c r="J241" s="7"/>
      <c r="K241" s="8"/>
      <c r="L241" s="20"/>
    </row>
    <row r="242" spans="2:12">
      <c r="B242" s="22"/>
      <c r="C242" s="7" t="s">
        <v>26</v>
      </c>
      <c r="D242" s="7" t="s">
        <v>25</v>
      </c>
      <c r="E242" s="7">
        <v>2</v>
      </c>
      <c r="F242" s="7"/>
      <c r="G242" s="7"/>
      <c r="H242" s="7">
        <v>100</v>
      </c>
      <c r="I242" s="7"/>
      <c r="J242" s="7"/>
      <c r="K242" s="8"/>
      <c r="L242" s="20"/>
    </row>
    <row r="243" spans="2:12">
      <c r="B243" s="22"/>
      <c r="C243" s="7" t="s">
        <v>12</v>
      </c>
      <c r="D243" s="7" t="s">
        <v>25</v>
      </c>
      <c r="E243" s="7">
        <v>2</v>
      </c>
      <c r="F243" s="7"/>
      <c r="G243" s="7"/>
      <c r="H243" s="7"/>
      <c r="I243" s="7"/>
      <c r="J243" s="7"/>
      <c r="K243" s="8">
        <v>100</v>
      </c>
      <c r="L243" s="20">
        <v>42927</v>
      </c>
    </row>
    <row r="244" spans="2:12">
      <c r="B244" s="22">
        <v>42891</v>
      </c>
      <c r="C244" s="7" t="s">
        <v>6</v>
      </c>
      <c r="D244" s="7" t="s">
        <v>2</v>
      </c>
      <c r="E244" s="7">
        <v>1</v>
      </c>
      <c r="F244" s="7">
        <v>50</v>
      </c>
      <c r="G244" s="7"/>
      <c r="H244" s="7"/>
      <c r="I244" s="7"/>
      <c r="J244" s="7"/>
      <c r="K244" s="8"/>
      <c r="L244" s="20"/>
    </row>
    <row r="245" spans="2:12">
      <c r="B245" s="22"/>
      <c r="C245" s="7" t="s">
        <v>13</v>
      </c>
      <c r="D245" s="7" t="s">
        <v>2</v>
      </c>
      <c r="E245" s="7">
        <v>1</v>
      </c>
      <c r="F245" s="7">
        <v>20</v>
      </c>
      <c r="G245" s="7"/>
      <c r="H245" s="7"/>
      <c r="I245" s="7"/>
      <c r="J245" s="7"/>
      <c r="K245" s="8"/>
      <c r="L245" s="20"/>
    </row>
    <row r="246" spans="2:12">
      <c r="B246" s="22">
        <v>42898</v>
      </c>
      <c r="C246" s="7" t="s">
        <v>16</v>
      </c>
      <c r="D246" s="7" t="s">
        <v>25</v>
      </c>
      <c r="E246" s="7">
        <v>1</v>
      </c>
      <c r="F246" s="7">
        <v>50</v>
      </c>
      <c r="G246" s="7"/>
      <c r="H246" s="7"/>
      <c r="I246" s="7"/>
      <c r="J246" s="7"/>
      <c r="K246" s="8"/>
      <c r="L246" s="20"/>
    </row>
    <row r="247" spans="2:12">
      <c r="B247" s="22"/>
      <c r="C247" s="7" t="s">
        <v>24</v>
      </c>
      <c r="D247" s="7" t="s">
        <v>25</v>
      </c>
      <c r="E247" s="7">
        <v>1</v>
      </c>
      <c r="F247" s="7">
        <v>50</v>
      </c>
      <c r="G247" s="7"/>
      <c r="H247" s="7"/>
      <c r="I247" s="7"/>
      <c r="J247" s="7"/>
      <c r="K247" s="8"/>
      <c r="L247" s="20"/>
    </row>
    <row r="248" spans="2:12">
      <c r="B248" s="22"/>
      <c r="C248" s="7" t="s">
        <v>26</v>
      </c>
      <c r="D248" s="7" t="s">
        <v>25</v>
      </c>
      <c r="E248" s="7">
        <v>1</v>
      </c>
      <c r="F248" s="7">
        <v>50</v>
      </c>
      <c r="G248" s="7"/>
      <c r="H248" s="7"/>
      <c r="I248" s="7"/>
      <c r="J248" s="7"/>
      <c r="K248" s="8"/>
      <c r="L248" s="20"/>
    </row>
    <row r="249" spans="2:12">
      <c r="B249" s="22"/>
      <c r="C249" s="7" t="s">
        <v>11</v>
      </c>
      <c r="D249" s="7" t="s">
        <v>25</v>
      </c>
      <c r="E249" s="7">
        <v>3</v>
      </c>
      <c r="F249" s="7"/>
      <c r="G249" s="7"/>
      <c r="H249" s="7"/>
      <c r="I249" s="7"/>
      <c r="J249" s="7"/>
      <c r="K249" s="8">
        <v>150</v>
      </c>
      <c r="L249" s="20">
        <v>42913</v>
      </c>
    </row>
    <row r="250" spans="2:12">
      <c r="B250" s="22">
        <v>42905</v>
      </c>
      <c r="C250" s="7" t="s">
        <v>14</v>
      </c>
      <c r="D250" s="7" t="s">
        <v>25</v>
      </c>
      <c r="E250" s="7">
        <v>1</v>
      </c>
      <c r="F250" s="7">
        <v>50</v>
      </c>
      <c r="G250" s="7"/>
      <c r="H250" s="7"/>
      <c r="I250" s="7"/>
      <c r="J250" s="7"/>
      <c r="K250" s="8"/>
      <c r="L250" s="20"/>
    </row>
    <row r="251" spans="2:12">
      <c r="B251" s="22"/>
      <c r="C251" s="7" t="s">
        <v>10</v>
      </c>
      <c r="D251" s="7" t="s">
        <v>25</v>
      </c>
      <c r="E251" s="7">
        <v>1</v>
      </c>
      <c r="F251" s="7"/>
      <c r="G251" s="7">
        <v>50</v>
      </c>
      <c r="H251" s="7"/>
      <c r="I251" s="7"/>
      <c r="J251" s="7"/>
      <c r="K251" s="8"/>
      <c r="L251" s="20"/>
    </row>
    <row r="252" spans="2:12">
      <c r="B252" s="22"/>
      <c r="C252" s="7" t="s">
        <v>6</v>
      </c>
      <c r="D252" s="7" t="s">
        <v>25</v>
      </c>
      <c r="E252" s="7">
        <v>1</v>
      </c>
      <c r="F252" s="7"/>
      <c r="G252" s="7"/>
      <c r="H252" s="7">
        <v>50</v>
      </c>
      <c r="I252" s="7"/>
      <c r="J252" s="7"/>
      <c r="K252" s="8"/>
      <c r="L252" s="20"/>
    </row>
    <row r="253" spans="2:12">
      <c r="B253" s="22">
        <v>42912</v>
      </c>
      <c r="C253" s="7" t="s">
        <v>24</v>
      </c>
      <c r="D253" s="7" t="s">
        <v>25</v>
      </c>
      <c r="E253" s="7">
        <v>2</v>
      </c>
      <c r="F253" s="7"/>
      <c r="G253" s="7">
        <v>100</v>
      </c>
      <c r="H253" s="7"/>
      <c r="I253" s="7"/>
      <c r="J253" s="7"/>
      <c r="K253" s="8"/>
      <c r="L253" s="20"/>
    </row>
    <row r="254" spans="2:12">
      <c r="B254" s="22"/>
      <c r="C254" s="7" t="s">
        <v>19</v>
      </c>
      <c r="D254" s="7" t="s">
        <v>2</v>
      </c>
      <c r="E254" s="7">
        <v>1</v>
      </c>
      <c r="F254" s="7"/>
      <c r="G254" s="7"/>
      <c r="H254" s="7"/>
      <c r="I254" s="7"/>
      <c r="J254" s="7"/>
      <c r="K254" s="8">
        <v>50</v>
      </c>
      <c r="L254" s="20">
        <v>42927</v>
      </c>
    </row>
    <row r="255" spans="2:12">
      <c r="B255" s="22">
        <v>42919</v>
      </c>
      <c r="C255" s="7" t="s">
        <v>8</v>
      </c>
      <c r="D255" s="7" t="s">
        <v>2</v>
      </c>
      <c r="E255" s="7">
        <v>1</v>
      </c>
      <c r="F255" s="7">
        <v>50</v>
      </c>
      <c r="G255" s="7"/>
      <c r="H255" s="7"/>
      <c r="I255" s="7"/>
      <c r="J255" s="7"/>
      <c r="K255" s="8"/>
      <c r="L255" s="20"/>
    </row>
    <row r="256" spans="2:12">
      <c r="B256" s="22"/>
      <c r="C256" s="7" t="s">
        <v>13</v>
      </c>
      <c r="D256" s="7" t="s">
        <v>2</v>
      </c>
      <c r="E256" s="7">
        <v>1</v>
      </c>
      <c r="F256" s="7">
        <v>50</v>
      </c>
      <c r="G256" s="7"/>
      <c r="H256" s="7"/>
      <c r="I256" s="7"/>
      <c r="J256" s="7"/>
      <c r="K256" s="8"/>
      <c r="L256" s="20"/>
    </row>
    <row r="257" spans="2:12">
      <c r="B257" s="22"/>
      <c r="C257" s="7" t="s">
        <v>7</v>
      </c>
      <c r="D257" s="7" t="s">
        <v>2</v>
      </c>
      <c r="E257" s="7">
        <v>1</v>
      </c>
      <c r="F257" s="7"/>
      <c r="G257" s="7"/>
      <c r="H257" s="7">
        <v>50</v>
      </c>
      <c r="I257" s="7"/>
      <c r="J257" s="7"/>
      <c r="K257" s="8"/>
      <c r="L257" s="20"/>
    </row>
    <row r="258" spans="2:12">
      <c r="B258" s="22"/>
      <c r="C258" s="7" t="s">
        <v>10</v>
      </c>
      <c r="D258" s="7" t="s">
        <v>25</v>
      </c>
      <c r="E258" s="7">
        <v>1</v>
      </c>
      <c r="F258" s="7">
        <v>50</v>
      </c>
      <c r="G258" s="7"/>
      <c r="H258" s="7"/>
      <c r="I258" s="7"/>
      <c r="J258" s="7"/>
      <c r="K258" s="8"/>
      <c r="L258" s="20"/>
    </row>
    <row r="259" spans="2:12">
      <c r="B259" s="22"/>
      <c r="C259" s="7" t="s">
        <v>24</v>
      </c>
      <c r="D259" s="7" t="s">
        <v>2</v>
      </c>
      <c r="E259" s="7">
        <v>2</v>
      </c>
      <c r="F259" s="7"/>
      <c r="G259" s="7"/>
      <c r="H259" s="7"/>
      <c r="I259" s="7"/>
      <c r="J259" s="7">
        <v>100</v>
      </c>
      <c r="K259" s="8"/>
      <c r="L259" s="20"/>
    </row>
    <row r="260" spans="2:12">
      <c r="B260" s="22"/>
      <c r="C260" s="7" t="s">
        <v>1</v>
      </c>
      <c r="D260" s="7" t="s">
        <v>2</v>
      </c>
      <c r="E260" s="7">
        <v>2</v>
      </c>
      <c r="F260" s="7"/>
      <c r="G260" s="7"/>
      <c r="H260" s="7"/>
      <c r="I260" s="7"/>
      <c r="J260" s="7"/>
      <c r="K260" s="8">
        <v>100</v>
      </c>
      <c r="L260" s="20">
        <v>42927</v>
      </c>
    </row>
    <row r="261" spans="2:12">
      <c r="B261" s="22"/>
      <c r="C261" s="7" t="s">
        <v>29</v>
      </c>
      <c r="D261" s="7" t="s">
        <v>2</v>
      </c>
      <c r="E261" s="7">
        <v>2</v>
      </c>
      <c r="F261" s="7"/>
      <c r="G261" s="7"/>
      <c r="H261" s="7"/>
      <c r="I261" s="7"/>
      <c r="J261" s="7"/>
      <c r="K261" s="8">
        <v>100</v>
      </c>
      <c r="L261" s="20">
        <v>42928</v>
      </c>
    </row>
    <row r="262" spans="2:12">
      <c r="B262" s="22"/>
      <c r="C262" s="7" t="s">
        <v>26</v>
      </c>
      <c r="D262" s="7" t="s">
        <v>2</v>
      </c>
      <c r="E262" s="7">
        <v>4</v>
      </c>
      <c r="F262" s="7"/>
      <c r="G262" s="7"/>
      <c r="H262" s="7"/>
      <c r="I262" s="7"/>
      <c r="J262" s="7"/>
      <c r="K262" s="8">
        <v>200</v>
      </c>
      <c r="L262" s="20">
        <v>42929</v>
      </c>
    </row>
    <row r="263" spans="2:12">
      <c r="B263" s="22"/>
      <c r="C263" s="7" t="s">
        <v>5</v>
      </c>
      <c r="D263" s="7" t="s">
        <v>2</v>
      </c>
      <c r="E263" s="7">
        <v>3</v>
      </c>
      <c r="F263" s="7"/>
      <c r="G263" s="7"/>
      <c r="H263" s="7"/>
      <c r="I263" s="7"/>
      <c r="J263" s="7"/>
      <c r="K263" s="8">
        <v>150</v>
      </c>
      <c r="L263" s="20">
        <v>42929</v>
      </c>
    </row>
    <row r="264" spans="2:12">
      <c r="B264" s="22"/>
      <c r="C264" s="7" t="s">
        <v>43</v>
      </c>
      <c r="D264" s="7" t="s">
        <v>2</v>
      </c>
      <c r="E264" s="7">
        <v>4</v>
      </c>
      <c r="F264" s="7"/>
      <c r="G264" s="7"/>
      <c r="H264" s="7"/>
      <c r="I264" s="7"/>
      <c r="J264" s="7"/>
      <c r="K264" s="8">
        <v>200</v>
      </c>
      <c r="L264" s="20">
        <v>42950</v>
      </c>
    </row>
    <row r="265" spans="2:12">
      <c r="B265" s="22">
        <v>42926</v>
      </c>
      <c r="C265" s="7" t="s">
        <v>31</v>
      </c>
      <c r="D265" s="7" t="s">
        <v>25</v>
      </c>
      <c r="E265" s="7">
        <v>1</v>
      </c>
      <c r="F265" s="7"/>
      <c r="G265" s="7">
        <v>35</v>
      </c>
      <c r="H265" s="7"/>
      <c r="I265" s="7"/>
      <c r="J265" s="7"/>
      <c r="K265" s="8"/>
      <c r="L265" s="20"/>
    </row>
    <row r="266" spans="2:12">
      <c r="B266" s="22">
        <v>42933</v>
      </c>
      <c r="C266" s="7" t="s">
        <v>27</v>
      </c>
      <c r="D266" s="7" t="s">
        <v>2</v>
      </c>
      <c r="E266" s="7">
        <v>1</v>
      </c>
      <c r="F266" s="7">
        <v>50</v>
      </c>
      <c r="G266" s="7"/>
      <c r="H266" s="7"/>
      <c r="I266" s="7"/>
      <c r="J266" s="7"/>
      <c r="K266" s="8"/>
      <c r="L266" s="20"/>
    </row>
    <row r="267" spans="2:12">
      <c r="B267" s="22"/>
      <c r="C267" s="7" t="s">
        <v>11</v>
      </c>
      <c r="D267" s="7" t="s">
        <v>25</v>
      </c>
      <c r="E267" s="7">
        <v>1</v>
      </c>
      <c r="F267" s="7">
        <v>50</v>
      </c>
      <c r="G267" s="7"/>
      <c r="H267" s="7"/>
      <c r="I267" s="7"/>
      <c r="J267" s="7"/>
      <c r="K267" s="8"/>
      <c r="L267" s="20"/>
    </row>
    <row r="268" spans="2:12">
      <c r="B268" s="22"/>
      <c r="C268" s="7" t="s">
        <v>8</v>
      </c>
      <c r="D268" s="7" t="s">
        <v>2</v>
      </c>
      <c r="E268" s="7">
        <v>1</v>
      </c>
      <c r="F268" s="7"/>
      <c r="G268" s="7">
        <v>50</v>
      </c>
      <c r="H268" s="7"/>
      <c r="I268" s="7"/>
      <c r="J268" s="7"/>
      <c r="K268" s="8"/>
      <c r="L268" s="20"/>
    </row>
    <row r="269" spans="2:12">
      <c r="B269" s="22"/>
      <c r="C269" s="7" t="s">
        <v>12</v>
      </c>
      <c r="D269" s="7" t="s">
        <v>2</v>
      </c>
      <c r="E269" s="7">
        <v>2</v>
      </c>
      <c r="F269" s="7"/>
      <c r="G269" s="7"/>
      <c r="H269" s="7"/>
      <c r="I269" s="7"/>
      <c r="J269" s="7">
        <v>100</v>
      </c>
      <c r="K269" s="8"/>
      <c r="L269" s="20"/>
    </row>
    <row r="270" spans="2:12">
      <c r="B270" s="22"/>
      <c r="C270" s="7" t="s">
        <v>40</v>
      </c>
      <c r="D270" s="7" t="s">
        <v>2</v>
      </c>
      <c r="E270" s="7">
        <v>1</v>
      </c>
      <c r="F270" s="7"/>
      <c r="G270" s="7"/>
      <c r="H270" s="7"/>
      <c r="I270" s="7"/>
      <c r="J270" s="7">
        <v>50</v>
      </c>
      <c r="K270" s="8"/>
      <c r="L270" s="20"/>
    </row>
    <row r="271" spans="2:12">
      <c r="B271" s="22"/>
      <c r="C271" s="7" t="s">
        <v>16</v>
      </c>
      <c r="D271" s="7" t="s">
        <v>25</v>
      </c>
      <c r="E271" s="7">
        <v>5</v>
      </c>
      <c r="F271" s="7"/>
      <c r="G271" s="7"/>
      <c r="H271" s="7"/>
      <c r="I271" s="7"/>
      <c r="J271" s="7"/>
      <c r="K271" s="8">
        <v>250</v>
      </c>
      <c r="L271" s="20">
        <v>42948</v>
      </c>
    </row>
    <row r="272" spans="2:12">
      <c r="B272" s="22"/>
      <c r="C272" s="7" t="s">
        <v>10</v>
      </c>
      <c r="D272" s="7" t="s">
        <v>25</v>
      </c>
      <c r="E272" s="7">
        <v>3</v>
      </c>
      <c r="F272" s="7"/>
      <c r="G272" s="7"/>
      <c r="H272" s="7"/>
      <c r="I272" s="7"/>
      <c r="J272" s="7"/>
      <c r="K272" s="8">
        <v>115</v>
      </c>
      <c r="L272" s="20">
        <v>42950</v>
      </c>
    </row>
    <row r="273" spans="2:16">
      <c r="B273" s="22"/>
      <c r="C273" s="7" t="s">
        <v>15</v>
      </c>
      <c r="D273" s="7" t="s">
        <v>2</v>
      </c>
      <c r="E273" s="7">
        <v>3</v>
      </c>
      <c r="F273" s="7"/>
      <c r="G273" s="7"/>
      <c r="H273" s="7"/>
      <c r="I273" s="7"/>
      <c r="J273" s="7"/>
      <c r="K273" s="8">
        <v>150</v>
      </c>
      <c r="L273" s="20">
        <v>42956</v>
      </c>
    </row>
    <row r="274" spans="2:16">
      <c r="B274" s="22">
        <v>42940</v>
      </c>
      <c r="C274" s="7" t="s">
        <v>24</v>
      </c>
      <c r="D274" s="7" t="s">
        <v>25</v>
      </c>
      <c r="E274" s="7">
        <v>1</v>
      </c>
      <c r="F274" s="7">
        <v>50</v>
      </c>
      <c r="G274" s="7"/>
      <c r="H274" s="7"/>
      <c r="I274" s="7"/>
      <c r="J274" s="7"/>
      <c r="K274" s="8"/>
      <c r="L274" s="20"/>
    </row>
    <row r="275" spans="2:16">
      <c r="B275" s="22"/>
      <c r="C275" s="7" t="s">
        <v>14</v>
      </c>
      <c r="D275" s="7" t="s">
        <v>25</v>
      </c>
      <c r="E275" s="7">
        <v>1</v>
      </c>
      <c r="F275" s="7">
        <v>50</v>
      </c>
      <c r="G275" s="7"/>
      <c r="H275" s="7"/>
      <c r="I275" s="7"/>
      <c r="J275" s="7"/>
      <c r="K275" s="8"/>
      <c r="L275" s="20"/>
    </row>
    <row r="276" spans="2:16">
      <c r="B276" s="22"/>
      <c r="C276" s="7" t="s">
        <v>20</v>
      </c>
      <c r="D276" s="7" t="s">
        <v>2</v>
      </c>
      <c r="E276" s="7">
        <v>1</v>
      </c>
      <c r="F276" s="7">
        <v>50</v>
      </c>
      <c r="G276" s="7"/>
      <c r="H276" s="7"/>
      <c r="I276" s="7"/>
      <c r="J276" s="7"/>
      <c r="K276" s="8"/>
      <c r="L276" s="20"/>
    </row>
    <row r="277" spans="2:16">
      <c r="B277" s="22"/>
      <c r="C277" s="7" t="s">
        <v>1</v>
      </c>
      <c r="D277" s="7" t="s">
        <v>25</v>
      </c>
      <c r="E277" s="7">
        <v>1</v>
      </c>
      <c r="F277" s="7">
        <v>50</v>
      </c>
      <c r="G277" s="7"/>
      <c r="H277" s="7"/>
      <c r="I277" s="7"/>
      <c r="J277" s="7"/>
      <c r="K277" s="8"/>
      <c r="L277" s="20"/>
    </row>
    <row r="278" spans="2:16">
      <c r="B278" s="22"/>
      <c r="C278" s="7" t="s">
        <v>27</v>
      </c>
      <c r="D278" s="7" t="s">
        <v>25</v>
      </c>
      <c r="E278" s="7">
        <v>1</v>
      </c>
      <c r="F278" s="7">
        <v>50</v>
      </c>
      <c r="G278" s="7"/>
      <c r="H278" s="7"/>
      <c r="I278" s="7"/>
      <c r="J278" s="7"/>
      <c r="K278" s="8"/>
      <c r="L278" s="20"/>
    </row>
    <row r="279" spans="2:16">
      <c r="B279" s="22"/>
      <c r="C279" s="7" t="s">
        <v>31</v>
      </c>
      <c r="D279" s="7" t="s">
        <v>2</v>
      </c>
      <c r="E279" s="7">
        <v>1</v>
      </c>
      <c r="F279" s="7"/>
      <c r="G279" s="7"/>
      <c r="H279" s="7">
        <v>50</v>
      </c>
      <c r="I279" s="7"/>
      <c r="J279" s="7"/>
      <c r="K279" s="8"/>
      <c r="L279" s="20"/>
    </row>
    <row r="280" spans="2:16">
      <c r="B280" s="22"/>
      <c r="C280" s="7" t="s">
        <v>13</v>
      </c>
      <c r="D280" s="7" t="s">
        <v>2</v>
      </c>
      <c r="E280" s="7">
        <v>1</v>
      </c>
      <c r="F280" s="7"/>
      <c r="G280" s="7"/>
      <c r="H280" s="7">
        <v>50</v>
      </c>
      <c r="I280" s="7"/>
      <c r="J280" s="7"/>
      <c r="K280" s="8"/>
      <c r="L280" s="20"/>
    </row>
    <row r="281" spans="2:16">
      <c r="B281" s="23">
        <v>42947</v>
      </c>
      <c r="C281" s="26" t="s">
        <v>41</v>
      </c>
      <c r="D281" s="10" t="s">
        <v>2</v>
      </c>
      <c r="E281" s="10">
        <v>1</v>
      </c>
      <c r="F281" s="10">
        <v>50</v>
      </c>
      <c r="G281" s="10"/>
      <c r="H281" s="10"/>
      <c r="I281" s="10"/>
      <c r="J281" s="10"/>
      <c r="K281" s="11"/>
      <c r="L281" s="20"/>
    </row>
    <row r="282" spans="2:16">
      <c r="B282" s="23"/>
      <c r="C282" s="26" t="s">
        <v>42</v>
      </c>
      <c r="D282" s="10" t="s">
        <v>2</v>
      </c>
      <c r="E282" s="10">
        <v>1</v>
      </c>
      <c r="F282" s="10"/>
      <c r="G282" s="10">
        <v>50</v>
      </c>
      <c r="H282" s="10"/>
      <c r="I282" s="10"/>
      <c r="J282" s="10"/>
      <c r="K282" s="11"/>
      <c r="L282" s="20"/>
    </row>
    <row r="283" spans="2:16">
      <c r="B283" s="23"/>
      <c r="C283" s="26" t="s">
        <v>28</v>
      </c>
      <c r="D283" s="10" t="s">
        <v>2</v>
      </c>
      <c r="E283" s="10">
        <v>1</v>
      </c>
      <c r="F283" s="10"/>
      <c r="G283" s="10">
        <v>50</v>
      </c>
      <c r="H283" s="10"/>
      <c r="I283" s="10"/>
      <c r="J283" s="10"/>
      <c r="K283" s="11"/>
      <c r="L283" s="20"/>
    </row>
    <row r="284" spans="2:16">
      <c r="B284" s="23"/>
      <c r="C284" s="26" t="s">
        <v>29</v>
      </c>
      <c r="D284" s="10" t="s">
        <v>25</v>
      </c>
      <c r="E284" s="10">
        <v>1</v>
      </c>
      <c r="F284" s="10"/>
      <c r="G284" s="10"/>
      <c r="H284" s="10">
        <v>50</v>
      </c>
      <c r="I284" s="10"/>
      <c r="J284" s="10"/>
      <c r="K284" s="11"/>
      <c r="L284" s="20"/>
    </row>
    <row r="285" spans="2:16">
      <c r="B285" s="23"/>
      <c r="C285" s="26" t="s">
        <v>40</v>
      </c>
      <c r="D285" s="10" t="s">
        <v>2</v>
      </c>
      <c r="E285" s="10">
        <v>1</v>
      </c>
      <c r="F285" s="10"/>
      <c r="G285" s="10"/>
      <c r="H285" s="10"/>
      <c r="I285" s="10">
        <v>50</v>
      </c>
      <c r="J285" s="10"/>
      <c r="K285" s="11"/>
      <c r="L285" s="20"/>
    </row>
    <row r="286" spans="2:16">
      <c r="B286" s="23"/>
      <c r="C286" s="26" t="s">
        <v>27</v>
      </c>
      <c r="D286" s="10" t="s">
        <v>2</v>
      </c>
      <c r="E286" s="10">
        <v>2</v>
      </c>
      <c r="F286" s="10"/>
      <c r="G286" s="10"/>
      <c r="H286" s="10"/>
      <c r="I286" s="10">
        <v>52</v>
      </c>
      <c r="J286" s="10"/>
      <c r="K286" s="11"/>
      <c r="L286" s="20"/>
    </row>
    <row r="287" spans="2:16">
      <c r="B287" s="23"/>
      <c r="C287" s="10" t="s">
        <v>13</v>
      </c>
      <c r="D287" s="10" t="s">
        <v>2</v>
      </c>
      <c r="E287" s="10">
        <v>2</v>
      </c>
      <c r="F287" s="10"/>
      <c r="G287" s="10"/>
      <c r="H287" s="10"/>
      <c r="I287" s="10"/>
      <c r="J287" s="10">
        <v>100</v>
      </c>
      <c r="K287" s="11"/>
      <c r="L287" s="20"/>
      <c r="P287" s="29"/>
    </row>
    <row r="288" spans="2:16">
      <c r="B288" s="23"/>
      <c r="C288" s="10" t="s">
        <v>44</v>
      </c>
      <c r="D288" s="10" t="s">
        <v>2</v>
      </c>
      <c r="E288" s="10">
        <v>2</v>
      </c>
      <c r="F288" s="10"/>
      <c r="G288" s="10"/>
      <c r="H288" s="10"/>
      <c r="I288" s="10"/>
      <c r="J288" s="10"/>
      <c r="K288" s="11">
        <v>100</v>
      </c>
      <c r="L288" s="20">
        <v>42956</v>
      </c>
      <c r="P288" s="29"/>
    </row>
    <row r="289" spans="2:18">
      <c r="B289" s="23">
        <v>42954</v>
      </c>
      <c r="C289" s="10" t="s">
        <v>6</v>
      </c>
      <c r="D289" s="10" t="s">
        <v>2</v>
      </c>
      <c r="E289" s="10">
        <v>1</v>
      </c>
      <c r="F289" s="10"/>
      <c r="G289" s="10">
        <v>50</v>
      </c>
      <c r="H289" s="10"/>
      <c r="I289" s="10"/>
      <c r="J289" s="10"/>
      <c r="K289" s="11"/>
      <c r="L289" s="20"/>
      <c r="P289" s="29"/>
    </row>
    <row r="290" spans="2:18">
      <c r="B290" s="23"/>
      <c r="C290" s="10" t="s">
        <v>10</v>
      </c>
      <c r="D290" s="10" t="s">
        <v>2</v>
      </c>
      <c r="E290" s="10">
        <v>2</v>
      </c>
      <c r="F290" s="10"/>
      <c r="G290" s="10"/>
      <c r="H290" s="10"/>
      <c r="I290" s="10"/>
      <c r="J290" s="10"/>
      <c r="K290" s="11">
        <v>78</v>
      </c>
      <c r="L290" s="20">
        <v>42963</v>
      </c>
      <c r="P290" s="29"/>
    </row>
    <row r="291" spans="2:18">
      <c r="B291" s="23"/>
      <c r="C291" s="10" t="s">
        <v>26</v>
      </c>
      <c r="D291" s="10" t="s">
        <v>2</v>
      </c>
      <c r="E291" s="10">
        <v>4</v>
      </c>
      <c r="F291" s="10"/>
      <c r="G291" s="10"/>
      <c r="H291" s="10"/>
      <c r="I291" s="10"/>
      <c r="J291" s="10"/>
      <c r="K291" s="11">
        <v>200</v>
      </c>
      <c r="L291" s="20">
        <v>42964</v>
      </c>
    </row>
    <row r="292" spans="2:18">
      <c r="B292" s="23">
        <v>42961</v>
      </c>
      <c r="C292" s="10" t="s">
        <v>1</v>
      </c>
      <c r="D292" s="10" t="s">
        <v>25</v>
      </c>
      <c r="E292" s="10">
        <v>1</v>
      </c>
      <c r="F292" s="10">
        <v>50</v>
      </c>
      <c r="G292" s="10"/>
      <c r="H292" s="10"/>
      <c r="I292" s="10"/>
      <c r="J292" s="10"/>
      <c r="K292" s="11"/>
      <c r="L292" s="20"/>
      <c r="R292" s="29"/>
    </row>
    <row r="293" spans="2:18">
      <c r="B293" s="23"/>
      <c r="C293" s="10" t="s">
        <v>31</v>
      </c>
      <c r="D293" s="10" t="s">
        <v>2</v>
      </c>
      <c r="E293" s="10">
        <v>1</v>
      </c>
      <c r="F293" s="10">
        <v>50</v>
      </c>
      <c r="G293" s="10"/>
      <c r="H293" s="10"/>
      <c r="I293" s="10"/>
      <c r="J293" s="10"/>
      <c r="K293" s="11"/>
      <c r="L293" s="20"/>
    </row>
    <row r="294" spans="2:18">
      <c r="B294" s="23"/>
      <c r="C294" s="10" t="s">
        <v>30</v>
      </c>
      <c r="D294" s="10" t="s">
        <v>25</v>
      </c>
      <c r="E294" s="10">
        <v>1</v>
      </c>
      <c r="F294" s="10"/>
      <c r="G294" s="10">
        <v>50</v>
      </c>
      <c r="H294" s="10"/>
      <c r="I294" s="10"/>
      <c r="J294" s="10"/>
      <c r="K294" s="11"/>
      <c r="L294" s="20"/>
      <c r="R294" s="29"/>
    </row>
    <row r="295" spans="2:18">
      <c r="B295" s="23">
        <v>42968</v>
      </c>
      <c r="C295" s="10" t="s">
        <v>14</v>
      </c>
      <c r="D295" s="10" t="s">
        <v>25</v>
      </c>
      <c r="E295" s="10">
        <v>1</v>
      </c>
      <c r="F295" s="10">
        <v>50</v>
      </c>
      <c r="G295" s="10"/>
      <c r="H295" s="10"/>
      <c r="I295" s="10"/>
      <c r="J295" s="10"/>
      <c r="K295" s="11"/>
      <c r="L295" s="20"/>
      <c r="R295" s="29"/>
    </row>
    <row r="296" spans="2:18">
      <c r="B296" s="23"/>
      <c r="C296" s="10" t="s">
        <v>16</v>
      </c>
      <c r="D296" s="10" t="s">
        <v>25</v>
      </c>
      <c r="E296" s="10">
        <v>1</v>
      </c>
      <c r="F296" s="10"/>
      <c r="G296" s="10"/>
      <c r="H296" s="10"/>
      <c r="I296" s="10"/>
      <c r="J296" s="10"/>
      <c r="K296" s="11">
        <v>50</v>
      </c>
      <c r="L296" s="20">
        <v>42975</v>
      </c>
    </row>
    <row r="297" spans="2:18">
      <c r="B297" s="23">
        <v>42975</v>
      </c>
      <c r="C297" s="10" t="s">
        <v>11</v>
      </c>
      <c r="D297" s="10" t="s">
        <v>2</v>
      </c>
      <c r="E297" s="10">
        <v>1</v>
      </c>
      <c r="F297" s="10">
        <v>50</v>
      </c>
      <c r="G297" s="10"/>
      <c r="H297" s="10"/>
      <c r="I297" s="10"/>
      <c r="J297" s="10"/>
      <c r="K297" s="11"/>
      <c r="L297" s="20"/>
      <c r="R297" s="29"/>
    </row>
    <row r="298" spans="2:18">
      <c r="B298" s="23"/>
      <c r="C298" s="10" t="s">
        <v>5</v>
      </c>
      <c r="D298" s="10" t="s">
        <v>2</v>
      </c>
      <c r="E298" s="10">
        <v>1</v>
      </c>
      <c r="F298" s="10"/>
      <c r="G298" s="10">
        <v>50</v>
      </c>
      <c r="H298" s="10"/>
      <c r="I298" s="10"/>
      <c r="J298" s="10"/>
      <c r="K298" s="11"/>
      <c r="L298" s="20"/>
      <c r="R298" s="29"/>
    </row>
    <row r="299" spans="2:18">
      <c r="B299" s="23"/>
      <c r="C299" s="10" t="s">
        <v>24</v>
      </c>
      <c r="D299" s="10" t="s">
        <v>2</v>
      </c>
      <c r="E299" s="10">
        <v>2</v>
      </c>
      <c r="F299" s="10"/>
      <c r="G299" s="10">
        <v>100</v>
      </c>
      <c r="H299" s="10"/>
      <c r="I299" s="10"/>
      <c r="J299" s="10"/>
      <c r="K299" s="11"/>
      <c r="L299" s="20"/>
      <c r="R299" s="29"/>
    </row>
    <row r="300" spans="2:18">
      <c r="B300" s="23"/>
      <c r="C300" s="10" t="s">
        <v>26</v>
      </c>
      <c r="D300" s="10" t="s">
        <v>2</v>
      </c>
      <c r="E300" s="10">
        <v>2</v>
      </c>
      <c r="F300" s="10"/>
      <c r="G300" s="10">
        <v>100</v>
      </c>
      <c r="H300" s="10"/>
      <c r="I300" s="10"/>
      <c r="J300" s="10"/>
      <c r="K300" s="11"/>
      <c r="L300" s="20"/>
      <c r="R300" s="29"/>
    </row>
    <row r="301" spans="2:18">
      <c r="B301" s="23"/>
      <c r="C301" s="10" t="s">
        <v>13</v>
      </c>
      <c r="D301" s="10" t="s">
        <v>2</v>
      </c>
      <c r="E301" s="10">
        <v>2</v>
      </c>
      <c r="F301" s="10"/>
      <c r="G301" s="10"/>
      <c r="H301" s="10">
        <v>100</v>
      </c>
      <c r="I301" s="10"/>
      <c r="J301" s="10"/>
      <c r="K301" s="11"/>
      <c r="L301" s="20"/>
      <c r="R301" s="29"/>
    </row>
    <row r="302" spans="2:18">
      <c r="B302" s="23"/>
      <c r="C302" s="10"/>
      <c r="D302" s="10"/>
      <c r="E302" s="10"/>
      <c r="F302" s="10"/>
      <c r="G302" s="10"/>
      <c r="H302" s="10"/>
      <c r="I302" s="10"/>
      <c r="J302" s="10"/>
      <c r="K302" s="11"/>
      <c r="L302" s="20"/>
      <c r="R302" s="29"/>
    </row>
    <row r="303" spans="2:18">
      <c r="B303" s="23"/>
      <c r="C303" s="10"/>
      <c r="D303" s="10"/>
      <c r="E303" s="10"/>
      <c r="F303" s="10"/>
      <c r="G303" s="10"/>
      <c r="H303" s="10"/>
      <c r="I303" s="10"/>
      <c r="J303" s="10"/>
      <c r="K303" s="11"/>
      <c r="L303" s="20"/>
      <c r="R303" s="29"/>
    </row>
    <row r="304" spans="2:18" ht="13.5" thickBot="1">
      <c r="B304" s="24"/>
      <c r="C304" s="12"/>
      <c r="D304" s="12"/>
      <c r="E304" s="12"/>
      <c r="F304" s="12"/>
      <c r="G304" s="12"/>
      <c r="H304" s="12"/>
      <c r="I304" s="12"/>
      <c r="J304" s="12"/>
      <c r="K304" s="13"/>
      <c r="L304" s="20"/>
    </row>
    <row r="305" spans="2:21">
      <c r="B305" s="4" t="s">
        <v>35</v>
      </c>
      <c r="C305" s="14">
        <f>COUNTA(C2:C304)</f>
        <v>292</v>
      </c>
      <c r="F305" s="14">
        <f>COUNTA(F2:F304)</f>
        <v>149</v>
      </c>
      <c r="G305" s="14">
        <f t="shared" ref="G305:K305" si="0">COUNTA(G2:G304)</f>
        <v>55</v>
      </c>
      <c r="H305" s="14">
        <f t="shared" si="0"/>
        <v>24</v>
      </c>
      <c r="I305" s="14">
        <f t="shared" si="0"/>
        <v>9</v>
      </c>
      <c r="J305" s="14">
        <f t="shared" si="0"/>
        <v>12</v>
      </c>
      <c r="K305" s="14">
        <f t="shared" si="0"/>
        <v>43</v>
      </c>
    </row>
    <row r="306" spans="2:21">
      <c r="B306" s="17" t="s">
        <v>52</v>
      </c>
      <c r="C306" s="15">
        <f>SUM(F2:K304)</f>
        <v>21748</v>
      </c>
      <c r="F306" s="16">
        <f>F305/C305</f>
        <v>0.51027397260273977</v>
      </c>
      <c r="G306" s="16">
        <f>G305/C305</f>
        <v>0.18835616438356165</v>
      </c>
      <c r="H306" s="16">
        <f>H305/C305</f>
        <v>8.2191780821917804E-2</v>
      </c>
      <c r="I306" s="16">
        <f>I305/C305</f>
        <v>3.0821917808219176E-2</v>
      </c>
      <c r="J306" s="16">
        <f>J305/C305</f>
        <v>4.1095890410958902E-2</v>
      </c>
      <c r="K306" s="16">
        <f>K305/C305</f>
        <v>0.14726027397260275</v>
      </c>
      <c r="L306" s="17"/>
    </row>
    <row r="307" spans="2:21">
      <c r="B307" s="17" t="s">
        <v>51</v>
      </c>
      <c r="C307" s="27">
        <f>C306/C305</f>
        <v>74.479452054794521</v>
      </c>
      <c r="D307" s="27"/>
      <c r="E307" s="27"/>
      <c r="F307" s="27">
        <f>SUM(F2:F304)/F305</f>
        <v>55.932885906040269</v>
      </c>
      <c r="G307" s="27">
        <f>SUM(G2:G304)/G305</f>
        <v>96.054545454545448</v>
      </c>
      <c r="H307" s="27">
        <f>SUM(H2:H304)/H305</f>
        <v>62.291666666666664</v>
      </c>
      <c r="I307" s="27">
        <f>SUM(I2:I304)/I305</f>
        <v>59.777777777777779</v>
      </c>
      <c r="J307" s="27">
        <f>SUM(J2:J304)/J305</f>
        <v>94.666666666666671</v>
      </c>
      <c r="K307" s="27">
        <f>SUM(K2:K304)/K305</f>
        <v>115.3953488372093</v>
      </c>
      <c r="L307" s="17"/>
    </row>
    <row r="308" spans="2:21">
      <c r="B308" s="17" t="s">
        <v>61</v>
      </c>
      <c r="C308" s="27"/>
      <c r="D308" s="27"/>
      <c r="E308" s="27"/>
      <c r="F308" s="18">
        <f>F307/C307</f>
        <v>0.75098412196816988</v>
      </c>
      <c r="G308" s="18">
        <f>G307/C307</f>
        <v>1.289678465731436</v>
      </c>
      <c r="H308" s="18">
        <f>H307/C307</f>
        <v>0.8363604316105695</v>
      </c>
      <c r="I308" s="18">
        <f>I307/C307</f>
        <v>0.80260764719105715</v>
      </c>
      <c r="J308" s="18">
        <f>J307/C307</f>
        <v>1.2710440806817485</v>
      </c>
      <c r="K308" s="18">
        <f>K307/C307</f>
        <v>1.5493581874409195</v>
      </c>
      <c r="L308" s="17"/>
    </row>
    <row r="309" spans="2:21">
      <c r="C309" s="15"/>
      <c r="F309" s="16"/>
      <c r="G309" s="16"/>
      <c r="H309" s="16"/>
      <c r="I309" s="16"/>
      <c r="J309" s="16"/>
      <c r="K309" s="16"/>
    </row>
    <row r="311" spans="2:21">
      <c r="B311" s="33" t="s">
        <v>17</v>
      </c>
      <c r="C311" s="14">
        <v>1</v>
      </c>
      <c r="D311" s="14">
        <v>2</v>
      </c>
      <c r="E311" s="14">
        <v>3</v>
      </c>
      <c r="F311" s="14">
        <v>4</v>
      </c>
      <c r="G311" s="14">
        <v>5</v>
      </c>
      <c r="H311" s="14" t="s">
        <v>34</v>
      </c>
      <c r="I311" s="17" t="s">
        <v>32</v>
      </c>
      <c r="K311" s="28"/>
    </row>
    <row r="312" spans="2:21">
      <c r="B312" s="33" t="s">
        <v>35</v>
      </c>
      <c r="C312" s="17">
        <f>COUNTIF(E2:E304,"1")</f>
        <v>189</v>
      </c>
      <c r="D312" s="17">
        <f>COUNTIF(E2:E304,"2")</f>
        <v>51</v>
      </c>
      <c r="E312" s="17">
        <f>COUNTIF(E2:E304,"3")</f>
        <v>29</v>
      </c>
      <c r="F312" s="17">
        <f>COUNTIF(E2:E304,"4")</f>
        <v>12</v>
      </c>
      <c r="G312" s="17">
        <f>COUNTIF(E2:E304,"5")</f>
        <v>6</v>
      </c>
      <c r="H312" s="17">
        <f>COUNTIF(E2:E304,"&gt;=6")</f>
        <v>5</v>
      </c>
      <c r="K312" s="28"/>
    </row>
    <row r="313" spans="2:21">
      <c r="B313" s="33" t="s">
        <v>53</v>
      </c>
      <c r="C313" s="16">
        <f>C312/C305</f>
        <v>0.64726027397260277</v>
      </c>
      <c r="D313" s="16">
        <f>D312/C305</f>
        <v>0.17465753424657535</v>
      </c>
      <c r="E313" s="16">
        <f>E312/C305</f>
        <v>9.9315068493150679E-2</v>
      </c>
      <c r="F313" s="16">
        <f>F312/C305</f>
        <v>4.1095890410958902E-2</v>
      </c>
      <c r="G313" s="16">
        <f>G312/C305</f>
        <v>2.0547945205479451E-2</v>
      </c>
      <c r="H313" s="16">
        <f>H312/C305</f>
        <v>1.7123287671232876E-2</v>
      </c>
      <c r="I313" s="16">
        <f>I312/C305</f>
        <v>0</v>
      </c>
      <c r="K313" s="28"/>
    </row>
    <row r="314" spans="2:21">
      <c r="K314" s="28"/>
    </row>
    <row r="316" spans="2:21">
      <c r="C316" s="17" t="s">
        <v>35</v>
      </c>
      <c r="D316" s="17" t="s">
        <v>53</v>
      </c>
      <c r="E316" s="17" t="s">
        <v>60</v>
      </c>
      <c r="F316" s="17" t="s">
        <v>52</v>
      </c>
      <c r="G316" s="17" t="s">
        <v>53</v>
      </c>
      <c r="H316" s="17" t="s">
        <v>51</v>
      </c>
      <c r="I316" s="17" t="s">
        <v>59</v>
      </c>
      <c r="J316" s="17" t="s">
        <v>61</v>
      </c>
      <c r="L316" s="33" t="s">
        <v>17</v>
      </c>
      <c r="M316" s="14">
        <v>1</v>
      </c>
      <c r="N316" s="14">
        <v>2</v>
      </c>
      <c r="O316" s="14">
        <v>3</v>
      </c>
      <c r="P316" s="14">
        <v>4</v>
      </c>
      <c r="Q316" s="14">
        <v>5</v>
      </c>
      <c r="R316" s="14" t="s">
        <v>68</v>
      </c>
      <c r="T316" s="41" t="s">
        <v>36</v>
      </c>
      <c r="U316" s="41"/>
    </row>
    <row r="317" spans="2:21">
      <c r="B317" s="4" t="s">
        <v>18</v>
      </c>
      <c r="C317" s="4">
        <f>COUNTIF(C2:C304,B317)</f>
        <v>4</v>
      </c>
      <c r="D317" s="18">
        <f>C317/C305</f>
        <v>1.3698630136986301E-2</v>
      </c>
      <c r="E317" s="32">
        <f t="array" ref="E317">SUM((C2:C304=B317)*E2:E304)/C317</f>
        <v>1.5</v>
      </c>
      <c r="F317" s="15">
        <f t="array" ref="F317">SUM((C2:C304=B317)*F2:K304)</f>
        <v>195</v>
      </c>
      <c r="G317" s="18">
        <f>F317/C306</f>
        <v>8.9663417325731107E-3</v>
      </c>
      <c r="H317" s="27">
        <f t="shared" ref="H317:H345" si="1">F317/C317</f>
        <v>48.75</v>
      </c>
      <c r="I317" s="27">
        <f>H317-C307</f>
        <v>-25.729452054794521</v>
      </c>
      <c r="J317" s="18">
        <f>H317/C307</f>
        <v>0.65454294647783706</v>
      </c>
      <c r="L317" s="4" t="str">
        <f>B317</f>
        <v>audcad</v>
      </c>
      <c r="M317" s="4">
        <f>COUNTIFS(C2:C304,L317,E2:E304,"1")</f>
        <v>3</v>
      </c>
      <c r="N317" s="4">
        <f>COUNTIFS(C2:C304,L317,E2:E304,"2")</f>
        <v>0</v>
      </c>
      <c r="O317" s="4">
        <f>COUNTIFS(C2:C304,L317,E2:E304,"3")</f>
        <v>1</v>
      </c>
      <c r="P317" s="4">
        <f>COUNTIFS(C2:C304,L317,E2:E304,"4")</f>
        <v>0</v>
      </c>
      <c r="Q317" s="4">
        <f>COUNTIFS(C2:C304,L317,E2:E304,"5")</f>
        <v>0</v>
      </c>
      <c r="R317" s="4">
        <f>COUNTIFS(C2:C304,L317,E2:E304,"&gt;=6")</f>
        <v>0</v>
      </c>
      <c r="T317" s="39">
        <v>71</v>
      </c>
      <c r="U317" s="39"/>
    </row>
    <row r="318" spans="2:21">
      <c r="B318" s="4" t="s">
        <v>40</v>
      </c>
      <c r="C318" s="4">
        <f>COUNTIF(C2:C304,B318)</f>
        <v>2</v>
      </c>
      <c r="D318" s="18">
        <f>C318/C305</f>
        <v>6.8493150684931503E-3</v>
      </c>
      <c r="E318" s="32">
        <f t="array" ref="E318">SUM((C2:C304=B318)*E2:E304)/C318</f>
        <v>1</v>
      </c>
      <c r="F318" s="15">
        <f t="array" ref="F318">SUM((C2:C304=B318)*F2:K304)</f>
        <v>100</v>
      </c>
      <c r="G318" s="18">
        <f>F318/C306</f>
        <v>4.5981239654221077E-3</v>
      </c>
      <c r="H318" s="27">
        <f t="shared" si="1"/>
        <v>50</v>
      </c>
      <c r="I318" s="27">
        <f>H318-C307</f>
        <v>-24.479452054794521</v>
      </c>
      <c r="J318" s="18">
        <f>H318/C307</f>
        <v>0.67132609895162776</v>
      </c>
      <c r="L318" s="4" t="str">
        <f t="shared" ref="L318:L345" si="2">B318</f>
        <v>audchf</v>
      </c>
      <c r="M318" s="4">
        <f>COUNTIFS(C2:C304,L318,E2:E304,"1")</f>
        <v>2</v>
      </c>
      <c r="N318" s="4">
        <f>COUNTIFS(C2:C304,L318,E2:E304,"2")</f>
        <v>0</v>
      </c>
      <c r="O318" s="4">
        <f>COUNTIFS(C2:C304,L318,E2:E304,"3")</f>
        <v>0</v>
      </c>
      <c r="P318" s="4">
        <f>COUNTIFS(C2:C304,L318,E2:E304,"4")</f>
        <v>0</v>
      </c>
      <c r="Q318" s="4">
        <f>COUNTIFS(C2:C304,L318,E2:E304,"5")</f>
        <v>0</v>
      </c>
      <c r="R318" s="4">
        <f>COUNTIFS(C2:C304,L318,E2:E304,"&gt;=6")</f>
        <v>0</v>
      </c>
      <c r="T318" s="25" t="s">
        <v>37</v>
      </c>
      <c r="U318" s="19" t="s">
        <v>38</v>
      </c>
    </row>
    <row r="319" spans="2:21">
      <c r="B319" s="29" t="s">
        <v>12</v>
      </c>
      <c r="C319" s="4">
        <f>COUNTIF(C2:C304,B319)</f>
        <v>9</v>
      </c>
      <c r="D319" s="18">
        <f>C319/C305</f>
        <v>3.0821917808219176E-2</v>
      </c>
      <c r="E319" s="32">
        <f t="array" ref="E319">SUM((C2:C304=B319)*E2:E304)/C319</f>
        <v>1.3333333333333333</v>
      </c>
      <c r="F319" s="15">
        <f t="array" ref="F319">SUM((C2:C304=B319)*F2:K304)</f>
        <v>540</v>
      </c>
      <c r="G319" s="18">
        <f>F319/C306</f>
        <v>2.482986941327938E-2</v>
      </c>
      <c r="H319" s="27">
        <f t="shared" si="1"/>
        <v>60</v>
      </c>
      <c r="I319" s="27">
        <f>H319-C307</f>
        <v>-14.479452054794521</v>
      </c>
      <c r="J319" s="18">
        <f>H319/C307</f>
        <v>0.80559131874195322</v>
      </c>
      <c r="L319" s="4" t="str">
        <f t="shared" si="2"/>
        <v>audnzd</v>
      </c>
      <c r="M319" s="4">
        <f>COUNTIFS(C2:C304,L319,E2:E304,"1")</f>
        <v>6</v>
      </c>
      <c r="N319" s="4">
        <f>COUNTIFS(C2:C304,L319,E2:E304,"2")</f>
        <v>3</v>
      </c>
      <c r="O319" s="4">
        <f>COUNTIFS(C2:C304,L319,E2:E304,"3")</f>
        <v>0</v>
      </c>
      <c r="P319" s="4">
        <f>COUNTIFS(C2:C304,L319,E2:E304,"4")</f>
        <v>0</v>
      </c>
      <c r="Q319" s="4">
        <f>COUNTIFS(C2:C304,L319,E2:E304,"5")</f>
        <v>0</v>
      </c>
      <c r="R319" s="4">
        <f>COUNTIFS(C2:C304,L319,E2:E304,"&gt;=6")</f>
        <v>0</v>
      </c>
      <c r="T319" s="7">
        <v>0</v>
      </c>
      <c r="U319" s="7">
        <v>9</v>
      </c>
    </row>
    <row r="320" spans="2:21">
      <c r="B320" s="29" t="s">
        <v>7</v>
      </c>
      <c r="C320" s="4">
        <f>COUNTIF(C2:C304,B320)</f>
        <v>7</v>
      </c>
      <c r="D320" s="18">
        <f>C320/C305</f>
        <v>2.3972602739726026E-2</v>
      </c>
      <c r="E320" s="32">
        <f t="array" ref="E320">SUM((C2:C304=B320)*E2:E304)/C320</f>
        <v>1.1428571428571428</v>
      </c>
      <c r="F320" s="15">
        <f t="array" ref="F320">SUM((C2:C304=B320)*F2:K304)</f>
        <v>449</v>
      </c>
      <c r="G320" s="18">
        <f>F320/C306</f>
        <v>2.0645576604745263E-2</v>
      </c>
      <c r="H320" s="27">
        <f t="shared" si="1"/>
        <v>64.142857142857139</v>
      </c>
      <c r="I320" s="27">
        <f>H320-C307</f>
        <v>-10.336594911937382</v>
      </c>
      <c r="J320" s="18">
        <f>H320/C307</f>
        <v>0.8612154812265167</v>
      </c>
      <c r="L320" s="4" t="str">
        <f t="shared" si="2"/>
        <v>audjpy</v>
      </c>
      <c r="M320" s="4">
        <f>COUNTIFS(C2:C304,L320,E2:E304,"1")</f>
        <v>6</v>
      </c>
      <c r="N320" s="4">
        <f>COUNTIFS(C2:C304,L320,E2:E304,"2")</f>
        <v>1</v>
      </c>
      <c r="O320" s="4">
        <f>COUNTIFS(C2:C304,L320,E2:E304,"3")</f>
        <v>0</v>
      </c>
      <c r="P320" s="4">
        <f>COUNTIFS(C2:C304,L320,E2:E304,"4")</f>
        <v>0</v>
      </c>
      <c r="Q320" s="4">
        <f>COUNTIFS(C2:C304,L320,E2:E304,"5")</f>
        <v>0</v>
      </c>
      <c r="R320" s="4">
        <f>COUNTIFS(C2:C304,L320,E2:E304,"&gt;=6")</f>
        <v>0</v>
      </c>
      <c r="T320" s="7">
        <v>1</v>
      </c>
      <c r="U320" s="7">
        <v>4</v>
      </c>
    </row>
    <row r="321" spans="2:21">
      <c r="B321" s="29" t="s">
        <v>15</v>
      </c>
      <c r="C321" s="4">
        <f>COUNTIF(C2:C304,B321)</f>
        <v>7</v>
      </c>
      <c r="D321" s="18">
        <f>C321/C305</f>
        <v>2.3972602739726026E-2</v>
      </c>
      <c r="E321" s="32">
        <f t="array" ref="E321">SUM((C2:C304=B321)*E2:E304)/C321</f>
        <v>2</v>
      </c>
      <c r="F321" s="15">
        <f t="array" ref="F321">SUM((C2:C304=B321)*F2:K304)</f>
        <v>567</v>
      </c>
      <c r="G321" s="18">
        <f>F321/C306</f>
        <v>2.607136288394335E-2</v>
      </c>
      <c r="H321" s="27">
        <f t="shared" si="1"/>
        <v>81</v>
      </c>
      <c r="I321" s="27">
        <f>H321-C307</f>
        <v>6.5205479452054789</v>
      </c>
      <c r="J321" s="18">
        <f>H321/C307</f>
        <v>1.087548280301637</v>
      </c>
      <c r="L321" s="4" t="str">
        <f t="shared" si="2"/>
        <v>audusd</v>
      </c>
      <c r="M321" s="4">
        <f>COUNTIFS(C2:C304,L321,E2:E304,"1")</f>
        <v>3</v>
      </c>
      <c r="N321" s="4">
        <f>COUNTIFS(C2:C304,L321,E2:E304,"2")</f>
        <v>1</v>
      </c>
      <c r="O321" s="4">
        <f>COUNTIFS(C2:C304,L321,E2:E304,"3")</f>
        <v>3</v>
      </c>
      <c r="P321" s="4">
        <f>COUNTIFS(C2:C304,L321,E2:E304,"4")</f>
        <v>0</v>
      </c>
      <c r="Q321" s="4">
        <f>COUNTIFS(C2:C304,L321,E2:E304,"5")</f>
        <v>0</v>
      </c>
      <c r="R321" s="4">
        <f>COUNTIFS(C2:C304,L321,E2:E304,"&gt;=6")</f>
        <v>0</v>
      </c>
      <c r="T321" s="7">
        <v>2</v>
      </c>
      <c r="U321" s="7">
        <v>10</v>
      </c>
    </row>
    <row r="322" spans="2:21">
      <c r="B322" s="17" t="s">
        <v>16</v>
      </c>
      <c r="C322" s="4">
        <f>COUNTIF(C2:C304,B322)</f>
        <v>28</v>
      </c>
      <c r="D322" s="18">
        <f>C322/C305</f>
        <v>9.5890410958904104E-2</v>
      </c>
      <c r="E322" s="32">
        <f t="array" ref="E322">SUM((C2:C304=B322)*E2:E304)/C322</f>
        <v>2.3571428571428572</v>
      </c>
      <c r="F322" s="15">
        <f t="array" ref="F322">SUM((C2:C304=B322)*F2:K304)</f>
        <v>2301</v>
      </c>
      <c r="G322" s="18">
        <f>F322/C306</f>
        <v>0.1058028324443627</v>
      </c>
      <c r="H322" s="27">
        <f t="shared" si="1"/>
        <v>82.178571428571431</v>
      </c>
      <c r="I322" s="27">
        <f>H322-C307</f>
        <v>7.6991193737769095</v>
      </c>
      <c r="J322" s="18">
        <f>H322/C307</f>
        <v>1.1033723954912111</v>
      </c>
      <c r="L322" s="4" t="str">
        <f t="shared" si="2"/>
        <v>gbpaud</v>
      </c>
      <c r="M322" s="4">
        <f>COUNTIFS(C2:C304,L322,E2:E304,"1")</f>
        <v>17</v>
      </c>
      <c r="N322" s="4">
        <f>COUNTIFS(C2:C304,L322,E2:E304,"2")</f>
        <v>2</v>
      </c>
      <c r="O322" s="4">
        <f>COUNTIFS(C2:C304,L322,E2:E304,"3")</f>
        <v>4</v>
      </c>
      <c r="P322" s="4">
        <f>COUNTIFS(C2:C304,L322,E2:E304,"4")</f>
        <v>1</v>
      </c>
      <c r="Q322" s="4">
        <f>COUNTIFS(C2:C304,L322,E2:E304,"5")</f>
        <v>2</v>
      </c>
      <c r="R322" s="4">
        <f>COUNTIFS(C2:C304,L322,E2:E304,"&gt;=6")</f>
        <v>2</v>
      </c>
      <c r="T322" s="7">
        <v>3</v>
      </c>
      <c r="U322" s="7">
        <v>10</v>
      </c>
    </row>
    <row r="323" spans="2:21">
      <c r="B323" s="17" t="s">
        <v>14</v>
      </c>
      <c r="C323" s="4">
        <f>COUNTIF(C2:C304,B323)</f>
        <v>27</v>
      </c>
      <c r="D323" s="18">
        <f>C323/C305</f>
        <v>9.2465753424657529E-2</v>
      </c>
      <c r="E323" s="32">
        <f t="array" ref="E323">SUM((C2:C304=B323)*E2:E304)/C323</f>
        <v>1.9259259259259258</v>
      </c>
      <c r="F323" s="15">
        <f t="array" ref="F323">SUM((C2:C304=B323)*F2:K304)</f>
        <v>3125</v>
      </c>
      <c r="G323" s="18">
        <f>F323/C306</f>
        <v>0.14369137391944087</v>
      </c>
      <c r="H323" s="27">
        <f t="shared" si="1"/>
        <v>115.74074074074075</v>
      </c>
      <c r="I323" s="27">
        <f>H323-C307</f>
        <v>41.261288685946226</v>
      </c>
      <c r="J323" s="18">
        <f>H323/C307</f>
        <v>1.5539955994250643</v>
      </c>
      <c r="L323" s="4" t="str">
        <f t="shared" si="2"/>
        <v>gbpcad</v>
      </c>
      <c r="M323" s="4">
        <f>COUNTIFS(C2:C304,L323,E2:E304,"1")</f>
        <v>16</v>
      </c>
      <c r="N323" s="4">
        <f>COUNTIFS(C2:C304,L323,E2:E304,"2")</f>
        <v>5</v>
      </c>
      <c r="O323" s="4">
        <f>COUNTIFS(C2:C304,L323,E2:E304,"3")</f>
        <v>2</v>
      </c>
      <c r="P323" s="4">
        <f>COUNTIFS(C2:C304,L323,E2:E304,"4")</f>
        <v>1</v>
      </c>
      <c r="Q323" s="4">
        <f>COUNTIFS(C2:C304,L323,E2:E304,"5")</f>
        <v>2</v>
      </c>
      <c r="R323" s="4">
        <f>COUNTIFS(C2:C304,L323,E2:E304,"&gt;=6")</f>
        <v>1</v>
      </c>
      <c r="T323" s="7">
        <v>4</v>
      </c>
      <c r="U323" s="7">
        <v>8</v>
      </c>
    </row>
    <row r="324" spans="2:21">
      <c r="B324" s="17" t="s">
        <v>27</v>
      </c>
      <c r="C324" s="4">
        <f>COUNTIF(C2:C304,B324)</f>
        <v>8</v>
      </c>
      <c r="D324" s="18">
        <f>C324/C305</f>
        <v>2.7397260273972601E-2</v>
      </c>
      <c r="E324" s="32">
        <f t="array" ref="E324">SUM((C2:C304=B324)*E2:E304)/C324</f>
        <v>2.125</v>
      </c>
      <c r="F324" s="15">
        <f t="array" ref="F324">SUM((C2:C304=B324)*F2:K304)</f>
        <v>622</v>
      </c>
      <c r="G324" s="18">
        <f>F324/C306</f>
        <v>2.8600331064925509E-2</v>
      </c>
      <c r="H324" s="27">
        <f t="shared" si="1"/>
        <v>77.75</v>
      </c>
      <c r="I324" s="27">
        <f>H324-C307</f>
        <v>3.2705479452054789</v>
      </c>
      <c r="J324" s="18">
        <f>H324/C307</f>
        <v>1.0439120838697811</v>
      </c>
      <c r="L324" s="4" t="str">
        <f t="shared" si="2"/>
        <v>gbpchf</v>
      </c>
      <c r="M324" s="4">
        <f>COUNTIFS(C2:C304,L324,E2:E304,"1")</f>
        <v>4</v>
      </c>
      <c r="N324" s="4">
        <f>COUNTIFS(C2:C304,L324,E2:E304,"2")</f>
        <v>1</v>
      </c>
      <c r="O324" s="4">
        <f>COUNTIFS(C2:C304,L324,E2:E304,"3")</f>
        <v>2</v>
      </c>
      <c r="P324" s="4">
        <f>COUNTIFS(C2:C304,L324,E2:E304,"4")</f>
        <v>0</v>
      </c>
      <c r="Q324" s="4">
        <f>COUNTIFS(C2:C304,L324,E2:E304,"5")</f>
        <v>1</v>
      </c>
      <c r="R324" s="4">
        <f>COUNTIFS(C2:C304,L324,E2:E304,"&gt;=6")</f>
        <v>0</v>
      </c>
      <c r="T324" s="7">
        <v>5</v>
      </c>
      <c r="U324" s="7">
        <v>6</v>
      </c>
    </row>
    <row r="325" spans="2:21">
      <c r="B325" s="17" t="s">
        <v>24</v>
      </c>
      <c r="C325" s="4">
        <f>COUNTIF(C2:C304,B325)</f>
        <v>14</v>
      </c>
      <c r="D325" s="18">
        <f>C325/C305</f>
        <v>4.7945205479452052E-2</v>
      </c>
      <c r="E325" s="32">
        <f t="array" ref="E325">SUM((C2:C304=B325)*E2:E304)/C325</f>
        <v>2.0714285714285716</v>
      </c>
      <c r="F325" s="15">
        <f t="array" ref="F325">SUM((C2:C304=B325)*F2:K304)</f>
        <v>1464</v>
      </c>
      <c r="G325" s="18">
        <f>F325/C306</f>
        <v>6.7316534853779655E-2</v>
      </c>
      <c r="H325" s="27">
        <f t="shared" si="1"/>
        <v>104.57142857142857</v>
      </c>
      <c r="I325" s="27">
        <f>H325-C307</f>
        <v>30.091976516634048</v>
      </c>
      <c r="J325" s="18">
        <f>H325/C307</f>
        <v>1.4040305840931186</v>
      </c>
      <c r="L325" s="4" t="str">
        <f t="shared" si="2"/>
        <v>gbpnzd</v>
      </c>
      <c r="M325" s="4">
        <f>COUNTIFS(C2:C304,L325,E2:E304,"1")</f>
        <v>6</v>
      </c>
      <c r="N325" s="4">
        <f>COUNTIFS(C2:C304,L325,E2:E304,"2")</f>
        <v>6</v>
      </c>
      <c r="O325" s="4">
        <f>COUNTIFS(C2:C304,L325,E2:E304,"3")</f>
        <v>1</v>
      </c>
      <c r="P325" s="4">
        <f>COUNTIFS(C2:C304,L325,E2:E304,"4")</f>
        <v>0</v>
      </c>
      <c r="Q325" s="4">
        <f>COUNTIFS(C2:C304,L325,E2:E304,"5")</f>
        <v>0</v>
      </c>
      <c r="R325" s="4">
        <f>COUNTIFS(C2:C304,L325,E2:E304,"&gt;=6")</f>
        <v>1</v>
      </c>
      <c r="T325" s="7">
        <v>6</v>
      </c>
      <c r="U325" s="7">
        <v>7</v>
      </c>
    </row>
    <row r="326" spans="2:21">
      <c r="B326" s="17" t="s">
        <v>1</v>
      </c>
      <c r="C326" s="4">
        <f>COUNTIF(C2:C304,B326)</f>
        <v>31</v>
      </c>
      <c r="D326" s="18">
        <f>C326/C305</f>
        <v>0.10616438356164383</v>
      </c>
      <c r="E326" s="32">
        <f t="array" ref="E326">SUM((C2:C304=B326)*E2:E304)/C326</f>
        <v>1.4516129032258065</v>
      </c>
      <c r="F326" s="15">
        <f t="array" ref="F326">SUM((C2:C304=B326)*F2:K304)</f>
        <v>2535</v>
      </c>
      <c r="G326" s="18">
        <f>F326/C306</f>
        <v>0.11656244252345044</v>
      </c>
      <c r="H326" s="27">
        <f t="shared" si="1"/>
        <v>81.774193548387103</v>
      </c>
      <c r="I326" s="27">
        <f>H326-C307</f>
        <v>7.2947414935925821</v>
      </c>
      <c r="J326" s="18">
        <f>H326/C307</f>
        <v>1.0979430069950815</v>
      </c>
      <c r="L326" s="4" t="str">
        <f t="shared" si="2"/>
        <v>gbpjpy</v>
      </c>
      <c r="M326" s="4">
        <f>COUNTIFS(C2:C304,L326,E2:E304,"1")</f>
        <v>20</v>
      </c>
      <c r="N326" s="4">
        <f>COUNTIFS(C2:C304,L326,E2:E304,"2")</f>
        <v>9</v>
      </c>
      <c r="O326" s="4">
        <f>COUNTIFS(C2:C304,L326,E2:E304,"3")</f>
        <v>1</v>
      </c>
      <c r="P326" s="4">
        <f>COUNTIFS(C2:C304,L326,E2:E304,"4")</f>
        <v>1</v>
      </c>
      <c r="Q326" s="4">
        <f>COUNTIFS(C2:C304,L326,E2:E304,"5")</f>
        <v>0</v>
      </c>
      <c r="R326" s="4">
        <f>COUNTIFS(C2:C304,L326,E2:E304,"&gt;=6")</f>
        <v>0</v>
      </c>
      <c r="T326" s="7">
        <v>7</v>
      </c>
      <c r="U326" s="7">
        <v>4</v>
      </c>
    </row>
    <row r="327" spans="2:21">
      <c r="B327" s="29" t="s">
        <v>8</v>
      </c>
      <c r="C327" s="4">
        <f>COUNTIF(C2:C304,B327)</f>
        <v>14</v>
      </c>
      <c r="D327" s="18">
        <f>C327/C305</f>
        <v>4.7945205479452052E-2</v>
      </c>
      <c r="E327" s="32">
        <f t="array" ref="E327">SUM((C2:C304=B327)*E2:E304)/C327</f>
        <v>1.5</v>
      </c>
      <c r="F327" s="15">
        <f t="array" ref="F327">SUM((C2:C304=B327)*F2:K304)</f>
        <v>1133</v>
      </c>
      <c r="G327" s="18">
        <f>F327/C306</f>
        <v>5.2096744528232479E-2</v>
      </c>
      <c r="H327" s="27">
        <f t="shared" si="1"/>
        <v>80.928571428571431</v>
      </c>
      <c r="I327" s="27">
        <f>H327-C307</f>
        <v>6.4491193737769095</v>
      </c>
      <c r="J327" s="18">
        <f>H327/C307</f>
        <v>1.0865892430174204</v>
      </c>
      <c r="L327" s="4" t="str">
        <f t="shared" si="2"/>
        <v>gbpusd</v>
      </c>
      <c r="M327" s="4">
        <f>COUNTIFS(C2:C304,L327,E2:E304,"1")</f>
        <v>10</v>
      </c>
      <c r="N327" s="4">
        <f>COUNTIFS(C2:C304,L327,E2:E304,"2")</f>
        <v>1</v>
      </c>
      <c r="O327" s="4">
        <f>COUNTIFS(C2:C304,L327,E2:E304,"3")</f>
        <v>3</v>
      </c>
      <c r="P327" s="4">
        <f>COUNTIFS(C2:C304,L327,E2:E304,"4")</f>
        <v>0</v>
      </c>
      <c r="Q327" s="4">
        <f>COUNTIFS(C2:C304,L327,E2:E304,"5")</f>
        <v>0</v>
      </c>
      <c r="R327" s="4">
        <f>COUNTIFS(C2:C304,L327,E2:E304,"&gt;=6")</f>
        <v>0</v>
      </c>
      <c r="T327" s="7">
        <v>8</v>
      </c>
      <c r="U327" s="7">
        <v>6</v>
      </c>
    </row>
    <row r="328" spans="2:21">
      <c r="B328" s="4" t="s">
        <v>41</v>
      </c>
      <c r="C328" s="4">
        <f>COUNTIF(C2:C304,B328)</f>
        <v>1</v>
      </c>
      <c r="D328" s="18">
        <f>C328/C305</f>
        <v>3.4246575342465752E-3</v>
      </c>
      <c r="E328" s="32">
        <f t="array" ref="E328">SUM((C2:C304=B328)*E2:E304)/C328</f>
        <v>1</v>
      </c>
      <c r="F328" s="15">
        <f t="array" ref="F328">SUM((C2:C304=B328)*F2:K304)</f>
        <v>50</v>
      </c>
      <c r="G328" s="18">
        <f>F328/C306</f>
        <v>2.2990619827110538E-3</v>
      </c>
      <c r="H328" s="27">
        <f t="shared" si="1"/>
        <v>50</v>
      </c>
      <c r="I328" s="27">
        <f>H328-C307</f>
        <v>-24.479452054794521</v>
      </c>
      <c r="J328" s="18">
        <f>H328/C307</f>
        <v>0.67132609895162776</v>
      </c>
      <c r="L328" s="4" t="str">
        <f t="shared" si="2"/>
        <v>cadchf</v>
      </c>
      <c r="M328" s="4">
        <f>COUNTIFS(C2:C304,L328,E2:E304,"1")</f>
        <v>1</v>
      </c>
      <c r="N328" s="4">
        <f>COUNTIFS(C2:C304,L328,E2:E304,"2")</f>
        <v>0</v>
      </c>
      <c r="O328" s="4">
        <f>COUNTIFS(C2:C304,L328,E2:E304,"3")</f>
        <v>0</v>
      </c>
      <c r="P328" s="4">
        <f>COUNTIFS(C2:C304,L328,E2:E304,"4")</f>
        <v>0</v>
      </c>
      <c r="Q328" s="4">
        <f>COUNTIFS(C2:C304,L328,E2:E304,"5")</f>
        <v>0</v>
      </c>
      <c r="R328" s="4">
        <f>COUNTIFS(C2:C304,L328,E2:E304,"&gt;=6")</f>
        <v>0</v>
      </c>
      <c r="T328" s="7">
        <v>9</v>
      </c>
      <c r="U328" s="7">
        <v>4</v>
      </c>
    </row>
    <row r="329" spans="2:21">
      <c r="B329" s="29" t="s">
        <v>43</v>
      </c>
      <c r="C329" s="4">
        <f>COUNTIF(C2:C304,B329)</f>
        <v>1</v>
      </c>
      <c r="D329" s="18">
        <f>C329/C305</f>
        <v>3.4246575342465752E-3</v>
      </c>
      <c r="E329" s="32">
        <f t="array" ref="E329">SUM((C2:C304=B329)*E2:E304)/C329</f>
        <v>4</v>
      </c>
      <c r="F329" s="15">
        <f t="array" ref="F329">SUM((C2:C304=B329)*F2:K304)</f>
        <v>200</v>
      </c>
      <c r="G329" s="18">
        <f>F329/C306</f>
        <v>9.1962479308442154E-3</v>
      </c>
      <c r="H329" s="27">
        <f t="shared" si="1"/>
        <v>200</v>
      </c>
      <c r="I329" s="27">
        <f>H329-C307</f>
        <v>125.52054794520548</v>
      </c>
      <c r="J329" s="18">
        <f>H329/C307</f>
        <v>2.685304395806511</v>
      </c>
      <c r="L329" s="4" t="str">
        <f t="shared" si="2"/>
        <v>cadjpy</v>
      </c>
      <c r="M329" s="4">
        <f>COUNTIFS(C2:C304,L329,E2:E304,"1")</f>
        <v>0</v>
      </c>
      <c r="N329" s="4">
        <f>COUNTIFS(C2:C304,L329,E2:E304,"2")</f>
        <v>0</v>
      </c>
      <c r="O329" s="4">
        <f>COUNTIFS(C2:C304,L329,E2:E304,"3")</f>
        <v>0</v>
      </c>
      <c r="P329" s="4">
        <f>COUNTIFS(C2:C304,L329,E2:E304,"4")</f>
        <v>1</v>
      </c>
      <c r="Q329" s="4">
        <f>COUNTIFS(C2:C304,L329,E2:E304,"5")</f>
        <v>0</v>
      </c>
      <c r="R329" s="4">
        <f>COUNTIFS(C2:C304,L329,E2:E304,"&gt;=6")</f>
        <v>0</v>
      </c>
      <c r="T329" s="7">
        <v>10</v>
      </c>
      <c r="U329" s="7">
        <v>1</v>
      </c>
    </row>
    <row r="330" spans="2:21">
      <c r="B330" s="4" t="s">
        <v>29</v>
      </c>
      <c r="C330" s="4">
        <f>COUNTIF(C2:C304,B330)</f>
        <v>4</v>
      </c>
      <c r="D330" s="18">
        <f>C330/C305</f>
        <v>1.3698630136986301E-2</v>
      </c>
      <c r="E330" s="32">
        <f t="array" ref="E330">SUM((C2:C304=B330)*E2:E304)/C330</f>
        <v>1.25</v>
      </c>
      <c r="F330" s="15">
        <f t="array" ref="F330">SUM((C2:C304=B330)*F2:K304)</f>
        <v>250</v>
      </c>
      <c r="G330" s="18">
        <f>F330/C306</f>
        <v>1.149530991355527E-2</v>
      </c>
      <c r="H330" s="27">
        <f t="shared" si="1"/>
        <v>62.5</v>
      </c>
      <c r="I330" s="27">
        <f>H330-C307</f>
        <v>-11.979452054794521</v>
      </c>
      <c r="J330" s="18">
        <f>H330/C307</f>
        <v>0.83915762368953462</v>
      </c>
      <c r="L330" s="4" t="str">
        <f t="shared" si="2"/>
        <v>chfjpy</v>
      </c>
      <c r="M330" s="4">
        <f>COUNTIFS(C2:C304,L330,E2:E304,"1")</f>
        <v>3</v>
      </c>
      <c r="N330" s="4">
        <f>COUNTIFS(C2:C304,L330,E2:E304,"2")</f>
        <v>1</v>
      </c>
      <c r="O330" s="4">
        <f>COUNTIFS(C2:C304,L330,E2:E304,"3")</f>
        <v>0</v>
      </c>
      <c r="P330" s="4">
        <f>COUNTIFS(C2:C304,L330,E2:E304,"4")</f>
        <v>0</v>
      </c>
      <c r="Q330" s="4">
        <f>COUNTIFS(C2:C304,L330,E2:E304,"5")</f>
        <v>0</v>
      </c>
      <c r="R330" s="4">
        <f>COUNTIFS(C2:C304,L330,E2:E304,"&gt;=6")</f>
        <v>0</v>
      </c>
      <c r="T330" s="40">
        <f>C305/T317</f>
        <v>4.112676056338028</v>
      </c>
      <c r="U330" s="40"/>
    </row>
    <row r="331" spans="2:21">
      <c r="B331" s="17" t="s">
        <v>11</v>
      </c>
      <c r="C331" s="4">
        <f>COUNTIF(C2:C304,B331)</f>
        <v>21</v>
      </c>
      <c r="D331" s="18">
        <f>C331/C305</f>
        <v>7.1917808219178078E-2</v>
      </c>
      <c r="E331" s="32">
        <f t="array" ref="E331">SUM((C2:C304=B331)*E2:E304)/C331</f>
        <v>1.2857142857142858</v>
      </c>
      <c r="F331" s="15">
        <f t="array" ref="F331">SUM((C2:C304=B331)*F2:K304)</f>
        <v>1314</v>
      </c>
      <c r="G331" s="18">
        <f>F331/C306</f>
        <v>6.0419348905646493E-2</v>
      </c>
      <c r="H331" s="27">
        <f t="shared" si="1"/>
        <v>62.571428571428569</v>
      </c>
      <c r="I331" s="27">
        <f>H331-C307</f>
        <v>-11.908023483365952</v>
      </c>
      <c r="J331" s="18">
        <f>H331/C307</f>
        <v>0.84011666097375126</v>
      </c>
      <c r="L331" s="4" t="str">
        <f t="shared" si="2"/>
        <v>euraud</v>
      </c>
      <c r="M331" s="4">
        <f>COUNTIFS(C2:C304,L331,E2:E304,"1")</f>
        <v>16</v>
      </c>
      <c r="N331" s="4">
        <f>COUNTIFS(C2:C304,L331,E2:E304,"2")</f>
        <v>4</v>
      </c>
      <c r="O331" s="4">
        <f>COUNTIFS(C2:C304,L331,E2:E304,"3")</f>
        <v>1</v>
      </c>
      <c r="P331" s="4">
        <f>COUNTIFS(C2:C304,L331,E2:E304,"4")</f>
        <v>0</v>
      </c>
      <c r="Q331" s="4">
        <f>COUNTIFS(C2:C304,L331,E2:E304,"5")</f>
        <v>0</v>
      </c>
      <c r="R331" s="4">
        <f>COUNTIFS(C2:C304,L331,E2:E304,"&gt;=6")</f>
        <v>0</v>
      </c>
    </row>
    <row r="332" spans="2:21">
      <c r="B332" s="29" t="s">
        <v>20</v>
      </c>
      <c r="C332" s="4">
        <f>COUNTIF(C2:C304,B332)</f>
        <v>5</v>
      </c>
      <c r="D332" s="18">
        <f>C332/C305</f>
        <v>1.7123287671232876E-2</v>
      </c>
      <c r="E332" s="32">
        <f t="array" ref="E332">SUM((C2:C304=B332)*E2:E304)/C332</f>
        <v>1.2</v>
      </c>
      <c r="F332" s="15">
        <f t="array" ref="F332">SUM((C2:C304=B332)*F2:K304)</f>
        <v>186</v>
      </c>
      <c r="G332" s="18">
        <f>F332/C306</f>
        <v>8.5525105756851204E-3</v>
      </c>
      <c r="H332" s="27">
        <f t="shared" si="1"/>
        <v>37.200000000000003</v>
      </c>
      <c r="I332" s="27">
        <f>H332-C307</f>
        <v>-37.279452054794518</v>
      </c>
      <c r="J332" s="18">
        <f>H332/C307</f>
        <v>0.49946661762001104</v>
      </c>
      <c r="L332" s="4" t="str">
        <f t="shared" si="2"/>
        <v>eurgbp</v>
      </c>
      <c r="M332" s="4">
        <f>COUNTIFS(C2:C304,L332,E2:E304,"1")</f>
        <v>4</v>
      </c>
      <c r="N332" s="4">
        <f>COUNTIFS(C2:C304,L332,E2:E304,"2")</f>
        <v>1</v>
      </c>
      <c r="O332" s="4">
        <f>COUNTIFS(C2:C304,L332,E2:E304,"3")</f>
        <v>0</v>
      </c>
      <c r="P332" s="4">
        <f>COUNTIFS(C2:C304,L332,E2:E304,"4")</f>
        <v>0</v>
      </c>
      <c r="Q332" s="4">
        <f>COUNTIFS(C2:C304,L332,E2:E304,"5")</f>
        <v>0</v>
      </c>
      <c r="R332" s="4">
        <f>COUNTIFS(C2:C304,L332,E2:E304,"&gt;=6")</f>
        <v>0</v>
      </c>
    </row>
    <row r="333" spans="2:21">
      <c r="B333" s="17" t="s">
        <v>6</v>
      </c>
      <c r="C333" s="4">
        <f>COUNTIF(C2:C304,B333)</f>
        <v>18</v>
      </c>
      <c r="D333" s="18">
        <f>C333/C305</f>
        <v>6.1643835616438353E-2</v>
      </c>
      <c r="E333" s="32">
        <f t="array" ref="E333">SUM((C2:C304=B333)*E2:E304)/C333</f>
        <v>1.3888888888888888</v>
      </c>
      <c r="F333" s="15">
        <f t="array" ref="F333">SUM((C2:C304=B333)*F2:K304)</f>
        <v>1117</v>
      </c>
      <c r="G333" s="18">
        <f>F333/C306</f>
        <v>5.1361044693764943E-2</v>
      </c>
      <c r="H333" s="27">
        <f t="shared" si="1"/>
        <v>62.055555555555557</v>
      </c>
      <c r="I333" s="27">
        <f>H333-C307</f>
        <v>-12.423896499238964</v>
      </c>
      <c r="J333" s="18">
        <f>H333/C307</f>
        <v>0.83319028058774247</v>
      </c>
      <c r="L333" s="4" t="str">
        <f t="shared" si="2"/>
        <v>eurcad</v>
      </c>
      <c r="M333" s="4">
        <f>COUNTIFS(C2:C304,L333,E2:E304,"1")</f>
        <v>13</v>
      </c>
      <c r="N333" s="4">
        <f>COUNTIFS(C2:C304,L333,E2:E304,"2")</f>
        <v>3</v>
      </c>
      <c r="O333" s="4">
        <f>COUNTIFS(C2:C304,L333,E2:E304,"3")</f>
        <v>2</v>
      </c>
      <c r="P333" s="4">
        <f>COUNTIFS(C2:C304,L333,E2:E304,"4")</f>
        <v>0</v>
      </c>
      <c r="Q333" s="4">
        <f>COUNTIFS(C2:C304,L333,E2:E304,"5")</f>
        <v>0</v>
      </c>
      <c r="R333" s="4">
        <f>COUNTIFS(C2:C304,L333,E2:E304,"&gt;=6")</f>
        <v>0</v>
      </c>
    </row>
    <row r="334" spans="2:21">
      <c r="B334" s="17" t="s">
        <v>44</v>
      </c>
      <c r="C334" s="4">
        <f>COUNTIF(C2:C304,B334)</f>
        <v>1</v>
      </c>
      <c r="D334" s="18">
        <f>C334/C305</f>
        <v>3.4246575342465752E-3</v>
      </c>
      <c r="E334" s="32">
        <f t="array" ref="E334">SUM((C2:C304=B334)*E2:E304)/C334</f>
        <v>2</v>
      </c>
      <c r="F334" s="15">
        <f t="array" ref="F334">SUM((C2:C304=B334)*F2:K304)</f>
        <v>100</v>
      </c>
      <c r="G334" s="18">
        <f>F334/C306</f>
        <v>4.5981239654221077E-3</v>
      </c>
      <c r="H334" s="27">
        <f t="shared" si="1"/>
        <v>100</v>
      </c>
      <c r="I334" s="27">
        <f>H334-C307</f>
        <v>25.520547945205479</v>
      </c>
      <c r="J334" s="18">
        <f>H334/C307</f>
        <v>1.3426521979032555</v>
      </c>
      <c r="L334" s="4" t="str">
        <f t="shared" si="2"/>
        <v>eurchf</v>
      </c>
      <c r="M334" s="4">
        <f>COUNTIFS(C2:C304,L334,E2:E304,"1")</f>
        <v>0</v>
      </c>
      <c r="N334" s="4">
        <f>COUNTIFS(C2:C304,L334,E2:E304,"2")</f>
        <v>1</v>
      </c>
      <c r="O334" s="4">
        <f>COUNTIFS(C2:C304,L334,E2:E304,"3")</f>
        <v>0</v>
      </c>
      <c r="P334" s="4">
        <f>COUNTIFS(C2:C304,L334,E2:E304,"4")</f>
        <v>0</v>
      </c>
      <c r="Q334" s="4">
        <f>COUNTIFS(C2:C304,L334,E2:E304,"5")</f>
        <v>0</v>
      </c>
      <c r="R334" s="4">
        <f>COUNTIFS(C2:C304,L334,E2:E304,"&gt;=6")</f>
        <v>0</v>
      </c>
    </row>
    <row r="335" spans="2:21">
      <c r="B335" s="17" t="s">
        <v>26</v>
      </c>
      <c r="C335" s="4">
        <f>COUNTIF(C2:C304,B335)</f>
        <v>11</v>
      </c>
      <c r="D335" s="18">
        <f>C335/C305</f>
        <v>3.7671232876712327E-2</v>
      </c>
      <c r="E335" s="32">
        <f t="array" ref="E335">SUM((C2:C304=B335)*E2:E304)/C335</f>
        <v>2.1818181818181817</v>
      </c>
      <c r="F335" s="15">
        <f t="array" ref="F335">SUM((C2:C304=B335)*F2:K304)</f>
        <v>990</v>
      </c>
      <c r="G335" s="18">
        <f>F335/C306</f>
        <v>4.5521427257678868E-2</v>
      </c>
      <c r="H335" s="27">
        <f t="shared" si="1"/>
        <v>90</v>
      </c>
      <c r="I335" s="27">
        <f>H335-C307</f>
        <v>15.520547945205479</v>
      </c>
      <c r="J335" s="18">
        <f>H335/C307</f>
        <v>1.2083869781129299</v>
      </c>
      <c r="L335" s="4" t="str">
        <f t="shared" si="2"/>
        <v>eurnzd</v>
      </c>
      <c r="M335" s="4">
        <f>COUNTIFS(C2:C304,L335,E2:E304,"1")</f>
        <v>5</v>
      </c>
      <c r="N335" s="4">
        <f>COUNTIFS(C2:C304,L335,E2:E304,"2")</f>
        <v>2</v>
      </c>
      <c r="O335" s="4">
        <f>COUNTIFS(C2:C304,L335,E2:E304,"3")</f>
        <v>1</v>
      </c>
      <c r="P335" s="4">
        <f>COUNTIFS(C2:C304,L335,E2:E304,"4")</f>
        <v>3</v>
      </c>
      <c r="Q335" s="4">
        <f>COUNTIFS(C2:C304,L335,E2:E304,"5")</f>
        <v>0</v>
      </c>
      <c r="R335" s="4">
        <f>COUNTIFS(C2:C304,L335,E2:E304,"&gt;=6")</f>
        <v>0</v>
      </c>
      <c r="T335" s="18"/>
    </row>
    <row r="336" spans="2:21">
      <c r="B336" s="17" t="s">
        <v>5</v>
      </c>
      <c r="C336" s="4">
        <f>COUNTIF(C2:C304,B336)</f>
        <v>14</v>
      </c>
      <c r="D336" s="18">
        <f>C336/C305</f>
        <v>4.7945205479452052E-2</v>
      </c>
      <c r="E336" s="32">
        <f t="array" ref="E336">SUM((C2:C304=B336)*E2:E304)/C336</f>
        <v>1.4285714285714286</v>
      </c>
      <c r="F336" s="15">
        <f t="array" ref="F336">SUM((C2:C304=B336)*F2:K304)</f>
        <v>799</v>
      </c>
      <c r="G336" s="18">
        <f>F336/C306</f>
        <v>3.6739010483722641E-2</v>
      </c>
      <c r="H336" s="27">
        <f t="shared" si="1"/>
        <v>57.071428571428569</v>
      </c>
      <c r="I336" s="27">
        <f>H336-C307</f>
        <v>-17.408023483365952</v>
      </c>
      <c r="J336" s="18">
        <f>H336/C307</f>
        <v>0.76627079008907217</v>
      </c>
      <c r="L336" s="4" t="str">
        <f t="shared" si="2"/>
        <v>eurjpy</v>
      </c>
      <c r="M336" s="4">
        <f>COUNTIFS(C2:C304,L336,E2:E304,"1")</f>
        <v>11</v>
      </c>
      <c r="N336" s="4">
        <f>COUNTIFS(C2:C304,L336,E2:E304,"2")</f>
        <v>1</v>
      </c>
      <c r="O336" s="4">
        <f>COUNTIFS(C2:C304,L336,E2:E304,"3")</f>
        <v>1</v>
      </c>
      <c r="P336" s="4">
        <f>COUNTIFS(C2:C304,L336,E2:E304,"4")</f>
        <v>1</v>
      </c>
      <c r="Q336" s="4">
        <f>COUNTIFS(C2:C304,L336,E2:E304,"5")</f>
        <v>0</v>
      </c>
      <c r="R336" s="4">
        <f>COUNTIFS(C2:C304,L336,E2:E304,"&gt;=6")</f>
        <v>0</v>
      </c>
    </row>
    <row r="337" spans="2:18">
      <c r="B337" s="17" t="s">
        <v>13</v>
      </c>
      <c r="C337" s="4">
        <f>COUNTIF(C2:C304,B337)</f>
        <v>12</v>
      </c>
      <c r="D337" s="18">
        <f>C337/C305</f>
        <v>4.1095890410958902E-2</v>
      </c>
      <c r="E337" s="32">
        <f t="array" ref="E337">SUM((C2:C304=B337)*E2:E304)/C337</f>
        <v>1.4166666666666667</v>
      </c>
      <c r="F337" s="15">
        <f t="array" ref="F337">SUM((C2:C304=B337)*F2:K304)</f>
        <v>430</v>
      </c>
      <c r="G337" s="18">
        <f>F337/C306</f>
        <v>1.9771933051315062E-2</v>
      </c>
      <c r="H337" s="27">
        <f t="shared" si="1"/>
        <v>35.833333333333336</v>
      </c>
      <c r="I337" s="27">
        <f>H337-C307</f>
        <v>-38.646118721461185</v>
      </c>
      <c r="J337" s="18">
        <f>H337/C307</f>
        <v>0.48111703758199992</v>
      </c>
      <c r="L337" s="4" t="str">
        <f t="shared" si="2"/>
        <v>eurusd</v>
      </c>
      <c r="M337" s="4">
        <f>COUNTIFS(C2:C304,L337,E2:E304,"1")</f>
        <v>9</v>
      </c>
      <c r="N337" s="4">
        <f>COUNTIFS(C2:C304,L337,E2:E304,"2")</f>
        <v>2</v>
      </c>
      <c r="O337" s="4">
        <f>COUNTIFS(C2:C304,L337,E2:E304,"3")</f>
        <v>0</v>
      </c>
      <c r="P337" s="4">
        <f>COUNTIFS(C2:C304,L337,E2:E304,"4")</f>
        <v>1</v>
      </c>
      <c r="Q337" s="4">
        <f>COUNTIFS(C2:C304,L337,E2:E304,"5")</f>
        <v>0</v>
      </c>
      <c r="R337" s="4">
        <f>COUNTIFS(C2:C304,L337,E2:E304,"&gt;=6")</f>
        <v>0</v>
      </c>
    </row>
    <row r="338" spans="2:18">
      <c r="B338" s="4" t="s">
        <v>9</v>
      </c>
      <c r="C338" s="4">
        <f>COUNTIF(C2:C304,B338)</f>
        <v>7</v>
      </c>
      <c r="D338" s="18">
        <f>C338/C305</f>
        <v>2.3972602739726026E-2</v>
      </c>
      <c r="E338" s="32">
        <f t="array" ref="E338">SUM((C2:C304=B338)*E2:E304)/C338</f>
        <v>1.2857142857142858</v>
      </c>
      <c r="F338" s="15">
        <f t="array" ref="F338">SUM((C2:C304=B338)*F2:K304)</f>
        <v>252</v>
      </c>
      <c r="G338" s="18">
        <f>F338/C306</f>
        <v>1.1587272392863711E-2</v>
      </c>
      <c r="H338" s="27">
        <f t="shared" si="1"/>
        <v>36</v>
      </c>
      <c r="I338" s="27">
        <f>H338-C307</f>
        <v>-38.479452054794521</v>
      </c>
      <c r="J338" s="18">
        <f>H338/C307</f>
        <v>0.48335479124517194</v>
      </c>
      <c r="L338" s="4" t="str">
        <f t="shared" si="2"/>
        <v>nzdcad</v>
      </c>
      <c r="M338" s="4">
        <f>COUNTIFS(C2:C304,L338,E2:E304,"1")</f>
        <v>5</v>
      </c>
      <c r="N338" s="4">
        <f>COUNTIFS(C2:C304,L338,E2:E304,"2")</f>
        <v>2</v>
      </c>
      <c r="O338" s="4">
        <f>COUNTIFS(C2:C304,L338,E2:E304,"3")</f>
        <v>0</v>
      </c>
      <c r="P338" s="4">
        <f>COUNTIFS(C2:C304,L338,E2:E304,"4")</f>
        <v>0</v>
      </c>
      <c r="Q338" s="4">
        <f>COUNTIFS(C2:C304,L338,E2:E304,"5")</f>
        <v>0</v>
      </c>
      <c r="R338" s="4">
        <f>COUNTIFS(C2:C304,L338,E2:E304,"&gt;=6")</f>
        <v>0</v>
      </c>
    </row>
    <row r="339" spans="2:18">
      <c r="B339" s="4" t="s">
        <v>42</v>
      </c>
      <c r="C339" s="4">
        <f>COUNTIF(C2:C304,B339)</f>
        <v>1</v>
      </c>
      <c r="D339" s="18">
        <f>C339/C305</f>
        <v>3.4246575342465752E-3</v>
      </c>
      <c r="E339" s="32">
        <f t="array" ref="E339">SUM((C2:C304=B339)*E2:E304)/C339</f>
        <v>1</v>
      </c>
      <c r="F339" s="15">
        <f t="array" ref="F339">SUM((C2:C304=B339)*F2:K304)</f>
        <v>50</v>
      </c>
      <c r="G339" s="18">
        <f>F339/C306</f>
        <v>2.2990619827110538E-3</v>
      </c>
      <c r="H339" s="27">
        <f t="shared" si="1"/>
        <v>50</v>
      </c>
      <c r="I339" s="27">
        <f>H339-C307</f>
        <v>-24.479452054794521</v>
      </c>
      <c r="J339" s="18">
        <f>H339/C307</f>
        <v>0.67132609895162776</v>
      </c>
      <c r="L339" s="4" t="str">
        <f t="shared" si="2"/>
        <v>nzdchf</v>
      </c>
      <c r="M339" s="4">
        <f>COUNTIFS(C2:C304,L339,E2:E304,"1")</f>
        <v>1</v>
      </c>
      <c r="N339" s="4">
        <f>COUNTIFS(C2:C304,L339,E2:E304,"2")</f>
        <v>0</v>
      </c>
      <c r="O339" s="4">
        <f>COUNTIFS(C2:C304,L339,E2:E304,"3")</f>
        <v>0</v>
      </c>
      <c r="P339" s="4">
        <f>COUNTIFS(C2:C304,L339,E2:E304,"4")</f>
        <v>0</v>
      </c>
      <c r="Q339" s="4">
        <f>COUNTIFS(C2:C304,L339,E2:E304,"5")</f>
        <v>0</v>
      </c>
      <c r="R339" s="4">
        <f>COUNTIFS(C2:C304,L339,E2:E304,"&gt;=6")</f>
        <v>0</v>
      </c>
    </row>
    <row r="340" spans="2:18">
      <c r="B340" s="17" t="s">
        <v>30</v>
      </c>
      <c r="C340" s="4">
        <f>COUNTIF(C2:C304,B340)</f>
        <v>2</v>
      </c>
      <c r="D340" s="18">
        <f>C340/C305</f>
        <v>6.8493150684931503E-3</v>
      </c>
      <c r="E340" s="32">
        <f t="array" ref="E340">SUM((C2:C304=B340)*E2:E304)/C340</f>
        <v>1</v>
      </c>
      <c r="F340" s="15">
        <f t="array" ref="F340">SUM((C2:C304=B340)*F2:K304)</f>
        <v>100</v>
      </c>
      <c r="G340" s="18">
        <f>F340/C306</f>
        <v>4.5981239654221077E-3</v>
      </c>
      <c r="H340" s="27">
        <f t="shared" si="1"/>
        <v>50</v>
      </c>
      <c r="I340" s="27">
        <f>H340-C307</f>
        <v>-24.479452054794521</v>
      </c>
      <c r="J340" s="18">
        <f>H340/C307</f>
        <v>0.67132609895162776</v>
      </c>
      <c r="L340" s="4" t="str">
        <f t="shared" si="2"/>
        <v>nzdjpy</v>
      </c>
      <c r="M340" s="4">
        <f>COUNTIFS(C2:C304,L340,E2:E304,"1")</f>
        <v>2</v>
      </c>
      <c r="N340" s="4">
        <f>COUNTIFS(C2:C304,L340,E2:E304,"2")</f>
        <v>0</v>
      </c>
      <c r="O340" s="4">
        <f>COUNTIFS(C2:C304,L340,E2:E304,"3")</f>
        <v>0</v>
      </c>
      <c r="P340" s="4">
        <f>COUNTIFS(C2:C304,L340,E2:E304,"4")</f>
        <v>0</v>
      </c>
      <c r="Q340" s="4">
        <f>COUNTIFS(C2:C304,L340,E2:E304,"5")</f>
        <v>0</v>
      </c>
      <c r="R340" s="4">
        <f>COUNTIFS(C2:C304,L340,E2:E304,"&gt;=6")</f>
        <v>0</v>
      </c>
    </row>
    <row r="341" spans="2:18">
      <c r="B341" s="29" t="s">
        <v>19</v>
      </c>
      <c r="C341" s="4">
        <f>COUNTIF(C2:C304,B341)</f>
        <v>3</v>
      </c>
      <c r="D341" s="18">
        <f>C341/C305</f>
        <v>1.0273972602739725E-2</v>
      </c>
      <c r="E341" s="32">
        <f t="array" ref="E341">SUM((C2:C304=B341)*E2:E304)/C341</f>
        <v>1.3333333333333333</v>
      </c>
      <c r="F341" s="15">
        <f t="array" ref="F341">SUM((C2:C304=B341)*F2:K304)</f>
        <v>109</v>
      </c>
      <c r="G341" s="18">
        <f>F341/C306</f>
        <v>5.0119551223100972E-3</v>
      </c>
      <c r="H341" s="27">
        <f t="shared" si="1"/>
        <v>36.333333333333336</v>
      </c>
      <c r="I341" s="27">
        <f>H341-C307</f>
        <v>-38.146118721461185</v>
      </c>
      <c r="J341" s="18">
        <f>H341/C307</f>
        <v>0.48783029857151616</v>
      </c>
      <c r="L341" s="4" t="str">
        <f t="shared" si="2"/>
        <v>nzdusd</v>
      </c>
      <c r="M341" s="4">
        <f>COUNTIFS(C2:C304,L341,E2:E304,"1")</f>
        <v>2</v>
      </c>
      <c r="N341" s="4">
        <f>COUNTIFS(C2:C304,L341,E2:E304,"2")</f>
        <v>1</v>
      </c>
      <c r="O341" s="4">
        <f>COUNTIFS(C2:C304,L341,E2:E304,"3")</f>
        <v>0</v>
      </c>
      <c r="P341" s="4">
        <f>COUNTIFS(C2:C304,L341,E2:E304,"4")</f>
        <v>0</v>
      </c>
      <c r="Q341" s="4">
        <f>COUNTIFS(C2:C304,L341,E2:E304,"5")</f>
        <v>0</v>
      </c>
      <c r="R341" s="4">
        <f>COUNTIFS(C2:C304,L341,E2:E304,"&gt;=6")</f>
        <v>0</v>
      </c>
    </row>
    <row r="342" spans="2:18">
      <c r="B342" s="17" t="s">
        <v>10</v>
      </c>
      <c r="C342" s="4">
        <f>COUNTIF(C2:C304,B342)</f>
        <v>13</v>
      </c>
      <c r="D342" s="18">
        <f>C342/C305</f>
        <v>4.4520547945205477E-2</v>
      </c>
      <c r="E342" s="32">
        <f t="array" ref="E342">SUM((C2:C304=B342)*E2:E304)/C342</f>
        <v>1.8461538461538463</v>
      </c>
      <c r="F342" s="15">
        <f t="array" ref="F342">SUM((C2:C304=B342)*F2:K304)</f>
        <v>912</v>
      </c>
      <c r="G342" s="18">
        <f>F342/C306</f>
        <v>4.1934890564649621E-2</v>
      </c>
      <c r="H342" s="27">
        <f t="shared" si="1"/>
        <v>70.15384615384616</v>
      </c>
      <c r="I342" s="27">
        <f>H342-C307</f>
        <v>-4.3256059009483607</v>
      </c>
      <c r="J342" s="18">
        <f>H342/C307</f>
        <v>0.94192215729828388</v>
      </c>
      <c r="L342" s="4" t="str">
        <f t="shared" si="2"/>
        <v>usdcad</v>
      </c>
      <c r="M342" s="4">
        <f>COUNTIFS(C2:C304,L342,E2:E304,"1")</f>
        <v>6</v>
      </c>
      <c r="N342" s="4">
        <f>COUNTIFS(C2:C304,L342,E2:E304,"2")</f>
        <v>3</v>
      </c>
      <c r="O342" s="4">
        <f>COUNTIFS(C2:C304,L342,E2:E304,"3")</f>
        <v>4</v>
      </c>
      <c r="P342" s="4">
        <f>COUNTIFS(C2:C304,L342,E2:E304,"4")</f>
        <v>0</v>
      </c>
      <c r="Q342" s="4">
        <f>COUNTIFS(C2:C304,L342,E2:E304,"5")</f>
        <v>0</v>
      </c>
      <c r="R342" s="4">
        <f>COUNTIFS(C2:C304,L342,E2:E304,"&gt;=6")</f>
        <v>0</v>
      </c>
    </row>
    <row r="343" spans="2:18">
      <c r="B343" s="4" t="s">
        <v>28</v>
      </c>
      <c r="C343" s="4">
        <f>COUNTIF(C2:C304,B343)</f>
        <v>3</v>
      </c>
      <c r="D343" s="18">
        <f>C343/C305</f>
        <v>1.0273972602739725E-2</v>
      </c>
      <c r="E343" s="32">
        <f t="array" ref="E343">SUM((C2:C304=B343)*E2:E304)/C343</f>
        <v>1</v>
      </c>
      <c r="F343" s="15">
        <f t="array" ref="F343">SUM((C2:C304=B343)*F2:K304)</f>
        <v>110</v>
      </c>
      <c r="G343" s="18">
        <f>F343/C306</f>
        <v>5.0579363619643186E-3</v>
      </c>
      <c r="H343" s="27">
        <f t="shared" si="1"/>
        <v>36.666666666666664</v>
      </c>
      <c r="I343" s="27">
        <f>H343-C307</f>
        <v>-37.812785388127857</v>
      </c>
      <c r="J343" s="18">
        <f>H343/C307</f>
        <v>0.49230580589786033</v>
      </c>
      <c r="L343" s="4" t="str">
        <f t="shared" si="2"/>
        <v>usdchf</v>
      </c>
      <c r="M343" s="4">
        <f>COUNTIFS(C2:C304,L343,E2:E304,"1")</f>
        <v>3</v>
      </c>
      <c r="N343" s="4">
        <f>COUNTIFS(C2:C304,L343,E2:E304,"2")</f>
        <v>0</v>
      </c>
      <c r="O343" s="4">
        <f>COUNTIFS(C2:C304,L343,E2:E304,"3")</f>
        <v>0</v>
      </c>
      <c r="P343" s="4">
        <f>COUNTIFS(C2:C304,L343,E2:E304,"4")</f>
        <v>0</v>
      </c>
      <c r="Q343" s="4">
        <f>COUNTIFS(C2:C304,L343,E2:E304,"5")</f>
        <v>0</v>
      </c>
      <c r="R343" s="4">
        <f>COUNTIFS(C2:C304,L343,E2:E304,"&gt;=6")</f>
        <v>0</v>
      </c>
    </row>
    <row r="344" spans="2:18">
      <c r="B344" s="17" t="s">
        <v>4</v>
      </c>
      <c r="C344" s="4">
        <f>COUNTIF(C2:C304,B344)</f>
        <v>13</v>
      </c>
      <c r="D344" s="18">
        <f>C344/C305</f>
        <v>4.4520547945205477E-2</v>
      </c>
      <c r="E344" s="32">
        <f t="array" ref="E344">SUM((C2:C304=B344)*E2:E304)/C344</f>
        <v>2.4615384615384617</v>
      </c>
      <c r="F344" s="15">
        <f t="array" ref="F344">SUM((C2:C304=B344)*F2:K304)</f>
        <v>685</v>
      </c>
      <c r="G344" s="18">
        <f>F344/C306</f>
        <v>3.149714916314144E-2</v>
      </c>
      <c r="H344" s="27">
        <f t="shared" si="1"/>
        <v>52.692307692307693</v>
      </c>
      <c r="I344" s="27">
        <f>H344-C307</f>
        <v>-21.787144362486828</v>
      </c>
      <c r="J344" s="18">
        <f>H344/C307</f>
        <v>0.7074744273567154</v>
      </c>
      <c r="L344" s="4" t="str">
        <f t="shared" si="2"/>
        <v>usdjpy</v>
      </c>
      <c r="M344" s="4">
        <f>COUNTIFS(C2:C304,L344,E2:E304,"1")</f>
        <v>8</v>
      </c>
      <c r="N344" s="4">
        <f>COUNTIFS(C2:C304,L344,E2:E304,"2")</f>
        <v>1</v>
      </c>
      <c r="O344" s="4">
        <f>COUNTIFS(C2:C304,L344,E2:E304,"3")</f>
        <v>2</v>
      </c>
      <c r="P344" s="4">
        <f>COUNTIFS(C2:C304,L344,E2:E304,"4")</f>
        <v>1</v>
      </c>
      <c r="Q344" s="4">
        <f>COUNTIFS(C2:C304,L344,E2:E304,"5")</f>
        <v>0</v>
      </c>
      <c r="R344" s="4">
        <f>COUNTIFS(C2:C304,L344,E2:E304,"&gt;=6")</f>
        <v>1</v>
      </c>
    </row>
    <row r="345" spans="2:18">
      <c r="B345" s="17" t="s">
        <v>31</v>
      </c>
      <c r="C345" s="4">
        <f>COUNTIF(C2:C304,B345)</f>
        <v>11</v>
      </c>
      <c r="D345" s="18">
        <f>C345/C305</f>
        <v>3.7671232876712327E-2</v>
      </c>
      <c r="E345" s="32">
        <f t="array" ref="E345">SUM((C2:C304=B345)*E2:E304)/C345</f>
        <v>2.0909090909090908</v>
      </c>
      <c r="F345" s="15">
        <f t="array" ref="F345">SUM((C2:C304=B345)*F2:K304)</f>
        <v>1063</v>
      </c>
      <c r="G345" s="18">
        <f>F345/C306</f>
        <v>4.8878057752437004E-2</v>
      </c>
      <c r="H345" s="27">
        <f t="shared" si="1"/>
        <v>96.63636363636364</v>
      </c>
      <c r="I345" s="27">
        <f>H345-C307</f>
        <v>22.156911581569119</v>
      </c>
      <c r="J345" s="18">
        <f>H345/C307</f>
        <v>1.2974902603374188</v>
      </c>
      <c r="L345" s="4" t="str">
        <f t="shared" si="2"/>
        <v>xauusd</v>
      </c>
      <c r="M345" s="4">
        <f>COUNTIFS(C2:C304,L345,E2:E304,"1")</f>
        <v>7</v>
      </c>
      <c r="N345" s="4">
        <f>COUNTIFS(C2:C304,L345,E2:E304,"2")</f>
        <v>0</v>
      </c>
      <c r="O345" s="4">
        <f>COUNTIFS(C2:C304,L345,E2:E304,"3")</f>
        <v>1</v>
      </c>
      <c r="P345" s="4">
        <f>COUNTIFS(C2:C304,L345,E2:E304,"4")</f>
        <v>2</v>
      </c>
      <c r="Q345" s="4">
        <f>COUNTIFS(C2:C304,L345,E2:E304,"5")</f>
        <v>1</v>
      </c>
      <c r="R345" s="4">
        <f>COUNTIFS(C2:C304,L345,E2:E304,"&gt;=6")</f>
        <v>0</v>
      </c>
    </row>
    <row r="348" spans="2:18">
      <c r="B348" s="14">
        <v>1</v>
      </c>
      <c r="C348" s="36" t="s">
        <v>48</v>
      </c>
      <c r="D348" s="14"/>
      <c r="E348" s="14"/>
      <c r="F348" s="14"/>
      <c r="G348" s="14"/>
      <c r="H348" s="14"/>
      <c r="I348" s="14"/>
      <c r="J348" s="14"/>
    </row>
    <row r="349" spans="2:18">
      <c r="B349" s="14">
        <v>2</v>
      </c>
      <c r="C349" s="36" t="s">
        <v>22</v>
      </c>
      <c r="D349" s="14"/>
      <c r="E349" s="14"/>
      <c r="F349" s="14"/>
      <c r="G349" s="14"/>
      <c r="H349" s="14"/>
      <c r="I349" s="14"/>
      <c r="J349" s="14"/>
    </row>
    <row r="350" spans="2:18">
      <c r="B350" s="14">
        <v>3</v>
      </c>
      <c r="C350" s="36" t="s">
        <v>66</v>
      </c>
      <c r="D350" s="14"/>
      <c r="E350" s="14"/>
      <c r="F350" s="14"/>
      <c r="G350" s="14"/>
      <c r="H350" s="14"/>
      <c r="I350" s="14"/>
      <c r="J350" s="14"/>
    </row>
    <row r="351" spans="2:18">
      <c r="B351" s="14">
        <v>4</v>
      </c>
      <c r="C351" s="36" t="s">
        <v>49</v>
      </c>
      <c r="D351" s="14"/>
      <c r="E351" s="14"/>
      <c r="F351" s="14"/>
      <c r="G351" s="14"/>
      <c r="H351" s="14"/>
      <c r="I351" s="14"/>
      <c r="J351" s="14"/>
    </row>
    <row r="352" spans="2:18">
      <c r="B352" s="14"/>
      <c r="C352" s="36" t="s">
        <v>67</v>
      </c>
      <c r="D352" s="14"/>
      <c r="E352" s="14"/>
      <c r="F352" s="14"/>
      <c r="G352" s="14"/>
      <c r="H352" s="14"/>
      <c r="I352" s="14"/>
      <c r="J352" s="14"/>
    </row>
    <row r="353" spans="2:3">
      <c r="B353" s="4">
        <v>5</v>
      </c>
      <c r="C353" s="34" t="s">
        <v>23</v>
      </c>
    </row>
    <row r="354" spans="2:3">
      <c r="B354" s="4">
        <v>6</v>
      </c>
      <c r="C354" s="37" t="s">
        <v>46</v>
      </c>
    </row>
    <row r="355" spans="2:3">
      <c r="B355" s="4">
        <v>7</v>
      </c>
      <c r="C355" s="37" t="s">
        <v>47</v>
      </c>
    </row>
    <row r="356" spans="2:3">
      <c r="C356" s="35" t="s">
        <v>62</v>
      </c>
    </row>
    <row r="357" spans="2:3">
      <c r="B357" s="4">
        <v>8</v>
      </c>
      <c r="C357" s="37" t="s">
        <v>63</v>
      </c>
    </row>
    <row r="358" spans="2:3">
      <c r="B358" s="4">
        <v>9</v>
      </c>
      <c r="C358" s="37" t="s">
        <v>64</v>
      </c>
    </row>
    <row r="359" spans="2:3">
      <c r="B359" s="4">
        <v>10</v>
      </c>
      <c r="C359" s="37" t="s">
        <v>50</v>
      </c>
    </row>
    <row r="360" spans="2:3">
      <c r="B360" s="4">
        <v>11</v>
      </c>
      <c r="C360" s="38" t="s">
        <v>65</v>
      </c>
    </row>
  </sheetData>
  <mergeCells count="3">
    <mergeCell ref="T317:U317"/>
    <mergeCell ref="T330:U330"/>
    <mergeCell ref="T316:U316"/>
  </mergeCells>
  <phoneticPr fontId="0" type="noConversion"/>
  <dataValidations disablePrompts="1" count="2">
    <dataValidation type="list" allowBlank="1" showInputMessage="1" showErrorMessage="1" sqref="D302:D304">
      <formula1>$D$21:$D$22</formula1>
    </dataValidation>
    <dataValidation type="list" allowBlank="1" showInputMessage="1" showErrorMessage="1" sqref="C302:C304">
      <formula1>$B$317:$B$345</formula1>
    </dataValidation>
  </dataValidations>
  <pageMargins left="0.75" right="0.75" top="1" bottom="1" header="0.5" footer="0.5"/>
  <pageSetup paperSize="9" orientation="portrait" verticalDpi="0" r:id="rId1"/>
  <headerFooter alignWithMargins="0"/>
  <ignoredErrors>
    <ignoredError sqref="F307:K308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Spring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Aleksey</cp:lastModifiedBy>
  <dcterms:created xsi:type="dcterms:W3CDTF">1996-10-08T23:32:33Z</dcterms:created>
  <dcterms:modified xsi:type="dcterms:W3CDTF">2017-09-06T15:25:49Z</dcterms:modified>
</cp:coreProperties>
</file>