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28755" windowHeight="13095"/>
  </bookViews>
  <sheets>
    <sheet name="подсчет по каждой свече H4" sheetId="1" r:id="rId1"/>
    <sheet name="индикатор" sheetId="2" r:id="rId2"/>
    <sheet name="Лист3" sheetId="3" r:id="rId3"/>
  </sheets>
  <definedNames>
    <definedName name="_xlnm._FilterDatabase" localSheetId="0" hidden="1">'подсчет по каждой свече H4'!$B$13:$AF$124</definedName>
  </definedNames>
  <calcPr calcId="145621"/>
</workbook>
</file>

<file path=xl/calcChain.xml><?xml version="1.0" encoding="utf-8"?>
<calcChain xmlns="http://schemas.openxmlformats.org/spreadsheetml/2006/main">
  <c r="M122" i="1" l="1"/>
  <c r="AF122" i="1" s="1"/>
  <c r="L122" i="1"/>
  <c r="AE122" i="1" s="1"/>
  <c r="K122" i="1"/>
  <c r="AD122" i="1" s="1"/>
  <c r="J122" i="1"/>
  <c r="AC122" i="1" s="1"/>
  <c r="M123" i="1"/>
  <c r="AF123" i="1" s="1"/>
  <c r="L123" i="1"/>
  <c r="AE123" i="1" s="1"/>
  <c r="K123" i="1"/>
  <c r="AD123" i="1" s="1"/>
  <c r="J123" i="1"/>
  <c r="AC123" i="1" s="1"/>
  <c r="M121" i="1"/>
  <c r="AF121" i="1" s="1"/>
  <c r="L121" i="1"/>
  <c r="AE121" i="1" s="1"/>
  <c r="K121" i="1"/>
  <c r="AD121" i="1" s="1"/>
  <c r="J121" i="1"/>
  <c r="AC121" i="1" s="1"/>
  <c r="M120" i="1"/>
  <c r="AF120" i="1" s="1"/>
  <c r="L120" i="1"/>
  <c r="AE120" i="1" s="1"/>
  <c r="K120" i="1"/>
  <c r="AD120" i="1" s="1"/>
  <c r="J120" i="1"/>
  <c r="AC120" i="1" s="1"/>
  <c r="AF119" i="1"/>
  <c r="AE119" i="1"/>
  <c r="AD119" i="1"/>
  <c r="AC119" i="1"/>
  <c r="M117" i="1"/>
  <c r="L117" i="1"/>
  <c r="K117" i="1"/>
  <c r="J117" i="1"/>
  <c r="M114" i="1"/>
  <c r="L114" i="1"/>
  <c r="K114" i="1"/>
  <c r="J114" i="1"/>
  <c r="M118" i="1"/>
  <c r="L118" i="1"/>
  <c r="K118" i="1"/>
  <c r="J118" i="1"/>
  <c r="M116" i="1"/>
  <c r="L116" i="1"/>
  <c r="K116" i="1"/>
  <c r="J116" i="1"/>
  <c r="M115" i="1"/>
  <c r="L115" i="1"/>
  <c r="K115" i="1"/>
  <c r="J115" i="1"/>
  <c r="M113" i="1"/>
  <c r="L113" i="1"/>
  <c r="K113" i="1"/>
  <c r="J113" i="1"/>
  <c r="M109" i="1"/>
  <c r="L109" i="1"/>
  <c r="K109" i="1"/>
  <c r="J109" i="1"/>
  <c r="M111" i="1"/>
  <c r="L111" i="1"/>
  <c r="K111" i="1"/>
  <c r="J111" i="1"/>
  <c r="M110" i="1"/>
  <c r="L110" i="1"/>
  <c r="K110" i="1"/>
  <c r="J110" i="1"/>
  <c r="M108" i="1"/>
  <c r="L108" i="1"/>
  <c r="K108" i="1"/>
  <c r="J108" i="1"/>
  <c r="M107" i="1"/>
  <c r="L107" i="1"/>
  <c r="K107" i="1"/>
  <c r="J107" i="1"/>
  <c r="M106" i="1"/>
  <c r="L106" i="1"/>
  <c r="K106" i="1"/>
  <c r="J106" i="1"/>
  <c r="M104" i="1"/>
  <c r="L104" i="1"/>
  <c r="K104" i="1"/>
  <c r="J104" i="1"/>
  <c r="M103" i="1"/>
  <c r="L103" i="1"/>
  <c r="K103" i="1"/>
  <c r="J103" i="1"/>
  <c r="M101" i="1"/>
  <c r="L101" i="1"/>
  <c r="K101" i="1"/>
  <c r="J101" i="1"/>
  <c r="M100" i="1"/>
  <c r="L100" i="1"/>
  <c r="K100" i="1"/>
  <c r="J100" i="1"/>
  <c r="M102" i="1"/>
  <c r="L102" i="1"/>
  <c r="K102" i="1"/>
  <c r="J102" i="1"/>
  <c r="M99" i="1"/>
  <c r="L99" i="1"/>
  <c r="K99" i="1"/>
  <c r="J99" i="1"/>
  <c r="M96" i="1"/>
  <c r="L96" i="1"/>
  <c r="K96" i="1"/>
  <c r="J96" i="1"/>
  <c r="M97" i="1"/>
  <c r="L97" i="1"/>
  <c r="K97" i="1"/>
  <c r="J97" i="1"/>
  <c r="M95" i="1"/>
  <c r="L95" i="1"/>
  <c r="K95" i="1"/>
  <c r="J95" i="1"/>
  <c r="M94" i="1"/>
  <c r="L94" i="1"/>
  <c r="K94" i="1"/>
  <c r="J94" i="1"/>
  <c r="M93" i="1"/>
  <c r="L93" i="1"/>
  <c r="K93" i="1"/>
  <c r="J93" i="1"/>
  <c r="M92" i="1"/>
  <c r="L92" i="1"/>
  <c r="K92" i="1"/>
  <c r="J92" i="1"/>
  <c r="M89" i="1"/>
  <c r="L89" i="1"/>
  <c r="K89" i="1"/>
  <c r="J89" i="1"/>
  <c r="M88" i="1"/>
  <c r="L88" i="1"/>
  <c r="K88" i="1"/>
  <c r="J88" i="1"/>
  <c r="M86" i="1"/>
  <c r="L86" i="1"/>
  <c r="K86" i="1"/>
  <c r="J86" i="1"/>
  <c r="M90" i="1"/>
  <c r="L90" i="1"/>
  <c r="K90" i="1"/>
  <c r="J90" i="1"/>
  <c r="M87" i="1"/>
  <c r="L87" i="1"/>
  <c r="K87" i="1"/>
  <c r="J87" i="1"/>
  <c r="M85" i="1"/>
  <c r="L85" i="1"/>
  <c r="K85" i="1"/>
  <c r="J85" i="1"/>
  <c r="M83" i="1"/>
  <c r="L83" i="1"/>
  <c r="K83" i="1"/>
  <c r="J83" i="1"/>
  <c r="M81" i="1"/>
  <c r="L81" i="1"/>
  <c r="K81" i="1"/>
  <c r="J81" i="1"/>
  <c r="M80" i="1"/>
  <c r="L80" i="1"/>
  <c r="K80" i="1"/>
  <c r="J80" i="1"/>
  <c r="M79" i="1"/>
  <c r="L79" i="1"/>
  <c r="K79" i="1"/>
  <c r="J79" i="1"/>
  <c r="M78" i="1"/>
  <c r="L78" i="1"/>
  <c r="K78" i="1"/>
  <c r="J78" i="1"/>
  <c r="M82" i="1"/>
  <c r="L82" i="1"/>
  <c r="K82" i="1"/>
  <c r="J82" i="1"/>
  <c r="M76" i="1"/>
  <c r="L76" i="1"/>
  <c r="K76" i="1"/>
  <c r="J76" i="1"/>
  <c r="M75" i="1"/>
  <c r="L75" i="1"/>
  <c r="K75" i="1"/>
  <c r="J75" i="1"/>
  <c r="M72" i="1"/>
  <c r="L72" i="1"/>
  <c r="K72" i="1"/>
  <c r="J72" i="1"/>
  <c r="M74" i="1"/>
  <c r="L74" i="1"/>
  <c r="K74" i="1"/>
  <c r="J74" i="1"/>
  <c r="M73" i="1"/>
  <c r="L73" i="1"/>
  <c r="K73" i="1"/>
  <c r="J73" i="1"/>
  <c r="M71" i="1"/>
  <c r="L71" i="1"/>
  <c r="K71" i="1"/>
  <c r="J71" i="1"/>
  <c r="M67" i="1"/>
  <c r="L67" i="1"/>
  <c r="K67" i="1"/>
  <c r="J67" i="1"/>
  <c r="M65" i="1"/>
  <c r="L65" i="1"/>
  <c r="K65" i="1"/>
  <c r="J65" i="1"/>
  <c r="M69" i="1"/>
  <c r="L69" i="1"/>
  <c r="K69" i="1"/>
  <c r="J69" i="1"/>
  <c r="M68" i="1"/>
  <c r="L68" i="1"/>
  <c r="K68" i="1"/>
  <c r="J68" i="1"/>
  <c r="M66" i="1"/>
  <c r="L66" i="1"/>
  <c r="K66" i="1"/>
  <c r="J66" i="1"/>
  <c r="M64" i="1"/>
  <c r="L64" i="1"/>
  <c r="K64" i="1"/>
  <c r="J64" i="1"/>
  <c r="M62" i="1"/>
  <c r="L62" i="1"/>
  <c r="K62" i="1"/>
  <c r="J62" i="1"/>
  <c r="M61" i="1"/>
  <c r="L61" i="1"/>
  <c r="K61" i="1"/>
  <c r="J61" i="1"/>
  <c r="M60" i="1"/>
  <c r="L60" i="1"/>
  <c r="K60" i="1"/>
  <c r="J60" i="1"/>
  <c r="M58" i="1"/>
  <c r="L58" i="1"/>
  <c r="K58" i="1"/>
  <c r="J58" i="1"/>
  <c r="M59" i="1"/>
  <c r="L59" i="1"/>
  <c r="K59" i="1"/>
  <c r="J59" i="1"/>
  <c r="M57" i="1"/>
  <c r="L57" i="1"/>
  <c r="K57" i="1"/>
  <c r="J57" i="1"/>
  <c r="M55" i="1"/>
  <c r="L55" i="1"/>
  <c r="K55" i="1"/>
  <c r="J55" i="1"/>
  <c r="M54" i="1"/>
  <c r="L54" i="1"/>
  <c r="K54" i="1"/>
  <c r="J54" i="1"/>
  <c r="M53" i="1"/>
  <c r="L53" i="1"/>
  <c r="K53" i="1"/>
  <c r="J53" i="1"/>
  <c r="M52" i="1"/>
  <c r="L52" i="1"/>
  <c r="K52" i="1"/>
  <c r="J52" i="1"/>
  <c r="M51" i="1"/>
  <c r="L51" i="1"/>
  <c r="K51" i="1"/>
  <c r="J51" i="1"/>
  <c r="M50" i="1"/>
  <c r="L50" i="1"/>
  <c r="K50" i="1"/>
  <c r="J50" i="1"/>
  <c r="M46" i="1"/>
  <c r="L46" i="1"/>
  <c r="K46" i="1"/>
  <c r="J46" i="1"/>
  <c r="M44" i="1"/>
  <c r="L44" i="1"/>
  <c r="K44" i="1"/>
  <c r="J44" i="1"/>
  <c r="M43" i="1"/>
  <c r="L43" i="1"/>
  <c r="K43" i="1"/>
  <c r="J43" i="1"/>
  <c r="M48" i="1"/>
  <c r="L48" i="1"/>
  <c r="K48" i="1"/>
  <c r="J48" i="1"/>
  <c r="M47" i="1"/>
  <c r="L47" i="1"/>
  <c r="K47" i="1"/>
  <c r="J47" i="1"/>
  <c r="M45" i="1"/>
  <c r="L45" i="1"/>
  <c r="K45" i="1"/>
  <c r="J45" i="1"/>
  <c r="M36" i="1"/>
  <c r="L36" i="1"/>
  <c r="K36" i="1"/>
  <c r="J36" i="1"/>
  <c r="M41" i="1"/>
  <c r="L41" i="1"/>
  <c r="K41" i="1"/>
  <c r="J41" i="1"/>
  <c r="M40" i="1"/>
  <c r="L40" i="1"/>
  <c r="K40" i="1"/>
  <c r="J40" i="1"/>
  <c r="M39" i="1"/>
  <c r="L39" i="1"/>
  <c r="K39" i="1"/>
  <c r="J39" i="1"/>
  <c r="M38" i="1"/>
  <c r="L38" i="1"/>
  <c r="K38" i="1"/>
  <c r="J38" i="1"/>
  <c r="M37" i="1"/>
  <c r="L37" i="1"/>
  <c r="K37" i="1"/>
  <c r="J37" i="1"/>
  <c r="M34" i="1"/>
  <c r="L34" i="1"/>
  <c r="K34" i="1"/>
  <c r="J34" i="1"/>
  <c r="M33" i="1"/>
  <c r="L33" i="1"/>
  <c r="K33" i="1"/>
  <c r="J33" i="1"/>
  <c r="M32" i="1"/>
  <c r="L32" i="1"/>
  <c r="K32" i="1"/>
  <c r="J32" i="1"/>
  <c r="M31" i="1"/>
  <c r="L31" i="1"/>
  <c r="K31" i="1"/>
  <c r="J31" i="1"/>
  <c r="M30" i="1"/>
  <c r="L30" i="1"/>
  <c r="K30" i="1"/>
  <c r="J30" i="1"/>
  <c r="M29" i="1"/>
  <c r="L29" i="1"/>
  <c r="K29" i="1"/>
  <c r="J29" i="1"/>
  <c r="M23" i="1" l="1"/>
  <c r="L23" i="1"/>
  <c r="K23" i="1"/>
  <c r="J23" i="1"/>
  <c r="M22" i="1"/>
  <c r="L22" i="1"/>
  <c r="K22" i="1"/>
  <c r="J22" i="1"/>
  <c r="M20" i="1"/>
  <c r="L20" i="1"/>
  <c r="K20" i="1"/>
  <c r="J20" i="1"/>
  <c r="M19" i="1"/>
  <c r="L19" i="1"/>
  <c r="K19" i="1"/>
  <c r="J19" i="1"/>
  <c r="M25" i="1"/>
  <c r="L25" i="1"/>
  <c r="K25" i="1"/>
  <c r="J25" i="1"/>
  <c r="M24" i="1"/>
  <c r="M132" i="1" s="1"/>
  <c r="L24" i="1"/>
  <c r="K24" i="1"/>
  <c r="J24" i="1"/>
  <c r="M26" i="1"/>
  <c r="L26" i="1"/>
  <c r="L132" i="1" s="1"/>
  <c r="K26" i="1"/>
  <c r="J26" i="1"/>
  <c r="M18" i="1"/>
  <c r="L18" i="1"/>
  <c r="K18" i="1"/>
  <c r="J18" i="1"/>
  <c r="M17" i="1"/>
  <c r="L17" i="1"/>
  <c r="K17" i="1"/>
  <c r="J17" i="1"/>
  <c r="M16" i="1"/>
  <c r="M144" i="1" s="1"/>
  <c r="L16" i="1"/>
  <c r="L144" i="1" s="1"/>
  <c r="K16" i="1"/>
  <c r="J16" i="1"/>
  <c r="M15" i="1"/>
  <c r="L15" i="1"/>
  <c r="L128" i="1" s="1"/>
  <c r="K15" i="1"/>
  <c r="K128" i="1" s="1"/>
  <c r="J15" i="1"/>
  <c r="J27" i="1"/>
  <c r="M27" i="1"/>
  <c r="L27" i="1"/>
  <c r="K27" i="1"/>
  <c r="M140" i="1" l="1"/>
  <c r="M146" i="1"/>
  <c r="K133" i="1"/>
  <c r="K132" i="1"/>
  <c r="K145" i="1"/>
  <c r="L145" i="1"/>
  <c r="M145" i="1"/>
  <c r="L146" i="1"/>
  <c r="J133" i="1"/>
  <c r="J145" i="1"/>
  <c r="J140" i="1"/>
  <c r="J129" i="1"/>
  <c r="J144" i="1"/>
  <c r="K144" i="1"/>
  <c r="J146" i="1"/>
  <c r="K146" i="1"/>
  <c r="J132" i="1"/>
  <c r="K140" i="1"/>
  <c r="L140" i="1"/>
  <c r="K139" i="1"/>
  <c r="K141" i="1"/>
  <c r="L141" i="1"/>
  <c r="L139" i="1"/>
  <c r="M139" i="1"/>
  <c r="M141" i="1"/>
  <c r="J141" i="1"/>
  <c r="J139" i="1"/>
  <c r="L129" i="1"/>
  <c r="L131" i="1"/>
  <c r="K131" i="1"/>
  <c r="M133" i="1"/>
  <c r="J131" i="1"/>
  <c r="M127" i="1"/>
  <c r="M129" i="1"/>
  <c r="J127" i="1"/>
  <c r="K127" i="1"/>
  <c r="K129" i="1"/>
  <c r="J128" i="1"/>
  <c r="L133" i="1"/>
  <c r="M131" i="1"/>
  <c r="J135" i="1"/>
  <c r="K135" i="1"/>
  <c r="M135" i="1"/>
  <c r="L135" i="1"/>
  <c r="L127" i="1"/>
  <c r="M128" i="1"/>
  <c r="L124" i="1"/>
  <c r="L136" i="1" s="1"/>
  <c r="M124" i="1"/>
  <c r="M137" i="1" s="1"/>
  <c r="J124" i="1"/>
  <c r="J136" i="1" s="1"/>
  <c r="K124" i="1"/>
  <c r="K137" i="1" s="1"/>
  <c r="AD26" i="1"/>
  <c r="AC26" i="1"/>
  <c r="AF24" i="1"/>
  <c r="AE25" i="1"/>
  <c r="AC25" i="1"/>
  <c r="AE24" i="1"/>
  <c r="AC24" i="1"/>
  <c r="AE27" i="1"/>
  <c r="AC27" i="1"/>
  <c r="AF26" i="1"/>
  <c r="AE26" i="1"/>
  <c r="AD17" i="1"/>
  <c r="AC17" i="1"/>
  <c r="AC19" i="1"/>
  <c r="AD20" i="1"/>
  <c r="AD19" i="1"/>
  <c r="AE20" i="1"/>
  <c r="AF20" i="1"/>
  <c r="AF90" i="1"/>
  <c r="AF21" i="1"/>
  <c r="AF28" i="1"/>
  <c r="AF35" i="1"/>
  <c r="AF42" i="1"/>
  <c r="AF49" i="1"/>
  <c r="AF56" i="1"/>
  <c r="AF63" i="1"/>
  <c r="AF70" i="1"/>
  <c r="AF77" i="1"/>
  <c r="AF84" i="1"/>
  <c r="AF91" i="1"/>
  <c r="AF98" i="1"/>
  <c r="AF105" i="1"/>
  <c r="AF112" i="1"/>
  <c r="AF117" i="1"/>
  <c r="AF116" i="1"/>
  <c r="AF115" i="1"/>
  <c r="AF110" i="1"/>
  <c r="AF109" i="1"/>
  <c r="AF80" i="1"/>
  <c r="AF79" i="1"/>
  <c r="AF69" i="1"/>
  <c r="AF68" i="1"/>
  <c r="AF65" i="1"/>
  <c r="AF60" i="1"/>
  <c r="AF55" i="1"/>
  <c r="AF53" i="1"/>
  <c r="AF51" i="1"/>
  <c r="AF48" i="1"/>
  <c r="AF41" i="1"/>
  <c r="AF38" i="1"/>
  <c r="AF33" i="1"/>
  <c r="AF32" i="1"/>
  <c r="AF31" i="1"/>
  <c r="AF30" i="1"/>
  <c r="AF107" i="1"/>
  <c r="AF104" i="1"/>
  <c r="AF103" i="1"/>
  <c r="AF100" i="1"/>
  <c r="AF97" i="1"/>
  <c r="AF95" i="1"/>
  <c r="AF89" i="1"/>
  <c r="AF88" i="1"/>
  <c r="AF86" i="1"/>
  <c r="AF83" i="1"/>
  <c r="AF75" i="1"/>
  <c r="AF73" i="1"/>
  <c r="AF72" i="1"/>
  <c r="AF62" i="1"/>
  <c r="AF61" i="1"/>
  <c r="AF58" i="1"/>
  <c r="AF47" i="1"/>
  <c r="AF45" i="1"/>
  <c r="AF44" i="1"/>
  <c r="AF40" i="1"/>
  <c r="AF27" i="1"/>
  <c r="AF25" i="1"/>
  <c r="AF18" i="1"/>
  <c r="AF17" i="1"/>
  <c r="AE21" i="1"/>
  <c r="AE28" i="1"/>
  <c r="AE35" i="1"/>
  <c r="AE42" i="1"/>
  <c r="AE49" i="1"/>
  <c r="AE56" i="1"/>
  <c r="AE63" i="1"/>
  <c r="AE70" i="1"/>
  <c r="AE77" i="1"/>
  <c r="AE84" i="1"/>
  <c r="AE91" i="1"/>
  <c r="AE98" i="1"/>
  <c r="AE105" i="1"/>
  <c r="AE112" i="1"/>
  <c r="AE115" i="1"/>
  <c r="AE110" i="1"/>
  <c r="AE102" i="1"/>
  <c r="AE93" i="1"/>
  <c r="AE90" i="1"/>
  <c r="AE79" i="1"/>
  <c r="AE69" i="1"/>
  <c r="AE68" i="1"/>
  <c r="AE67" i="1"/>
  <c r="AE65" i="1"/>
  <c r="AE60" i="1"/>
  <c r="AE55" i="1"/>
  <c r="AE53" i="1"/>
  <c r="AE48" i="1"/>
  <c r="AE41" i="1"/>
  <c r="AE39" i="1"/>
  <c r="AE38" i="1"/>
  <c r="AE33" i="1"/>
  <c r="AE32" i="1"/>
  <c r="AE30" i="1"/>
  <c r="AE118" i="1"/>
  <c r="AE107" i="1"/>
  <c r="AE104" i="1"/>
  <c r="AE103" i="1"/>
  <c r="AE100" i="1"/>
  <c r="AE97" i="1"/>
  <c r="AE94" i="1"/>
  <c r="AE89" i="1"/>
  <c r="AE88" i="1"/>
  <c r="AE86" i="1"/>
  <c r="AE82" i="1"/>
  <c r="AE75" i="1"/>
  <c r="AE73" i="1"/>
  <c r="AE72" i="1"/>
  <c r="AE71" i="1"/>
  <c r="AE62" i="1"/>
  <c r="AE61" i="1"/>
  <c r="AE54" i="1"/>
  <c r="AE47" i="1"/>
  <c r="AE44" i="1"/>
  <c r="AE43" i="1"/>
  <c r="AE40" i="1"/>
  <c r="AE19" i="1"/>
  <c r="AE18" i="1"/>
  <c r="AD47" i="1"/>
  <c r="AC47" i="1"/>
  <c r="AD21" i="1"/>
  <c r="AD28" i="1"/>
  <c r="AD35" i="1"/>
  <c r="AD42" i="1"/>
  <c r="AD49" i="1"/>
  <c r="AD56" i="1"/>
  <c r="AD63" i="1"/>
  <c r="AD70" i="1"/>
  <c r="AD77" i="1"/>
  <c r="AD84" i="1"/>
  <c r="AD91" i="1"/>
  <c r="AD98" i="1"/>
  <c r="AD105" i="1"/>
  <c r="AD112" i="1"/>
  <c r="AC57" i="1"/>
  <c r="AC21" i="1"/>
  <c r="AC28" i="1"/>
  <c r="AC35" i="1"/>
  <c r="AC42" i="1"/>
  <c r="AC49" i="1"/>
  <c r="AC56" i="1"/>
  <c r="AC63" i="1"/>
  <c r="AC70" i="1"/>
  <c r="AC77" i="1"/>
  <c r="AC84" i="1"/>
  <c r="AC91" i="1"/>
  <c r="AC98" i="1"/>
  <c r="AC105" i="1"/>
  <c r="AC112" i="1"/>
  <c r="AD117" i="1"/>
  <c r="AD116" i="1"/>
  <c r="AD110" i="1"/>
  <c r="AD109" i="1"/>
  <c r="AD102" i="1"/>
  <c r="AD96" i="1"/>
  <c r="AD80" i="1"/>
  <c r="AD69" i="1"/>
  <c r="AD67" i="1"/>
  <c r="AD65" i="1"/>
  <c r="AD55" i="1"/>
  <c r="AD51" i="1"/>
  <c r="AD41" i="1"/>
  <c r="AD39" i="1"/>
  <c r="AD33" i="1"/>
  <c r="AD31" i="1"/>
  <c r="AD30" i="1"/>
  <c r="AD24" i="1"/>
  <c r="AD25" i="1"/>
  <c r="AD27" i="1"/>
  <c r="AD44" i="1"/>
  <c r="AD54" i="1"/>
  <c r="AD58" i="1"/>
  <c r="AD61" i="1"/>
  <c r="AD62" i="1"/>
  <c r="AD72" i="1"/>
  <c r="AD73" i="1"/>
  <c r="AD74" i="1"/>
  <c r="AD82" i="1"/>
  <c r="AD83" i="1"/>
  <c r="AD86" i="1"/>
  <c r="AD88" i="1"/>
  <c r="AD94" i="1"/>
  <c r="AD97" i="1"/>
  <c r="AD100" i="1"/>
  <c r="AD104" i="1"/>
  <c r="AD107" i="1"/>
  <c r="AD111" i="1"/>
  <c r="AD118" i="1"/>
  <c r="AC18" i="1"/>
  <c r="AC20" i="1"/>
  <c r="AC29" i="1"/>
  <c r="AC30" i="1"/>
  <c r="AC33" i="1"/>
  <c r="AC39" i="1"/>
  <c r="AC41" i="1"/>
  <c r="AC44" i="1"/>
  <c r="AC48" i="1"/>
  <c r="AC51" i="1"/>
  <c r="AC54" i="1"/>
  <c r="AC55" i="1"/>
  <c r="AC61" i="1"/>
  <c r="AC62" i="1"/>
  <c r="AC65" i="1"/>
  <c r="AC67" i="1"/>
  <c r="AC68" i="1"/>
  <c r="AC69" i="1"/>
  <c r="AC72" i="1"/>
  <c r="AC73" i="1"/>
  <c r="AC74" i="1"/>
  <c r="AC79" i="1"/>
  <c r="AC80" i="1"/>
  <c r="AC82" i="1"/>
  <c r="AC83" i="1"/>
  <c r="AC86" i="1"/>
  <c r="AC88" i="1"/>
  <c r="AC90" i="1"/>
  <c r="AC94" i="1"/>
  <c r="AC97" i="1"/>
  <c r="AC100" i="1"/>
  <c r="AC102" i="1"/>
  <c r="AC104" i="1"/>
  <c r="AC107" i="1"/>
  <c r="AC109" i="1"/>
  <c r="AC110" i="1"/>
  <c r="AC111" i="1"/>
  <c r="AC115" i="1"/>
  <c r="AC116" i="1"/>
  <c r="AC117" i="1"/>
  <c r="AC118" i="1"/>
  <c r="L137" i="1" l="1"/>
  <c r="K136" i="1"/>
  <c r="M136" i="1"/>
  <c r="J137" i="1"/>
  <c r="AC114" i="1"/>
  <c r="AC95" i="1"/>
  <c r="AC78" i="1"/>
  <c r="AC64" i="1"/>
  <c r="AC59" i="1"/>
  <c r="AC50" i="1"/>
  <c r="AC45" i="1"/>
  <c r="AC40" i="1"/>
  <c r="AC36" i="1"/>
  <c r="AC31" i="1"/>
  <c r="AC22" i="1"/>
  <c r="AD113" i="1"/>
  <c r="AD89" i="1"/>
  <c r="AD75" i="1"/>
  <c r="AD71" i="1"/>
  <c r="AD45" i="1"/>
  <c r="AD37" i="1"/>
  <c r="AD38" i="1"/>
  <c r="AD53" i="1"/>
  <c r="AD64" i="1"/>
  <c r="AE37" i="1"/>
  <c r="AE45" i="1"/>
  <c r="AE57" i="1"/>
  <c r="AE66" i="1"/>
  <c r="AE74" i="1"/>
  <c r="AE83" i="1"/>
  <c r="AE95" i="1"/>
  <c r="AE111" i="1"/>
  <c r="AE31" i="1"/>
  <c r="AE64" i="1"/>
  <c r="AE80" i="1"/>
  <c r="AE96" i="1"/>
  <c r="AE109" i="1"/>
  <c r="AE116" i="1"/>
  <c r="AF37" i="1"/>
  <c r="AF57" i="1"/>
  <c r="AF66" i="1"/>
  <c r="AF74" i="1"/>
  <c r="AF111" i="1"/>
  <c r="AF64" i="1"/>
  <c r="AF101" i="1"/>
  <c r="AC108" i="1"/>
  <c r="AC99" i="1"/>
  <c r="AC89" i="1"/>
  <c r="AC81" i="1"/>
  <c r="AC76" i="1"/>
  <c r="AC58" i="1"/>
  <c r="AC53" i="1"/>
  <c r="AC16" i="1"/>
  <c r="AD57" i="1"/>
  <c r="AD34" i="1"/>
  <c r="AD23" i="1"/>
  <c r="AD76" i="1"/>
  <c r="AD101" i="1"/>
  <c r="AD48" i="1"/>
  <c r="AE23" i="1"/>
  <c r="AE76" i="1"/>
  <c r="AE87" i="1"/>
  <c r="AF19" i="1"/>
  <c r="AF113" i="1"/>
  <c r="AF23" i="1"/>
  <c r="AF87" i="1"/>
  <c r="AF114" i="1"/>
  <c r="AC93" i="1"/>
  <c r="AC75" i="1"/>
  <c r="AC71" i="1"/>
  <c r="AC66" i="1"/>
  <c r="AC52" i="1"/>
  <c r="AC43" i="1"/>
  <c r="AC38" i="1"/>
  <c r="AC15" i="1"/>
  <c r="AD43" i="1"/>
  <c r="AD22" i="1"/>
  <c r="AD29" i="1"/>
  <c r="AD50" i="1"/>
  <c r="AD59" i="1"/>
  <c r="AD78" i="1"/>
  <c r="AD90" i="1"/>
  <c r="AD114" i="1"/>
  <c r="AE15" i="1"/>
  <c r="AE22" i="1"/>
  <c r="AE52" i="1"/>
  <c r="AE81" i="1"/>
  <c r="AE85" i="1"/>
  <c r="AE92" i="1"/>
  <c r="AE99" i="1"/>
  <c r="AE106" i="1"/>
  <c r="AE29" i="1"/>
  <c r="AE50" i="1"/>
  <c r="AE59" i="1"/>
  <c r="AE78" i="1"/>
  <c r="AE114" i="1"/>
  <c r="AF15" i="1"/>
  <c r="AF22" i="1"/>
  <c r="AF43" i="1"/>
  <c r="AF52" i="1"/>
  <c r="AF81" i="1"/>
  <c r="AF85" i="1"/>
  <c r="AF92" i="1"/>
  <c r="AF99" i="1"/>
  <c r="AF106" i="1"/>
  <c r="AF118" i="1"/>
  <c r="AF29" i="1"/>
  <c r="AF50" i="1"/>
  <c r="AF59" i="1"/>
  <c r="AF67" i="1"/>
  <c r="AF78" i="1"/>
  <c r="AF93" i="1"/>
  <c r="AF108" i="1"/>
  <c r="AC113" i="1"/>
  <c r="AC103" i="1"/>
  <c r="AC85" i="1"/>
  <c r="AC34" i="1"/>
  <c r="AD18" i="1"/>
  <c r="AD103" i="1"/>
  <c r="AD95" i="1"/>
  <c r="AD66" i="1"/>
  <c r="AD32" i="1"/>
  <c r="AD87" i="1"/>
  <c r="AE58" i="1"/>
  <c r="AE113" i="1"/>
  <c r="AE101" i="1"/>
  <c r="AE117" i="1"/>
  <c r="AF71" i="1"/>
  <c r="AF39" i="1"/>
  <c r="AF76" i="1"/>
  <c r="AF102" i="1"/>
  <c r="AC106" i="1"/>
  <c r="AC101" i="1"/>
  <c r="AC96" i="1"/>
  <c r="AC92" i="1"/>
  <c r="AC87" i="1"/>
  <c r="AC60" i="1"/>
  <c r="AC46" i="1"/>
  <c r="AC37" i="1"/>
  <c r="AC32" i="1"/>
  <c r="AC23" i="1"/>
  <c r="AD15" i="1"/>
  <c r="AD106" i="1"/>
  <c r="AD99" i="1"/>
  <c r="AD92" i="1"/>
  <c r="AD85" i="1"/>
  <c r="AD81" i="1"/>
  <c r="AD52" i="1"/>
  <c r="AD40" i="1"/>
  <c r="AD16" i="1"/>
  <c r="AD36" i="1"/>
  <c r="AD46" i="1"/>
  <c r="AD60" i="1"/>
  <c r="AD68" i="1"/>
  <c r="AD79" i="1"/>
  <c r="AD93" i="1"/>
  <c r="AD108" i="1"/>
  <c r="AD115" i="1"/>
  <c r="AE17" i="1"/>
  <c r="AE34" i="1"/>
  <c r="AE16" i="1"/>
  <c r="AE36" i="1"/>
  <c r="AE46" i="1"/>
  <c r="AE51" i="1"/>
  <c r="AE108" i="1"/>
  <c r="AF34" i="1"/>
  <c r="AF54" i="1"/>
  <c r="AF82" i="1"/>
  <c r="AF94" i="1"/>
  <c r="AF16" i="1"/>
  <c r="AF36" i="1"/>
  <c r="AF46" i="1"/>
  <c r="AF96" i="1"/>
</calcChain>
</file>

<file path=xl/sharedStrings.xml><?xml version="1.0" encoding="utf-8"?>
<sst xmlns="http://schemas.openxmlformats.org/spreadsheetml/2006/main" count="918" uniqueCount="84">
  <si>
    <t>данные ручного подсчета</t>
  </si>
  <si>
    <t>средняя волатильность</t>
  </si>
  <si>
    <t>средний размер тела</t>
  </si>
  <si>
    <t>средний размер верхней тени</t>
  </si>
  <si>
    <t>средний размер нижней тени</t>
  </si>
  <si>
    <t>средний размер верхней тени,п</t>
  </si>
  <si>
    <t>Open</t>
  </si>
  <si>
    <t>High</t>
  </si>
  <si>
    <t>Low</t>
  </si>
  <si>
    <t>Close</t>
  </si>
  <si>
    <t>Volume</t>
  </si>
  <si>
    <t>buy/sell</t>
  </si>
  <si>
    <t>buy</t>
  </si>
  <si>
    <t>sell</t>
  </si>
  <si>
    <t>средняя волатильность,пп</t>
  </si>
  <si>
    <t>all</t>
  </si>
  <si>
    <t>пт</t>
  </si>
  <si>
    <t>весь период</t>
  </si>
  <si>
    <t>чт</t>
  </si>
  <si>
    <t>день недели нижняя таблица</t>
  </si>
  <si>
    <t>buy/sell дня недели нижняя таблица</t>
  </si>
  <si>
    <t>all дня недели нижняя таблица</t>
  </si>
  <si>
    <t>buy/sell дня недели верхняя таблица</t>
  </si>
  <si>
    <t>all дня недели верхняя таблица</t>
  </si>
  <si>
    <t>ср</t>
  </si>
  <si>
    <t>день недели верхняя таблица</t>
  </si>
  <si>
    <t>вт</t>
  </si>
  <si>
    <t>пн</t>
  </si>
  <si>
    <t>данные индикатора AverageStatistic1/6ind</t>
  </si>
  <si>
    <t>Анализатор свечей AverageStatistic1/6ind (автор Usver73)</t>
  </si>
  <si>
    <t>таймфрейм :H4</t>
  </si>
  <si>
    <t>тест корректности работы индикатора во всех режимах</t>
  </si>
  <si>
    <t>единица измерения: пункт</t>
  </si>
  <si>
    <t>средняя волатильность ручного подсчета минус средняя волатильность индикатора</t>
  </si>
  <si>
    <t>средний размер тела ручного подсчета минус средний размер тела индикатора</t>
  </si>
  <si>
    <t>разность показателей ручного подсчета и индикатора</t>
  </si>
  <si>
    <t>средний размер верхней тени ручного подсчета имнус средний размер верхней тени индикатора</t>
  </si>
  <si>
    <t>средний размер нижней тени ручного подсчета минус средний размер нижней тени индикатора</t>
  </si>
  <si>
    <t>BeginDateCalc=значание свечи на H4; EndBeginCalc=BeginDateCalc</t>
  </si>
  <si>
    <t>Idbegin=0 ; Idlenth=24</t>
  </si>
  <si>
    <t>брокер: Amarkets</t>
  </si>
  <si>
    <t>валютная пара : eurgbp</t>
  </si>
  <si>
    <t>bay</t>
  </si>
  <si>
    <t>среда</t>
  </si>
  <si>
    <t>четверг</t>
  </si>
  <si>
    <t>пятница</t>
  </si>
  <si>
    <t>понедел</t>
  </si>
  <si>
    <t>вторник</t>
  </si>
  <si>
    <t>EURGBP</t>
  </si>
  <si>
    <t>TF= H4</t>
  </si>
  <si>
    <t>Максимальная цена</t>
  </si>
  <si>
    <t xml:space="preserve"> 0.9013 </t>
  </si>
  <si>
    <t>Минимальная цена</t>
  </si>
  <si>
    <t xml:space="preserve"> 0.8732 </t>
  </si>
  <si>
    <t>Размах</t>
  </si>
  <si>
    <t xml:space="preserve"> 280.7</t>
  </si>
  <si>
    <t>Весь период</t>
  </si>
  <si>
    <t>ПАРАМЕТР</t>
  </si>
  <si>
    <t>ALL</t>
  </si>
  <si>
    <t>BUY</t>
  </si>
  <si>
    <t>SELL</t>
  </si>
  <si>
    <t>Кол-во.свечей      :</t>
  </si>
  <si>
    <t>Средн. р-р свечи   :</t>
  </si>
  <si>
    <t>Средн. р-р тела    :</t>
  </si>
  <si>
    <t>Средн. р-р Up тени :</t>
  </si>
  <si>
    <t>Средн. р-р Dn тени :</t>
  </si>
  <si>
    <t>Макс.  свеча       :</t>
  </si>
  <si>
    <t>Макс.  тело        :</t>
  </si>
  <si>
    <t>Макс.  Up тень     :</t>
  </si>
  <si>
    <t>Макс.  Dn тень     :</t>
  </si>
  <si>
    <t>--------</t>
  </si>
  <si>
    <t>Понедельник</t>
  </si>
  <si>
    <t>Вторник</t>
  </si>
  <si>
    <t>Среда</t>
  </si>
  <si>
    <t>Четверг</t>
  </si>
  <si>
    <t>Пятница</t>
  </si>
  <si>
    <t>средний размер</t>
  </si>
  <si>
    <t>Расчеты</t>
  </si>
  <si>
    <t>всего</t>
  </si>
  <si>
    <t>бай</t>
  </si>
  <si>
    <t>сел</t>
  </si>
  <si>
    <t>цвет, где есть различия между индикатором и ручным подсчетом в округлении</t>
  </si>
  <si>
    <t>цвет, где есть различия между индикатором и ручным подсчетом на единицу (возможно тоже в округлении)</t>
  </si>
  <si>
    <t>Индикатор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</si>
</sst>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0.00000"/>
    <numFmt numFmtId="166" formatCode="#,##0.00000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i/>
      <u/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4" fontId="0" fillId="0" borderId="0" xfId="0" applyNumberFormat="1"/>
    <xf numFmtId="14" fontId="0" fillId="0" borderId="14" xfId="0" applyNumberFormat="1" applyBorder="1"/>
    <xf numFmtId="14" fontId="0" fillId="0" borderId="15" xfId="0" applyNumberFormat="1" applyBorder="1"/>
    <xf numFmtId="0" fontId="3" fillId="0" borderId="0" xfId="0" applyFont="1" applyAlignment="1"/>
    <xf numFmtId="0" fontId="0" fillId="0" borderId="0" xfId="0" applyAlignment="1"/>
    <xf numFmtId="0" fontId="1" fillId="0" borderId="0" xfId="0" applyFont="1"/>
    <xf numFmtId="14" fontId="1" fillId="0" borderId="0" xfId="0" applyNumberFormat="1" applyFont="1"/>
    <xf numFmtId="0" fontId="1" fillId="0" borderId="21" xfId="0" applyNumberFormat="1" applyFont="1" applyBorder="1" applyAlignment="1">
      <alignment vertical="top" wrapText="1"/>
    </xf>
    <xf numFmtId="0" fontId="1" fillId="0" borderId="20" xfId="0" applyNumberFormat="1" applyFont="1" applyBorder="1" applyAlignment="1">
      <alignment vertical="top" wrapText="1"/>
    </xf>
    <xf numFmtId="0" fontId="1" fillId="0" borderId="22" xfId="0" applyNumberFormat="1" applyFont="1" applyBorder="1" applyAlignment="1">
      <alignment vertical="top" wrapText="1"/>
    </xf>
    <xf numFmtId="0" fontId="0" fillId="0" borderId="27" xfId="0" applyNumberFormat="1" applyBorder="1" applyAlignment="1">
      <alignment vertical="top" wrapText="1"/>
    </xf>
    <xf numFmtId="0" fontId="1" fillId="0" borderId="4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vertical="top" wrapText="1"/>
    </xf>
    <xf numFmtId="0" fontId="1" fillId="0" borderId="6" xfId="0" applyNumberFormat="1" applyFont="1" applyBorder="1" applyAlignment="1">
      <alignment vertical="top" wrapText="1"/>
    </xf>
    <xf numFmtId="14" fontId="0" fillId="0" borderId="28" xfId="0" applyNumberFormat="1" applyBorder="1"/>
    <xf numFmtId="14" fontId="0" fillId="0" borderId="27" xfId="0" applyNumberFormat="1" applyBorder="1"/>
    <xf numFmtId="0" fontId="0" fillId="0" borderId="29" xfId="0" applyNumberFormat="1" applyBorder="1" applyAlignment="1">
      <alignment vertical="top" wrapText="1"/>
    </xf>
    <xf numFmtId="14" fontId="1" fillId="0" borderId="4" xfId="0" applyNumberFormat="1" applyFont="1" applyBorder="1" applyAlignment="1">
      <alignment horizontal="center" vertical="top"/>
    </xf>
    <xf numFmtId="14" fontId="1" fillId="0" borderId="5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0" xfId="0" applyFont="1" applyAlignment="1"/>
    <xf numFmtId="0" fontId="0" fillId="0" borderId="28" xfId="0" applyNumberFormat="1" applyBorder="1" applyAlignment="1">
      <alignment vertical="top" wrapText="1"/>
    </xf>
    <xf numFmtId="0" fontId="0" fillId="0" borderId="31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vertical="top" wrapText="1"/>
    </xf>
    <xf numFmtId="0" fontId="0" fillId="0" borderId="9" xfId="0" applyNumberFormat="1" applyBorder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1" fillId="0" borderId="34" xfId="0" applyNumberFormat="1" applyFont="1" applyBorder="1" applyAlignment="1">
      <alignment vertical="top" wrapText="1"/>
    </xf>
    <xf numFmtId="20" fontId="0" fillId="0" borderId="31" xfId="0" applyNumberFormat="1" applyBorder="1"/>
    <xf numFmtId="0" fontId="0" fillId="0" borderId="8" xfId="0" applyBorder="1"/>
    <xf numFmtId="0" fontId="0" fillId="0" borderId="9" xfId="0" applyBorder="1"/>
    <xf numFmtId="14" fontId="4" fillId="0" borderId="1" xfId="0" applyNumberFormat="1" applyFont="1" applyBorder="1"/>
    <xf numFmtId="0" fontId="4" fillId="0" borderId="1" xfId="0" applyNumberFormat="1" applyFont="1" applyBorder="1" applyAlignment="1">
      <alignment vertical="top" wrapText="1"/>
    </xf>
    <xf numFmtId="0" fontId="4" fillId="0" borderId="17" xfId="0" applyNumberFormat="1" applyFont="1" applyBorder="1" applyAlignment="1">
      <alignment vertical="top" wrapText="1"/>
    </xf>
    <xf numFmtId="0" fontId="4" fillId="0" borderId="24" xfId="0" applyNumberFormat="1" applyFont="1" applyBorder="1" applyAlignment="1">
      <alignment vertical="top" wrapText="1"/>
    </xf>
    <xf numFmtId="0" fontId="4" fillId="0" borderId="10" xfId="0" applyNumberFormat="1" applyFont="1" applyBorder="1" applyAlignment="1">
      <alignment vertical="top" wrapText="1"/>
    </xf>
    <xf numFmtId="0" fontId="4" fillId="0" borderId="2" xfId="0" applyNumberFormat="1" applyFont="1" applyBorder="1" applyAlignment="1">
      <alignment vertical="top" wrapText="1"/>
    </xf>
    <xf numFmtId="20" fontId="4" fillId="0" borderId="24" xfId="0" applyNumberFormat="1" applyFont="1" applyBorder="1"/>
    <xf numFmtId="0" fontId="4" fillId="0" borderId="1" xfId="0" applyFont="1" applyBorder="1"/>
    <xf numFmtId="0" fontId="4" fillId="0" borderId="10" xfId="0" applyFont="1" applyBorder="1"/>
    <xf numFmtId="3" fontId="4" fillId="3" borderId="1" xfId="0" applyNumberFormat="1" applyFont="1" applyFill="1" applyBorder="1"/>
    <xf numFmtId="164" fontId="4" fillId="0" borderId="24" xfId="0" applyNumberFormat="1" applyFont="1" applyBorder="1"/>
    <xf numFmtId="164" fontId="4" fillId="0" borderId="1" xfId="0" applyNumberFormat="1" applyFont="1" applyBorder="1"/>
    <xf numFmtId="164" fontId="4" fillId="0" borderId="10" xfId="0" applyNumberFormat="1" applyFont="1" applyBorder="1"/>
    <xf numFmtId="4" fontId="4" fillId="0" borderId="2" xfId="0" applyNumberFormat="1" applyFont="1" applyBorder="1"/>
    <xf numFmtId="4" fontId="4" fillId="0" borderId="1" xfId="0" applyNumberFormat="1" applyFont="1" applyBorder="1"/>
    <xf numFmtId="3" fontId="4" fillId="0" borderId="1" xfId="0" applyNumberFormat="1" applyFont="1" applyBorder="1"/>
    <xf numFmtId="3" fontId="4" fillId="0" borderId="17" xfId="0" applyNumberFormat="1" applyFont="1" applyBorder="1"/>
    <xf numFmtId="3" fontId="4" fillId="0" borderId="24" xfId="0" applyNumberFormat="1" applyFont="1" applyBorder="1"/>
    <xf numFmtId="3" fontId="4" fillId="0" borderId="10" xfId="0" applyNumberFormat="1" applyFont="1" applyBorder="1"/>
    <xf numFmtId="164" fontId="4" fillId="2" borderId="1" xfId="0" applyNumberFormat="1" applyFont="1" applyFill="1" applyBorder="1"/>
    <xf numFmtId="164" fontId="4" fillId="0" borderId="10" xfId="0" applyNumberFormat="1" applyFont="1" applyFill="1" applyBorder="1"/>
    <xf numFmtId="4" fontId="4" fillId="0" borderId="1" xfId="0" applyNumberFormat="1" applyFont="1" applyFill="1" applyBorder="1"/>
    <xf numFmtId="3" fontId="4" fillId="0" borderId="1" xfId="0" applyNumberFormat="1" applyFont="1" applyFill="1" applyBorder="1"/>
    <xf numFmtId="3" fontId="4" fillId="0" borderId="17" xfId="0" applyNumberFormat="1" applyFont="1" applyFill="1" applyBorder="1"/>
    <xf numFmtId="3" fontId="4" fillId="0" borderId="24" xfId="0" applyNumberFormat="1" applyFont="1" applyFill="1" applyBorder="1"/>
    <xf numFmtId="164" fontId="4" fillId="0" borderId="11" xfId="0" applyNumberFormat="1" applyFont="1" applyBorder="1"/>
    <xf numFmtId="3" fontId="4" fillId="0" borderId="11" xfId="0" applyNumberFormat="1" applyFont="1" applyBorder="1"/>
    <xf numFmtId="3" fontId="4" fillId="0" borderId="12" xfId="0" applyNumberFormat="1" applyFont="1" applyBorder="1"/>
    <xf numFmtId="164" fontId="4" fillId="0" borderId="25" xfId="0" applyNumberFormat="1" applyFont="1" applyBorder="1"/>
    <xf numFmtId="164" fontId="4" fillId="0" borderId="12" xfId="0" applyNumberFormat="1" applyFont="1" applyBorder="1"/>
    <xf numFmtId="4" fontId="4" fillId="0" borderId="13" xfId="0" applyNumberFormat="1" applyFont="1" applyBorder="1"/>
    <xf numFmtId="4" fontId="4" fillId="0" borderId="11" xfId="0" applyNumberFormat="1" applyFont="1" applyBorder="1"/>
    <xf numFmtId="3" fontId="4" fillId="0" borderId="18" xfId="0" applyNumberFormat="1" applyFont="1" applyBorder="1"/>
    <xf numFmtId="3" fontId="4" fillId="0" borderId="25" xfId="0" applyNumberFormat="1" applyFont="1" applyBorder="1"/>
    <xf numFmtId="0" fontId="4" fillId="0" borderId="0" xfId="0" applyFont="1"/>
    <xf numFmtId="164" fontId="4" fillId="0" borderId="0" xfId="0" applyNumberFormat="1" applyFont="1"/>
    <xf numFmtId="4" fontId="4" fillId="0" borderId="0" xfId="0" applyNumberFormat="1" applyFont="1"/>
    <xf numFmtId="14" fontId="4" fillId="4" borderId="15" xfId="0" applyNumberFormat="1" applyFont="1" applyFill="1" applyBorder="1"/>
    <xf numFmtId="0" fontId="1" fillId="0" borderId="0" xfId="0" applyFont="1" applyAlignment="1">
      <alignment vertical="top"/>
    </xf>
    <xf numFmtId="165" fontId="4" fillId="3" borderId="1" xfId="0" applyNumberFormat="1" applyFont="1" applyFill="1" applyBorder="1"/>
    <xf numFmtId="166" fontId="4" fillId="3" borderId="1" xfId="0" applyNumberFormat="1" applyFont="1" applyFill="1" applyBorder="1"/>
    <xf numFmtId="166" fontId="4" fillId="0" borderId="1" xfId="0" applyNumberFormat="1" applyFont="1" applyFill="1" applyBorder="1"/>
    <xf numFmtId="165" fontId="4" fillId="0" borderId="1" xfId="0" applyNumberFormat="1" applyFont="1" applyFill="1" applyBorder="1"/>
    <xf numFmtId="1" fontId="4" fillId="3" borderId="1" xfId="0" applyNumberFormat="1" applyFont="1" applyFill="1" applyBorder="1"/>
    <xf numFmtId="1" fontId="4" fillId="0" borderId="1" xfId="0" applyNumberFormat="1" applyFont="1" applyFill="1" applyBorder="1"/>
    <xf numFmtId="1" fontId="4" fillId="0" borderId="1" xfId="0" applyNumberFormat="1" applyFont="1" applyBorder="1"/>
    <xf numFmtId="1" fontId="4" fillId="0" borderId="17" xfId="0" applyNumberFormat="1" applyFont="1" applyBorder="1"/>
    <xf numFmtId="1" fontId="4" fillId="3" borderId="17" xfId="0" applyNumberFormat="1" applyFont="1" applyFill="1" applyBorder="1"/>
    <xf numFmtId="14" fontId="4" fillId="5" borderId="2" xfId="0" applyNumberFormat="1" applyFont="1" applyFill="1" applyBorder="1"/>
    <xf numFmtId="164" fontId="4" fillId="5" borderId="2" xfId="0" applyNumberFormat="1" applyFont="1" applyFill="1" applyBorder="1"/>
    <xf numFmtId="164" fontId="4" fillId="6" borderId="2" xfId="0" applyNumberFormat="1" applyFont="1" applyFill="1" applyBorder="1"/>
    <xf numFmtId="164" fontId="4" fillId="2" borderId="2" xfId="0" applyNumberFormat="1" applyFont="1" applyFill="1" applyBorder="1"/>
    <xf numFmtId="164" fontId="4" fillId="7" borderId="2" xfId="0" applyNumberFormat="1" applyFont="1" applyFill="1" applyBorder="1"/>
    <xf numFmtId="164" fontId="4" fillId="8" borderId="2" xfId="0" applyNumberFormat="1" applyFont="1" applyFill="1" applyBorder="1"/>
    <xf numFmtId="22" fontId="0" fillId="0" borderId="0" xfId="0" applyNumberFormat="1"/>
    <xf numFmtId="0" fontId="0" fillId="2" borderId="0" xfId="0" applyFill="1"/>
    <xf numFmtId="164" fontId="4" fillId="8" borderId="13" xfId="0" applyNumberFormat="1" applyFont="1" applyFill="1" applyBorder="1"/>
    <xf numFmtId="164" fontId="4" fillId="0" borderId="0" xfId="0" applyNumberFormat="1" applyFont="1" applyBorder="1"/>
    <xf numFmtId="0" fontId="4" fillId="0" borderId="0" xfId="0" applyFont="1" applyBorder="1"/>
    <xf numFmtId="164" fontId="4" fillId="8" borderId="0" xfId="0" applyNumberFormat="1" applyFont="1" applyFill="1" applyBorder="1"/>
    <xf numFmtId="4" fontId="4" fillId="8" borderId="0" xfId="0" applyNumberFormat="1" applyFont="1" applyFill="1" applyBorder="1"/>
    <xf numFmtId="0" fontId="4" fillId="8" borderId="0" xfId="0" applyFont="1" applyFill="1" applyBorder="1"/>
    <xf numFmtId="0" fontId="0" fillId="8" borderId="0" xfId="0" applyFill="1"/>
    <xf numFmtId="0" fontId="0" fillId="7" borderId="0" xfId="0" applyFill="1"/>
    <xf numFmtId="20" fontId="4" fillId="5" borderId="2" xfId="0" applyNumberFormat="1" applyFont="1" applyFill="1" applyBorder="1"/>
    <xf numFmtId="20" fontId="4" fillId="6" borderId="2" xfId="0" applyNumberFormat="1" applyFont="1" applyFill="1" applyBorder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9" borderId="0" xfId="0" applyFill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20" fontId="1" fillId="0" borderId="30" xfId="0" applyNumberFormat="1" applyFont="1" applyBorder="1" applyAlignment="1">
      <alignment horizontal="center"/>
    </xf>
    <xf numFmtId="20" fontId="1" fillId="0" borderId="3" xfId="0" applyNumberFormat="1" applyFont="1" applyBorder="1" applyAlignment="1">
      <alignment horizontal="center"/>
    </xf>
    <xf numFmtId="20" fontId="1" fillId="0" borderId="35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1" fillId="0" borderId="30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20" fontId="2" fillId="0" borderId="23" xfId="0" applyNumberFormat="1" applyFont="1" applyBorder="1" applyAlignment="1">
      <alignment horizontal="center"/>
    </xf>
    <xf numFmtId="20" fontId="2" fillId="0" borderId="19" xfId="0" applyNumberFormat="1" applyFont="1" applyBorder="1" applyAlignment="1">
      <alignment horizontal="center"/>
    </xf>
    <xf numFmtId="20" fontId="2" fillId="0" borderId="26" xfId="0" applyNumberFormat="1" applyFont="1" applyBorder="1" applyAlignment="1">
      <alignment horizontal="center"/>
    </xf>
    <xf numFmtId="14" fontId="0" fillId="0" borderId="23" xfId="0" applyNumberFormat="1" applyBorder="1"/>
    <xf numFmtId="14" fontId="0" fillId="0" borderId="36" xfId="0" applyNumberFormat="1" applyBorder="1"/>
    <xf numFmtId="14" fontId="0" fillId="0" borderId="37" xfId="0" applyNumberFormat="1" applyBorder="1"/>
    <xf numFmtId="0" fontId="4" fillId="5" borderId="2" xfId="0" applyFont="1" applyFill="1" applyBorder="1"/>
    <xf numFmtId="4" fontId="4" fillId="0" borderId="2" xfId="0" applyNumberFormat="1" applyFont="1" applyFill="1" applyBorder="1"/>
    <xf numFmtId="164" fontId="4" fillId="5" borderId="13" xfId="0" applyNumberFormat="1" applyFont="1" applyFill="1" applyBorder="1"/>
    <xf numFmtId="20" fontId="4" fillId="0" borderId="15" xfId="0" applyNumberFormat="1" applyFont="1" applyFill="1" applyBorder="1"/>
    <xf numFmtId="20" fontId="4" fillId="0" borderId="16" xfId="0" applyNumberFormat="1" applyFont="1" applyFill="1" applyBorder="1"/>
  </cellXfs>
  <cellStyles count="1">
    <cellStyle name="Обычный" xfId="0" builtinId="0"/>
  </cellStyles>
  <dxfs count="2">
    <dxf>
      <fill>
        <patternFill patternType="solid">
          <fgColor rgb="FFC4D79B"/>
          <bgColor rgb="FF000000"/>
        </patternFill>
      </fill>
    </dxf>
    <dxf>
      <fill>
        <patternFill patternType="solid">
          <fgColor rgb="FFC4D79B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268"/>
  <sheetViews>
    <sheetView tabSelected="1" zoomScale="130" zoomScaleNormal="130" workbookViewId="0">
      <pane ySplit="12" topLeftCell="A13" activePane="bottomLeft" state="frozen"/>
      <selection pane="bottomLeft" activeCell="D150" sqref="D150"/>
    </sheetView>
  </sheetViews>
  <sheetFormatPr defaultRowHeight="15" x14ac:dyDescent="0.25"/>
  <cols>
    <col min="1" max="1" width="0" hidden="1" customWidth="1"/>
    <col min="2" max="2" width="10.140625" bestFit="1" customWidth="1"/>
    <col min="3" max="3" width="10.140625" hidden="1" customWidth="1"/>
    <col min="5" max="6" width="9.42578125" bestFit="1" customWidth="1"/>
    <col min="7" max="7" width="11.140625" bestFit="1" customWidth="1"/>
    <col min="8" max="8" width="10.28515625" bestFit="1" customWidth="1"/>
    <col min="9" max="9" width="11.7109375" customWidth="1"/>
    <col min="10" max="10" width="11.28515625" customWidth="1"/>
    <col min="11" max="13" width="10.140625" customWidth="1"/>
    <col min="14" max="19" width="10.140625" hidden="1" customWidth="1"/>
    <col min="20" max="20" width="10.28515625" hidden="1" customWidth="1"/>
    <col min="21" max="23" width="10.140625" hidden="1" customWidth="1"/>
    <col min="24" max="24" width="10.28515625" hidden="1" customWidth="1"/>
    <col min="25" max="25" width="0" hidden="1" customWidth="1"/>
    <col min="26" max="26" width="9" hidden="1" customWidth="1"/>
    <col min="27" max="28" width="0" hidden="1" customWidth="1"/>
    <col min="29" max="29" width="21.42578125" hidden="1" customWidth="1"/>
    <col min="30" max="30" width="16.42578125" hidden="1" customWidth="1"/>
    <col min="31" max="31" width="19.140625" hidden="1" customWidth="1"/>
    <col min="32" max="32" width="16.5703125" hidden="1" customWidth="1"/>
  </cols>
  <sheetData>
    <row r="2" spans="1:32" ht="20.25" x14ac:dyDescent="0.3">
      <c r="D2" s="7" t="s">
        <v>29</v>
      </c>
      <c r="E2" s="7"/>
      <c r="F2" s="7"/>
      <c r="G2" s="7"/>
      <c r="H2" s="7"/>
      <c r="I2" s="7"/>
      <c r="J2" s="7"/>
      <c r="K2" s="7"/>
      <c r="L2" s="7"/>
      <c r="M2" s="7"/>
    </row>
    <row r="3" spans="1:32" x14ac:dyDescent="0.25">
      <c r="D3" s="8"/>
      <c r="E3" s="8"/>
      <c r="F3" s="8"/>
      <c r="G3" s="8"/>
      <c r="H3" s="8"/>
      <c r="I3" s="8"/>
      <c r="J3" s="8"/>
      <c r="K3" s="8"/>
      <c r="L3" s="8"/>
      <c r="M3" s="8"/>
    </row>
    <row r="4" spans="1:32" ht="15.75" x14ac:dyDescent="0.25">
      <c r="D4" s="111" t="s">
        <v>31</v>
      </c>
      <c r="E4" s="111"/>
      <c r="F4" s="111"/>
      <c r="G4" s="111"/>
      <c r="H4" s="111"/>
      <c r="I4" s="111"/>
      <c r="J4" s="111"/>
      <c r="K4" s="111"/>
      <c r="L4" s="111"/>
    </row>
    <row r="5" spans="1:32" ht="15.75" x14ac:dyDescent="0.25">
      <c r="D5" s="27" t="s">
        <v>30</v>
      </c>
      <c r="E5" s="9"/>
      <c r="F5" s="9"/>
      <c r="G5" s="9"/>
      <c r="H5" s="9"/>
      <c r="I5" s="9"/>
      <c r="J5" s="9"/>
      <c r="K5" s="9"/>
      <c r="L5" s="9"/>
    </row>
    <row r="6" spans="1:32" ht="15.75" x14ac:dyDescent="0.25">
      <c r="D6" s="111" t="s">
        <v>40</v>
      </c>
      <c r="E6" s="111"/>
      <c r="F6" s="111"/>
      <c r="G6" s="9"/>
      <c r="H6" s="9"/>
      <c r="I6" s="9"/>
      <c r="J6" s="9"/>
      <c r="K6" s="9"/>
      <c r="L6" s="9"/>
    </row>
    <row r="7" spans="1:32" ht="15.75" x14ac:dyDescent="0.25">
      <c r="D7" s="27" t="s">
        <v>41</v>
      </c>
      <c r="E7" s="27"/>
      <c r="F7" s="27"/>
      <c r="G7" s="27"/>
      <c r="H7" s="9"/>
      <c r="I7" s="9"/>
      <c r="J7" s="9"/>
      <c r="K7" s="9"/>
      <c r="L7" s="9"/>
    </row>
    <row r="8" spans="1:32" ht="15.75" x14ac:dyDescent="0.25">
      <c r="D8" s="27" t="s">
        <v>32</v>
      </c>
      <c r="E8" s="27"/>
      <c r="F8" s="27"/>
      <c r="G8" s="27"/>
      <c r="H8" s="9"/>
      <c r="I8" s="10"/>
      <c r="J8" s="10"/>
      <c r="K8" s="10"/>
      <c r="L8" s="1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32" ht="34.5" customHeight="1" x14ac:dyDescent="0.25">
      <c r="D9" s="76" t="s">
        <v>38</v>
      </c>
      <c r="E9" s="27"/>
      <c r="F9" s="27"/>
      <c r="G9" s="27"/>
      <c r="H9" s="9"/>
      <c r="I9" s="9"/>
      <c r="J9" s="9"/>
      <c r="K9" s="9"/>
      <c r="L9" s="9"/>
    </row>
    <row r="10" spans="1:32" ht="41.25" customHeight="1" thickBot="1" x14ac:dyDescent="0.3">
      <c r="B10" s="1"/>
      <c r="C10" s="1"/>
      <c r="D10" s="76" t="s">
        <v>39</v>
      </c>
      <c r="H10" s="2"/>
      <c r="I10" s="34"/>
      <c r="J10" s="34"/>
      <c r="K10" s="34"/>
      <c r="L10" s="34"/>
      <c r="M10" s="34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</row>
    <row r="11" spans="1:32" ht="19.5" thickBot="1" x14ac:dyDescent="0.35">
      <c r="B11" s="5"/>
      <c r="C11" s="124"/>
      <c r="D11" s="115" t="s">
        <v>0</v>
      </c>
      <c r="E11" s="116"/>
      <c r="F11" s="116"/>
      <c r="G11" s="116"/>
      <c r="H11" s="116"/>
      <c r="I11" s="117"/>
      <c r="J11" s="117"/>
      <c r="K11" s="117"/>
      <c r="L11" s="117"/>
      <c r="M11" s="118"/>
      <c r="N11" s="121" t="s">
        <v>28</v>
      </c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3"/>
      <c r="AC11" s="112" t="s">
        <v>35</v>
      </c>
      <c r="AD11" s="113"/>
      <c r="AE11" s="113"/>
      <c r="AF11" s="114"/>
    </row>
    <row r="12" spans="1:32" ht="95.25" customHeight="1" thickBot="1" x14ac:dyDescent="0.3">
      <c r="B12" s="6"/>
      <c r="C12" s="125"/>
      <c r="D12" s="21" t="s">
        <v>11</v>
      </c>
      <c r="E12" s="22" t="s">
        <v>6</v>
      </c>
      <c r="F12" s="22" t="s">
        <v>7</v>
      </c>
      <c r="G12" s="22" t="s">
        <v>8</v>
      </c>
      <c r="H12" s="22" t="s">
        <v>9</v>
      </c>
      <c r="I12" s="22" t="s">
        <v>10</v>
      </c>
      <c r="J12" s="23" t="s">
        <v>1</v>
      </c>
      <c r="K12" s="23" t="s">
        <v>2</v>
      </c>
      <c r="L12" s="23" t="s">
        <v>3</v>
      </c>
      <c r="M12" s="24" t="s">
        <v>4</v>
      </c>
      <c r="N12" s="119" t="s">
        <v>17</v>
      </c>
      <c r="O12" s="120"/>
      <c r="P12" s="25" t="s">
        <v>19</v>
      </c>
      <c r="Q12" s="16" t="s">
        <v>20</v>
      </c>
      <c r="R12" s="26" t="s">
        <v>21</v>
      </c>
      <c r="S12" s="15" t="s">
        <v>25</v>
      </c>
      <c r="T12" s="16" t="s">
        <v>22</v>
      </c>
      <c r="U12" s="17" t="s">
        <v>23</v>
      </c>
      <c r="V12" s="15" t="s">
        <v>7</v>
      </c>
      <c r="W12" s="16" t="s">
        <v>8</v>
      </c>
      <c r="X12" s="16" t="s">
        <v>14</v>
      </c>
      <c r="Y12" s="16" t="s">
        <v>2</v>
      </c>
      <c r="Z12" s="16" t="s">
        <v>5</v>
      </c>
      <c r="AA12" s="16" t="s">
        <v>4</v>
      </c>
      <c r="AB12" s="26" t="s">
        <v>1</v>
      </c>
      <c r="AC12" s="12" t="s">
        <v>33</v>
      </c>
      <c r="AD12" s="11" t="s">
        <v>34</v>
      </c>
      <c r="AE12" s="11" t="s">
        <v>36</v>
      </c>
      <c r="AF12" s="13" t="s">
        <v>37</v>
      </c>
    </row>
    <row r="13" spans="1:32" x14ac:dyDescent="0.25">
      <c r="A13" s="6"/>
      <c r="B13" s="6"/>
      <c r="C13" s="126"/>
      <c r="D13" s="18"/>
      <c r="E13" s="19"/>
      <c r="F13" s="19"/>
      <c r="G13" s="19"/>
      <c r="H13" s="19"/>
      <c r="I13" s="19"/>
      <c r="J13" s="14"/>
      <c r="K13" s="14"/>
      <c r="L13" s="14"/>
      <c r="M13" s="20"/>
      <c r="N13" s="29"/>
      <c r="O13" s="30"/>
      <c r="P13" s="30"/>
      <c r="Q13" s="31"/>
      <c r="R13" s="31"/>
      <c r="S13" s="31"/>
      <c r="T13" s="31"/>
      <c r="U13" s="32"/>
      <c r="V13" s="28"/>
      <c r="W13" s="14"/>
      <c r="X13" s="14"/>
      <c r="Y13" s="14"/>
      <c r="Z13" s="14"/>
      <c r="AA13" s="14"/>
      <c r="AB13" s="20"/>
      <c r="AC13" s="35"/>
      <c r="AD13" s="36"/>
      <c r="AE13" s="36"/>
      <c r="AF13" s="37"/>
    </row>
    <row r="14" spans="1:32" x14ac:dyDescent="0.25">
      <c r="A14">
        <v>74</v>
      </c>
      <c r="B14" s="75">
        <v>43040</v>
      </c>
      <c r="C14">
        <v>1</v>
      </c>
      <c r="D14" s="86" t="s">
        <v>43</v>
      </c>
      <c r="E14" s="38"/>
      <c r="F14" s="38"/>
      <c r="G14" s="38"/>
      <c r="H14" s="38"/>
      <c r="I14" s="38"/>
      <c r="J14" s="39"/>
      <c r="K14" s="39"/>
      <c r="L14" s="39"/>
      <c r="M14" s="40"/>
      <c r="N14" s="41"/>
      <c r="O14" s="39"/>
      <c r="P14" s="39"/>
      <c r="Q14" s="39"/>
      <c r="R14" s="39"/>
      <c r="S14" s="39"/>
      <c r="T14" s="39"/>
      <c r="U14" s="42"/>
      <c r="V14" s="43"/>
      <c r="W14" s="39"/>
      <c r="X14" s="39"/>
      <c r="Y14" s="39"/>
      <c r="Z14" s="39"/>
      <c r="AA14" s="39"/>
      <c r="AB14" s="40"/>
      <c r="AC14" s="44"/>
      <c r="AD14" s="45"/>
      <c r="AE14" s="45"/>
      <c r="AF14" s="46"/>
    </row>
    <row r="15" spans="1:32" x14ac:dyDescent="0.25">
      <c r="A15">
        <v>77</v>
      </c>
      <c r="B15" s="130">
        <v>0</v>
      </c>
      <c r="C15">
        <v>2</v>
      </c>
      <c r="D15" s="102" t="s">
        <v>13</v>
      </c>
      <c r="E15" s="79">
        <v>0.87658000000000003</v>
      </c>
      <c r="F15" s="79">
        <v>0.87683</v>
      </c>
      <c r="G15" s="79">
        <v>0.876</v>
      </c>
      <c r="H15" s="79">
        <v>0.87612000000000001</v>
      </c>
      <c r="I15" s="60">
        <v>6645</v>
      </c>
      <c r="J15" s="83">
        <f>(F15-G15)*100000</f>
        <v>82.999999999999744</v>
      </c>
      <c r="K15" s="83">
        <f>(E15-H15)*100000</f>
        <v>46.000000000001592</v>
      </c>
      <c r="L15" s="83">
        <f>(F15-E15)*100000</f>
        <v>24.999999999997247</v>
      </c>
      <c r="M15" s="84">
        <f>(H15-G15)*100000</f>
        <v>12.000000000000899</v>
      </c>
      <c r="N15" s="48" t="s">
        <v>15</v>
      </c>
      <c r="O15" s="49" t="s">
        <v>12</v>
      </c>
      <c r="P15" s="49" t="s">
        <v>16</v>
      </c>
      <c r="Q15" s="49" t="s">
        <v>12</v>
      </c>
      <c r="R15" s="49" t="s">
        <v>15</v>
      </c>
      <c r="S15" s="49" t="s">
        <v>16</v>
      </c>
      <c r="T15" s="49" t="s">
        <v>12</v>
      </c>
      <c r="U15" s="50" t="s">
        <v>15</v>
      </c>
      <c r="V15" s="79">
        <v>0.87680000000000002</v>
      </c>
      <c r="W15" s="79">
        <v>0.876</v>
      </c>
      <c r="X15" s="83">
        <v>83</v>
      </c>
      <c r="Y15" s="83">
        <v>46</v>
      </c>
      <c r="Z15" s="83">
        <v>25</v>
      </c>
      <c r="AA15" s="83">
        <v>12</v>
      </c>
      <c r="AB15" s="83">
        <v>83</v>
      </c>
      <c r="AC15" s="55">
        <f>J15-AB15</f>
        <v>-2.5579538487363607E-13</v>
      </c>
      <c r="AD15" s="53">
        <f>K15-Y15</f>
        <v>1.5916157281026244E-12</v>
      </c>
      <c r="AE15" s="53">
        <f>L15-Z15</f>
        <v>-2.7533531010703882E-12</v>
      </c>
      <c r="AF15" s="56">
        <f>M15-AA15</f>
        <v>8.9883656073652674E-13</v>
      </c>
    </row>
    <row r="16" spans="1:32" x14ac:dyDescent="0.25">
      <c r="A16">
        <v>39</v>
      </c>
      <c r="B16" s="130">
        <v>0.16666666666666666</v>
      </c>
      <c r="C16">
        <v>3</v>
      </c>
      <c r="D16" s="102" t="s">
        <v>13</v>
      </c>
      <c r="E16" s="79">
        <v>0.87614999999999998</v>
      </c>
      <c r="F16" s="79">
        <v>0.87656999999999996</v>
      </c>
      <c r="G16" s="79">
        <v>0.87588999999999995</v>
      </c>
      <c r="H16" s="79">
        <v>0.87592000000000003</v>
      </c>
      <c r="I16" s="60">
        <v>5926</v>
      </c>
      <c r="J16" s="83">
        <f>(F16-G16)*100000</f>
        <v>68.000000000001393</v>
      </c>
      <c r="K16" s="83">
        <f>(E16-H16)*100000</f>
        <v>22.999999999995246</v>
      </c>
      <c r="L16" s="83">
        <f>(F16-E16)*100000</f>
        <v>41.999999999997598</v>
      </c>
      <c r="M16" s="84">
        <f>(H16-G16)*100000</f>
        <v>3.0000000000085514</v>
      </c>
      <c r="N16" s="48" t="s">
        <v>15</v>
      </c>
      <c r="O16" s="57">
        <v>0</v>
      </c>
      <c r="P16" s="49" t="s">
        <v>16</v>
      </c>
      <c r="Q16" s="57">
        <v>0</v>
      </c>
      <c r="R16" s="49" t="s">
        <v>15</v>
      </c>
      <c r="S16" s="49" t="s">
        <v>16</v>
      </c>
      <c r="T16" s="57">
        <v>0</v>
      </c>
      <c r="U16" s="50" t="s">
        <v>15</v>
      </c>
      <c r="V16" s="79">
        <v>0.87660000000000005</v>
      </c>
      <c r="W16" s="79">
        <v>0.87590000000000001</v>
      </c>
      <c r="X16" s="53">
        <v>68</v>
      </c>
      <c r="Y16" s="53">
        <v>23</v>
      </c>
      <c r="Z16" s="53">
        <v>42</v>
      </c>
      <c r="AA16" s="53">
        <v>3</v>
      </c>
      <c r="AB16" s="54">
        <v>68</v>
      </c>
      <c r="AC16" s="55">
        <f>J16-AB16</f>
        <v>1.3926637620897964E-12</v>
      </c>
      <c r="AD16" s="53">
        <f>K16-Y16</f>
        <v>-4.7535309022350702E-12</v>
      </c>
      <c r="AE16" s="53">
        <f>L16-Z16</f>
        <v>-2.4016344468691386E-12</v>
      </c>
      <c r="AF16" s="56">
        <f>M16-AA16</f>
        <v>8.5513818248728057E-12</v>
      </c>
    </row>
    <row r="17" spans="1:32" x14ac:dyDescent="0.25">
      <c r="A17">
        <v>7</v>
      </c>
      <c r="B17" s="130">
        <v>0.33333333333333331</v>
      </c>
      <c r="C17">
        <v>4</v>
      </c>
      <c r="D17" s="102" t="s">
        <v>13</v>
      </c>
      <c r="E17" s="79">
        <v>0.87594000000000005</v>
      </c>
      <c r="F17" s="79">
        <v>0.87656000000000001</v>
      </c>
      <c r="G17" s="79">
        <v>0.87366999999999995</v>
      </c>
      <c r="H17" s="79">
        <v>0.87483999999999995</v>
      </c>
      <c r="I17" s="60">
        <v>15145</v>
      </c>
      <c r="J17" s="83">
        <f>(F17-G17)*100000</f>
        <v>289.00000000000591</v>
      </c>
      <c r="K17" s="83">
        <f>(E17-H17)*100000</f>
        <v>110.00000000001009</v>
      </c>
      <c r="L17" s="83">
        <f>(F17-E17)*100000</f>
        <v>61.999999999995396</v>
      </c>
      <c r="M17" s="84">
        <f>(H17-G17)*100000</f>
        <v>117.00000000000044</v>
      </c>
      <c r="N17" s="48" t="s">
        <v>15</v>
      </c>
      <c r="O17" s="49" t="s">
        <v>12</v>
      </c>
      <c r="P17" s="49" t="s">
        <v>16</v>
      </c>
      <c r="Q17" s="49" t="s">
        <v>12</v>
      </c>
      <c r="R17" s="49" t="s">
        <v>15</v>
      </c>
      <c r="S17" s="49" t="s">
        <v>16</v>
      </c>
      <c r="T17" s="49" t="s">
        <v>12</v>
      </c>
      <c r="U17" s="50" t="s">
        <v>15</v>
      </c>
      <c r="V17" s="79"/>
      <c r="W17" s="79"/>
      <c r="X17" s="53"/>
      <c r="Y17" s="53"/>
      <c r="Z17" s="53"/>
      <c r="AA17" s="53"/>
      <c r="AB17" s="54"/>
      <c r="AC17" s="55">
        <f>J17-AB17</f>
        <v>289.00000000000591</v>
      </c>
      <c r="AD17" s="53">
        <f>K17-Y17</f>
        <v>110.00000000001009</v>
      </c>
      <c r="AE17" s="53">
        <f>L17-Z17</f>
        <v>61.999999999995396</v>
      </c>
      <c r="AF17" s="56">
        <f>M17-AA17</f>
        <v>117.00000000000044</v>
      </c>
    </row>
    <row r="18" spans="1:32" x14ac:dyDescent="0.25">
      <c r="A18">
        <v>37</v>
      </c>
      <c r="B18" s="130">
        <v>0.5</v>
      </c>
      <c r="C18">
        <v>5</v>
      </c>
      <c r="D18" s="102" t="s">
        <v>13</v>
      </c>
      <c r="E18" s="79">
        <v>0.87483999999999995</v>
      </c>
      <c r="F18" s="79">
        <v>0.87531999999999999</v>
      </c>
      <c r="G18" s="79">
        <v>0.87319999999999998</v>
      </c>
      <c r="H18" s="79">
        <v>0.87378</v>
      </c>
      <c r="I18" s="60">
        <v>16751</v>
      </c>
      <c r="J18" s="83">
        <f>(F18-G18)*100000</f>
        <v>212.00000000000108</v>
      </c>
      <c r="K18" s="83">
        <f>(E18-H18)*100000</f>
        <v>105.99999999999498</v>
      </c>
      <c r="L18" s="83">
        <f>(F18-E18)*100000</f>
        <v>48.000000000003595</v>
      </c>
      <c r="M18" s="84">
        <f>(H18-G18)*100000</f>
        <v>58.000000000002494</v>
      </c>
      <c r="N18" s="48" t="s">
        <v>15</v>
      </c>
      <c r="O18" s="49" t="s">
        <v>12</v>
      </c>
      <c r="P18" s="49" t="s">
        <v>16</v>
      </c>
      <c r="Q18" s="49" t="s">
        <v>12</v>
      </c>
      <c r="R18" s="49" t="s">
        <v>15</v>
      </c>
      <c r="S18" s="49" t="s">
        <v>16</v>
      </c>
      <c r="T18" s="49" t="s">
        <v>12</v>
      </c>
      <c r="U18" s="50" t="s">
        <v>15</v>
      </c>
      <c r="V18" s="51">
        <v>133.08000000000001</v>
      </c>
      <c r="W18" s="52">
        <v>132.13999999999999</v>
      </c>
      <c r="X18" s="53">
        <v>9420</v>
      </c>
      <c r="Y18" s="53">
        <v>909</v>
      </c>
      <c r="Z18" s="53">
        <v>24</v>
      </c>
      <c r="AA18" s="53">
        <v>9</v>
      </c>
      <c r="AB18" s="54">
        <v>942</v>
      </c>
      <c r="AC18" s="55">
        <f>J18-AB18</f>
        <v>-729.99999999999886</v>
      </c>
      <c r="AD18" s="53">
        <f>K18-Y18</f>
        <v>-803.000000000005</v>
      </c>
      <c r="AE18" s="53">
        <f>L18-Z18</f>
        <v>24.000000000003595</v>
      </c>
      <c r="AF18" s="56">
        <f>M18-AA18</f>
        <v>49.000000000002494</v>
      </c>
    </row>
    <row r="19" spans="1:32" x14ac:dyDescent="0.25">
      <c r="A19">
        <v>6</v>
      </c>
      <c r="B19" s="130">
        <v>0.66666666666666663</v>
      </c>
      <c r="C19">
        <v>6</v>
      </c>
      <c r="D19" s="102" t="s">
        <v>12</v>
      </c>
      <c r="E19" s="78">
        <v>0.87382000000000004</v>
      </c>
      <c r="F19" s="78">
        <v>0.87824999999999998</v>
      </c>
      <c r="G19" s="78">
        <v>0.87370000000000003</v>
      </c>
      <c r="H19" s="78">
        <v>0.87617</v>
      </c>
      <c r="I19" s="47">
        <v>17632</v>
      </c>
      <c r="J19" s="81">
        <f>(F19-G19)*100000</f>
        <v>454.99999999999432</v>
      </c>
      <c r="K19" s="81">
        <f>(H19-E19)*100000</f>
        <v>234.99999999999633</v>
      </c>
      <c r="L19" s="81">
        <f>(F19-H19)*100000</f>
        <v>207.99999999999707</v>
      </c>
      <c r="M19" s="85">
        <f>(E19-G19)*100000</f>
        <v>12.000000000000899</v>
      </c>
      <c r="N19" s="48" t="s">
        <v>15</v>
      </c>
      <c r="O19" s="49" t="s">
        <v>12</v>
      </c>
      <c r="P19" s="49" t="s">
        <v>16</v>
      </c>
      <c r="Q19" s="49" t="s">
        <v>12</v>
      </c>
      <c r="R19" s="49" t="s">
        <v>15</v>
      </c>
      <c r="S19" s="49" t="s">
        <v>16</v>
      </c>
      <c r="T19" s="49" t="s">
        <v>12</v>
      </c>
      <c r="U19" s="50" t="s">
        <v>15</v>
      </c>
      <c r="V19" s="51">
        <v>133.22999999999999</v>
      </c>
      <c r="W19" s="52">
        <v>132.99</v>
      </c>
      <c r="X19" s="53">
        <v>2350</v>
      </c>
      <c r="Y19" s="53">
        <v>8</v>
      </c>
      <c r="Z19" s="53">
        <v>159</v>
      </c>
      <c r="AA19" s="53">
        <v>68</v>
      </c>
      <c r="AB19" s="54">
        <v>235</v>
      </c>
      <c r="AC19" s="55">
        <f>J19-AB19</f>
        <v>219.99999999999432</v>
      </c>
      <c r="AD19" s="53">
        <f>K19-Y19</f>
        <v>226.99999999999633</v>
      </c>
      <c r="AE19" s="53">
        <f>L19-Z19</f>
        <v>48.999999999997073</v>
      </c>
      <c r="AF19" s="56">
        <f>M19-AA19</f>
        <v>-55.999999999999105</v>
      </c>
    </row>
    <row r="20" spans="1:32" x14ac:dyDescent="0.25">
      <c r="A20">
        <v>109</v>
      </c>
      <c r="B20" s="130">
        <v>0.83333333333333337</v>
      </c>
      <c r="C20">
        <v>7</v>
      </c>
      <c r="D20" s="102" t="s">
        <v>42</v>
      </c>
      <c r="E20" s="78">
        <v>0.87621000000000004</v>
      </c>
      <c r="F20" s="78">
        <v>0.87766999999999995</v>
      </c>
      <c r="G20" s="78">
        <v>0.87599000000000005</v>
      </c>
      <c r="H20" s="78">
        <v>0.87710999999999995</v>
      </c>
      <c r="I20" s="47">
        <v>12645</v>
      </c>
      <c r="J20" s="81">
        <f>(F20-G20)*100000</f>
        <v>167.99999999999039</v>
      </c>
      <c r="K20" s="81">
        <f>(H20-E20)*100000</f>
        <v>89.999999999990081</v>
      </c>
      <c r="L20" s="81">
        <f>(F20-H20)*100000</f>
        <v>56.000000000000497</v>
      </c>
      <c r="M20" s="85">
        <f>(E20-G20)*100000</f>
        <v>21.999999999999797</v>
      </c>
      <c r="N20" s="48" t="s">
        <v>15</v>
      </c>
      <c r="O20" s="57">
        <v>0</v>
      </c>
      <c r="P20" s="49" t="s">
        <v>16</v>
      </c>
      <c r="Q20" s="57">
        <v>0</v>
      </c>
      <c r="R20" s="49" t="s">
        <v>15</v>
      </c>
      <c r="S20" s="49" t="s">
        <v>16</v>
      </c>
      <c r="T20" s="57">
        <v>0</v>
      </c>
      <c r="U20" s="58" t="s">
        <v>15</v>
      </c>
      <c r="V20" s="128">
        <v>133.13</v>
      </c>
      <c r="W20" s="59">
        <v>133.04</v>
      </c>
      <c r="X20" s="60">
        <v>970</v>
      </c>
      <c r="Y20" s="60">
        <v>6</v>
      </c>
      <c r="Z20" s="60">
        <v>66</v>
      </c>
      <c r="AA20" s="60">
        <v>25</v>
      </c>
      <c r="AB20" s="61">
        <v>97</v>
      </c>
      <c r="AC20" s="55">
        <f>J20-AB20</f>
        <v>70.999999999990393</v>
      </c>
      <c r="AD20" s="53">
        <f>K20-Y20</f>
        <v>83.999999999990081</v>
      </c>
      <c r="AE20" s="53">
        <f>L20-Z20</f>
        <v>-9.9999999999995026</v>
      </c>
      <c r="AF20" s="56">
        <f>M20-AA20</f>
        <v>-3.0000000000002025</v>
      </c>
    </row>
    <row r="21" spans="1:32" x14ac:dyDescent="0.25">
      <c r="A21">
        <v>12</v>
      </c>
      <c r="B21" s="75">
        <v>43041</v>
      </c>
      <c r="C21">
        <v>8</v>
      </c>
      <c r="D21" s="88" t="s">
        <v>44</v>
      </c>
      <c r="E21" s="49"/>
      <c r="F21" s="49"/>
      <c r="G21" s="49"/>
      <c r="H21" s="49"/>
      <c r="I21" s="53"/>
      <c r="J21" s="53"/>
      <c r="K21" s="53"/>
      <c r="L21" s="53"/>
      <c r="M21" s="54"/>
      <c r="N21" s="48"/>
      <c r="O21" s="49"/>
      <c r="P21" s="49"/>
      <c r="Q21" s="49"/>
      <c r="R21" s="49"/>
      <c r="S21" s="49"/>
      <c r="T21" s="49"/>
      <c r="U21" s="50"/>
      <c r="V21" s="51"/>
      <c r="W21" s="52"/>
      <c r="X21" s="53"/>
      <c r="Y21" s="53"/>
      <c r="Z21" s="53"/>
      <c r="AA21" s="53"/>
      <c r="AB21" s="54"/>
      <c r="AC21" s="55">
        <f>J21-AB21</f>
        <v>0</v>
      </c>
      <c r="AD21" s="53">
        <f>K21-Y21</f>
        <v>0</v>
      </c>
      <c r="AE21" s="53">
        <f>L21-Z21</f>
        <v>0</v>
      </c>
      <c r="AF21" s="56">
        <f>M21-AA21</f>
        <v>0</v>
      </c>
    </row>
    <row r="22" spans="1:32" x14ac:dyDescent="0.25">
      <c r="A22">
        <v>44</v>
      </c>
      <c r="B22" s="130">
        <v>0</v>
      </c>
      <c r="C22">
        <v>9</v>
      </c>
      <c r="D22" s="103" t="s">
        <v>13</v>
      </c>
      <c r="E22" s="80">
        <v>0.87710999999999995</v>
      </c>
      <c r="F22" s="80">
        <v>0.87770000000000004</v>
      </c>
      <c r="G22" s="80">
        <v>0.87656999999999996</v>
      </c>
      <c r="H22" s="80">
        <v>0.87709999999999999</v>
      </c>
      <c r="I22" s="82">
        <v>8265</v>
      </c>
      <c r="J22" s="83">
        <f>(F22-G22)*100000</f>
        <v>113.00000000000753</v>
      </c>
      <c r="K22" s="83">
        <f>(E22-H22)*100000</f>
        <v>0.99999999999544897</v>
      </c>
      <c r="L22" s="83">
        <f>(F22-E22)*100000</f>
        <v>59.000000000009045</v>
      </c>
      <c r="M22" s="84">
        <f>(H22-G22)*100000</f>
        <v>53.000000000003041</v>
      </c>
      <c r="N22" s="48" t="s">
        <v>15</v>
      </c>
      <c r="O22" s="49" t="s">
        <v>12</v>
      </c>
      <c r="P22" s="49" t="s">
        <v>18</v>
      </c>
      <c r="Q22" s="49" t="s">
        <v>12</v>
      </c>
      <c r="R22" s="49" t="s">
        <v>15</v>
      </c>
      <c r="S22" s="49" t="s">
        <v>18</v>
      </c>
      <c r="T22" s="49" t="s">
        <v>12</v>
      </c>
      <c r="U22" s="50" t="s">
        <v>15</v>
      </c>
      <c r="V22" s="51">
        <v>131.78</v>
      </c>
      <c r="W22" s="52">
        <v>131.22</v>
      </c>
      <c r="X22" s="53">
        <v>5590</v>
      </c>
      <c r="Y22" s="53">
        <v>234</v>
      </c>
      <c r="Z22" s="53">
        <v>82</v>
      </c>
      <c r="AA22" s="53">
        <v>243</v>
      </c>
      <c r="AB22" s="54">
        <v>559</v>
      </c>
      <c r="AC22" s="55">
        <f>J22-AB22</f>
        <v>-445.9999999999925</v>
      </c>
      <c r="AD22" s="53">
        <f>K22-Y22</f>
        <v>-233.00000000000455</v>
      </c>
      <c r="AE22" s="53">
        <f>L22-Z22</f>
        <v>-22.999999999990955</v>
      </c>
      <c r="AF22" s="56">
        <f>M22-AA22</f>
        <v>-189.99999999999696</v>
      </c>
    </row>
    <row r="23" spans="1:32" x14ac:dyDescent="0.25">
      <c r="A23">
        <v>46</v>
      </c>
      <c r="B23" s="130">
        <v>0.16666666666666666</v>
      </c>
      <c r="C23">
        <v>10</v>
      </c>
      <c r="D23" s="103" t="s">
        <v>13</v>
      </c>
      <c r="E23" s="80">
        <v>0.87710999999999995</v>
      </c>
      <c r="F23" s="80">
        <v>0.87790999999999997</v>
      </c>
      <c r="G23" s="80">
        <v>0.87705999999999995</v>
      </c>
      <c r="H23" s="80">
        <v>0.87709000000000004</v>
      </c>
      <c r="I23" s="82">
        <v>6530</v>
      </c>
      <c r="J23" s="83">
        <f>(F23-G23)*100000</f>
        <v>85.000000000001734</v>
      </c>
      <c r="K23" s="83">
        <f>(E23-H23)*100000</f>
        <v>1.9999999999908979</v>
      </c>
      <c r="L23" s="83">
        <f>(F23-E23)*100000</f>
        <v>80.000000000002288</v>
      </c>
      <c r="M23" s="84">
        <f>(H23-G23)*100000</f>
        <v>3.0000000000085514</v>
      </c>
      <c r="N23" s="48" t="s">
        <v>15</v>
      </c>
      <c r="O23" s="57">
        <v>0</v>
      </c>
      <c r="P23" s="49" t="s">
        <v>18</v>
      </c>
      <c r="Q23" s="57">
        <v>0</v>
      </c>
      <c r="R23" s="49" t="s">
        <v>15</v>
      </c>
      <c r="S23" s="49" t="s">
        <v>18</v>
      </c>
      <c r="T23" s="57">
        <v>0</v>
      </c>
      <c r="U23" s="50" t="s">
        <v>15</v>
      </c>
      <c r="V23" s="51">
        <v>131.81</v>
      </c>
      <c r="W23" s="52">
        <v>131.46</v>
      </c>
      <c r="X23" s="53">
        <v>3480</v>
      </c>
      <c r="Y23" s="53">
        <v>220</v>
      </c>
      <c r="Z23" s="53">
        <v>108</v>
      </c>
      <c r="AA23" s="53">
        <v>20</v>
      </c>
      <c r="AB23" s="54">
        <v>348</v>
      </c>
      <c r="AC23" s="55">
        <f>J23-AB23</f>
        <v>-262.99999999999829</v>
      </c>
      <c r="AD23" s="53">
        <f>K23-Y23</f>
        <v>-218.00000000000909</v>
      </c>
      <c r="AE23" s="53">
        <f>L23-Z23</f>
        <v>-27.999999999997712</v>
      </c>
      <c r="AF23" s="56">
        <f>M23-AA23</f>
        <v>-16.999999999991449</v>
      </c>
    </row>
    <row r="24" spans="1:32" x14ac:dyDescent="0.25">
      <c r="A24">
        <v>23</v>
      </c>
      <c r="B24" s="130">
        <v>0.33333333333333331</v>
      </c>
      <c r="C24">
        <v>11</v>
      </c>
      <c r="D24" s="88" t="s">
        <v>12</v>
      </c>
      <c r="E24" s="77">
        <v>0.87709000000000004</v>
      </c>
      <c r="F24" s="77">
        <v>0.87941000000000003</v>
      </c>
      <c r="G24" s="77">
        <v>0.87673999999999996</v>
      </c>
      <c r="H24" s="77">
        <v>0.87941000000000003</v>
      </c>
      <c r="I24" s="81">
        <v>13142</v>
      </c>
      <c r="J24" s="81">
        <f>(F24-G24)*100000</f>
        <v>267.00000000000614</v>
      </c>
      <c r="K24" s="81">
        <f>(H24-E24)*100000</f>
        <v>231.99999999999886</v>
      </c>
      <c r="L24" s="81">
        <f>(F24-H24)*100000</f>
        <v>0</v>
      </c>
      <c r="M24" s="85">
        <f>(E24-G24)*100000</f>
        <v>35.000000000007248</v>
      </c>
      <c r="N24" s="48" t="s">
        <v>15</v>
      </c>
      <c r="O24" s="49" t="s">
        <v>12</v>
      </c>
      <c r="P24" s="49" t="s">
        <v>18</v>
      </c>
      <c r="Q24" s="49" t="s">
        <v>12</v>
      </c>
      <c r="R24" s="49" t="s">
        <v>15</v>
      </c>
      <c r="S24" s="49" t="s">
        <v>18</v>
      </c>
      <c r="T24" s="49" t="s">
        <v>12</v>
      </c>
      <c r="U24" s="50" t="s">
        <v>15</v>
      </c>
      <c r="V24" s="51">
        <v>131.80000000000001</v>
      </c>
      <c r="W24" s="52">
        <v>131.46</v>
      </c>
      <c r="X24" s="53">
        <v>3410</v>
      </c>
      <c r="Y24" s="53">
        <v>198</v>
      </c>
      <c r="Z24" s="53">
        <v>141</v>
      </c>
      <c r="AA24" s="53">
        <v>2</v>
      </c>
      <c r="AB24" s="54">
        <v>341</v>
      </c>
      <c r="AC24" s="55">
        <f>J24-AB24</f>
        <v>-73.999999999993861</v>
      </c>
      <c r="AD24" s="53">
        <f>K24-Y24</f>
        <v>33.999999999998863</v>
      </c>
      <c r="AE24" s="53">
        <f>L24-Z24</f>
        <v>-141</v>
      </c>
      <c r="AF24" s="56">
        <f>M24-AA24</f>
        <v>33.000000000007248</v>
      </c>
    </row>
    <row r="25" spans="1:32" x14ac:dyDescent="0.25">
      <c r="A25">
        <v>58</v>
      </c>
      <c r="B25" s="130">
        <v>0.5</v>
      </c>
      <c r="C25">
        <v>12</v>
      </c>
      <c r="D25" s="88" t="s">
        <v>12</v>
      </c>
      <c r="E25" s="77">
        <v>0.87939000000000001</v>
      </c>
      <c r="F25" s="77">
        <v>0.89015999999999995</v>
      </c>
      <c r="G25" s="77">
        <v>0.87744</v>
      </c>
      <c r="H25" s="77">
        <v>0.88905999999999996</v>
      </c>
      <c r="I25" s="81">
        <v>22809</v>
      </c>
      <c r="J25" s="81">
        <f>(F25-G25)*100000</f>
        <v>1271.9999999999955</v>
      </c>
      <c r="K25" s="81">
        <f>(H25-E25)*100000</f>
        <v>966.99999999999568</v>
      </c>
      <c r="L25" s="81">
        <f>(F25-H25)*100000</f>
        <v>109.99999999999899</v>
      </c>
      <c r="M25" s="85">
        <f>(E25-G25)*100000</f>
        <v>195.00000000000074</v>
      </c>
      <c r="N25" s="48" t="s">
        <v>15</v>
      </c>
      <c r="O25" s="49" t="s">
        <v>12</v>
      </c>
      <c r="P25" s="49" t="s">
        <v>18</v>
      </c>
      <c r="Q25" s="49" t="s">
        <v>12</v>
      </c>
      <c r="R25" s="49" t="s">
        <v>15</v>
      </c>
      <c r="S25" s="49" t="s">
        <v>18</v>
      </c>
      <c r="T25" s="49" t="s">
        <v>12</v>
      </c>
      <c r="U25" s="50" t="s">
        <v>15</v>
      </c>
      <c r="V25" s="51">
        <v>131.87</v>
      </c>
      <c r="W25" s="52">
        <v>131.65</v>
      </c>
      <c r="X25" s="53">
        <v>2240</v>
      </c>
      <c r="Y25" s="53">
        <v>67</v>
      </c>
      <c r="Z25" s="53">
        <v>140</v>
      </c>
      <c r="AA25" s="53">
        <v>17</v>
      </c>
      <c r="AB25" s="54">
        <v>224</v>
      </c>
      <c r="AC25" s="55">
        <f>J25-AB25</f>
        <v>1047.9999999999955</v>
      </c>
      <c r="AD25" s="53">
        <f>K25-Y25</f>
        <v>899.99999999999568</v>
      </c>
      <c r="AE25" s="53">
        <f>L25-Z25</f>
        <v>-30.000000000001009</v>
      </c>
      <c r="AF25" s="56">
        <f>M25-AA25</f>
        <v>178.00000000000074</v>
      </c>
    </row>
    <row r="26" spans="1:32" x14ac:dyDescent="0.25">
      <c r="A26">
        <v>60</v>
      </c>
      <c r="B26" s="130">
        <v>0.66666666666666663</v>
      </c>
      <c r="C26">
        <v>13</v>
      </c>
      <c r="D26" s="88" t="s">
        <v>12</v>
      </c>
      <c r="E26" s="77">
        <v>0.88905999999999996</v>
      </c>
      <c r="F26" s="77">
        <v>0.89375000000000004</v>
      </c>
      <c r="G26" s="77">
        <v>0.88890999999999998</v>
      </c>
      <c r="H26" s="77">
        <v>0.89273999999999998</v>
      </c>
      <c r="I26" s="81">
        <v>23152</v>
      </c>
      <c r="J26" s="81">
        <f>(F26-G26)*100000</f>
        <v>484.00000000000665</v>
      </c>
      <c r="K26" s="81">
        <f>(H26-E26)*100000</f>
        <v>368.00000000000165</v>
      </c>
      <c r="L26" s="81">
        <f>(F26-H26)*100000</f>
        <v>101.00000000000664</v>
      </c>
      <c r="M26" s="85">
        <f>(E26-G26)*100000</f>
        <v>14.999999999998348</v>
      </c>
      <c r="N26" s="48" t="s">
        <v>15</v>
      </c>
      <c r="O26" s="49" t="s">
        <v>12</v>
      </c>
      <c r="P26" s="49" t="s">
        <v>18</v>
      </c>
      <c r="Q26" s="49" t="s">
        <v>12</v>
      </c>
      <c r="R26" s="49" t="s">
        <v>15</v>
      </c>
      <c r="S26" s="49" t="s">
        <v>18</v>
      </c>
      <c r="T26" s="49" t="s">
        <v>12</v>
      </c>
      <c r="U26" s="50" t="s">
        <v>15</v>
      </c>
      <c r="V26" s="51">
        <v>131.83000000000001</v>
      </c>
      <c r="W26" s="52">
        <v>131.66999999999999</v>
      </c>
      <c r="X26" s="53">
        <v>1590</v>
      </c>
      <c r="Y26" s="53">
        <v>69</v>
      </c>
      <c r="Z26" s="53">
        <v>27</v>
      </c>
      <c r="AA26" s="53">
        <v>63</v>
      </c>
      <c r="AB26" s="54">
        <v>159</v>
      </c>
      <c r="AC26" s="55">
        <f>J26-AB26</f>
        <v>325.00000000000665</v>
      </c>
      <c r="AD26" s="53">
        <f>K26-Y26</f>
        <v>299.00000000000165</v>
      </c>
      <c r="AE26" s="53">
        <f>L26-Z26</f>
        <v>74.000000000006636</v>
      </c>
      <c r="AF26" s="56">
        <f>M26-AA26</f>
        <v>-48.000000000001648</v>
      </c>
    </row>
    <row r="27" spans="1:32" x14ac:dyDescent="0.25">
      <c r="A27">
        <v>61</v>
      </c>
      <c r="B27" s="130">
        <v>0.83333333333333337</v>
      </c>
      <c r="C27">
        <v>14</v>
      </c>
      <c r="D27" s="103" t="s">
        <v>13</v>
      </c>
      <c r="E27" s="80">
        <v>0.89275000000000004</v>
      </c>
      <c r="F27" s="80">
        <v>0.89300000000000002</v>
      </c>
      <c r="G27" s="80">
        <v>0.89215</v>
      </c>
      <c r="H27" s="80">
        <v>0.89254999999999995</v>
      </c>
      <c r="I27" s="82">
        <v>10863</v>
      </c>
      <c r="J27" s="83">
        <f>(F27-G27)*100000</f>
        <v>85.000000000001734</v>
      </c>
      <c r="K27" s="83">
        <f>(E27-H27)*100000</f>
        <v>20.0000000000089</v>
      </c>
      <c r="L27" s="83">
        <f>(F27-E27)*100000</f>
        <v>24.999999999997247</v>
      </c>
      <c r="M27" s="84">
        <f>(H27-G27)*100000</f>
        <v>39.999999999995595</v>
      </c>
      <c r="N27" s="48" t="s">
        <v>15</v>
      </c>
      <c r="O27" s="49" t="s">
        <v>12</v>
      </c>
      <c r="P27" s="49" t="s">
        <v>18</v>
      </c>
      <c r="Q27" s="49" t="s">
        <v>12</v>
      </c>
      <c r="R27" s="49" t="s">
        <v>15</v>
      </c>
      <c r="S27" s="49" t="s">
        <v>18</v>
      </c>
      <c r="T27" s="49" t="s">
        <v>12</v>
      </c>
      <c r="U27" s="50" t="s">
        <v>15</v>
      </c>
      <c r="V27" s="51">
        <v>131.85</v>
      </c>
      <c r="W27" s="52">
        <v>131.69999999999999</v>
      </c>
      <c r="X27" s="53">
        <v>1490</v>
      </c>
      <c r="Y27" s="53">
        <v>36</v>
      </c>
      <c r="Z27" s="53">
        <v>13</v>
      </c>
      <c r="AA27" s="53">
        <v>100</v>
      </c>
      <c r="AB27" s="54">
        <v>149</v>
      </c>
      <c r="AC27" s="55">
        <f>J27-AB27</f>
        <v>-63.999999999998266</v>
      </c>
      <c r="AD27" s="53">
        <f>K27-Y27</f>
        <v>-15.9999999999911</v>
      </c>
      <c r="AE27" s="53">
        <f>L27-Z27</f>
        <v>11.999999999997247</v>
      </c>
      <c r="AF27" s="56">
        <f>M27-AA27</f>
        <v>-60.000000000004405</v>
      </c>
    </row>
    <row r="28" spans="1:32" x14ac:dyDescent="0.25">
      <c r="A28">
        <v>96</v>
      </c>
      <c r="B28" s="75">
        <v>43042</v>
      </c>
      <c r="C28">
        <v>15</v>
      </c>
      <c r="D28" s="89" t="s">
        <v>45</v>
      </c>
      <c r="E28" s="49"/>
      <c r="F28" s="49"/>
      <c r="G28" s="49"/>
      <c r="H28" s="49"/>
      <c r="I28" s="53"/>
      <c r="J28" s="53"/>
      <c r="K28" s="53"/>
      <c r="L28" s="53"/>
      <c r="M28" s="54"/>
      <c r="N28" s="48"/>
      <c r="O28" s="49"/>
      <c r="P28" s="49"/>
      <c r="Q28" s="49"/>
      <c r="R28" s="49"/>
      <c r="S28" s="49"/>
      <c r="T28" s="49"/>
      <c r="U28" s="50"/>
      <c r="V28" s="51"/>
      <c r="W28" s="52"/>
      <c r="X28" s="53"/>
      <c r="Y28" s="53"/>
      <c r="Z28" s="53"/>
      <c r="AA28" s="53"/>
      <c r="AB28" s="54"/>
      <c r="AC28" s="55">
        <f>J28-AB28</f>
        <v>0</v>
      </c>
      <c r="AD28" s="53">
        <f>K28-Y28</f>
        <v>0</v>
      </c>
      <c r="AE28" s="53">
        <f>L28-Z28</f>
        <v>0</v>
      </c>
      <c r="AF28" s="56">
        <f>M28-AA28</f>
        <v>0</v>
      </c>
    </row>
    <row r="29" spans="1:32" x14ac:dyDescent="0.25">
      <c r="A29">
        <v>30</v>
      </c>
      <c r="B29" s="130">
        <v>0</v>
      </c>
      <c r="C29">
        <v>16</v>
      </c>
      <c r="D29" s="89" t="s">
        <v>13</v>
      </c>
      <c r="E29" s="80">
        <v>0.89254999999999995</v>
      </c>
      <c r="F29" s="80">
        <v>0.89337999999999995</v>
      </c>
      <c r="G29" s="80">
        <v>0.89237999999999995</v>
      </c>
      <c r="H29" s="80">
        <v>0.89249000000000001</v>
      </c>
      <c r="I29" s="82">
        <v>6096</v>
      </c>
      <c r="J29" s="83">
        <f>(F29-G29)*100000</f>
        <v>100.00000000000009</v>
      </c>
      <c r="K29" s="83">
        <f>(E29-H29)*100000</f>
        <v>5.9999999999948983</v>
      </c>
      <c r="L29" s="83">
        <f>(F29-E29)*100000</f>
        <v>82.999999999999744</v>
      </c>
      <c r="M29" s="84">
        <f>(H29-G29)*100000</f>
        <v>11.00000000000545</v>
      </c>
      <c r="N29" s="48" t="s">
        <v>15</v>
      </c>
      <c r="O29" s="57">
        <v>0</v>
      </c>
      <c r="P29" s="49" t="s">
        <v>24</v>
      </c>
      <c r="Q29" s="57">
        <v>0</v>
      </c>
      <c r="R29" s="49" t="s">
        <v>15</v>
      </c>
      <c r="S29" s="49" t="s">
        <v>24</v>
      </c>
      <c r="T29" s="57">
        <v>0</v>
      </c>
      <c r="U29" s="50" t="s">
        <v>15</v>
      </c>
      <c r="V29" s="51">
        <v>131.91999999999999</v>
      </c>
      <c r="W29" s="52">
        <v>131.71</v>
      </c>
      <c r="X29" s="53">
        <v>2110</v>
      </c>
      <c r="Y29" s="53">
        <v>97</v>
      </c>
      <c r="Z29" s="53">
        <v>5</v>
      </c>
      <c r="AA29" s="53">
        <v>109</v>
      </c>
      <c r="AB29" s="54">
        <v>211</v>
      </c>
      <c r="AC29" s="55">
        <f>J29-AB29</f>
        <v>-110.99999999999991</v>
      </c>
      <c r="AD29" s="53">
        <f>K29-Y29</f>
        <v>-91.000000000005102</v>
      </c>
      <c r="AE29" s="53">
        <f>L29-Z29</f>
        <v>77.999999999999744</v>
      </c>
      <c r="AF29" s="56">
        <f>M29-AA29</f>
        <v>-97.999999999994543</v>
      </c>
    </row>
    <row r="30" spans="1:32" x14ac:dyDescent="0.25">
      <c r="A30">
        <v>31</v>
      </c>
      <c r="B30" s="130">
        <v>0.16666666666666666</v>
      </c>
      <c r="C30">
        <v>17</v>
      </c>
      <c r="D30" s="89" t="s">
        <v>13</v>
      </c>
      <c r="E30" s="80">
        <v>0.89248000000000005</v>
      </c>
      <c r="F30" s="80">
        <v>0.89271</v>
      </c>
      <c r="G30" s="80">
        <v>0.89163000000000003</v>
      </c>
      <c r="H30" s="80">
        <v>0.89224000000000003</v>
      </c>
      <c r="I30" s="82">
        <v>5372</v>
      </c>
      <c r="J30" s="83">
        <f>(F30-G30)*100000</f>
        <v>107.99999999999699</v>
      </c>
      <c r="K30" s="83">
        <f>(E30-H30)*100000</f>
        <v>24.000000000001798</v>
      </c>
      <c r="L30" s="83">
        <f>(F30-E30)*100000</f>
        <v>22.999999999995246</v>
      </c>
      <c r="M30" s="84">
        <f>(H30-G30)*100000</f>
        <v>60.999999999999943</v>
      </c>
      <c r="N30" s="48" t="s">
        <v>15</v>
      </c>
      <c r="O30" s="57">
        <v>0</v>
      </c>
      <c r="P30" s="49" t="s">
        <v>24</v>
      </c>
      <c r="Q30" s="57">
        <v>0</v>
      </c>
      <c r="R30" s="49" t="s">
        <v>15</v>
      </c>
      <c r="S30" s="49" t="s">
        <v>24</v>
      </c>
      <c r="T30" s="57">
        <v>0</v>
      </c>
      <c r="U30" s="50" t="s">
        <v>15</v>
      </c>
      <c r="V30" s="51">
        <v>131.87</v>
      </c>
      <c r="W30" s="52">
        <v>131.69999999999999</v>
      </c>
      <c r="X30" s="53">
        <v>1710</v>
      </c>
      <c r="Y30" s="53">
        <v>63</v>
      </c>
      <c r="Z30" s="53">
        <v>57</v>
      </c>
      <c r="AA30" s="53">
        <v>51</v>
      </c>
      <c r="AB30" s="54">
        <v>171</v>
      </c>
      <c r="AC30" s="55">
        <f>J30-AB30</f>
        <v>-63.000000000003013</v>
      </c>
      <c r="AD30" s="53">
        <f>K30-Y30</f>
        <v>-38.999999999998202</v>
      </c>
      <c r="AE30" s="53">
        <f>L30-Z30</f>
        <v>-34.000000000004754</v>
      </c>
      <c r="AF30" s="56">
        <f>M30-AA30</f>
        <v>9.9999999999999432</v>
      </c>
    </row>
    <row r="31" spans="1:32" x14ac:dyDescent="0.25">
      <c r="A31">
        <v>33</v>
      </c>
      <c r="B31" s="130">
        <v>0.33333333333333331</v>
      </c>
      <c r="C31">
        <v>18</v>
      </c>
      <c r="D31" s="89" t="s">
        <v>13</v>
      </c>
      <c r="E31" s="80">
        <v>0.89220999999999995</v>
      </c>
      <c r="F31" s="80">
        <v>0.89315</v>
      </c>
      <c r="G31" s="80">
        <v>0.89017999999999997</v>
      </c>
      <c r="H31" s="80">
        <v>0.89102999999999999</v>
      </c>
      <c r="I31" s="82">
        <v>13309</v>
      </c>
      <c r="J31" s="83">
        <f>(F31-G31)*100000</f>
        <v>297.00000000000284</v>
      </c>
      <c r="K31" s="83">
        <f>(E31-H31)*100000</f>
        <v>117.99999999999588</v>
      </c>
      <c r="L31" s="83">
        <f>(F31-E31)*100000</f>
        <v>94.000000000005187</v>
      </c>
      <c r="M31" s="84">
        <f>(H31-G31)*100000</f>
        <v>85.000000000001734</v>
      </c>
      <c r="N31" s="48" t="s">
        <v>15</v>
      </c>
      <c r="O31" s="57">
        <v>0</v>
      </c>
      <c r="P31" s="49" t="s">
        <v>24</v>
      </c>
      <c r="Q31" s="57">
        <v>0</v>
      </c>
      <c r="R31" s="49" t="s">
        <v>15</v>
      </c>
      <c r="S31" s="49" t="s">
        <v>24</v>
      </c>
      <c r="T31" s="57">
        <v>0</v>
      </c>
      <c r="U31" s="50" t="s">
        <v>15</v>
      </c>
      <c r="V31" s="51">
        <v>131.91999999999999</v>
      </c>
      <c r="W31" s="52">
        <v>131.66</v>
      </c>
      <c r="X31" s="53">
        <v>2650</v>
      </c>
      <c r="Y31" s="53">
        <v>15</v>
      </c>
      <c r="Z31" s="53">
        <v>167</v>
      </c>
      <c r="AA31" s="53">
        <v>83</v>
      </c>
      <c r="AB31" s="54">
        <v>265</v>
      </c>
      <c r="AC31" s="55">
        <f>J31-AB31</f>
        <v>32.000000000002842</v>
      </c>
      <c r="AD31" s="53">
        <f>K31-Y31</f>
        <v>102.99999999999588</v>
      </c>
      <c r="AE31" s="53">
        <f>L31-Z31</f>
        <v>-72.999999999994813</v>
      </c>
      <c r="AF31" s="56">
        <f>M31-AA31</f>
        <v>2.0000000000017337</v>
      </c>
    </row>
    <row r="32" spans="1:32" x14ac:dyDescent="0.25">
      <c r="A32">
        <v>65</v>
      </c>
      <c r="B32" s="130">
        <v>0.5</v>
      </c>
      <c r="C32">
        <v>19</v>
      </c>
      <c r="D32" s="89" t="s">
        <v>13</v>
      </c>
      <c r="E32" s="80">
        <v>0.89109000000000005</v>
      </c>
      <c r="F32" s="80">
        <v>0.89190999999999998</v>
      </c>
      <c r="G32" s="80">
        <v>0.88831000000000004</v>
      </c>
      <c r="H32" s="80">
        <v>0.88836999999999999</v>
      </c>
      <c r="I32" s="82">
        <v>19428</v>
      </c>
      <c r="J32" s="83">
        <f>(F32-G32)*100000</f>
        <v>359.99999999999363</v>
      </c>
      <c r="K32" s="83">
        <f>(E32-H32)*100000</f>
        <v>272.00000000000557</v>
      </c>
      <c r="L32" s="83">
        <f>(F32-E32)*100000</f>
        <v>81.999999999993193</v>
      </c>
      <c r="M32" s="84">
        <f>(H32-G32)*100000</f>
        <v>5.9999999999948983</v>
      </c>
      <c r="N32" s="48" t="s">
        <v>15</v>
      </c>
      <c r="O32" s="57">
        <v>0</v>
      </c>
      <c r="P32" s="49" t="s">
        <v>24</v>
      </c>
      <c r="Q32" s="57">
        <v>0</v>
      </c>
      <c r="R32" s="49" t="s">
        <v>15</v>
      </c>
      <c r="S32" s="49" t="s">
        <v>24</v>
      </c>
      <c r="T32" s="57">
        <v>0</v>
      </c>
      <c r="U32" s="50" t="s">
        <v>15</v>
      </c>
      <c r="V32" s="51">
        <v>131.76</v>
      </c>
      <c r="W32" s="52">
        <v>131.46</v>
      </c>
      <c r="X32" s="53">
        <v>3000</v>
      </c>
      <c r="Y32" s="53">
        <v>173</v>
      </c>
      <c r="Z32" s="53">
        <v>23</v>
      </c>
      <c r="AA32" s="53">
        <v>104</v>
      </c>
      <c r="AB32" s="54">
        <v>300</v>
      </c>
      <c r="AC32" s="55">
        <f>J32-AB32</f>
        <v>59.999999999993634</v>
      </c>
      <c r="AD32" s="53">
        <f>K32-Y32</f>
        <v>99.000000000005571</v>
      </c>
      <c r="AE32" s="53">
        <f>L32-Z32</f>
        <v>58.999999999993193</v>
      </c>
      <c r="AF32" s="56">
        <f>M32-AA32</f>
        <v>-98.000000000005102</v>
      </c>
    </row>
    <row r="33" spans="1:32" x14ac:dyDescent="0.25">
      <c r="A33">
        <v>66</v>
      </c>
      <c r="B33" s="130">
        <v>0.66666666666666663</v>
      </c>
      <c r="C33">
        <v>20</v>
      </c>
      <c r="D33" s="89" t="s">
        <v>13</v>
      </c>
      <c r="E33" s="80">
        <v>0.88836999999999999</v>
      </c>
      <c r="F33" s="80">
        <v>0.88922999999999996</v>
      </c>
      <c r="G33" s="80">
        <v>0.88722000000000001</v>
      </c>
      <c r="H33" s="80">
        <v>0.88810999999999996</v>
      </c>
      <c r="I33" s="82">
        <v>18583</v>
      </c>
      <c r="J33" s="83">
        <f>(F33-G33)*100000</f>
        <v>200.99999999999562</v>
      </c>
      <c r="K33" s="83">
        <f>(E33-H33)*100000</f>
        <v>26.000000000003798</v>
      </c>
      <c r="L33" s="83">
        <f>(F33-E33)*100000</f>
        <v>85.999999999997186</v>
      </c>
      <c r="M33" s="84">
        <f>(H33-G33)*100000</f>
        <v>88.999999999994643</v>
      </c>
      <c r="N33" s="48" t="s">
        <v>15</v>
      </c>
      <c r="O33" s="57">
        <v>0</v>
      </c>
      <c r="P33" s="49" t="s">
        <v>24</v>
      </c>
      <c r="Q33" s="57">
        <v>0</v>
      </c>
      <c r="R33" s="49" t="s">
        <v>15</v>
      </c>
      <c r="S33" s="49" t="s">
        <v>24</v>
      </c>
      <c r="T33" s="57">
        <v>0</v>
      </c>
      <c r="U33" s="50" t="s">
        <v>15</v>
      </c>
      <c r="V33" s="51">
        <v>131.65</v>
      </c>
      <c r="W33" s="52">
        <v>131.43</v>
      </c>
      <c r="X33" s="53">
        <v>2190</v>
      </c>
      <c r="Y33" s="53">
        <v>122</v>
      </c>
      <c r="Z33" s="53">
        <v>77</v>
      </c>
      <c r="AA33" s="53">
        <v>20</v>
      </c>
      <c r="AB33" s="54">
        <v>219</v>
      </c>
      <c r="AC33" s="55">
        <f>J33-AB33</f>
        <v>-18.000000000004377</v>
      </c>
      <c r="AD33" s="53">
        <f>K33-Y33</f>
        <v>-95.999999999996206</v>
      </c>
      <c r="AE33" s="53">
        <f>L33-Z33</f>
        <v>8.9999999999971863</v>
      </c>
      <c r="AF33" s="56">
        <f>M33-AA33</f>
        <v>68.999999999994643</v>
      </c>
    </row>
    <row r="34" spans="1:32" x14ac:dyDescent="0.25">
      <c r="A34">
        <v>67</v>
      </c>
      <c r="B34" s="130">
        <v>0.83333333333333337</v>
      </c>
      <c r="C34">
        <v>21</v>
      </c>
      <c r="D34" s="89" t="s">
        <v>13</v>
      </c>
      <c r="E34" s="80">
        <v>0.88812000000000002</v>
      </c>
      <c r="F34" s="80">
        <v>0.88824000000000003</v>
      </c>
      <c r="G34" s="80">
        <v>0.88734999999999997</v>
      </c>
      <c r="H34" s="80">
        <v>0.88734999999999997</v>
      </c>
      <c r="I34" s="82">
        <v>8143</v>
      </c>
      <c r="J34" s="83">
        <f>(F34-G34)*100000</f>
        <v>89.000000000005741</v>
      </c>
      <c r="K34" s="83">
        <f>(E34-H34)*100000</f>
        <v>77.000000000004846</v>
      </c>
      <c r="L34" s="83">
        <f>(F34-E34)*100000</f>
        <v>12.000000000000899</v>
      </c>
      <c r="M34" s="84">
        <f>(H34-G34)*100000</f>
        <v>0</v>
      </c>
      <c r="N34" s="48" t="s">
        <v>15</v>
      </c>
      <c r="O34" s="49" t="s">
        <v>12</v>
      </c>
      <c r="P34" s="49" t="s">
        <v>24</v>
      </c>
      <c r="Q34" s="49" t="s">
        <v>12</v>
      </c>
      <c r="R34" s="49" t="s">
        <v>15</v>
      </c>
      <c r="S34" s="49" t="s">
        <v>24</v>
      </c>
      <c r="T34" s="49" t="s">
        <v>12</v>
      </c>
      <c r="U34" s="50" t="s">
        <v>15</v>
      </c>
      <c r="V34" s="51">
        <v>131.52000000000001</v>
      </c>
      <c r="W34" s="52">
        <v>131.41</v>
      </c>
      <c r="X34" s="53">
        <v>1090</v>
      </c>
      <c r="Y34" s="53">
        <v>19</v>
      </c>
      <c r="Z34" s="53">
        <v>52</v>
      </c>
      <c r="AA34" s="53">
        <v>38</v>
      </c>
      <c r="AB34" s="54">
        <v>109</v>
      </c>
      <c r="AC34" s="55">
        <f>J34-AB34</f>
        <v>-19.999999999994259</v>
      </c>
      <c r="AD34" s="53">
        <f>K34-Y34</f>
        <v>58.000000000004846</v>
      </c>
      <c r="AE34" s="53">
        <f>L34-Z34</f>
        <v>-39.999999999999105</v>
      </c>
      <c r="AF34" s="56">
        <f>M34-AA34</f>
        <v>-38</v>
      </c>
    </row>
    <row r="35" spans="1:32" x14ac:dyDescent="0.25">
      <c r="A35">
        <v>68</v>
      </c>
      <c r="B35" s="75">
        <v>43045</v>
      </c>
      <c r="C35">
        <v>22</v>
      </c>
      <c r="D35" s="90" t="s">
        <v>46</v>
      </c>
      <c r="E35" s="49"/>
      <c r="F35" s="49"/>
      <c r="G35" s="49"/>
      <c r="H35" s="49"/>
      <c r="I35" s="53"/>
      <c r="J35" s="53"/>
      <c r="K35" s="53"/>
      <c r="L35" s="53"/>
      <c r="M35" s="54"/>
      <c r="N35" s="48"/>
      <c r="O35" s="49"/>
      <c r="P35" s="49"/>
      <c r="Q35" s="49"/>
      <c r="R35" s="49"/>
      <c r="S35" s="49"/>
      <c r="T35" s="49"/>
      <c r="U35" s="50"/>
      <c r="V35" s="51"/>
      <c r="W35" s="52"/>
      <c r="X35" s="53"/>
      <c r="Y35" s="53"/>
      <c r="Z35" s="53"/>
      <c r="AA35" s="53"/>
      <c r="AB35" s="54"/>
      <c r="AC35" s="55">
        <f>J35-AB35</f>
        <v>0</v>
      </c>
      <c r="AD35" s="53">
        <f>K35-Y35</f>
        <v>0</v>
      </c>
      <c r="AE35" s="53">
        <f>L35-Z35</f>
        <v>0</v>
      </c>
      <c r="AF35" s="56">
        <f>M35-AA35</f>
        <v>0</v>
      </c>
    </row>
    <row r="36" spans="1:32" x14ac:dyDescent="0.25">
      <c r="A36">
        <v>38</v>
      </c>
      <c r="B36" s="130">
        <v>0</v>
      </c>
      <c r="C36">
        <v>23</v>
      </c>
      <c r="D36" s="90" t="s">
        <v>12</v>
      </c>
      <c r="E36" s="77">
        <v>0.8881</v>
      </c>
      <c r="F36" s="77">
        <v>0.88868000000000003</v>
      </c>
      <c r="G36" s="77">
        <v>0.88758000000000004</v>
      </c>
      <c r="H36" s="77">
        <v>0.88839000000000001</v>
      </c>
      <c r="I36" s="81">
        <v>6184</v>
      </c>
      <c r="J36" s="81">
        <f>(F36-G36)*100000</f>
        <v>109.99999999999899</v>
      </c>
      <c r="K36" s="81">
        <f>(H36-E36)*100000</f>
        <v>29.000000000001247</v>
      </c>
      <c r="L36" s="81">
        <f>(F36-H36)*100000</f>
        <v>29.000000000001247</v>
      </c>
      <c r="M36" s="85">
        <f>(E36-G36)*100000</f>
        <v>51.99999999999649</v>
      </c>
      <c r="N36" s="48" t="s">
        <v>15</v>
      </c>
      <c r="O36" s="57">
        <v>0</v>
      </c>
      <c r="P36" s="49" t="s">
        <v>26</v>
      </c>
      <c r="Q36" s="57">
        <v>0</v>
      </c>
      <c r="R36" s="49" t="s">
        <v>15</v>
      </c>
      <c r="S36" s="49" t="s">
        <v>26</v>
      </c>
      <c r="T36" s="57">
        <v>0</v>
      </c>
      <c r="U36" s="50" t="s">
        <v>15</v>
      </c>
      <c r="V36" s="51">
        <v>132.26</v>
      </c>
      <c r="W36" s="52">
        <v>132.03</v>
      </c>
      <c r="X36" s="53">
        <v>2290</v>
      </c>
      <c r="Y36" s="53">
        <v>19</v>
      </c>
      <c r="Z36" s="53">
        <v>161</v>
      </c>
      <c r="AA36" s="53">
        <v>49</v>
      </c>
      <c r="AB36" s="54">
        <v>229</v>
      </c>
      <c r="AC36" s="55">
        <f>J36-AB36</f>
        <v>-119.00000000000101</v>
      </c>
      <c r="AD36" s="53">
        <f>K36-Y36</f>
        <v>10.000000000001247</v>
      </c>
      <c r="AE36" s="53">
        <f>L36-Z36</f>
        <v>-131.99999999999875</v>
      </c>
      <c r="AF36" s="56">
        <f>M36-AA36</f>
        <v>2.9999999999964899</v>
      </c>
    </row>
    <row r="37" spans="1:32" x14ac:dyDescent="0.25">
      <c r="A37">
        <v>40</v>
      </c>
      <c r="B37" s="130">
        <v>0.16666666666666666</v>
      </c>
      <c r="C37">
        <v>24</v>
      </c>
      <c r="D37" s="90" t="s">
        <v>13</v>
      </c>
      <c r="E37" s="80">
        <v>0.88839000000000001</v>
      </c>
      <c r="F37" s="80">
        <v>0.88873000000000002</v>
      </c>
      <c r="G37" s="80">
        <v>0.88768999999999998</v>
      </c>
      <c r="H37" s="80">
        <v>0.88819999999999999</v>
      </c>
      <c r="I37" s="82">
        <v>6844</v>
      </c>
      <c r="J37" s="83">
        <f>(F37-G37)*100000</f>
        <v>104.00000000000409</v>
      </c>
      <c r="K37" s="83">
        <f>(E37-H37)*100000</f>
        <v>19.000000000002348</v>
      </c>
      <c r="L37" s="83">
        <f>(F37-E37)*100000</f>
        <v>34.000000000000696</v>
      </c>
      <c r="M37" s="84">
        <f>(H37-G37)*100000</f>
        <v>51.000000000001044</v>
      </c>
      <c r="N37" s="48" t="s">
        <v>15</v>
      </c>
      <c r="O37" s="49" t="s">
        <v>12</v>
      </c>
      <c r="P37" s="49" t="s">
        <v>26</v>
      </c>
      <c r="Q37" s="49" t="s">
        <v>12</v>
      </c>
      <c r="R37" s="49" t="s">
        <v>15</v>
      </c>
      <c r="S37" s="49" t="s">
        <v>26</v>
      </c>
      <c r="T37" s="49" t="s">
        <v>12</v>
      </c>
      <c r="U37" s="50" t="s">
        <v>15</v>
      </c>
      <c r="V37" s="51">
        <v>132.19</v>
      </c>
      <c r="W37" s="52">
        <v>132.02000000000001</v>
      </c>
      <c r="X37" s="53">
        <v>1700</v>
      </c>
      <c r="Y37" s="53">
        <v>24</v>
      </c>
      <c r="Z37" s="53">
        <v>85</v>
      </c>
      <c r="AA37" s="53">
        <v>61</v>
      </c>
      <c r="AB37" s="54">
        <v>170</v>
      </c>
      <c r="AC37" s="55">
        <f>J37-AB37</f>
        <v>-65.999999999995907</v>
      </c>
      <c r="AD37" s="53">
        <f>K37-Y37</f>
        <v>-4.9999999999976517</v>
      </c>
      <c r="AE37" s="53">
        <f>L37-Z37</f>
        <v>-50.999999999999304</v>
      </c>
      <c r="AF37" s="56">
        <f>M37-AA37</f>
        <v>-9.9999999999989555</v>
      </c>
    </row>
    <row r="38" spans="1:32" x14ac:dyDescent="0.25">
      <c r="A38">
        <v>72</v>
      </c>
      <c r="B38" s="130">
        <v>0.33333333333333331</v>
      </c>
      <c r="C38">
        <v>25</v>
      </c>
      <c r="D38" s="90" t="s">
        <v>13</v>
      </c>
      <c r="E38" s="80">
        <v>0.88821000000000006</v>
      </c>
      <c r="F38" s="80">
        <v>0.88858000000000004</v>
      </c>
      <c r="G38" s="80">
        <v>0.88395999999999997</v>
      </c>
      <c r="H38" s="80">
        <v>0.88539000000000001</v>
      </c>
      <c r="I38" s="82">
        <v>14988</v>
      </c>
      <c r="J38" s="83">
        <f>(F38-G38)*100000</f>
        <v>462.00000000000682</v>
      </c>
      <c r="K38" s="83">
        <f>(E38-H38)*100000</f>
        <v>282.00000000000449</v>
      </c>
      <c r="L38" s="83">
        <f>(F38-E38)*100000</f>
        <v>36.999999999998145</v>
      </c>
      <c r="M38" s="84">
        <f>(H38-G38)*100000</f>
        <v>143.00000000000423</v>
      </c>
      <c r="N38" s="48" t="s">
        <v>15</v>
      </c>
      <c r="O38" s="57">
        <v>0</v>
      </c>
      <c r="P38" s="49" t="s">
        <v>26</v>
      </c>
      <c r="Q38" s="57">
        <v>0</v>
      </c>
      <c r="R38" s="49" t="s">
        <v>15</v>
      </c>
      <c r="S38" s="49" t="s">
        <v>26</v>
      </c>
      <c r="T38" s="57">
        <v>0</v>
      </c>
      <c r="U38" s="50" t="s">
        <v>15</v>
      </c>
      <c r="V38" s="51">
        <v>132.25</v>
      </c>
      <c r="W38" s="52">
        <v>131.69</v>
      </c>
      <c r="X38" s="53">
        <v>5690</v>
      </c>
      <c r="Y38" s="53">
        <v>133</v>
      </c>
      <c r="Z38" s="53">
        <v>153</v>
      </c>
      <c r="AA38" s="53">
        <v>283</v>
      </c>
      <c r="AB38" s="54">
        <v>569</v>
      </c>
      <c r="AC38" s="55">
        <f>J38-AB38</f>
        <v>-106.99999999999318</v>
      </c>
      <c r="AD38" s="53">
        <f>K38-Y38</f>
        <v>149.00000000000449</v>
      </c>
      <c r="AE38" s="53">
        <f>L38-Z38</f>
        <v>-116.00000000000185</v>
      </c>
      <c r="AF38" s="56">
        <f>M38-AA38</f>
        <v>-139.99999999999577</v>
      </c>
    </row>
    <row r="39" spans="1:32" x14ac:dyDescent="0.25">
      <c r="A39">
        <v>83</v>
      </c>
      <c r="B39" s="130">
        <v>0.5</v>
      </c>
      <c r="C39">
        <v>26</v>
      </c>
      <c r="D39" s="90" t="s">
        <v>13</v>
      </c>
      <c r="E39" s="80">
        <v>0.88539000000000001</v>
      </c>
      <c r="F39" s="80">
        <v>0.88583999999999996</v>
      </c>
      <c r="G39" s="80">
        <v>0.88376999999999994</v>
      </c>
      <c r="H39" s="80">
        <v>0.88424999999999998</v>
      </c>
      <c r="I39" s="82">
        <v>13292</v>
      </c>
      <c r="J39" s="83">
        <f>(F39-G39)*100000</f>
        <v>207.00000000000162</v>
      </c>
      <c r="K39" s="83">
        <f>(E39-H39)*100000</f>
        <v>114.00000000000298</v>
      </c>
      <c r="L39" s="83">
        <f>(F39-E39)*100000</f>
        <v>44.99999999999504</v>
      </c>
      <c r="M39" s="84">
        <f>(H39-G39)*100000</f>
        <v>48.000000000003595</v>
      </c>
      <c r="N39" s="48" t="s">
        <v>15</v>
      </c>
      <c r="O39" s="57">
        <v>0</v>
      </c>
      <c r="P39" s="49" t="s">
        <v>26</v>
      </c>
      <c r="Q39" s="57">
        <v>0</v>
      </c>
      <c r="R39" s="49" t="s">
        <v>15</v>
      </c>
      <c r="S39" s="49" t="s">
        <v>26</v>
      </c>
      <c r="T39" s="57">
        <v>0</v>
      </c>
      <c r="U39" s="50" t="s">
        <v>15</v>
      </c>
      <c r="V39" s="51">
        <v>132.03</v>
      </c>
      <c r="W39" s="52">
        <v>131.57</v>
      </c>
      <c r="X39" s="53">
        <v>4620</v>
      </c>
      <c r="Y39" s="53">
        <v>116</v>
      </c>
      <c r="Z39" s="53">
        <v>60</v>
      </c>
      <c r="AA39" s="53">
        <v>286</v>
      </c>
      <c r="AB39" s="54">
        <v>462</v>
      </c>
      <c r="AC39" s="55">
        <f>J39-AB39</f>
        <v>-254.99999999999838</v>
      </c>
      <c r="AD39" s="53">
        <f>K39-Y39</f>
        <v>-1.9999999999970157</v>
      </c>
      <c r="AE39" s="53">
        <f>L39-Z39</f>
        <v>-15.00000000000496</v>
      </c>
      <c r="AF39" s="56">
        <f>M39-AA39</f>
        <v>-237.99999999999642</v>
      </c>
    </row>
    <row r="40" spans="1:32" x14ac:dyDescent="0.25">
      <c r="A40">
        <v>11</v>
      </c>
      <c r="B40" s="130">
        <v>0.66666666666666663</v>
      </c>
      <c r="C40">
        <v>27</v>
      </c>
      <c r="D40" s="90" t="s">
        <v>13</v>
      </c>
      <c r="E40" s="80">
        <v>0.88424000000000003</v>
      </c>
      <c r="F40" s="80">
        <v>0.88436000000000003</v>
      </c>
      <c r="G40" s="80">
        <v>0.88188999999999995</v>
      </c>
      <c r="H40" s="80">
        <v>0.88278000000000001</v>
      </c>
      <c r="I40" s="82">
        <v>15768</v>
      </c>
      <c r="J40" s="83">
        <f>(F40-G40)*100000</f>
        <v>247.00000000000833</v>
      </c>
      <c r="K40" s="83">
        <f>(E40-H40)*100000</f>
        <v>146.00000000000168</v>
      </c>
      <c r="L40" s="83">
        <f>(F40-E40)*100000</f>
        <v>12.000000000000899</v>
      </c>
      <c r="M40" s="84">
        <f>(H40-G40)*100000</f>
        <v>89.000000000005741</v>
      </c>
      <c r="N40" s="48" t="s">
        <v>15</v>
      </c>
      <c r="O40" s="49" t="s">
        <v>12</v>
      </c>
      <c r="P40" s="49" t="s">
        <v>26</v>
      </c>
      <c r="Q40" s="49" t="s">
        <v>12</v>
      </c>
      <c r="R40" s="49" t="s">
        <v>15</v>
      </c>
      <c r="S40" s="49" t="s">
        <v>26</v>
      </c>
      <c r="T40" s="49" t="s">
        <v>12</v>
      </c>
      <c r="U40" s="50" t="s">
        <v>15</v>
      </c>
      <c r="V40" s="51">
        <v>132.08000000000001</v>
      </c>
      <c r="W40" s="52">
        <v>131.84</v>
      </c>
      <c r="X40" s="53">
        <v>2430</v>
      </c>
      <c r="Y40" s="53">
        <v>178</v>
      </c>
      <c r="Z40" s="53">
        <v>49</v>
      </c>
      <c r="AA40" s="53">
        <v>16</v>
      </c>
      <c r="AB40" s="54">
        <v>243</v>
      </c>
      <c r="AC40" s="55">
        <f>J40-AB40</f>
        <v>4.0000000000083276</v>
      </c>
      <c r="AD40" s="53">
        <f>K40-Y40</f>
        <v>-31.999999999998323</v>
      </c>
      <c r="AE40" s="53">
        <f>L40-Z40</f>
        <v>-36.999999999999105</v>
      </c>
      <c r="AF40" s="56">
        <f>M40-AA40</f>
        <v>73.000000000005741</v>
      </c>
    </row>
    <row r="41" spans="1:32" x14ac:dyDescent="0.25">
      <c r="A41">
        <v>53</v>
      </c>
      <c r="B41" s="130">
        <v>0.83333333333333337</v>
      </c>
      <c r="C41">
        <v>28</v>
      </c>
      <c r="D41" s="90" t="s">
        <v>13</v>
      </c>
      <c r="E41" s="80">
        <v>0.88278000000000001</v>
      </c>
      <c r="F41" s="80">
        <v>0.88299000000000005</v>
      </c>
      <c r="G41" s="80">
        <v>0.88095999999999997</v>
      </c>
      <c r="H41" s="80">
        <v>0.88126000000000004</v>
      </c>
      <c r="I41" s="82">
        <v>9337</v>
      </c>
      <c r="J41" s="83">
        <f>(F41-G41)*100000</f>
        <v>203.00000000000873</v>
      </c>
      <c r="K41" s="83">
        <f>(E41-H41)*100000</f>
        <v>151.99999999999659</v>
      </c>
      <c r="L41" s="83">
        <f>(F41-E41)*100000</f>
        <v>21.000000000004349</v>
      </c>
      <c r="M41" s="84">
        <f>(H41-G41)*100000</f>
        <v>30.000000000007798</v>
      </c>
      <c r="N41" s="48" t="s">
        <v>15</v>
      </c>
      <c r="O41" s="57">
        <v>0</v>
      </c>
      <c r="P41" s="49" t="s">
        <v>26</v>
      </c>
      <c r="Q41" s="57">
        <v>0</v>
      </c>
      <c r="R41" s="49" t="s">
        <v>15</v>
      </c>
      <c r="S41" s="49" t="s">
        <v>26</v>
      </c>
      <c r="T41" s="57">
        <v>0</v>
      </c>
      <c r="U41" s="50" t="s">
        <v>15</v>
      </c>
      <c r="V41" s="51">
        <v>132.07</v>
      </c>
      <c r="W41" s="52">
        <v>131.86000000000001</v>
      </c>
      <c r="X41" s="53">
        <v>2130</v>
      </c>
      <c r="Y41" s="53">
        <v>118</v>
      </c>
      <c r="Z41" s="53">
        <v>41</v>
      </c>
      <c r="AA41" s="53">
        <v>54</v>
      </c>
      <c r="AB41" s="54">
        <v>213</v>
      </c>
      <c r="AC41" s="55">
        <f>J41-AB41</f>
        <v>-9.9999999999912745</v>
      </c>
      <c r="AD41" s="53">
        <f>K41-Y41</f>
        <v>33.999999999996589</v>
      </c>
      <c r="AE41" s="53">
        <f>L41-Z41</f>
        <v>-19.999999999995651</v>
      </c>
      <c r="AF41" s="56">
        <f>M41-AA41</f>
        <v>-23.999999999992202</v>
      </c>
    </row>
    <row r="42" spans="1:32" x14ac:dyDescent="0.25">
      <c r="A42">
        <v>51</v>
      </c>
      <c r="B42" s="75">
        <v>43046</v>
      </c>
      <c r="C42">
        <v>29</v>
      </c>
      <c r="D42" s="91" t="s">
        <v>47</v>
      </c>
      <c r="E42" s="49"/>
      <c r="F42" s="49"/>
      <c r="G42" s="49"/>
      <c r="H42" s="49"/>
      <c r="I42" s="53"/>
      <c r="J42" s="53"/>
      <c r="K42" s="53"/>
      <c r="L42" s="53"/>
      <c r="M42" s="54"/>
      <c r="N42" s="48"/>
      <c r="O42" s="49"/>
      <c r="P42" s="49"/>
      <c r="Q42" s="49"/>
      <c r="R42" s="49"/>
      <c r="S42" s="49"/>
      <c r="T42" s="49"/>
      <c r="U42" s="50"/>
      <c r="V42" s="51"/>
      <c r="W42" s="52"/>
      <c r="X42" s="53"/>
      <c r="Y42" s="53"/>
      <c r="Z42" s="53"/>
      <c r="AA42" s="53"/>
      <c r="AB42" s="54"/>
      <c r="AC42" s="55">
        <f>J42-AB42</f>
        <v>0</v>
      </c>
      <c r="AD42" s="53">
        <f>K42-Y42</f>
        <v>0</v>
      </c>
      <c r="AE42" s="53">
        <f>L42-Z42</f>
        <v>0</v>
      </c>
      <c r="AF42" s="56">
        <f>M42-AA42</f>
        <v>0</v>
      </c>
    </row>
    <row r="43" spans="1:32" x14ac:dyDescent="0.25">
      <c r="A43">
        <v>86</v>
      </c>
      <c r="B43" s="130">
        <v>0</v>
      </c>
      <c r="C43">
        <v>30</v>
      </c>
      <c r="D43" s="91" t="s">
        <v>12</v>
      </c>
      <c r="E43" s="77">
        <v>0.88095000000000001</v>
      </c>
      <c r="F43" s="77">
        <v>0.88183</v>
      </c>
      <c r="G43" s="77">
        <v>0.88088999999999995</v>
      </c>
      <c r="H43" s="77">
        <v>0.88131000000000004</v>
      </c>
      <c r="I43" s="81">
        <v>6747</v>
      </c>
      <c r="J43" s="81">
        <f>(F43-G43)*100000</f>
        <v>94.000000000005187</v>
      </c>
      <c r="K43" s="81">
        <f>(H43-E43)*100000</f>
        <v>36.0000000000027</v>
      </c>
      <c r="L43" s="81">
        <f>(F43-H43)*100000</f>
        <v>51.99999999999649</v>
      </c>
      <c r="M43" s="85">
        <f>(E43-G43)*100000</f>
        <v>6.0000000000060005</v>
      </c>
      <c r="N43" s="48" t="s">
        <v>15</v>
      </c>
      <c r="O43" s="49" t="s">
        <v>12</v>
      </c>
      <c r="P43" s="49" t="s">
        <v>27</v>
      </c>
      <c r="Q43" s="49" t="s">
        <v>12</v>
      </c>
      <c r="R43" s="49" t="s">
        <v>15</v>
      </c>
      <c r="S43" s="49" t="s">
        <v>27</v>
      </c>
      <c r="T43" s="49" t="s">
        <v>12</v>
      </c>
      <c r="U43" s="50" t="s">
        <v>15</v>
      </c>
      <c r="V43" s="51">
        <v>131.81</v>
      </c>
      <c r="W43" s="52">
        <v>131.28</v>
      </c>
      <c r="X43" s="53">
        <v>5300</v>
      </c>
      <c r="Y43" s="53">
        <v>24</v>
      </c>
      <c r="Z43" s="53">
        <v>341</v>
      </c>
      <c r="AA43" s="53">
        <v>165</v>
      </c>
      <c r="AB43" s="54">
        <v>530</v>
      </c>
      <c r="AC43" s="55">
        <f>J43-AB43</f>
        <v>-435.99999999999483</v>
      </c>
      <c r="AD43" s="53">
        <f>K43-Y43</f>
        <v>12.0000000000027</v>
      </c>
      <c r="AE43" s="53">
        <f>L43-Z43</f>
        <v>-289.00000000000352</v>
      </c>
      <c r="AF43" s="56">
        <f>M43-AA43</f>
        <v>-158.999999999994</v>
      </c>
    </row>
    <row r="44" spans="1:32" x14ac:dyDescent="0.25">
      <c r="A44">
        <v>55</v>
      </c>
      <c r="B44" s="130">
        <v>0.16666666666666666</v>
      </c>
      <c r="C44">
        <v>31</v>
      </c>
      <c r="D44" s="91" t="s">
        <v>12</v>
      </c>
      <c r="E44" s="77">
        <v>0.88132999999999995</v>
      </c>
      <c r="F44" s="77">
        <v>0.88160000000000005</v>
      </c>
      <c r="G44" s="77">
        <v>0.88087000000000004</v>
      </c>
      <c r="H44" s="77">
        <v>0.88151999999999997</v>
      </c>
      <c r="I44" s="81">
        <v>7203</v>
      </c>
      <c r="J44" s="81">
        <f>(F44-G44)*100000</f>
        <v>73.000000000000838</v>
      </c>
      <c r="K44" s="81">
        <f>(H44-E44)*100000</f>
        <v>19.000000000002348</v>
      </c>
      <c r="L44" s="81">
        <f>(F44-H44)*100000</f>
        <v>8.0000000000080007</v>
      </c>
      <c r="M44" s="85">
        <f>(E44-G44)*100000</f>
        <v>45.999999999990493</v>
      </c>
      <c r="N44" s="48" t="s">
        <v>15</v>
      </c>
      <c r="O44" s="49" t="s">
        <v>12</v>
      </c>
      <c r="P44" s="49" t="s">
        <v>27</v>
      </c>
      <c r="Q44" s="49" t="s">
        <v>12</v>
      </c>
      <c r="R44" s="49" t="s">
        <v>15</v>
      </c>
      <c r="S44" s="49" t="s">
        <v>27</v>
      </c>
      <c r="T44" s="49" t="s">
        <v>12</v>
      </c>
      <c r="U44" s="50" t="s">
        <v>15</v>
      </c>
      <c r="V44" s="51">
        <v>131.68</v>
      </c>
      <c r="W44" s="52">
        <v>131.37</v>
      </c>
      <c r="X44" s="53">
        <v>3120</v>
      </c>
      <c r="Y44" s="53">
        <v>216</v>
      </c>
      <c r="Z44" s="53">
        <v>3</v>
      </c>
      <c r="AA44" s="53">
        <v>93</v>
      </c>
      <c r="AB44" s="54">
        <v>312</v>
      </c>
      <c r="AC44" s="55">
        <f>J44-AB44</f>
        <v>-238.99999999999915</v>
      </c>
      <c r="AD44" s="53">
        <f>K44-Y44</f>
        <v>-196.99999999999764</v>
      </c>
      <c r="AE44" s="53">
        <f>L44-Z44</f>
        <v>5.0000000000080007</v>
      </c>
      <c r="AF44" s="56">
        <f>M44-AA44</f>
        <v>-47.000000000009507</v>
      </c>
    </row>
    <row r="45" spans="1:32" x14ac:dyDescent="0.25">
      <c r="A45">
        <v>70</v>
      </c>
      <c r="B45" s="130">
        <v>0.33333333333333331</v>
      </c>
      <c r="C45">
        <v>32</v>
      </c>
      <c r="D45" s="91" t="s">
        <v>13</v>
      </c>
      <c r="E45" s="80">
        <v>0.88156000000000001</v>
      </c>
      <c r="F45" s="80">
        <v>0.88204000000000005</v>
      </c>
      <c r="G45" s="80">
        <v>0.87944999999999995</v>
      </c>
      <c r="H45" s="80">
        <v>0.87955000000000005</v>
      </c>
      <c r="I45" s="82">
        <v>14294</v>
      </c>
      <c r="J45" s="83">
        <f>(F45-G45)*100000</f>
        <v>259.00000000000921</v>
      </c>
      <c r="K45" s="83">
        <f>(E45-H45)*100000</f>
        <v>200.99999999999562</v>
      </c>
      <c r="L45" s="83">
        <f>(F45-E45)*100000</f>
        <v>48.000000000003595</v>
      </c>
      <c r="M45" s="84">
        <f>(H45-G45)*100000</f>
        <v>10.000000000010001</v>
      </c>
      <c r="N45" s="48" t="s">
        <v>15</v>
      </c>
      <c r="O45" s="49" t="s">
        <v>12</v>
      </c>
      <c r="P45" s="49" t="s">
        <v>27</v>
      </c>
      <c r="Q45" s="49" t="s">
        <v>12</v>
      </c>
      <c r="R45" s="49" t="s">
        <v>15</v>
      </c>
      <c r="S45" s="49" t="s">
        <v>27</v>
      </c>
      <c r="T45" s="49" t="s">
        <v>12</v>
      </c>
      <c r="U45" s="50" t="s">
        <v>15</v>
      </c>
      <c r="V45" s="51">
        <v>132.44999999999999</v>
      </c>
      <c r="W45" s="52">
        <v>131.66</v>
      </c>
      <c r="X45" s="53">
        <v>7890</v>
      </c>
      <c r="Y45" s="53">
        <v>422</v>
      </c>
      <c r="Z45" s="53">
        <v>348</v>
      </c>
      <c r="AA45" s="53">
        <v>19</v>
      </c>
      <c r="AB45" s="54">
        <v>789</v>
      </c>
      <c r="AC45" s="55">
        <f>J45-AB45</f>
        <v>-529.99999999999079</v>
      </c>
      <c r="AD45" s="53">
        <f>K45-Y45</f>
        <v>-221.00000000000438</v>
      </c>
      <c r="AE45" s="53">
        <f>L45-Z45</f>
        <v>-299.99999999999642</v>
      </c>
      <c r="AF45" s="56">
        <f>M45-AA45</f>
        <v>-8.9999999999899991</v>
      </c>
    </row>
    <row r="46" spans="1:32" x14ac:dyDescent="0.25">
      <c r="A46">
        <v>101</v>
      </c>
      <c r="B46" s="130">
        <v>0.5</v>
      </c>
      <c r="C46">
        <v>33</v>
      </c>
      <c r="D46" s="91" t="s">
        <v>12</v>
      </c>
      <c r="E46" s="77">
        <v>0.87956000000000001</v>
      </c>
      <c r="F46" s="77">
        <v>0.88156999999999996</v>
      </c>
      <c r="G46" s="77">
        <v>0.87907000000000002</v>
      </c>
      <c r="H46" s="77">
        <v>0.88090000000000002</v>
      </c>
      <c r="I46" s="81">
        <v>15350</v>
      </c>
      <c r="J46" s="81">
        <f>(F46-G46)*100000</f>
        <v>249.99999999999466</v>
      </c>
      <c r="K46" s="81">
        <f>(H46-E46)*100000</f>
        <v>134.0000000000008</v>
      </c>
      <c r="L46" s="81">
        <f>(F46-H46)*100000</f>
        <v>66.999999999994841</v>
      </c>
      <c r="M46" s="85">
        <f>(E46-G46)*100000</f>
        <v>48.999999999999048</v>
      </c>
      <c r="N46" s="48" t="s">
        <v>15</v>
      </c>
      <c r="O46" s="57">
        <v>0</v>
      </c>
      <c r="P46" s="49" t="s">
        <v>27</v>
      </c>
      <c r="Q46" s="57">
        <v>0</v>
      </c>
      <c r="R46" s="49" t="s">
        <v>15</v>
      </c>
      <c r="S46" s="49" t="s">
        <v>27</v>
      </c>
      <c r="T46" s="57">
        <v>0</v>
      </c>
      <c r="U46" s="50" t="s">
        <v>15</v>
      </c>
      <c r="V46" s="51">
        <v>132.22</v>
      </c>
      <c r="W46" s="52">
        <v>131.88</v>
      </c>
      <c r="X46" s="53">
        <v>3360</v>
      </c>
      <c r="Y46" s="53">
        <v>66</v>
      </c>
      <c r="Z46" s="53">
        <v>114</v>
      </c>
      <c r="AA46" s="53">
        <v>156</v>
      </c>
      <c r="AB46" s="54">
        <v>336</v>
      </c>
      <c r="AC46" s="55">
        <f>J46-AB46</f>
        <v>-86.000000000005343</v>
      </c>
      <c r="AD46" s="53">
        <f>K46-Y46</f>
        <v>68.000000000000796</v>
      </c>
      <c r="AE46" s="53">
        <f>L46-Z46</f>
        <v>-47.000000000005159</v>
      </c>
      <c r="AF46" s="56">
        <f>M46-AA46</f>
        <v>-107.00000000000095</v>
      </c>
    </row>
    <row r="47" spans="1:32" x14ac:dyDescent="0.25">
      <c r="A47">
        <v>104</v>
      </c>
      <c r="B47" s="130">
        <v>0.66666666666666663</v>
      </c>
      <c r="C47">
        <v>34</v>
      </c>
      <c r="D47" s="91" t="s">
        <v>13</v>
      </c>
      <c r="E47" s="80">
        <v>0.88090000000000002</v>
      </c>
      <c r="F47" s="80">
        <v>0.88334000000000001</v>
      </c>
      <c r="G47" s="80">
        <v>0.88010999999999995</v>
      </c>
      <c r="H47" s="80">
        <v>0.88034000000000001</v>
      </c>
      <c r="I47" s="82">
        <v>18626</v>
      </c>
      <c r="J47" s="83">
        <f>(F47-G47)*100000</f>
        <v>323.00000000000659</v>
      </c>
      <c r="K47" s="83">
        <f>(E47-H47)*100000</f>
        <v>56.000000000000497</v>
      </c>
      <c r="L47" s="83">
        <f>(F47-E47)*100000</f>
        <v>243.99999999999977</v>
      </c>
      <c r="M47" s="84">
        <f>(H47-G47)*100000</f>
        <v>23.000000000006349</v>
      </c>
      <c r="N47" s="48" t="s">
        <v>15</v>
      </c>
      <c r="O47" s="49" t="s">
        <v>12</v>
      </c>
      <c r="P47" s="49" t="s">
        <v>27</v>
      </c>
      <c r="Q47" s="49" t="s">
        <v>12</v>
      </c>
      <c r="R47" s="49" t="s">
        <v>15</v>
      </c>
      <c r="S47" s="49" t="s">
        <v>27</v>
      </c>
      <c r="T47" s="49" t="s">
        <v>12</v>
      </c>
      <c r="U47" s="50" t="s">
        <v>15</v>
      </c>
      <c r="V47" s="51">
        <v>132.26</v>
      </c>
      <c r="W47" s="52">
        <v>131.99</v>
      </c>
      <c r="X47" s="53">
        <v>2740</v>
      </c>
      <c r="Y47" s="53">
        <v>150</v>
      </c>
      <c r="Z47" s="53">
        <v>70</v>
      </c>
      <c r="AA47" s="53">
        <v>54</v>
      </c>
      <c r="AB47" s="54">
        <v>274</v>
      </c>
      <c r="AC47" s="55">
        <f>J47-AB47</f>
        <v>49.000000000006594</v>
      </c>
      <c r="AD47" s="60">
        <f>K47-Y47</f>
        <v>-93.999999999999503</v>
      </c>
      <c r="AE47" s="53">
        <f>L47-Z47</f>
        <v>173.99999999999977</v>
      </c>
      <c r="AF47" s="56">
        <f>M47-AA47</f>
        <v>-30.999999999993651</v>
      </c>
    </row>
    <row r="48" spans="1:32" x14ac:dyDescent="0.25">
      <c r="A48">
        <v>13</v>
      </c>
      <c r="B48" s="130">
        <v>0.83333333333333337</v>
      </c>
      <c r="C48">
        <v>35</v>
      </c>
      <c r="D48" s="91" t="s">
        <v>13</v>
      </c>
      <c r="E48" s="80">
        <v>0.88034999999999997</v>
      </c>
      <c r="F48" s="80">
        <v>0.88061</v>
      </c>
      <c r="G48" s="80">
        <v>0.87965000000000004</v>
      </c>
      <c r="H48" s="80">
        <v>0.87980000000000003</v>
      </c>
      <c r="I48" s="82">
        <v>9816</v>
      </c>
      <c r="J48" s="83">
        <f>(F48-G48)*100000</f>
        <v>95.999999999996092</v>
      </c>
      <c r="K48" s="83">
        <f>(E48-H48)*100000</f>
        <v>54.999999999993946</v>
      </c>
      <c r="L48" s="83">
        <f>(F48-E48)*100000</f>
        <v>26.000000000003798</v>
      </c>
      <c r="M48" s="84">
        <f>(H48-G48)*100000</f>
        <v>14.999999999998348</v>
      </c>
      <c r="N48" s="48" t="s">
        <v>15</v>
      </c>
      <c r="O48" s="57">
        <v>0</v>
      </c>
      <c r="P48" s="49" t="s">
        <v>27</v>
      </c>
      <c r="Q48" s="57">
        <v>0</v>
      </c>
      <c r="R48" s="49" t="s">
        <v>15</v>
      </c>
      <c r="S48" s="49" t="s">
        <v>27</v>
      </c>
      <c r="T48" s="57">
        <v>0</v>
      </c>
      <c r="U48" s="50" t="s">
        <v>15</v>
      </c>
      <c r="V48" s="51">
        <v>132.19999999999999</v>
      </c>
      <c r="W48" s="52">
        <v>132.05000000000001</v>
      </c>
      <c r="X48" s="53">
        <v>1430</v>
      </c>
      <c r="Y48" s="53">
        <v>89</v>
      </c>
      <c r="Z48" s="53">
        <v>9</v>
      </c>
      <c r="AA48" s="53">
        <v>45</v>
      </c>
      <c r="AB48" s="54">
        <v>143</v>
      </c>
      <c r="AC48" s="55">
        <f>J48-AB48</f>
        <v>-47.000000000003908</v>
      </c>
      <c r="AD48" s="60">
        <f>K48-Y48</f>
        <v>-34.000000000006054</v>
      </c>
      <c r="AE48" s="53">
        <f>L48-Z48</f>
        <v>17.000000000003798</v>
      </c>
      <c r="AF48" s="56">
        <f>M48-AA48</f>
        <v>-30.000000000001652</v>
      </c>
    </row>
    <row r="49" spans="1:32" x14ac:dyDescent="0.25">
      <c r="A49">
        <v>56</v>
      </c>
      <c r="B49" s="75">
        <v>43047</v>
      </c>
      <c r="C49">
        <v>36</v>
      </c>
      <c r="D49" s="87" t="s">
        <v>43</v>
      </c>
      <c r="E49" s="49"/>
      <c r="F49" s="49"/>
      <c r="G49" s="49"/>
      <c r="H49" s="49"/>
      <c r="I49" s="53"/>
      <c r="J49" s="53"/>
      <c r="K49" s="53"/>
      <c r="L49" s="53"/>
      <c r="M49" s="54"/>
      <c r="N49" s="48"/>
      <c r="O49" s="49"/>
      <c r="P49" s="49"/>
      <c r="Q49" s="49"/>
      <c r="R49" s="49"/>
      <c r="S49" s="49"/>
      <c r="T49" s="49"/>
      <c r="U49" s="50"/>
      <c r="V49" s="51"/>
      <c r="W49" s="52"/>
      <c r="X49" s="53"/>
      <c r="Y49" s="53"/>
      <c r="Z49" s="53"/>
      <c r="AA49" s="53"/>
      <c r="AB49" s="54"/>
      <c r="AC49" s="55">
        <f>J49-AB49</f>
        <v>0</v>
      </c>
      <c r="AD49" s="53">
        <f>K49-Y49</f>
        <v>0</v>
      </c>
      <c r="AE49" s="53">
        <f>L49-Z49</f>
        <v>0</v>
      </c>
      <c r="AF49" s="56">
        <f>M49-AA49</f>
        <v>0</v>
      </c>
    </row>
    <row r="50" spans="1:32" x14ac:dyDescent="0.25">
      <c r="A50">
        <v>89</v>
      </c>
      <c r="B50" s="130">
        <v>0</v>
      </c>
      <c r="C50">
        <v>37</v>
      </c>
      <c r="D50" s="87" t="s">
        <v>12</v>
      </c>
      <c r="E50" s="77">
        <v>0.87978000000000001</v>
      </c>
      <c r="F50" s="77">
        <v>0.88088</v>
      </c>
      <c r="G50" s="77">
        <v>0.87961999999999996</v>
      </c>
      <c r="H50" s="77">
        <v>0.88021000000000005</v>
      </c>
      <c r="I50" s="81">
        <v>6290</v>
      </c>
      <c r="J50" s="81">
        <f>(F50-G50)*100000</f>
        <v>126.00000000000389</v>
      </c>
      <c r="K50" s="81">
        <f>(H50-E50)*100000</f>
        <v>43.00000000000415</v>
      </c>
      <c r="L50" s="81">
        <f>(F50-H50)*100000</f>
        <v>66.999999999994841</v>
      </c>
      <c r="M50" s="85">
        <f>(E50-G50)*100000</f>
        <v>16.000000000004899</v>
      </c>
      <c r="N50" s="48" t="s">
        <v>15</v>
      </c>
      <c r="O50" s="57">
        <v>0</v>
      </c>
      <c r="P50" s="49" t="s">
        <v>16</v>
      </c>
      <c r="Q50" s="57">
        <v>0</v>
      </c>
      <c r="R50" s="49" t="s">
        <v>15</v>
      </c>
      <c r="S50" s="49" t="s">
        <v>16</v>
      </c>
      <c r="T50" s="57">
        <v>0</v>
      </c>
      <c r="U50" s="50" t="s">
        <v>15</v>
      </c>
      <c r="V50" s="51">
        <v>133.13999999999999</v>
      </c>
      <c r="W50" s="52">
        <v>132.82</v>
      </c>
      <c r="X50" s="53">
        <v>3180</v>
      </c>
      <c r="Y50" s="53">
        <v>299</v>
      </c>
      <c r="Z50" s="53">
        <v>3</v>
      </c>
      <c r="AA50" s="53">
        <v>16</v>
      </c>
      <c r="AB50" s="54">
        <v>318</v>
      </c>
      <c r="AC50" s="55">
        <f>J50-AB50</f>
        <v>-191.99999999999611</v>
      </c>
      <c r="AD50" s="53">
        <f>K50-Y50</f>
        <v>-255.99999999999585</v>
      </c>
      <c r="AE50" s="53">
        <f>L50-Z50</f>
        <v>63.999999999994841</v>
      </c>
      <c r="AF50" s="56">
        <f>M50-AA50</f>
        <v>4.8991921630658908E-12</v>
      </c>
    </row>
    <row r="51" spans="1:32" x14ac:dyDescent="0.25">
      <c r="A51">
        <v>79</v>
      </c>
      <c r="B51" s="130">
        <v>0.16666666666666666</v>
      </c>
      <c r="C51">
        <v>38</v>
      </c>
      <c r="D51" s="87" t="s">
        <v>12</v>
      </c>
      <c r="E51" s="77">
        <v>0.88021000000000005</v>
      </c>
      <c r="F51" s="77">
        <v>0.88083999999999996</v>
      </c>
      <c r="G51" s="77">
        <v>0.88019000000000003</v>
      </c>
      <c r="H51" s="77">
        <v>0.88073999999999997</v>
      </c>
      <c r="I51" s="81">
        <v>4999</v>
      </c>
      <c r="J51" s="81">
        <f>(F51-G51)*100000</f>
        <v>64.999999999992838</v>
      </c>
      <c r="K51" s="81">
        <f>(H51-E51)*100000</f>
        <v>52.999999999991942</v>
      </c>
      <c r="L51" s="81">
        <f>(F51-H51)*100000</f>
        <v>9.9999999999988987</v>
      </c>
      <c r="M51" s="85">
        <f>(E51-G51)*100000</f>
        <v>2.0000000000020002</v>
      </c>
      <c r="N51" s="48" t="s">
        <v>15</v>
      </c>
      <c r="O51" s="57">
        <v>0</v>
      </c>
      <c r="P51" s="49" t="s">
        <v>16</v>
      </c>
      <c r="Q51" s="57">
        <v>0</v>
      </c>
      <c r="R51" s="49" t="s">
        <v>15</v>
      </c>
      <c r="S51" s="49" t="s">
        <v>16</v>
      </c>
      <c r="T51" s="57">
        <v>0</v>
      </c>
      <c r="U51" s="50" t="s">
        <v>15</v>
      </c>
      <c r="V51" s="51">
        <v>132.97</v>
      </c>
      <c r="W51" s="52">
        <v>132.69</v>
      </c>
      <c r="X51" s="53">
        <v>2760</v>
      </c>
      <c r="Y51" s="53">
        <v>145</v>
      </c>
      <c r="Z51" s="53">
        <v>131</v>
      </c>
      <c r="AA51" s="53">
        <v>0</v>
      </c>
      <c r="AB51" s="54">
        <v>276</v>
      </c>
      <c r="AC51" s="55">
        <f>J51-AB51</f>
        <v>-211.00000000000716</v>
      </c>
      <c r="AD51" s="53">
        <f>K51-Y51</f>
        <v>-92.000000000008058</v>
      </c>
      <c r="AE51" s="53">
        <f>L51-Z51</f>
        <v>-121.00000000000111</v>
      </c>
      <c r="AF51" s="56">
        <f>M51-AA51</f>
        <v>2.0000000000020002</v>
      </c>
    </row>
    <row r="52" spans="1:32" x14ac:dyDescent="0.25">
      <c r="A52">
        <v>82</v>
      </c>
      <c r="B52" s="130">
        <v>0.33333333333333331</v>
      </c>
      <c r="C52">
        <v>39</v>
      </c>
      <c r="D52" s="87" t="s">
        <v>12</v>
      </c>
      <c r="E52" s="77">
        <v>0.88073999999999997</v>
      </c>
      <c r="F52" s="77">
        <v>0.88388</v>
      </c>
      <c r="G52" s="77">
        <v>0.88051999999999997</v>
      </c>
      <c r="H52" s="77">
        <v>0.88248000000000004</v>
      </c>
      <c r="I52" s="81">
        <v>13794</v>
      </c>
      <c r="J52" s="81">
        <f>(F52-G52)*100000</f>
        <v>336.00000000000296</v>
      </c>
      <c r="K52" s="81">
        <f>(H52-E52)*100000</f>
        <v>174.00000000000747</v>
      </c>
      <c r="L52" s="81">
        <f>(F52-H52)*100000</f>
        <v>139.99999999999568</v>
      </c>
      <c r="M52" s="85">
        <f>(E52-G52)*100000</f>
        <v>21.999999999999797</v>
      </c>
      <c r="N52" s="48" t="s">
        <v>15</v>
      </c>
      <c r="O52" s="49" t="s">
        <v>12</v>
      </c>
      <c r="P52" s="49" t="s">
        <v>16</v>
      </c>
      <c r="Q52" s="49" t="s">
        <v>12</v>
      </c>
      <c r="R52" s="49" t="s">
        <v>15</v>
      </c>
      <c r="S52" s="49" t="s">
        <v>16</v>
      </c>
      <c r="T52" s="49" t="s">
        <v>12</v>
      </c>
      <c r="U52" s="50" t="s">
        <v>15</v>
      </c>
      <c r="V52" s="51">
        <v>132.94</v>
      </c>
      <c r="W52" s="52">
        <v>132.61000000000001</v>
      </c>
      <c r="X52" s="53">
        <v>3320</v>
      </c>
      <c r="Y52" s="53">
        <v>124</v>
      </c>
      <c r="Z52" s="53">
        <v>127</v>
      </c>
      <c r="AA52" s="53">
        <v>81</v>
      </c>
      <c r="AB52" s="54">
        <v>332</v>
      </c>
      <c r="AC52" s="55">
        <f>J52-AB52</f>
        <v>4.0000000000029559</v>
      </c>
      <c r="AD52" s="53">
        <f>K52-Y52</f>
        <v>50.000000000007475</v>
      </c>
      <c r="AE52" s="53">
        <f>L52-Z52</f>
        <v>12.99999999999568</v>
      </c>
      <c r="AF52" s="56">
        <f>M52-AA52</f>
        <v>-59.000000000000199</v>
      </c>
    </row>
    <row r="53" spans="1:32" x14ac:dyDescent="0.25">
      <c r="A53">
        <v>9</v>
      </c>
      <c r="B53" s="130">
        <v>0.5</v>
      </c>
      <c r="C53">
        <v>40</v>
      </c>
      <c r="D53" s="87" t="s">
        <v>12</v>
      </c>
      <c r="E53" s="77">
        <v>0.88246999999999998</v>
      </c>
      <c r="F53" s="77">
        <v>0.88522000000000001</v>
      </c>
      <c r="G53" s="77">
        <v>0.88246000000000002</v>
      </c>
      <c r="H53" s="77">
        <v>0.88492000000000004</v>
      </c>
      <c r="I53" s="81">
        <v>14781</v>
      </c>
      <c r="J53" s="81">
        <f>(F53-G53)*100000</f>
        <v>275.99999999999847</v>
      </c>
      <c r="K53" s="81">
        <f>(H53-E53)*100000</f>
        <v>245.00000000000631</v>
      </c>
      <c r="L53" s="81">
        <f>(F53-H53)*100000</f>
        <v>29.999999999996696</v>
      </c>
      <c r="M53" s="85">
        <f>(E53-G53)*100000</f>
        <v>0.99999999999544897</v>
      </c>
      <c r="N53" s="48" t="s">
        <v>15</v>
      </c>
      <c r="O53" s="57">
        <v>0</v>
      </c>
      <c r="P53" s="49" t="s">
        <v>16</v>
      </c>
      <c r="Q53" s="57">
        <v>0</v>
      </c>
      <c r="R53" s="49" t="s">
        <v>15</v>
      </c>
      <c r="S53" s="49" t="s">
        <v>16</v>
      </c>
      <c r="T53" s="57">
        <v>0</v>
      </c>
      <c r="U53" s="50" t="s">
        <v>15</v>
      </c>
      <c r="V53" s="51">
        <v>132.88</v>
      </c>
      <c r="W53" s="52">
        <v>132.19999999999999</v>
      </c>
      <c r="X53" s="53">
        <v>6790</v>
      </c>
      <c r="Y53" s="53">
        <v>598</v>
      </c>
      <c r="Z53" s="53">
        <v>72</v>
      </c>
      <c r="AA53" s="53">
        <v>9</v>
      </c>
      <c r="AB53" s="54">
        <v>679</v>
      </c>
      <c r="AC53" s="55">
        <f>J53-AB53</f>
        <v>-403.00000000000153</v>
      </c>
      <c r="AD53" s="53">
        <f>K53-Y53</f>
        <v>-352.99999999999369</v>
      </c>
      <c r="AE53" s="53">
        <f>L53-Z53</f>
        <v>-42.000000000003304</v>
      </c>
      <c r="AF53" s="56">
        <f>M53-AA53</f>
        <v>-8.000000000004551</v>
      </c>
    </row>
    <row r="54" spans="1:32" x14ac:dyDescent="0.25">
      <c r="A54">
        <v>80</v>
      </c>
      <c r="B54" s="130">
        <v>0.66666666666666663</v>
      </c>
      <c r="C54">
        <v>41</v>
      </c>
      <c r="D54" s="87" t="s">
        <v>13</v>
      </c>
      <c r="E54" s="80">
        <v>0.88492999999999999</v>
      </c>
      <c r="F54" s="80">
        <v>0.88615999999999995</v>
      </c>
      <c r="G54" s="80">
        <v>0.88397999999999999</v>
      </c>
      <c r="H54" s="80">
        <v>0.88424000000000003</v>
      </c>
      <c r="I54" s="82">
        <v>16045</v>
      </c>
      <c r="J54" s="83">
        <f>(F54-G54)*100000</f>
        <v>217.99999999999596</v>
      </c>
      <c r="K54" s="83">
        <f>(E54-H54)*100000</f>
        <v>68.999999999996845</v>
      </c>
      <c r="L54" s="83">
        <f>(F54-E54)*100000</f>
        <v>122.99999999999534</v>
      </c>
      <c r="M54" s="84">
        <f>(H54-G54)*100000</f>
        <v>26.000000000003798</v>
      </c>
      <c r="N54" s="48" t="s">
        <v>15</v>
      </c>
      <c r="O54" s="49" t="s">
        <v>12</v>
      </c>
      <c r="P54" s="49" t="s">
        <v>16</v>
      </c>
      <c r="Q54" s="49" t="s">
        <v>12</v>
      </c>
      <c r="R54" s="49" t="s">
        <v>15</v>
      </c>
      <c r="S54" s="49" t="s">
        <v>16</v>
      </c>
      <c r="T54" s="49" t="s">
        <v>12</v>
      </c>
      <c r="U54" s="50" t="s">
        <v>15</v>
      </c>
      <c r="V54" s="51">
        <v>132.30000000000001</v>
      </c>
      <c r="W54" s="52">
        <v>132.04</v>
      </c>
      <c r="X54" s="53">
        <v>2550</v>
      </c>
      <c r="Y54" s="53">
        <v>55</v>
      </c>
      <c r="Z54" s="53">
        <v>29</v>
      </c>
      <c r="AA54" s="53">
        <v>171</v>
      </c>
      <c r="AB54" s="54">
        <v>255</v>
      </c>
      <c r="AC54" s="55">
        <f>J54-AB54</f>
        <v>-37.000000000004036</v>
      </c>
      <c r="AD54" s="53">
        <f>K54-Y54</f>
        <v>13.999999999996845</v>
      </c>
      <c r="AE54" s="53">
        <f>L54-Z54</f>
        <v>93.999999999995339</v>
      </c>
      <c r="AF54" s="56">
        <f>M54-AA54</f>
        <v>-144.99999999999619</v>
      </c>
    </row>
    <row r="55" spans="1:32" x14ac:dyDescent="0.25">
      <c r="A55">
        <v>90</v>
      </c>
      <c r="B55" s="130">
        <v>0.83333333333333337</v>
      </c>
      <c r="C55">
        <v>42</v>
      </c>
      <c r="D55" s="87" t="s">
        <v>13</v>
      </c>
      <c r="E55" s="80">
        <v>0.88424000000000003</v>
      </c>
      <c r="F55" s="80">
        <v>0.88443000000000005</v>
      </c>
      <c r="G55" s="80">
        <v>0.88366</v>
      </c>
      <c r="H55" s="80">
        <v>0.88375000000000004</v>
      </c>
      <c r="I55" s="82">
        <v>8798</v>
      </c>
      <c r="J55" s="83">
        <f>(F55-G55)*100000</f>
        <v>77.000000000004846</v>
      </c>
      <c r="K55" s="83">
        <f>(E55-H55)*100000</f>
        <v>48.999999999999048</v>
      </c>
      <c r="L55" s="83">
        <f>(F55-E55)*100000</f>
        <v>19.000000000002348</v>
      </c>
      <c r="M55" s="84">
        <f>(H55-G55)*100000</f>
        <v>9.0000000000034497</v>
      </c>
      <c r="N55" s="48" t="s">
        <v>15</v>
      </c>
      <c r="O55" s="57">
        <v>0</v>
      </c>
      <c r="P55" s="49" t="s">
        <v>16</v>
      </c>
      <c r="Q55" s="57">
        <v>0</v>
      </c>
      <c r="R55" s="49" t="s">
        <v>15</v>
      </c>
      <c r="S55" s="49" t="s">
        <v>16</v>
      </c>
      <c r="T55" s="57">
        <v>0</v>
      </c>
      <c r="U55" s="50" t="s">
        <v>15</v>
      </c>
      <c r="V55" s="51">
        <v>132.29</v>
      </c>
      <c r="W55" s="52">
        <v>132.16</v>
      </c>
      <c r="X55" s="53">
        <v>1270</v>
      </c>
      <c r="Y55" s="53">
        <v>101</v>
      </c>
      <c r="Z55" s="53">
        <v>16</v>
      </c>
      <c r="AA55" s="53">
        <v>10</v>
      </c>
      <c r="AB55" s="54">
        <v>127</v>
      </c>
      <c r="AC55" s="55">
        <f>J55-AB55</f>
        <v>-49.999999999995154</v>
      </c>
      <c r="AD55" s="53">
        <f>K55-Y55</f>
        <v>-52.000000000000952</v>
      </c>
      <c r="AE55" s="53">
        <f>L55-Z55</f>
        <v>3.0000000000023483</v>
      </c>
      <c r="AF55" s="56">
        <f>M55-AA55</f>
        <v>-0.99999999999655032</v>
      </c>
    </row>
    <row r="56" spans="1:32" x14ac:dyDescent="0.25">
      <c r="A56">
        <v>54</v>
      </c>
      <c r="B56" s="75">
        <v>43048</v>
      </c>
      <c r="C56">
        <v>43</v>
      </c>
      <c r="D56" s="88" t="s">
        <v>44</v>
      </c>
      <c r="E56" s="49"/>
      <c r="F56" s="49"/>
      <c r="G56" s="49"/>
      <c r="H56" s="49"/>
      <c r="I56" s="53"/>
      <c r="J56" s="53"/>
      <c r="K56" s="53"/>
      <c r="L56" s="53"/>
      <c r="M56" s="54"/>
      <c r="N56" s="48"/>
      <c r="O56" s="49"/>
      <c r="P56" s="49"/>
      <c r="Q56" s="49"/>
      <c r="R56" s="49"/>
      <c r="S56" s="49"/>
      <c r="T56" s="49"/>
      <c r="U56" s="50"/>
      <c r="V56" s="51"/>
      <c r="W56" s="52"/>
      <c r="X56" s="53"/>
      <c r="Y56" s="53"/>
      <c r="Z56" s="53"/>
      <c r="AA56" s="53"/>
      <c r="AB56" s="54"/>
      <c r="AC56" s="55">
        <f>J56-AB56</f>
        <v>0</v>
      </c>
      <c r="AD56" s="53">
        <f>K56-Y56</f>
        <v>0</v>
      </c>
      <c r="AE56" s="53">
        <f>L56-Z56</f>
        <v>0</v>
      </c>
      <c r="AF56" s="56">
        <f>M56-AA56</f>
        <v>0</v>
      </c>
    </row>
    <row r="57" spans="1:32" x14ac:dyDescent="0.25">
      <c r="A57">
        <v>20</v>
      </c>
      <c r="B57" s="130">
        <v>0</v>
      </c>
      <c r="C57">
        <v>44</v>
      </c>
      <c r="D57" s="88" t="s">
        <v>12</v>
      </c>
      <c r="E57" s="77">
        <v>0.88385999999999998</v>
      </c>
      <c r="F57" s="77">
        <v>0.88426000000000005</v>
      </c>
      <c r="G57" s="77">
        <v>0.88246999999999998</v>
      </c>
      <c r="H57" s="77">
        <v>0.88412999999999997</v>
      </c>
      <c r="I57" s="81">
        <v>4658</v>
      </c>
      <c r="J57" s="81">
        <f>(F57-G57)*100000</f>
        <v>179.00000000000693</v>
      </c>
      <c r="K57" s="81">
        <f>(H57-E57)*100000</f>
        <v>26.999999999999247</v>
      </c>
      <c r="L57" s="81">
        <f>(F57-H57)*100000</f>
        <v>13.00000000000745</v>
      </c>
      <c r="M57" s="85">
        <f>(E57-G57)*100000</f>
        <v>139.00000000000023</v>
      </c>
      <c r="N57" s="48" t="s">
        <v>15</v>
      </c>
      <c r="O57" s="49" t="s">
        <v>12</v>
      </c>
      <c r="P57" s="49" t="s">
        <v>18</v>
      </c>
      <c r="Q57" s="49" t="s">
        <v>12</v>
      </c>
      <c r="R57" s="49" t="s">
        <v>15</v>
      </c>
      <c r="S57" s="49" t="s">
        <v>18</v>
      </c>
      <c r="T57" s="49" t="s">
        <v>12</v>
      </c>
      <c r="U57" s="50" t="s">
        <v>15</v>
      </c>
      <c r="V57" s="51">
        <v>133.16</v>
      </c>
      <c r="W57" s="52">
        <v>132.85</v>
      </c>
      <c r="X57" s="53">
        <v>3050</v>
      </c>
      <c r="Y57" s="53">
        <v>228</v>
      </c>
      <c r="Z57" s="53">
        <v>66</v>
      </c>
      <c r="AA57" s="53">
        <v>11</v>
      </c>
      <c r="AB57" s="54">
        <v>305</v>
      </c>
      <c r="AC57" s="62">
        <f>J57-AB57</f>
        <v>-125.99999999999307</v>
      </c>
      <c r="AD57" s="53">
        <f>K57-Y57</f>
        <v>-201.00000000000074</v>
      </c>
      <c r="AE57" s="53">
        <f>L57-Z57</f>
        <v>-52.999999999992554</v>
      </c>
      <c r="AF57" s="56">
        <f>M57-AA57</f>
        <v>128.00000000000023</v>
      </c>
    </row>
    <row r="58" spans="1:32" x14ac:dyDescent="0.25">
      <c r="A58">
        <v>18</v>
      </c>
      <c r="B58" s="130">
        <v>0.16666666666666666</v>
      </c>
      <c r="C58">
        <v>45</v>
      </c>
      <c r="D58" s="88" t="s">
        <v>13</v>
      </c>
      <c r="E58" s="80">
        <v>0.88412000000000002</v>
      </c>
      <c r="F58" s="80">
        <v>0.88451000000000002</v>
      </c>
      <c r="G58" s="80">
        <v>0.88288999999999995</v>
      </c>
      <c r="H58" s="80">
        <v>0.88319000000000003</v>
      </c>
      <c r="I58" s="82">
        <v>5548</v>
      </c>
      <c r="J58" s="83">
        <f>(F58-G58)*100000</f>
        <v>162.00000000000659</v>
      </c>
      <c r="K58" s="83">
        <f>(E58-H58)*100000</f>
        <v>92.999999999998636</v>
      </c>
      <c r="L58" s="83">
        <f>(F58-E58)*100000</f>
        <v>39.000000000000142</v>
      </c>
      <c r="M58" s="84">
        <f>(H58-G58)*100000</f>
        <v>30.000000000007798</v>
      </c>
      <c r="N58" s="48" t="s">
        <v>15</v>
      </c>
      <c r="O58" s="49" t="s">
        <v>12</v>
      </c>
      <c r="P58" s="49" t="s">
        <v>18</v>
      </c>
      <c r="Q58" s="49" t="s">
        <v>12</v>
      </c>
      <c r="R58" s="49" t="s">
        <v>15</v>
      </c>
      <c r="S58" s="49" t="s">
        <v>18</v>
      </c>
      <c r="T58" s="49" t="s">
        <v>12</v>
      </c>
      <c r="U58" s="50" t="s">
        <v>15</v>
      </c>
      <c r="V58" s="51">
        <v>133.44</v>
      </c>
      <c r="W58" s="52">
        <v>133.09</v>
      </c>
      <c r="X58" s="53">
        <v>3590</v>
      </c>
      <c r="Y58" s="53">
        <v>205</v>
      </c>
      <c r="Z58" s="53">
        <v>147</v>
      </c>
      <c r="AA58" s="53">
        <v>7</v>
      </c>
      <c r="AB58" s="54">
        <v>359</v>
      </c>
      <c r="AC58" s="62">
        <f>J58-AB58</f>
        <v>-196.99999999999341</v>
      </c>
      <c r="AD58" s="60">
        <f>K58-Y58</f>
        <v>-112.00000000000136</v>
      </c>
      <c r="AE58" s="53">
        <f>L58-Z58</f>
        <v>-107.99999999999986</v>
      </c>
      <c r="AF58" s="56">
        <f>M58-AA58</f>
        <v>23.000000000007798</v>
      </c>
    </row>
    <row r="59" spans="1:32" x14ac:dyDescent="0.25">
      <c r="A59">
        <v>17</v>
      </c>
      <c r="B59" s="130">
        <v>0.33333333333333331</v>
      </c>
      <c r="C59">
        <v>46</v>
      </c>
      <c r="D59" s="88" t="s">
        <v>12</v>
      </c>
      <c r="E59" s="77">
        <v>0.88317999999999997</v>
      </c>
      <c r="F59" s="77">
        <v>0.88597999999999999</v>
      </c>
      <c r="G59" s="77">
        <v>0.88234000000000001</v>
      </c>
      <c r="H59" s="77">
        <v>0.88590000000000002</v>
      </c>
      <c r="I59" s="81">
        <v>12170</v>
      </c>
      <c r="J59" s="81">
        <f>(F59-G59)*100000</f>
        <v>363.99999999999767</v>
      </c>
      <c r="K59" s="81">
        <f>(H59-E59)*100000</f>
        <v>272.00000000000557</v>
      </c>
      <c r="L59" s="81">
        <f>(F59-H59)*100000</f>
        <v>7.9999999999968985</v>
      </c>
      <c r="M59" s="85">
        <f>(E59-G59)*100000</f>
        <v>83.999999999995197</v>
      </c>
      <c r="N59" s="48" t="s">
        <v>15</v>
      </c>
      <c r="O59" s="57">
        <v>0</v>
      </c>
      <c r="P59" s="49" t="s">
        <v>18</v>
      </c>
      <c r="Q59" s="57">
        <v>0</v>
      </c>
      <c r="R59" s="49" t="s">
        <v>15</v>
      </c>
      <c r="S59" s="49" t="s">
        <v>18</v>
      </c>
      <c r="T59" s="57">
        <v>0</v>
      </c>
      <c r="U59" s="50" t="s">
        <v>15</v>
      </c>
      <c r="V59" s="51">
        <v>133.43</v>
      </c>
      <c r="W59" s="52">
        <v>133.06</v>
      </c>
      <c r="X59" s="53">
        <v>3710</v>
      </c>
      <c r="Y59" s="53">
        <v>184</v>
      </c>
      <c r="Z59" s="53">
        <v>131</v>
      </c>
      <c r="AA59" s="53">
        <v>56</v>
      </c>
      <c r="AB59" s="54">
        <v>371</v>
      </c>
      <c r="AC59" s="55">
        <f>J59-AB59</f>
        <v>-7.0000000000023306</v>
      </c>
      <c r="AD59" s="53">
        <f>K59-Y59</f>
        <v>88.000000000005571</v>
      </c>
      <c r="AE59" s="53">
        <f>L59-Z59</f>
        <v>-123.0000000000031</v>
      </c>
      <c r="AF59" s="56">
        <f>M59-AA59</f>
        <v>27.999999999995197</v>
      </c>
    </row>
    <row r="60" spans="1:32" x14ac:dyDescent="0.25">
      <c r="A60">
        <v>52</v>
      </c>
      <c r="B60" s="130">
        <v>0.5</v>
      </c>
      <c r="C60">
        <v>47</v>
      </c>
      <c r="D60" s="88" t="s">
        <v>13</v>
      </c>
      <c r="E60" s="80">
        <v>0.88588999999999996</v>
      </c>
      <c r="F60" s="80">
        <v>0.88734999999999997</v>
      </c>
      <c r="G60" s="80">
        <v>0.88505</v>
      </c>
      <c r="H60" s="80">
        <v>0.88546000000000002</v>
      </c>
      <c r="I60" s="82">
        <v>16876</v>
      </c>
      <c r="J60" s="83">
        <f>(F60-G60)*100000</f>
        <v>229.99999999999687</v>
      </c>
      <c r="K60" s="83">
        <f>(E60-H60)*100000</f>
        <v>42.999999999993044</v>
      </c>
      <c r="L60" s="83">
        <f>(F60-E60)*100000</f>
        <v>146.00000000000168</v>
      </c>
      <c r="M60" s="84">
        <f>(H60-G60)*100000</f>
        <v>41.000000000002146</v>
      </c>
      <c r="N60" s="48" t="s">
        <v>15</v>
      </c>
      <c r="O60" s="57">
        <v>0</v>
      </c>
      <c r="P60" s="49" t="s">
        <v>18</v>
      </c>
      <c r="Q60" s="57">
        <v>0</v>
      </c>
      <c r="R60" s="49" t="s">
        <v>15</v>
      </c>
      <c r="S60" s="49" t="s">
        <v>18</v>
      </c>
      <c r="T60" s="57">
        <v>0</v>
      </c>
      <c r="U60" s="50" t="s">
        <v>15</v>
      </c>
      <c r="V60" s="51">
        <v>133.19</v>
      </c>
      <c r="W60" s="52">
        <v>132.76</v>
      </c>
      <c r="X60" s="53">
        <v>4270</v>
      </c>
      <c r="Y60" s="53">
        <v>326</v>
      </c>
      <c r="Z60" s="53">
        <v>77</v>
      </c>
      <c r="AA60" s="53">
        <v>24</v>
      </c>
      <c r="AB60" s="54">
        <v>427</v>
      </c>
      <c r="AC60" s="55">
        <f>J60-AB60</f>
        <v>-197.00000000000313</v>
      </c>
      <c r="AD60" s="53">
        <f>K60-Y60</f>
        <v>-283.00000000000693</v>
      </c>
      <c r="AE60" s="53">
        <f>L60-Z60</f>
        <v>69.000000000001677</v>
      </c>
      <c r="AF60" s="56">
        <f>M60-AA60</f>
        <v>17.000000000002146</v>
      </c>
    </row>
    <row r="61" spans="1:32" x14ac:dyDescent="0.25">
      <c r="A61">
        <v>87</v>
      </c>
      <c r="B61" s="130">
        <v>0.66666666666666663</v>
      </c>
      <c r="C61">
        <v>48</v>
      </c>
      <c r="D61" s="88" t="s">
        <v>13</v>
      </c>
      <c r="E61" s="80">
        <v>0.88544999999999996</v>
      </c>
      <c r="F61" s="80">
        <v>0.88758999999999999</v>
      </c>
      <c r="G61" s="80">
        <v>0.88515999999999995</v>
      </c>
      <c r="H61" s="80">
        <v>0.88541999999999998</v>
      </c>
      <c r="I61" s="82">
        <v>21110</v>
      </c>
      <c r="J61" s="83">
        <f>(F61-G61)*100000</f>
        <v>243.00000000000432</v>
      </c>
      <c r="K61" s="83">
        <f>(E61-H61)*100000</f>
        <v>2.9999999999974492</v>
      </c>
      <c r="L61" s="83">
        <f>(F61-E61)*100000</f>
        <v>214.00000000000307</v>
      </c>
      <c r="M61" s="84">
        <f>(H61-G61)*100000</f>
        <v>26.000000000003798</v>
      </c>
      <c r="N61" s="48" t="s">
        <v>15</v>
      </c>
      <c r="O61" s="49" t="s">
        <v>12</v>
      </c>
      <c r="P61" s="49" t="s">
        <v>18</v>
      </c>
      <c r="Q61" s="49" t="s">
        <v>12</v>
      </c>
      <c r="R61" s="49" t="s">
        <v>15</v>
      </c>
      <c r="S61" s="49" t="s">
        <v>18</v>
      </c>
      <c r="T61" s="49" t="s">
        <v>12</v>
      </c>
      <c r="U61" s="50" t="s">
        <v>15</v>
      </c>
      <c r="V61" s="51">
        <v>133</v>
      </c>
      <c r="W61" s="52">
        <v>132.75</v>
      </c>
      <c r="X61" s="53">
        <v>2470</v>
      </c>
      <c r="Y61" s="53">
        <v>149</v>
      </c>
      <c r="Z61" s="53">
        <v>63</v>
      </c>
      <c r="AA61" s="53">
        <v>35</v>
      </c>
      <c r="AB61" s="54">
        <v>247</v>
      </c>
      <c r="AC61" s="55">
        <f>J61-AB61</f>
        <v>-3.9999999999956799</v>
      </c>
      <c r="AD61" s="53">
        <f>K61-Y61</f>
        <v>-146.00000000000256</v>
      </c>
      <c r="AE61" s="53">
        <f>L61-Z61</f>
        <v>151.00000000000307</v>
      </c>
      <c r="AF61" s="56">
        <f>M61-AA61</f>
        <v>-8.9999999999962021</v>
      </c>
    </row>
    <row r="62" spans="1:32" x14ac:dyDescent="0.25">
      <c r="A62">
        <v>22</v>
      </c>
      <c r="B62" s="130">
        <v>0.83333333333333337</v>
      </c>
      <c r="C62">
        <v>49</v>
      </c>
      <c r="D62" s="88" t="s">
        <v>13</v>
      </c>
      <c r="E62" s="80">
        <v>0.88541000000000003</v>
      </c>
      <c r="F62" s="80">
        <v>0.88714000000000004</v>
      </c>
      <c r="G62" s="80">
        <v>0.88443000000000005</v>
      </c>
      <c r="H62" s="80">
        <v>0.88480999999999999</v>
      </c>
      <c r="I62" s="82">
        <v>11761</v>
      </c>
      <c r="J62" s="83">
        <f>(F62-G62)*100000</f>
        <v>270.99999999999903</v>
      </c>
      <c r="K62" s="83">
        <f>(E62-H62)*100000</f>
        <v>60.000000000004491</v>
      </c>
      <c r="L62" s="83">
        <f>(F62-E62)*100000</f>
        <v>173.00000000000094</v>
      </c>
      <c r="M62" s="84">
        <f>(H62-G62)*100000</f>
        <v>37.999999999993591</v>
      </c>
      <c r="N62" s="48" t="s">
        <v>15</v>
      </c>
      <c r="O62" s="49" t="s">
        <v>12</v>
      </c>
      <c r="P62" s="49" t="s">
        <v>18</v>
      </c>
      <c r="Q62" s="49" t="s">
        <v>12</v>
      </c>
      <c r="R62" s="49" t="s">
        <v>15</v>
      </c>
      <c r="S62" s="49" t="s">
        <v>18</v>
      </c>
      <c r="T62" s="49" t="s">
        <v>12</v>
      </c>
      <c r="U62" s="50" t="s">
        <v>15</v>
      </c>
      <c r="V62" s="51">
        <v>133.15</v>
      </c>
      <c r="W62" s="52">
        <v>132.91</v>
      </c>
      <c r="X62" s="53">
        <v>2440</v>
      </c>
      <c r="Y62" s="53">
        <v>197</v>
      </c>
      <c r="Z62" s="53">
        <v>16</v>
      </c>
      <c r="AA62" s="53">
        <v>31</v>
      </c>
      <c r="AB62" s="54">
        <v>244</v>
      </c>
      <c r="AC62" s="55">
        <f>J62-AB62</f>
        <v>26.999999999999034</v>
      </c>
      <c r="AD62" s="53">
        <f>K62-Y62</f>
        <v>-136.99999999999551</v>
      </c>
      <c r="AE62" s="53">
        <f>L62-Z62</f>
        <v>157.00000000000094</v>
      </c>
      <c r="AF62" s="56">
        <f>M62-AA62</f>
        <v>6.9999999999935909</v>
      </c>
    </row>
    <row r="63" spans="1:32" x14ac:dyDescent="0.25">
      <c r="A63">
        <v>24</v>
      </c>
      <c r="B63" s="75">
        <v>43049</v>
      </c>
      <c r="C63">
        <v>50</v>
      </c>
      <c r="D63" s="89" t="s">
        <v>45</v>
      </c>
      <c r="E63" s="49"/>
      <c r="F63" s="49"/>
      <c r="G63" s="49"/>
      <c r="H63" s="49"/>
      <c r="I63" s="53"/>
      <c r="J63" s="53"/>
      <c r="K63" s="53"/>
      <c r="L63" s="53"/>
      <c r="M63" s="54"/>
      <c r="N63" s="48"/>
      <c r="O63" s="49"/>
      <c r="P63" s="49"/>
      <c r="Q63" s="49"/>
      <c r="R63" s="49"/>
      <c r="S63" s="49"/>
      <c r="T63" s="49"/>
      <c r="U63" s="50"/>
      <c r="V63" s="51"/>
      <c r="W63" s="52"/>
      <c r="X63" s="53"/>
      <c r="Y63" s="53"/>
      <c r="Z63" s="53"/>
      <c r="AA63" s="53"/>
      <c r="AB63" s="54"/>
      <c r="AC63" s="55">
        <f>J63-AB63</f>
        <v>0</v>
      </c>
      <c r="AD63" s="53">
        <f>K63-Y63</f>
        <v>0</v>
      </c>
      <c r="AE63" s="53">
        <f>L63-Z63</f>
        <v>0</v>
      </c>
      <c r="AF63" s="56">
        <f>M63-AA63</f>
        <v>0</v>
      </c>
    </row>
    <row r="64" spans="1:32" x14ac:dyDescent="0.25">
      <c r="A64">
        <v>75</v>
      </c>
      <c r="B64" s="130">
        <v>0</v>
      </c>
      <c r="C64">
        <v>51</v>
      </c>
      <c r="D64" s="89" t="s">
        <v>12</v>
      </c>
      <c r="E64" s="77">
        <v>0.88483000000000001</v>
      </c>
      <c r="F64" s="77">
        <v>0.88644000000000001</v>
      </c>
      <c r="G64" s="77">
        <v>0.88395000000000001</v>
      </c>
      <c r="H64" s="77">
        <v>0.88595000000000002</v>
      </c>
      <c r="I64" s="81">
        <v>4960</v>
      </c>
      <c r="J64" s="81">
        <f>(F64-G64)*100000</f>
        <v>248.99999999999923</v>
      </c>
      <c r="K64" s="81">
        <f>(H64-E64)*100000</f>
        <v>112.00000000000099</v>
      </c>
      <c r="L64" s="81">
        <f>(F64-H64)*100000</f>
        <v>48.999999999999048</v>
      </c>
      <c r="M64" s="85">
        <f>(E64-G64)*100000</f>
        <v>87.99999999999919</v>
      </c>
      <c r="N64" s="48" t="s">
        <v>15</v>
      </c>
      <c r="O64" s="57">
        <v>0</v>
      </c>
      <c r="P64" s="49" t="s">
        <v>24</v>
      </c>
      <c r="Q64" s="57">
        <v>0</v>
      </c>
      <c r="R64" s="49" t="s">
        <v>15</v>
      </c>
      <c r="S64" s="49" t="s">
        <v>24</v>
      </c>
      <c r="T64" s="57">
        <v>0</v>
      </c>
      <c r="U64" s="50" t="s">
        <v>15</v>
      </c>
      <c r="V64" s="51">
        <v>133.83000000000001</v>
      </c>
      <c r="W64" s="52">
        <v>133.29</v>
      </c>
      <c r="X64" s="53">
        <v>5350</v>
      </c>
      <c r="Y64" s="53">
        <v>258</v>
      </c>
      <c r="Z64" s="53">
        <v>113</v>
      </c>
      <c r="AA64" s="53">
        <v>164</v>
      </c>
      <c r="AB64" s="54">
        <v>535</v>
      </c>
      <c r="AC64" s="55">
        <f>J64-AB64</f>
        <v>-286.0000000000008</v>
      </c>
      <c r="AD64" s="53">
        <f>K64-Y64</f>
        <v>-145.99999999999901</v>
      </c>
      <c r="AE64" s="53">
        <f>L64-Z64</f>
        <v>-64.000000000000952</v>
      </c>
      <c r="AF64" s="56">
        <f>M64-AA64</f>
        <v>-76.00000000000081</v>
      </c>
    </row>
    <row r="65" spans="1:32" x14ac:dyDescent="0.25">
      <c r="A65">
        <v>4</v>
      </c>
      <c r="B65" s="130">
        <v>0.16666666666666666</v>
      </c>
      <c r="C65">
        <v>52</v>
      </c>
      <c r="D65" s="89" t="s">
        <v>13</v>
      </c>
      <c r="E65" s="80">
        <v>0.88595000000000002</v>
      </c>
      <c r="F65" s="80">
        <v>0.88622000000000001</v>
      </c>
      <c r="G65" s="80">
        <v>0.88554999999999995</v>
      </c>
      <c r="H65" s="80">
        <v>0.88585000000000003</v>
      </c>
      <c r="I65" s="82">
        <v>4053</v>
      </c>
      <c r="J65" s="83">
        <f>(F65-G65)*100000</f>
        <v>67.00000000000594</v>
      </c>
      <c r="K65" s="83">
        <f>(E65-H65)*100000</f>
        <v>9.9999999999988987</v>
      </c>
      <c r="L65" s="83">
        <f>(F65-E65)*100000</f>
        <v>26.999999999999247</v>
      </c>
      <c r="M65" s="84">
        <f>(H65-G65)*100000</f>
        <v>30.000000000007798</v>
      </c>
      <c r="N65" s="48" t="s">
        <v>15</v>
      </c>
      <c r="O65" s="57">
        <v>0</v>
      </c>
      <c r="P65" s="49" t="s">
        <v>24</v>
      </c>
      <c r="Q65" s="57">
        <v>0</v>
      </c>
      <c r="R65" s="49" t="s">
        <v>15</v>
      </c>
      <c r="S65" s="49" t="s">
        <v>24</v>
      </c>
      <c r="T65" s="57">
        <v>0</v>
      </c>
      <c r="U65" s="50" t="s">
        <v>15</v>
      </c>
      <c r="V65" s="51">
        <v>133.56</v>
      </c>
      <c r="W65" s="52">
        <v>133.31</v>
      </c>
      <c r="X65" s="53">
        <v>2480</v>
      </c>
      <c r="Y65" s="53">
        <v>45</v>
      </c>
      <c r="Z65" s="53">
        <v>105</v>
      </c>
      <c r="AA65" s="53">
        <v>98</v>
      </c>
      <c r="AB65" s="54">
        <v>248</v>
      </c>
      <c r="AC65" s="55">
        <f>J65-AB65</f>
        <v>-180.99999999999406</v>
      </c>
      <c r="AD65" s="53">
        <f>K65-Y65</f>
        <v>-35.000000000001101</v>
      </c>
      <c r="AE65" s="53">
        <f>L65-Z65</f>
        <v>-78.000000000000753</v>
      </c>
      <c r="AF65" s="56">
        <f>M65-AA65</f>
        <v>-67.999999999992198</v>
      </c>
    </row>
    <row r="66" spans="1:32" x14ac:dyDescent="0.25">
      <c r="A66">
        <v>110</v>
      </c>
      <c r="B66" s="130">
        <v>0.33333333333333331</v>
      </c>
      <c r="C66">
        <v>53</v>
      </c>
      <c r="D66" s="89" t="s">
        <v>12</v>
      </c>
      <c r="E66" s="77">
        <v>0.88583999999999996</v>
      </c>
      <c r="F66" s="77">
        <v>0.88734999999999997</v>
      </c>
      <c r="G66" s="77">
        <v>0.88439000000000001</v>
      </c>
      <c r="H66" s="77">
        <v>0.88643000000000005</v>
      </c>
      <c r="I66" s="81">
        <v>16952</v>
      </c>
      <c r="J66" s="81">
        <f>(F66-G66)*100000</f>
        <v>295.99999999999625</v>
      </c>
      <c r="K66" s="81">
        <f>(H66-E66)*100000</f>
        <v>59.000000000009045</v>
      </c>
      <c r="L66" s="81">
        <f>(F66-H66)*100000</f>
        <v>91.999999999992085</v>
      </c>
      <c r="M66" s="85">
        <f>(E66-G66)*100000</f>
        <v>144.99999999999514</v>
      </c>
      <c r="N66" s="48" t="s">
        <v>15</v>
      </c>
      <c r="O66" s="49" t="s">
        <v>12</v>
      </c>
      <c r="P66" s="49" t="s">
        <v>24</v>
      </c>
      <c r="Q66" s="49" t="s">
        <v>12</v>
      </c>
      <c r="R66" s="49" t="s">
        <v>15</v>
      </c>
      <c r="S66" s="49" t="s">
        <v>24</v>
      </c>
      <c r="T66" s="49" t="s">
        <v>12</v>
      </c>
      <c r="U66" s="50" t="s">
        <v>15</v>
      </c>
      <c r="V66" s="51">
        <v>133.63999999999999</v>
      </c>
      <c r="W66" s="52">
        <v>133.37</v>
      </c>
      <c r="X66" s="53">
        <v>2630</v>
      </c>
      <c r="Y66" s="53">
        <v>99</v>
      </c>
      <c r="Z66" s="53">
        <v>125</v>
      </c>
      <c r="AA66" s="53">
        <v>39</v>
      </c>
      <c r="AB66" s="54">
        <v>263</v>
      </c>
      <c r="AC66" s="55">
        <f>J66-AB66</f>
        <v>32.999999999996248</v>
      </c>
      <c r="AD66" s="53">
        <f>K66-Y66</f>
        <v>-39.999999999990955</v>
      </c>
      <c r="AE66" s="53">
        <f>L66-Z66</f>
        <v>-33.000000000007915</v>
      </c>
      <c r="AF66" s="56">
        <f>M66-AA66</f>
        <v>105.99999999999514</v>
      </c>
    </row>
    <row r="67" spans="1:32" x14ac:dyDescent="0.25">
      <c r="A67">
        <v>108</v>
      </c>
      <c r="B67" s="130">
        <v>0.5</v>
      </c>
      <c r="C67">
        <v>54</v>
      </c>
      <c r="D67" s="89" t="s">
        <v>13</v>
      </c>
      <c r="E67" s="80">
        <v>0.88643000000000005</v>
      </c>
      <c r="F67" s="80">
        <v>0.88661999999999996</v>
      </c>
      <c r="G67" s="80">
        <v>0.88107000000000002</v>
      </c>
      <c r="H67" s="80">
        <v>0.88222999999999996</v>
      </c>
      <c r="I67" s="82">
        <v>16013</v>
      </c>
      <c r="J67" s="83">
        <f>(F67-G67)*100000</f>
        <v>554.99999999999443</v>
      </c>
      <c r="K67" s="83">
        <f>(E67-H67)*100000</f>
        <v>420.00000000000927</v>
      </c>
      <c r="L67" s="83">
        <f>(F67-E67)*100000</f>
        <v>18.999999999991246</v>
      </c>
      <c r="M67" s="84">
        <f>(H67-G67)*100000</f>
        <v>115.99999999999389</v>
      </c>
      <c r="N67" s="48" t="s">
        <v>15</v>
      </c>
      <c r="O67" s="57">
        <v>0</v>
      </c>
      <c r="P67" s="49" t="s">
        <v>24</v>
      </c>
      <c r="Q67" s="57">
        <v>0</v>
      </c>
      <c r="R67" s="49" t="s">
        <v>15</v>
      </c>
      <c r="S67" s="49" t="s">
        <v>24</v>
      </c>
      <c r="T67" s="57">
        <v>0</v>
      </c>
      <c r="U67" s="50" t="s">
        <v>15</v>
      </c>
      <c r="V67" s="51">
        <v>133.59</v>
      </c>
      <c r="W67" s="52">
        <v>133.15</v>
      </c>
      <c r="X67" s="53">
        <v>4390</v>
      </c>
      <c r="Y67" s="53">
        <v>70</v>
      </c>
      <c r="Z67" s="53">
        <v>77</v>
      </c>
      <c r="AA67" s="53">
        <v>292</v>
      </c>
      <c r="AB67" s="54">
        <v>439</v>
      </c>
      <c r="AC67" s="55">
        <f>J67-AB67</f>
        <v>115.99999999999443</v>
      </c>
      <c r="AD67" s="53">
        <f>K67-Y67</f>
        <v>350.00000000000927</v>
      </c>
      <c r="AE67" s="53">
        <f>L67-Z67</f>
        <v>-58.000000000008754</v>
      </c>
      <c r="AF67" s="56">
        <f>M67-AA67</f>
        <v>-176.00000000000611</v>
      </c>
    </row>
    <row r="68" spans="1:32" x14ac:dyDescent="0.25">
      <c r="A68">
        <v>47</v>
      </c>
      <c r="B68" s="130">
        <v>0.66666666666666663</v>
      </c>
      <c r="C68">
        <v>55</v>
      </c>
      <c r="D68" s="89" t="s">
        <v>12</v>
      </c>
      <c r="E68" s="77">
        <v>0.88222999999999996</v>
      </c>
      <c r="F68" s="77">
        <v>0.88373999999999997</v>
      </c>
      <c r="G68" s="77">
        <v>0.88183</v>
      </c>
      <c r="H68" s="77">
        <v>0.88353000000000004</v>
      </c>
      <c r="I68" s="81">
        <v>16873</v>
      </c>
      <c r="J68" s="81">
        <f>(F68-G68)*100000</f>
        <v>190.99999999999673</v>
      </c>
      <c r="K68" s="81">
        <f>(H68-E68)*100000</f>
        <v>130.0000000000079</v>
      </c>
      <c r="L68" s="81">
        <f>(F68-H68)*100000</f>
        <v>20.999999999993246</v>
      </c>
      <c r="M68" s="85">
        <f>(E68-G68)*100000</f>
        <v>39.999999999995595</v>
      </c>
      <c r="N68" s="48" t="s">
        <v>15</v>
      </c>
      <c r="O68" s="57">
        <v>0</v>
      </c>
      <c r="P68" s="49" t="s">
        <v>24</v>
      </c>
      <c r="Q68" s="57">
        <v>0</v>
      </c>
      <c r="R68" s="49" t="s">
        <v>15</v>
      </c>
      <c r="S68" s="49" t="s">
        <v>24</v>
      </c>
      <c r="T68" s="57">
        <v>0</v>
      </c>
      <c r="U68" s="50" t="s">
        <v>15</v>
      </c>
      <c r="V68" s="51">
        <v>133.53</v>
      </c>
      <c r="W68" s="52">
        <v>133.11000000000001</v>
      </c>
      <c r="X68" s="53">
        <v>4200</v>
      </c>
      <c r="Y68" s="53">
        <v>318</v>
      </c>
      <c r="Z68" s="53">
        <v>82</v>
      </c>
      <c r="AA68" s="53">
        <v>20</v>
      </c>
      <c r="AB68" s="54">
        <v>420</v>
      </c>
      <c r="AC68" s="55">
        <f>J68-AB68</f>
        <v>-229.00000000000327</v>
      </c>
      <c r="AD68" s="53">
        <f>K68-Y68</f>
        <v>-187.9999999999921</v>
      </c>
      <c r="AE68" s="53">
        <f>L68-Z68</f>
        <v>-61.00000000000675</v>
      </c>
      <c r="AF68" s="56">
        <f>M68-AA68</f>
        <v>19.999999999995595</v>
      </c>
    </row>
    <row r="69" spans="1:32" x14ac:dyDescent="0.25">
      <c r="A69">
        <v>14</v>
      </c>
      <c r="B69" s="130">
        <v>0.83333333333333337</v>
      </c>
      <c r="C69">
        <v>56</v>
      </c>
      <c r="D69" s="89" t="s">
        <v>12</v>
      </c>
      <c r="E69" s="77">
        <v>0.88349999999999995</v>
      </c>
      <c r="F69" s="77">
        <v>0.88410999999999995</v>
      </c>
      <c r="G69" s="77">
        <v>0.88310999999999995</v>
      </c>
      <c r="H69" s="77">
        <v>0.88380999999999998</v>
      </c>
      <c r="I69" s="81">
        <v>6976</v>
      </c>
      <c r="J69" s="81">
        <f>(F69-G69)*100000</f>
        <v>100.00000000000009</v>
      </c>
      <c r="K69" s="81">
        <f>(H69-E69)*100000</f>
        <v>31.000000000003247</v>
      </c>
      <c r="L69" s="81">
        <f>(F69-H69)*100000</f>
        <v>29.999999999996696</v>
      </c>
      <c r="M69" s="85">
        <f>(E69-G69)*100000</f>
        <v>39.000000000000142</v>
      </c>
      <c r="N69" s="48" t="s">
        <v>15</v>
      </c>
      <c r="O69" s="57">
        <v>0</v>
      </c>
      <c r="P69" s="49" t="s">
        <v>24</v>
      </c>
      <c r="Q69" s="57">
        <v>0</v>
      </c>
      <c r="R69" s="49" t="s">
        <v>15</v>
      </c>
      <c r="S69" s="49" t="s">
        <v>24</v>
      </c>
      <c r="T69" s="57">
        <v>0</v>
      </c>
      <c r="U69" s="50" t="s">
        <v>15</v>
      </c>
      <c r="V69" s="51">
        <v>133.15</v>
      </c>
      <c r="W69" s="52">
        <v>132.79</v>
      </c>
      <c r="X69" s="53">
        <v>3630</v>
      </c>
      <c r="Y69" s="53">
        <v>264</v>
      </c>
      <c r="Z69" s="53">
        <v>23</v>
      </c>
      <c r="AA69" s="53">
        <v>76</v>
      </c>
      <c r="AB69" s="54">
        <v>363</v>
      </c>
      <c r="AC69" s="62">
        <f>J69-AB69</f>
        <v>-262.99999999999989</v>
      </c>
      <c r="AD69" s="53">
        <f>K69-Y69</f>
        <v>-232.99999999999676</v>
      </c>
      <c r="AE69" s="53">
        <f>L69-Z69</f>
        <v>6.999999999996696</v>
      </c>
      <c r="AF69" s="56">
        <f>M69-AA69</f>
        <v>-36.999999999999858</v>
      </c>
    </row>
    <row r="70" spans="1:32" x14ac:dyDescent="0.25">
      <c r="A70">
        <v>49</v>
      </c>
      <c r="B70" s="75">
        <v>43052</v>
      </c>
      <c r="C70">
        <v>57</v>
      </c>
      <c r="D70" s="90" t="s">
        <v>46</v>
      </c>
      <c r="E70" s="49"/>
      <c r="F70" s="49"/>
      <c r="G70" s="49"/>
      <c r="H70" s="49"/>
      <c r="I70" s="53"/>
      <c r="J70" s="53"/>
      <c r="K70" s="53"/>
      <c r="L70" s="53"/>
      <c r="M70" s="54"/>
      <c r="N70" s="48"/>
      <c r="O70" s="49"/>
      <c r="P70" s="49"/>
      <c r="Q70" s="49"/>
      <c r="R70" s="49"/>
      <c r="S70" s="49"/>
      <c r="T70" s="49"/>
      <c r="U70" s="50"/>
      <c r="V70" s="51"/>
      <c r="W70" s="52"/>
      <c r="X70" s="53"/>
      <c r="Y70" s="53"/>
      <c r="Z70" s="53"/>
      <c r="AA70" s="53"/>
      <c r="AB70" s="54"/>
      <c r="AC70" s="55">
        <f>J70-AB70</f>
        <v>0</v>
      </c>
      <c r="AD70" s="53">
        <f>K70-Y70</f>
        <v>0</v>
      </c>
      <c r="AE70" s="53">
        <f>L70-Z70</f>
        <v>0</v>
      </c>
      <c r="AF70" s="56">
        <f>M70-AA70</f>
        <v>0</v>
      </c>
    </row>
    <row r="71" spans="1:32" x14ac:dyDescent="0.25">
      <c r="A71">
        <v>81</v>
      </c>
      <c r="B71" s="130">
        <v>0</v>
      </c>
      <c r="C71">
        <v>58</v>
      </c>
      <c r="D71" s="90" t="s">
        <v>12</v>
      </c>
      <c r="E71" s="77">
        <v>0.88370000000000004</v>
      </c>
      <c r="F71" s="77">
        <v>0.88888</v>
      </c>
      <c r="G71" s="77">
        <v>0.88370000000000004</v>
      </c>
      <c r="H71" s="77">
        <v>0.88788999999999996</v>
      </c>
      <c r="I71" s="81">
        <v>6120</v>
      </c>
      <c r="J71" s="81">
        <f>(F71-G71)*100000</f>
        <v>517.99999999999625</v>
      </c>
      <c r="K71" s="81">
        <f>(H71-E71)*100000</f>
        <v>418.99999999999159</v>
      </c>
      <c r="L71" s="81">
        <f>(F71-H71)*100000</f>
        <v>99.000000000004633</v>
      </c>
      <c r="M71" s="85">
        <f>(E71-G71)*100000</f>
        <v>0</v>
      </c>
      <c r="N71" s="48" t="s">
        <v>15</v>
      </c>
      <c r="O71" s="49" t="s">
        <v>12</v>
      </c>
      <c r="P71" s="49" t="s">
        <v>26</v>
      </c>
      <c r="Q71" s="49" t="s">
        <v>12</v>
      </c>
      <c r="R71" s="49" t="s">
        <v>15</v>
      </c>
      <c r="S71" s="49" t="s">
        <v>26</v>
      </c>
      <c r="T71" s="49" t="s">
        <v>12</v>
      </c>
      <c r="U71" s="50" t="s">
        <v>15</v>
      </c>
      <c r="V71" s="51">
        <v>132.71</v>
      </c>
      <c r="W71" s="52">
        <v>132.49</v>
      </c>
      <c r="X71" s="53">
        <v>2190</v>
      </c>
      <c r="Y71" s="53">
        <v>104</v>
      </c>
      <c r="Z71" s="53">
        <v>95</v>
      </c>
      <c r="AA71" s="53">
        <v>20</v>
      </c>
      <c r="AB71" s="54">
        <v>219</v>
      </c>
      <c r="AC71" s="55">
        <f>J71-AB71</f>
        <v>298.99999999999625</v>
      </c>
      <c r="AD71" s="53">
        <f>K71-Y71</f>
        <v>314.99999999999159</v>
      </c>
      <c r="AE71" s="53">
        <f>L71-Z71</f>
        <v>4.0000000000046327</v>
      </c>
      <c r="AF71" s="56">
        <f>M71-AA71</f>
        <v>-20</v>
      </c>
    </row>
    <row r="72" spans="1:32" x14ac:dyDescent="0.25">
      <c r="A72">
        <v>45</v>
      </c>
      <c r="B72" s="130">
        <v>0.16666666666666666</v>
      </c>
      <c r="C72">
        <v>59</v>
      </c>
      <c r="D72" s="90" t="s">
        <v>13</v>
      </c>
      <c r="E72" s="80">
        <v>0.88788</v>
      </c>
      <c r="F72" s="80">
        <v>0.88834999999999997</v>
      </c>
      <c r="G72" s="80">
        <v>0.88744999999999996</v>
      </c>
      <c r="H72" s="80">
        <v>0.88756000000000002</v>
      </c>
      <c r="I72" s="82">
        <v>3748</v>
      </c>
      <c r="J72" s="83">
        <f>(F72-G72)*100000</f>
        <v>90.000000000001194</v>
      </c>
      <c r="K72" s="83">
        <f>(E72-H72)*100000</f>
        <v>31.999999999998696</v>
      </c>
      <c r="L72" s="83">
        <f>(F72-E72)*100000</f>
        <v>46.999999999997044</v>
      </c>
      <c r="M72" s="84">
        <f>(H72-G72)*100000</f>
        <v>11.00000000000545</v>
      </c>
      <c r="N72" s="48" t="s">
        <v>15</v>
      </c>
      <c r="O72" s="49" t="s">
        <v>12</v>
      </c>
      <c r="P72" s="49" t="s">
        <v>26</v>
      </c>
      <c r="Q72" s="49" t="s">
        <v>12</v>
      </c>
      <c r="R72" s="49" t="s">
        <v>15</v>
      </c>
      <c r="S72" s="49" t="s">
        <v>26</v>
      </c>
      <c r="T72" s="49" t="s">
        <v>12</v>
      </c>
      <c r="U72" s="50" t="s">
        <v>15</v>
      </c>
      <c r="V72" s="51">
        <v>133.02000000000001</v>
      </c>
      <c r="W72" s="52">
        <v>132.56</v>
      </c>
      <c r="X72" s="53">
        <v>4510</v>
      </c>
      <c r="Y72" s="53">
        <v>326</v>
      </c>
      <c r="Z72" s="53">
        <v>79</v>
      </c>
      <c r="AA72" s="53">
        <v>46</v>
      </c>
      <c r="AB72" s="54">
        <v>451</v>
      </c>
      <c r="AC72" s="55">
        <f>J72-AB72</f>
        <v>-360.99999999999881</v>
      </c>
      <c r="AD72" s="53">
        <f>K72-Y72</f>
        <v>-294.00000000000131</v>
      </c>
      <c r="AE72" s="53">
        <f>L72-Z72</f>
        <v>-32.000000000002956</v>
      </c>
      <c r="AF72" s="56">
        <f>M72-AA72</f>
        <v>-34.99999999999455</v>
      </c>
    </row>
    <row r="73" spans="1:32" x14ac:dyDescent="0.25">
      <c r="A73">
        <v>88</v>
      </c>
      <c r="B73" s="130">
        <v>0.33333333333333331</v>
      </c>
      <c r="C73">
        <v>60</v>
      </c>
      <c r="D73" s="90" t="s">
        <v>12</v>
      </c>
      <c r="E73" s="77">
        <v>0.88758000000000004</v>
      </c>
      <c r="F73" s="77">
        <v>0.89173999999999998</v>
      </c>
      <c r="G73" s="77">
        <v>0.88744000000000001</v>
      </c>
      <c r="H73" s="77">
        <v>0.89005999999999996</v>
      </c>
      <c r="I73" s="81">
        <v>14976</v>
      </c>
      <c r="J73" s="81">
        <f>(F73-G73)*100000</f>
        <v>429.99999999999704</v>
      </c>
      <c r="K73" s="81">
        <f>(H73-E73)*100000</f>
        <v>247.99999999999267</v>
      </c>
      <c r="L73" s="81">
        <f>(F73-H73)*100000</f>
        <v>168.00000000000148</v>
      </c>
      <c r="M73" s="85">
        <f>(E73-G73)*100000</f>
        <v>14.000000000002899</v>
      </c>
      <c r="N73" s="48" t="s">
        <v>15</v>
      </c>
      <c r="O73" s="49" t="s">
        <v>12</v>
      </c>
      <c r="P73" s="49" t="s">
        <v>26</v>
      </c>
      <c r="Q73" s="49" t="s">
        <v>12</v>
      </c>
      <c r="R73" s="49" t="s">
        <v>15</v>
      </c>
      <c r="S73" s="49" t="s">
        <v>26</v>
      </c>
      <c r="T73" s="49" t="s">
        <v>12</v>
      </c>
      <c r="U73" s="50" t="s">
        <v>15</v>
      </c>
      <c r="V73" s="51">
        <v>133.33000000000001</v>
      </c>
      <c r="W73" s="52">
        <v>132.91999999999999</v>
      </c>
      <c r="X73" s="53">
        <v>4070</v>
      </c>
      <c r="Y73" s="53">
        <v>292</v>
      </c>
      <c r="Z73" s="53">
        <v>98</v>
      </c>
      <c r="AA73" s="53">
        <v>17</v>
      </c>
      <c r="AB73" s="54">
        <v>407</v>
      </c>
      <c r="AC73" s="55">
        <f>J73-AB73</f>
        <v>22.999999999997044</v>
      </c>
      <c r="AD73" s="53">
        <f>K73-Y73</f>
        <v>-44.000000000007333</v>
      </c>
      <c r="AE73" s="53">
        <f>L73-Z73</f>
        <v>70.000000000001478</v>
      </c>
      <c r="AF73" s="56">
        <f>M73-AA73</f>
        <v>-2.999999999997101</v>
      </c>
    </row>
    <row r="74" spans="1:32" x14ac:dyDescent="0.25">
      <c r="A74">
        <v>16</v>
      </c>
      <c r="B74" s="130">
        <v>0.5</v>
      </c>
      <c r="C74">
        <v>61</v>
      </c>
      <c r="D74" s="90" t="s">
        <v>12</v>
      </c>
      <c r="E74" s="77">
        <v>0.89007000000000003</v>
      </c>
      <c r="F74" s="77">
        <v>0.89217000000000002</v>
      </c>
      <c r="G74" s="77">
        <v>0.88919000000000004</v>
      </c>
      <c r="H74" s="77">
        <v>0.89171</v>
      </c>
      <c r="I74" s="81">
        <v>13916</v>
      </c>
      <c r="J74" s="81">
        <f>(F74-G74)*100000</f>
        <v>297.99999999999829</v>
      </c>
      <c r="K74" s="81">
        <f>(H74-E74)*100000</f>
        <v>163.99999999999747</v>
      </c>
      <c r="L74" s="81">
        <f>(F74-H74)*100000</f>
        <v>46.000000000001592</v>
      </c>
      <c r="M74" s="85">
        <f>(E74-G74)*100000</f>
        <v>87.99999999999919</v>
      </c>
      <c r="N74" s="48" t="s">
        <v>15</v>
      </c>
      <c r="O74" s="49" t="s">
        <v>12</v>
      </c>
      <c r="P74" s="49" t="s">
        <v>26</v>
      </c>
      <c r="Q74" s="49" t="s">
        <v>12</v>
      </c>
      <c r="R74" s="49" t="s">
        <v>15</v>
      </c>
      <c r="S74" s="49" t="s">
        <v>26</v>
      </c>
      <c r="T74" s="49" t="s">
        <v>12</v>
      </c>
      <c r="U74" s="50" t="s">
        <v>15</v>
      </c>
      <c r="V74" s="51">
        <v>133.5</v>
      </c>
      <c r="W74" s="52">
        <v>133.16</v>
      </c>
      <c r="X74" s="53">
        <v>3400</v>
      </c>
      <c r="Y74" s="53">
        <v>129</v>
      </c>
      <c r="Z74" s="53">
        <v>143</v>
      </c>
      <c r="AA74" s="53">
        <v>68</v>
      </c>
      <c r="AB74" s="54">
        <v>340</v>
      </c>
      <c r="AC74" s="55">
        <f>J74-AB74</f>
        <v>-42.000000000001705</v>
      </c>
      <c r="AD74" s="53">
        <f>K74-Y74</f>
        <v>34.99999999999747</v>
      </c>
      <c r="AE74" s="53">
        <f>L74-Z74</f>
        <v>-96.999999999998408</v>
      </c>
      <c r="AF74" s="56">
        <f>M74-AA74</f>
        <v>19.99999999999919</v>
      </c>
    </row>
    <row r="75" spans="1:32" x14ac:dyDescent="0.25">
      <c r="A75">
        <v>19</v>
      </c>
      <c r="B75" s="130">
        <v>0.66666666666666663</v>
      </c>
      <c r="C75">
        <v>62</v>
      </c>
      <c r="D75" s="90" t="s">
        <v>13</v>
      </c>
      <c r="E75" s="80">
        <v>0.89171</v>
      </c>
      <c r="F75" s="80">
        <v>0.89185999999999999</v>
      </c>
      <c r="G75" s="80">
        <v>0.88819999999999999</v>
      </c>
      <c r="H75" s="80">
        <v>0.88927999999999996</v>
      </c>
      <c r="I75" s="82">
        <v>15732</v>
      </c>
      <c r="J75" s="83">
        <f>(F75-G75)*100000</f>
        <v>365.99999999999966</v>
      </c>
      <c r="K75" s="83">
        <f>(E75-H75)*100000</f>
        <v>243.00000000000432</v>
      </c>
      <c r="L75" s="83">
        <f>(F75-E75)*100000</f>
        <v>14.999999999998348</v>
      </c>
      <c r="M75" s="84">
        <f>(H75-G75)*100000</f>
        <v>107.99999999999699</v>
      </c>
      <c r="N75" s="48" t="s">
        <v>15</v>
      </c>
      <c r="O75" s="49" t="s">
        <v>12</v>
      </c>
      <c r="P75" s="49" t="s">
        <v>26</v>
      </c>
      <c r="Q75" s="49" t="s">
        <v>12</v>
      </c>
      <c r="R75" s="49" t="s">
        <v>15</v>
      </c>
      <c r="S75" s="49" t="s">
        <v>26</v>
      </c>
      <c r="T75" s="49" t="s">
        <v>12</v>
      </c>
      <c r="U75" s="50" t="s">
        <v>15</v>
      </c>
      <c r="V75" s="51">
        <v>133.82</v>
      </c>
      <c r="W75" s="52">
        <v>133.29</v>
      </c>
      <c r="X75" s="53">
        <v>5260</v>
      </c>
      <c r="Y75" s="53">
        <v>369</v>
      </c>
      <c r="Z75" s="53">
        <v>90</v>
      </c>
      <c r="AA75" s="53">
        <v>67</v>
      </c>
      <c r="AB75" s="54">
        <v>526</v>
      </c>
      <c r="AC75" s="55">
        <f>J75-AB75</f>
        <v>-160.00000000000034</v>
      </c>
      <c r="AD75" s="53">
        <f>K75-Y75</f>
        <v>-125.99999999999568</v>
      </c>
      <c r="AE75" s="53">
        <f>L75-Z75</f>
        <v>-75.000000000001648</v>
      </c>
      <c r="AF75" s="56">
        <f>M75-AA75</f>
        <v>40.999999999996987</v>
      </c>
    </row>
    <row r="76" spans="1:32" x14ac:dyDescent="0.25">
      <c r="A76">
        <v>25</v>
      </c>
      <c r="B76" s="130">
        <v>0.83333333333333337</v>
      </c>
      <c r="C76">
        <v>63</v>
      </c>
      <c r="D76" s="90" t="s">
        <v>13</v>
      </c>
      <c r="E76" s="80">
        <v>0.88929000000000002</v>
      </c>
      <c r="F76" s="80">
        <v>0.88980999999999999</v>
      </c>
      <c r="G76" s="80">
        <v>0.88912000000000002</v>
      </c>
      <c r="H76" s="80">
        <v>0.88914000000000004</v>
      </c>
      <c r="I76" s="82">
        <v>6868</v>
      </c>
      <c r="J76" s="83">
        <f>(F76-G76)*100000</f>
        <v>68.999999999996845</v>
      </c>
      <c r="K76" s="83">
        <f>(E76-H76)*100000</f>
        <v>14.999999999998348</v>
      </c>
      <c r="L76" s="83">
        <f>(F76-E76)*100000</f>
        <v>51.99999999999649</v>
      </c>
      <c r="M76" s="84">
        <f>(H76-G76)*100000</f>
        <v>2.0000000000020002</v>
      </c>
      <c r="N76" s="48" t="s">
        <v>15</v>
      </c>
      <c r="O76" s="57">
        <v>0</v>
      </c>
      <c r="P76" s="49" t="s">
        <v>26</v>
      </c>
      <c r="Q76" s="57">
        <v>0</v>
      </c>
      <c r="R76" s="49" t="s">
        <v>15</v>
      </c>
      <c r="S76" s="49" t="s">
        <v>26</v>
      </c>
      <c r="T76" s="57">
        <v>0</v>
      </c>
      <c r="U76" s="50" t="s">
        <v>15</v>
      </c>
      <c r="V76" s="51">
        <v>133.87</v>
      </c>
      <c r="W76" s="52">
        <v>133.69</v>
      </c>
      <c r="X76" s="53">
        <v>1860</v>
      </c>
      <c r="Y76" s="53">
        <v>15</v>
      </c>
      <c r="Z76" s="53">
        <v>142</v>
      </c>
      <c r="AA76" s="53">
        <v>29</v>
      </c>
      <c r="AB76" s="54">
        <v>186</v>
      </c>
      <c r="AC76" s="55">
        <f>J76-AB76</f>
        <v>-117.00000000000315</v>
      </c>
      <c r="AD76" s="53">
        <f>K76-Y76</f>
        <v>-1.6520118606422329E-12</v>
      </c>
      <c r="AE76" s="53">
        <f>L76-Z76</f>
        <v>-90.00000000000351</v>
      </c>
      <c r="AF76" s="56">
        <f>M76-AA76</f>
        <v>-26.999999999998</v>
      </c>
    </row>
    <row r="77" spans="1:32" x14ac:dyDescent="0.25">
      <c r="A77">
        <v>26</v>
      </c>
      <c r="B77" s="75">
        <v>43053</v>
      </c>
      <c r="C77">
        <v>64</v>
      </c>
      <c r="D77" s="91" t="s">
        <v>47</v>
      </c>
      <c r="E77" s="49"/>
      <c r="F77" s="49"/>
      <c r="G77" s="49"/>
      <c r="H77" s="49"/>
      <c r="I77" s="53"/>
      <c r="J77" s="53"/>
      <c r="K77" s="53"/>
      <c r="L77" s="53"/>
      <c r="M77" s="54"/>
      <c r="N77" s="48"/>
      <c r="O77" s="49"/>
      <c r="P77" s="49"/>
      <c r="Q77" s="49"/>
      <c r="R77" s="49"/>
      <c r="S77" s="49"/>
      <c r="T77" s="49"/>
      <c r="U77" s="50"/>
      <c r="V77" s="51"/>
      <c r="W77" s="52"/>
      <c r="X77" s="53"/>
      <c r="Y77" s="53"/>
      <c r="Z77" s="53"/>
      <c r="AA77" s="53"/>
      <c r="AB77" s="54"/>
      <c r="AC77" s="55">
        <f>J77-AB77</f>
        <v>0</v>
      </c>
      <c r="AD77" s="53">
        <f>K77-Y77</f>
        <v>0</v>
      </c>
      <c r="AE77" s="53">
        <f>L77-Z77</f>
        <v>0</v>
      </c>
      <c r="AF77" s="56">
        <f>M77-AA77</f>
        <v>0</v>
      </c>
    </row>
    <row r="78" spans="1:32" x14ac:dyDescent="0.25">
      <c r="A78">
        <v>27</v>
      </c>
      <c r="B78" s="130">
        <v>0</v>
      </c>
      <c r="C78">
        <v>65</v>
      </c>
      <c r="D78" s="91" t="s">
        <v>12</v>
      </c>
      <c r="E78" s="77">
        <v>0.88915999999999995</v>
      </c>
      <c r="F78" s="77">
        <v>0.88959999999999995</v>
      </c>
      <c r="G78" s="77">
        <v>0.88880999999999999</v>
      </c>
      <c r="H78" s="77">
        <v>0.88929999999999998</v>
      </c>
      <c r="I78" s="81">
        <v>3939</v>
      </c>
      <c r="J78" s="81">
        <f>(F78-G78)*100000</f>
        <v>78.999999999995737</v>
      </c>
      <c r="K78" s="81">
        <f>(H78-E78)*100000</f>
        <v>14.000000000002899</v>
      </c>
      <c r="L78" s="81">
        <f>(F78-H78)*100000</f>
        <v>29.999999999996696</v>
      </c>
      <c r="M78" s="85">
        <f>(E78-G78)*100000</f>
        <v>34.999999999996149</v>
      </c>
      <c r="N78" s="48" t="s">
        <v>15</v>
      </c>
      <c r="O78" s="57">
        <v>0</v>
      </c>
      <c r="P78" s="49" t="s">
        <v>27</v>
      </c>
      <c r="Q78" s="57">
        <v>0</v>
      </c>
      <c r="R78" s="49" t="s">
        <v>15</v>
      </c>
      <c r="S78" s="49" t="s">
        <v>27</v>
      </c>
      <c r="T78" s="57">
        <v>0</v>
      </c>
      <c r="U78" s="50" t="s">
        <v>15</v>
      </c>
      <c r="V78" s="51">
        <v>132.57</v>
      </c>
      <c r="W78" s="52">
        <v>132.31</v>
      </c>
      <c r="X78" s="53">
        <v>2670</v>
      </c>
      <c r="Y78" s="53">
        <v>103</v>
      </c>
      <c r="Z78" s="53">
        <v>2</v>
      </c>
      <c r="AA78" s="53">
        <v>162</v>
      </c>
      <c r="AB78" s="54">
        <v>267</v>
      </c>
      <c r="AC78" s="55">
        <f>J78-AB78</f>
        <v>-188.00000000000426</v>
      </c>
      <c r="AD78" s="53">
        <f>K78-Y78</f>
        <v>-88.999999999997101</v>
      </c>
      <c r="AE78" s="53">
        <f>L78-Z78</f>
        <v>27.999999999996696</v>
      </c>
      <c r="AF78" s="56">
        <f>M78-AA78</f>
        <v>-127.00000000000385</v>
      </c>
    </row>
    <row r="79" spans="1:32" x14ac:dyDescent="0.25">
      <c r="A79">
        <v>28</v>
      </c>
      <c r="B79" s="130">
        <v>0.16666666666666666</v>
      </c>
      <c r="C79">
        <v>66</v>
      </c>
      <c r="D79" s="91" t="s">
        <v>12</v>
      </c>
      <c r="E79" s="77">
        <v>0.88931000000000004</v>
      </c>
      <c r="F79" s="77">
        <v>0.88990999999999998</v>
      </c>
      <c r="G79" s="77">
        <v>0.88922999999999996</v>
      </c>
      <c r="H79" s="77">
        <v>0.88975000000000004</v>
      </c>
      <c r="I79" s="81">
        <v>3530</v>
      </c>
      <c r="J79" s="81">
        <f>(F79-G79)*100000</f>
        <v>68.000000000001393</v>
      </c>
      <c r="K79" s="81">
        <f>(H79-E79)*100000</f>
        <v>43.999999999999595</v>
      </c>
      <c r="L79" s="81">
        <f>(F79-H79)*100000</f>
        <v>15.999999999993797</v>
      </c>
      <c r="M79" s="85">
        <f>(E79-G79)*100000</f>
        <v>8.0000000000080007</v>
      </c>
      <c r="N79" s="48" t="s">
        <v>15</v>
      </c>
      <c r="O79" s="57">
        <v>0</v>
      </c>
      <c r="P79" s="49" t="s">
        <v>27</v>
      </c>
      <c r="Q79" s="57">
        <v>0</v>
      </c>
      <c r="R79" s="49" t="s">
        <v>15</v>
      </c>
      <c r="S79" s="49" t="s">
        <v>27</v>
      </c>
      <c r="T79" s="57">
        <v>0</v>
      </c>
      <c r="U79" s="50" t="s">
        <v>15</v>
      </c>
      <c r="V79" s="51">
        <v>132.47999999999999</v>
      </c>
      <c r="W79" s="52">
        <v>132.05000000000001</v>
      </c>
      <c r="X79" s="53">
        <v>4280</v>
      </c>
      <c r="Y79" s="53">
        <v>411</v>
      </c>
      <c r="Z79" s="53">
        <v>11</v>
      </c>
      <c r="AA79" s="53">
        <v>6</v>
      </c>
      <c r="AB79" s="54">
        <v>428</v>
      </c>
      <c r="AC79" s="55">
        <f>J79-AB79</f>
        <v>-359.99999999999864</v>
      </c>
      <c r="AD79" s="53">
        <f>K79-Y79</f>
        <v>-367.0000000000004</v>
      </c>
      <c r="AE79" s="53">
        <f>L79-Z79</f>
        <v>4.999999999993797</v>
      </c>
      <c r="AF79" s="56">
        <f>M79-AA79</f>
        <v>2.0000000000080007</v>
      </c>
    </row>
    <row r="80" spans="1:32" x14ac:dyDescent="0.25">
      <c r="A80">
        <v>57</v>
      </c>
      <c r="B80" s="130">
        <v>0.33333333333333331</v>
      </c>
      <c r="C80">
        <v>67</v>
      </c>
      <c r="D80" s="91" t="s">
        <v>12</v>
      </c>
      <c r="E80" s="77">
        <v>0.88976</v>
      </c>
      <c r="F80" s="77">
        <v>0.89525999999999994</v>
      </c>
      <c r="G80" s="77">
        <v>0.88961999999999997</v>
      </c>
      <c r="H80" s="77">
        <v>0.89454</v>
      </c>
      <c r="I80" s="81">
        <v>16288</v>
      </c>
      <c r="J80" s="81">
        <f>(F80-G80)*100000</f>
        <v>563.99999999999784</v>
      </c>
      <c r="K80" s="81">
        <f>(H80-E80)*100000</f>
        <v>478.00000000000063</v>
      </c>
      <c r="L80" s="81">
        <f>(F80-H80)*100000</f>
        <v>71.999999999994287</v>
      </c>
      <c r="M80" s="85">
        <f>(E80-G80)*100000</f>
        <v>14.000000000002899</v>
      </c>
      <c r="N80" s="48" t="s">
        <v>15</v>
      </c>
      <c r="O80" s="57">
        <v>0</v>
      </c>
      <c r="P80" s="49" t="s">
        <v>27</v>
      </c>
      <c r="Q80" s="57">
        <v>0</v>
      </c>
      <c r="R80" s="49" t="s">
        <v>15</v>
      </c>
      <c r="S80" s="49" t="s">
        <v>27</v>
      </c>
      <c r="T80" s="57">
        <v>0</v>
      </c>
      <c r="U80" s="50" t="s">
        <v>15</v>
      </c>
      <c r="V80" s="51">
        <v>132.18</v>
      </c>
      <c r="W80" s="52">
        <v>131.91999999999999</v>
      </c>
      <c r="X80" s="53">
        <v>2650</v>
      </c>
      <c r="Y80" s="53">
        <v>12</v>
      </c>
      <c r="Z80" s="53">
        <v>123</v>
      </c>
      <c r="AA80" s="53">
        <v>130</v>
      </c>
      <c r="AB80" s="54">
        <v>265</v>
      </c>
      <c r="AC80" s="55">
        <f>J80-AB80</f>
        <v>298.99999999999784</v>
      </c>
      <c r="AD80" s="53">
        <f>K80-Y80</f>
        <v>466.00000000000063</v>
      </c>
      <c r="AE80" s="53">
        <f>L80-Z80</f>
        <v>-51.000000000005713</v>
      </c>
      <c r="AF80" s="56">
        <f>M80-AA80</f>
        <v>-115.9999999999971</v>
      </c>
    </row>
    <row r="81" spans="1:32" x14ac:dyDescent="0.25">
      <c r="A81">
        <v>59</v>
      </c>
      <c r="B81" s="130">
        <v>0.5</v>
      </c>
      <c r="C81">
        <v>68</v>
      </c>
      <c r="D81" s="91" t="s">
        <v>12</v>
      </c>
      <c r="E81" s="77">
        <v>0.89454</v>
      </c>
      <c r="F81" s="77">
        <v>0.89734999999999998</v>
      </c>
      <c r="G81" s="77">
        <v>0.89368000000000003</v>
      </c>
      <c r="H81" s="77">
        <v>0.89695999999999998</v>
      </c>
      <c r="I81" s="81">
        <v>16311</v>
      </c>
      <c r="J81" s="81">
        <f>(F81-G81)*100000</f>
        <v>366.99999999999511</v>
      </c>
      <c r="K81" s="81">
        <f>(H81-E81)*100000</f>
        <v>241.99999999999778</v>
      </c>
      <c r="L81" s="81">
        <f>(F81-H81)*100000</f>
        <v>39.000000000000142</v>
      </c>
      <c r="M81" s="85">
        <f>(E81-G81)*100000</f>
        <v>85.999999999997186</v>
      </c>
      <c r="N81" s="48" t="s">
        <v>15</v>
      </c>
      <c r="O81" s="49" t="s">
        <v>12</v>
      </c>
      <c r="P81" s="49" t="s">
        <v>27</v>
      </c>
      <c r="Q81" s="49" t="s">
        <v>12</v>
      </c>
      <c r="R81" s="49" t="s">
        <v>15</v>
      </c>
      <c r="S81" s="49" t="s">
        <v>27</v>
      </c>
      <c r="T81" s="49" t="s">
        <v>12</v>
      </c>
      <c r="U81" s="50" t="s">
        <v>15</v>
      </c>
      <c r="V81" s="51">
        <v>132.54</v>
      </c>
      <c r="W81" s="52">
        <v>132.03</v>
      </c>
      <c r="X81" s="53">
        <v>5050</v>
      </c>
      <c r="Y81" s="53">
        <v>342</v>
      </c>
      <c r="Z81" s="53">
        <v>147</v>
      </c>
      <c r="AA81" s="53">
        <v>16</v>
      </c>
      <c r="AB81" s="54">
        <v>505</v>
      </c>
      <c r="AC81" s="55">
        <f>J81-AB81</f>
        <v>-138.00000000000489</v>
      </c>
      <c r="AD81" s="53">
        <f>K81-Y81</f>
        <v>-100.00000000000222</v>
      </c>
      <c r="AE81" s="53">
        <f>L81-Z81</f>
        <v>-107.99999999999986</v>
      </c>
      <c r="AF81" s="56">
        <f>M81-AA81</f>
        <v>69.999999999997186</v>
      </c>
    </row>
    <row r="82" spans="1:32" x14ac:dyDescent="0.25">
      <c r="A82">
        <v>62</v>
      </c>
      <c r="B82" s="130">
        <v>0.66666666666666663</v>
      </c>
      <c r="C82">
        <v>69</v>
      </c>
      <c r="D82" s="91" t="s">
        <v>13</v>
      </c>
      <c r="E82" s="80">
        <v>0.89695999999999998</v>
      </c>
      <c r="F82" s="80">
        <v>0.89727000000000001</v>
      </c>
      <c r="G82" s="80">
        <v>0.89342999999999995</v>
      </c>
      <c r="H82" s="80">
        <v>0.89383999999999997</v>
      </c>
      <c r="I82" s="82">
        <v>18985</v>
      </c>
      <c r="J82" s="83">
        <f>(F82-G82)*100000</f>
        <v>384.00000000000654</v>
      </c>
      <c r="K82" s="83">
        <f>(E82-H82)*100000</f>
        <v>312.00000000000114</v>
      </c>
      <c r="L82" s="83">
        <f>(F82-E82)*100000</f>
        <v>31.000000000003247</v>
      </c>
      <c r="M82" s="84">
        <f>(H82-G82)*100000</f>
        <v>41.000000000002146</v>
      </c>
      <c r="N82" s="48" t="s">
        <v>15</v>
      </c>
      <c r="O82" s="49" t="s">
        <v>12</v>
      </c>
      <c r="P82" s="49" t="s">
        <v>27</v>
      </c>
      <c r="Q82" s="49" t="s">
        <v>12</v>
      </c>
      <c r="R82" s="49" t="s">
        <v>15</v>
      </c>
      <c r="S82" s="49" t="s">
        <v>27</v>
      </c>
      <c r="T82" s="49" t="s">
        <v>12</v>
      </c>
      <c r="U82" s="50" t="s">
        <v>15</v>
      </c>
      <c r="V82" s="51">
        <v>132.54</v>
      </c>
      <c r="W82" s="52">
        <v>132.30000000000001</v>
      </c>
      <c r="X82" s="53">
        <v>2390</v>
      </c>
      <c r="Y82" s="53">
        <v>101</v>
      </c>
      <c r="Z82" s="53">
        <v>46</v>
      </c>
      <c r="AA82" s="53">
        <v>92</v>
      </c>
      <c r="AB82" s="54">
        <v>239</v>
      </c>
      <c r="AC82" s="55">
        <f>J82-AB82</f>
        <v>145.00000000000654</v>
      </c>
      <c r="AD82" s="53">
        <f>K82-Y82</f>
        <v>211.00000000000114</v>
      </c>
      <c r="AE82" s="53">
        <f>L82-Z82</f>
        <v>-14.999999999996753</v>
      </c>
      <c r="AF82" s="56">
        <f>M82-AA82</f>
        <v>-50.999999999997854</v>
      </c>
    </row>
    <row r="83" spans="1:32" x14ac:dyDescent="0.25">
      <c r="A83">
        <v>29</v>
      </c>
      <c r="B83" s="130">
        <v>0.83333333333333337</v>
      </c>
      <c r="C83">
        <v>70</v>
      </c>
      <c r="D83" s="91" t="s">
        <v>12</v>
      </c>
      <c r="E83" s="77">
        <v>0.89385999999999999</v>
      </c>
      <c r="F83" s="77">
        <v>0.89605000000000001</v>
      </c>
      <c r="G83" s="77">
        <v>0.89378000000000002</v>
      </c>
      <c r="H83" s="77">
        <v>0.89541999999999999</v>
      </c>
      <c r="I83" s="81">
        <v>10394</v>
      </c>
      <c r="J83" s="81">
        <f>(F83-G83)*100000</f>
        <v>226.99999999999943</v>
      </c>
      <c r="K83" s="81">
        <f>(H83-E83)*100000</f>
        <v>156.00000000000057</v>
      </c>
      <c r="L83" s="81">
        <f>(F83-H83)*100000</f>
        <v>63.000000000001947</v>
      </c>
      <c r="M83" s="85">
        <f>(E83-G83)*100000</f>
        <v>7.9999999999968985</v>
      </c>
      <c r="N83" s="48" t="s">
        <v>15</v>
      </c>
      <c r="O83" s="49" t="s">
        <v>12</v>
      </c>
      <c r="P83" s="49" t="s">
        <v>27</v>
      </c>
      <c r="Q83" s="49" t="s">
        <v>12</v>
      </c>
      <c r="R83" s="49" t="s">
        <v>15</v>
      </c>
      <c r="S83" s="49" t="s">
        <v>27</v>
      </c>
      <c r="T83" s="49" t="s">
        <v>12</v>
      </c>
      <c r="U83" s="50" t="s">
        <v>15</v>
      </c>
      <c r="V83" s="51">
        <v>132.62</v>
      </c>
      <c r="W83" s="52">
        <v>132.47</v>
      </c>
      <c r="X83" s="53">
        <v>1450</v>
      </c>
      <c r="Y83" s="53">
        <v>15</v>
      </c>
      <c r="Z83" s="53">
        <v>111</v>
      </c>
      <c r="AA83" s="53">
        <v>19</v>
      </c>
      <c r="AB83" s="54">
        <v>145</v>
      </c>
      <c r="AC83" s="55">
        <f>J83-AB83</f>
        <v>81.999999999999432</v>
      </c>
      <c r="AD83" s="53">
        <f>K83-Y83</f>
        <v>141.00000000000057</v>
      </c>
      <c r="AE83" s="53">
        <f>L83-Z83</f>
        <v>-47.999999999998053</v>
      </c>
      <c r="AF83" s="56">
        <f>M83-AA83</f>
        <v>-11.000000000003102</v>
      </c>
    </row>
    <row r="84" spans="1:32" x14ac:dyDescent="0.25">
      <c r="A84">
        <v>32</v>
      </c>
      <c r="B84" s="75">
        <v>43054</v>
      </c>
      <c r="C84">
        <v>71</v>
      </c>
      <c r="D84" s="127" t="s">
        <v>43</v>
      </c>
      <c r="E84" s="45"/>
      <c r="F84" s="45"/>
      <c r="G84" s="45"/>
      <c r="H84" s="45"/>
      <c r="I84" s="45"/>
      <c r="J84" s="53"/>
      <c r="K84" s="53"/>
      <c r="L84" s="53"/>
      <c r="M84" s="54"/>
      <c r="N84" s="48"/>
      <c r="O84" s="49"/>
      <c r="P84" s="49"/>
      <c r="Q84" s="49"/>
      <c r="R84" s="49"/>
      <c r="S84" s="49"/>
      <c r="T84" s="49"/>
      <c r="U84" s="50"/>
      <c r="V84" s="51"/>
      <c r="W84" s="52"/>
      <c r="X84" s="53"/>
      <c r="Y84" s="53"/>
      <c r="Z84" s="53"/>
      <c r="AA84" s="53"/>
      <c r="AB84" s="54"/>
      <c r="AC84" s="55">
        <f>J84-AB84</f>
        <v>0</v>
      </c>
      <c r="AD84" s="53">
        <f>K84-Y84</f>
        <v>0</v>
      </c>
      <c r="AE84" s="53">
        <f>L84-Z84</f>
        <v>0</v>
      </c>
      <c r="AF84" s="56">
        <f>M84-AA84</f>
        <v>0</v>
      </c>
    </row>
    <row r="85" spans="1:32" x14ac:dyDescent="0.25">
      <c r="A85">
        <v>34</v>
      </c>
      <c r="B85" s="130">
        <v>0</v>
      </c>
      <c r="C85">
        <v>72</v>
      </c>
      <c r="D85" s="87" t="s">
        <v>12</v>
      </c>
      <c r="E85" s="77">
        <v>0.89542999999999995</v>
      </c>
      <c r="F85" s="77">
        <v>0.89737999999999996</v>
      </c>
      <c r="G85" s="77">
        <v>0.89542999999999995</v>
      </c>
      <c r="H85" s="77">
        <v>0.89702000000000004</v>
      </c>
      <c r="I85" s="81">
        <v>5857</v>
      </c>
      <c r="J85" s="81">
        <f>(F85-G85)*100000</f>
        <v>195.00000000000074</v>
      </c>
      <c r="K85" s="81">
        <f>(H85-E85)*100000</f>
        <v>159.00000000000912</v>
      </c>
      <c r="L85" s="81">
        <f>(F85-H85)*100000</f>
        <v>35.999999999991594</v>
      </c>
      <c r="M85" s="85">
        <f>(E85-G85)*100000</f>
        <v>0</v>
      </c>
      <c r="N85" s="48" t="s">
        <v>15</v>
      </c>
      <c r="O85" s="49" t="s">
        <v>12</v>
      </c>
      <c r="P85" s="49" t="s">
        <v>16</v>
      </c>
      <c r="Q85" s="49" t="s">
        <v>12</v>
      </c>
      <c r="R85" s="49" t="s">
        <v>15</v>
      </c>
      <c r="S85" s="49" t="s">
        <v>16</v>
      </c>
      <c r="T85" s="49" t="s">
        <v>12</v>
      </c>
      <c r="U85" s="50" t="s">
        <v>15</v>
      </c>
      <c r="V85" s="51">
        <v>132.19</v>
      </c>
      <c r="W85" s="52">
        <v>131.94999999999999</v>
      </c>
      <c r="X85" s="53">
        <v>2440</v>
      </c>
      <c r="Y85" s="53">
        <v>34</v>
      </c>
      <c r="Z85" s="53">
        <v>143</v>
      </c>
      <c r="AA85" s="53">
        <v>67</v>
      </c>
      <c r="AB85" s="54">
        <v>244</v>
      </c>
      <c r="AC85" s="55">
        <f>J85-AB85</f>
        <v>-48.999999999999261</v>
      </c>
      <c r="AD85" s="53">
        <f>K85-Y85</f>
        <v>125.00000000000912</v>
      </c>
      <c r="AE85" s="53">
        <f>L85-Z85</f>
        <v>-107.00000000000841</v>
      </c>
      <c r="AF85" s="56">
        <f>M85-AA85</f>
        <v>-67</v>
      </c>
    </row>
    <row r="86" spans="1:32" x14ac:dyDescent="0.25">
      <c r="A86">
        <v>35</v>
      </c>
      <c r="B86" s="130">
        <v>0.16666666666666666</v>
      </c>
      <c r="C86">
        <v>73</v>
      </c>
      <c r="D86" s="87" t="s">
        <v>13</v>
      </c>
      <c r="E86" s="80">
        <v>0.89702999999999999</v>
      </c>
      <c r="F86" s="80">
        <v>0.89792000000000005</v>
      </c>
      <c r="G86" s="80">
        <v>0.89686999999999995</v>
      </c>
      <c r="H86" s="80">
        <v>0.89693999999999996</v>
      </c>
      <c r="I86" s="82">
        <v>4976</v>
      </c>
      <c r="J86" s="83">
        <f>(F86-G86)*100000</f>
        <v>105.00000000001064</v>
      </c>
      <c r="K86" s="83">
        <f>(E86-H86)*100000</f>
        <v>9.0000000000034497</v>
      </c>
      <c r="L86" s="83">
        <f>(F86-E86)*100000</f>
        <v>89.000000000005741</v>
      </c>
      <c r="M86" s="84">
        <f>(H86-G86)*100000</f>
        <v>7.0000000000014495</v>
      </c>
      <c r="N86" s="48" t="s">
        <v>15</v>
      </c>
      <c r="O86" s="49" t="s">
        <v>12</v>
      </c>
      <c r="P86" s="49" t="s">
        <v>16</v>
      </c>
      <c r="Q86" s="49" t="s">
        <v>12</v>
      </c>
      <c r="R86" s="49" t="s">
        <v>15</v>
      </c>
      <c r="S86" s="49" t="s">
        <v>16</v>
      </c>
      <c r="T86" s="49" t="s">
        <v>12</v>
      </c>
      <c r="U86" s="50" t="s">
        <v>15</v>
      </c>
      <c r="V86" s="51">
        <v>132.21</v>
      </c>
      <c r="W86" s="52">
        <v>131.99</v>
      </c>
      <c r="X86" s="53">
        <v>2180</v>
      </c>
      <c r="Y86" s="53">
        <v>55</v>
      </c>
      <c r="Z86" s="53">
        <v>105</v>
      </c>
      <c r="AA86" s="53">
        <v>58</v>
      </c>
      <c r="AB86" s="54">
        <v>218</v>
      </c>
      <c r="AC86" s="55">
        <f>J86-AB86</f>
        <v>-112.99999999998936</v>
      </c>
      <c r="AD86" s="53">
        <f>K86-Y86</f>
        <v>-45.999999999996547</v>
      </c>
      <c r="AE86" s="53">
        <f>L86-Z86</f>
        <v>-15.999999999994259</v>
      </c>
      <c r="AF86" s="56">
        <f>M86-AA86</f>
        <v>-50.99999999999855</v>
      </c>
    </row>
    <row r="87" spans="1:32" x14ac:dyDescent="0.25">
      <c r="A87">
        <v>5</v>
      </c>
      <c r="B87" s="130">
        <v>0.33333333333333331</v>
      </c>
      <c r="C87">
        <v>74</v>
      </c>
      <c r="D87" s="87" t="s">
        <v>12</v>
      </c>
      <c r="E87" s="77">
        <v>0.89695000000000003</v>
      </c>
      <c r="F87" s="77">
        <v>0.90122999999999998</v>
      </c>
      <c r="G87" s="77">
        <v>0.89525999999999994</v>
      </c>
      <c r="H87" s="77">
        <v>0.90100999999999998</v>
      </c>
      <c r="I87" s="81">
        <v>19135</v>
      </c>
      <c r="J87" s="81">
        <f>(F87-G87)*100000</f>
        <v>597.00000000000307</v>
      </c>
      <c r="K87" s="81">
        <f>(H87-E87)*100000</f>
        <v>405.99999999999523</v>
      </c>
      <c r="L87" s="81">
        <f>(F87-H87)*100000</f>
        <v>21.999999999999797</v>
      </c>
      <c r="M87" s="85">
        <f>(E87-G87)*100000</f>
        <v>169.00000000000804</v>
      </c>
      <c r="N87" s="48" t="s">
        <v>15</v>
      </c>
      <c r="O87" s="57">
        <v>0</v>
      </c>
      <c r="P87" s="49" t="s">
        <v>16</v>
      </c>
      <c r="Q87" s="57">
        <v>0</v>
      </c>
      <c r="R87" s="49" t="s">
        <v>15</v>
      </c>
      <c r="S87" s="49" t="s">
        <v>16</v>
      </c>
      <c r="T87" s="57">
        <v>0</v>
      </c>
      <c r="U87" s="50" t="s">
        <v>15</v>
      </c>
      <c r="V87" s="51">
        <v>132.22999999999999</v>
      </c>
      <c r="W87" s="52">
        <v>132.01</v>
      </c>
      <c r="X87" s="53">
        <v>2190</v>
      </c>
      <c r="Y87" s="53">
        <v>27</v>
      </c>
      <c r="Z87" s="53">
        <v>131</v>
      </c>
      <c r="AA87" s="53">
        <v>61</v>
      </c>
      <c r="AB87" s="54">
        <v>219</v>
      </c>
      <c r="AC87" s="55">
        <f>J87-AB87</f>
        <v>378.00000000000307</v>
      </c>
      <c r="AD87" s="53">
        <f>K87-Y87</f>
        <v>378.99999999999523</v>
      </c>
      <c r="AE87" s="53">
        <f>L87-Z87</f>
        <v>-109.0000000000002</v>
      </c>
      <c r="AF87" s="56">
        <f>M87-AA87</f>
        <v>108.00000000000804</v>
      </c>
    </row>
    <row r="88" spans="1:32" x14ac:dyDescent="0.25">
      <c r="A88">
        <v>107</v>
      </c>
      <c r="B88" s="130">
        <v>0.5</v>
      </c>
      <c r="C88">
        <v>75</v>
      </c>
      <c r="D88" s="87" t="s">
        <v>13</v>
      </c>
      <c r="E88" s="80">
        <v>0.90102000000000004</v>
      </c>
      <c r="F88" s="80">
        <v>0.90127000000000002</v>
      </c>
      <c r="G88" s="80">
        <v>0.89798999999999995</v>
      </c>
      <c r="H88" s="80">
        <v>0.89937999999999996</v>
      </c>
      <c r="I88" s="82">
        <v>20997</v>
      </c>
      <c r="J88" s="83">
        <f>(F88-G88)*100000</f>
        <v>328.00000000000608</v>
      </c>
      <c r="K88" s="83">
        <f>(E88-H88)*100000</f>
        <v>164.00000000000858</v>
      </c>
      <c r="L88" s="83">
        <f>(F88-E88)*100000</f>
        <v>24.999999999997247</v>
      </c>
      <c r="M88" s="84">
        <f>(H88-G88)*100000</f>
        <v>139.00000000000023</v>
      </c>
      <c r="N88" s="48" t="s">
        <v>15</v>
      </c>
      <c r="O88" s="49" t="s">
        <v>12</v>
      </c>
      <c r="P88" s="49" t="s">
        <v>16</v>
      </c>
      <c r="Q88" s="49" t="s">
        <v>12</v>
      </c>
      <c r="R88" s="49" t="s">
        <v>15</v>
      </c>
      <c r="S88" s="49" t="s">
        <v>16</v>
      </c>
      <c r="T88" s="49" t="s">
        <v>12</v>
      </c>
      <c r="U88" s="50" t="s">
        <v>15</v>
      </c>
      <c r="V88" s="51">
        <v>132.26</v>
      </c>
      <c r="W88" s="52">
        <v>132.01</v>
      </c>
      <c r="X88" s="53">
        <v>2460</v>
      </c>
      <c r="Y88" s="53">
        <v>47</v>
      </c>
      <c r="Z88" s="53">
        <v>135</v>
      </c>
      <c r="AA88" s="53">
        <v>64</v>
      </c>
      <c r="AB88" s="54">
        <v>246</v>
      </c>
      <c r="AC88" s="55">
        <f>J88-AB88</f>
        <v>82.000000000006082</v>
      </c>
      <c r="AD88" s="53">
        <f>K88-Y88</f>
        <v>117.00000000000858</v>
      </c>
      <c r="AE88" s="53">
        <f>L88-Z88</f>
        <v>-110.00000000000276</v>
      </c>
      <c r="AF88" s="56">
        <f>M88-AA88</f>
        <v>75.000000000000227</v>
      </c>
    </row>
    <row r="89" spans="1:32" x14ac:dyDescent="0.25">
      <c r="A89">
        <v>41</v>
      </c>
      <c r="B89" s="130">
        <v>0.66666666666666663</v>
      </c>
      <c r="C89">
        <v>76</v>
      </c>
      <c r="D89" s="87" t="s">
        <v>13</v>
      </c>
      <c r="E89" s="80">
        <v>0.89939000000000002</v>
      </c>
      <c r="F89" s="80">
        <v>0.89942999999999995</v>
      </c>
      <c r="G89" s="80">
        <v>0.8952</v>
      </c>
      <c r="H89" s="80">
        <v>0.8952</v>
      </c>
      <c r="I89" s="82">
        <v>21532</v>
      </c>
      <c r="J89" s="83">
        <f>(F89-G89)*100000</f>
        <v>422.99999999999562</v>
      </c>
      <c r="K89" s="83">
        <f>(E89-H89)*100000</f>
        <v>419.00000000000273</v>
      </c>
      <c r="L89" s="83">
        <f>(F89-E89)*100000</f>
        <v>3.9999999999928981</v>
      </c>
      <c r="M89" s="84">
        <f>(H89-G89)*100000</f>
        <v>0</v>
      </c>
      <c r="N89" s="48" t="s">
        <v>15</v>
      </c>
      <c r="O89" s="49" t="s">
        <v>12</v>
      </c>
      <c r="P89" s="49" t="s">
        <v>16</v>
      </c>
      <c r="Q89" s="49" t="s">
        <v>12</v>
      </c>
      <c r="R89" s="49" t="s">
        <v>15</v>
      </c>
      <c r="S89" s="49" t="s">
        <v>16</v>
      </c>
      <c r="T89" s="49" t="s">
        <v>12</v>
      </c>
      <c r="U89" s="50" t="s">
        <v>15</v>
      </c>
      <c r="V89" s="51">
        <v>132.5</v>
      </c>
      <c r="W89" s="52">
        <v>132.1</v>
      </c>
      <c r="X89" s="53">
        <v>3960</v>
      </c>
      <c r="Y89" s="53">
        <v>376</v>
      </c>
      <c r="Z89" s="53">
        <v>0</v>
      </c>
      <c r="AA89" s="53">
        <v>20</v>
      </c>
      <c r="AB89" s="54">
        <v>396</v>
      </c>
      <c r="AC89" s="55">
        <f>J89-AB89</f>
        <v>26.999999999995623</v>
      </c>
      <c r="AD89" s="53">
        <f>K89-Y89</f>
        <v>43.000000000002728</v>
      </c>
      <c r="AE89" s="53">
        <f>L89-Z89</f>
        <v>3.9999999999928981</v>
      </c>
      <c r="AF89" s="56">
        <f>M89-AA89</f>
        <v>-20</v>
      </c>
    </row>
    <row r="90" spans="1:32" x14ac:dyDescent="0.25">
      <c r="A90">
        <v>2</v>
      </c>
      <c r="B90" s="130">
        <v>0.83333333333333337</v>
      </c>
      <c r="C90">
        <v>77</v>
      </c>
      <c r="D90" s="87" t="s">
        <v>12</v>
      </c>
      <c r="E90" s="77">
        <v>0.89520999999999995</v>
      </c>
      <c r="F90" s="77">
        <v>0.89617000000000002</v>
      </c>
      <c r="G90" s="77">
        <v>0.89492000000000005</v>
      </c>
      <c r="H90" s="77">
        <v>0.89583000000000002</v>
      </c>
      <c r="I90" s="81">
        <v>10616</v>
      </c>
      <c r="J90" s="81">
        <f>(F90-G90)*100000</f>
        <v>124.99999999999733</v>
      </c>
      <c r="K90" s="81">
        <f>(H90-E90)*100000</f>
        <v>62.000000000006494</v>
      </c>
      <c r="L90" s="81">
        <f>(F90-H90)*100000</f>
        <v>34.000000000000696</v>
      </c>
      <c r="M90" s="85">
        <f>(E90-G90)*100000</f>
        <v>28.999999999990145</v>
      </c>
      <c r="N90" s="48" t="s">
        <v>15</v>
      </c>
      <c r="O90" s="57">
        <v>0</v>
      </c>
      <c r="P90" s="49" t="s">
        <v>16</v>
      </c>
      <c r="Q90" s="57">
        <v>0</v>
      </c>
      <c r="R90" s="49" t="s">
        <v>15</v>
      </c>
      <c r="S90" s="49" t="s">
        <v>16</v>
      </c>
      <c r="T90" s="57">
        <v>0</v>
      </c>
      <c r="U90" s="50" t="s">
        <v>15</v>
      </c>
      <c r="V90" s="51">
        <v>132.54</v>
      </c>
      <c r="W90" s="52">
        <v>132.36000000000001</v>
      </c>
      <c r="X90" s="53">
        <v>1770</v>
      </c>
      <c r="Y90" s="53">
        <v>111</v>
      </c>
      <c r="Z90" s="53">
        <v>41</v>
      </c>
      <c r="AA90" s="53">
        <v>25</v>
      </c>
      <c r="AB90" s="54">
        <v>177</v>
      </c>
      <c r="AC90" s="55">
        <f>J90-AB90</f>
        <v>-52.000000000002672</v>
      </c>
      <c r="AD90" s="53">
        <f>K90-Y90</f>
        <v>-48.999999999993506</v>
      </c>
      <c r="AE90" s="53">
        <f>L90-Z90</f>
        <v>-6.9999999999993037</v>
      </c>
      <c r="AF90" s="56">
        <f>M90-AA90</f>
        <v>3.9999999999901448</v>
      </c>
    </row>
    <row r="91" spans="1:32" x14ac:dyDescent="0.25">
      <c r="A91">
        <v>42</v>
      </c>
      <c r="B91" s="75">
        <v>43055</v>
      </c>
      <c r="C91">
        <v>78</v>
      </c>
      <c r="D91" s="88" t="s">
        <v>44</v>
      </c>
      <c r="E91" s="49"/>
      <c r="F91" s="49"/>
      <c r="G91" s="49"/>
      <c r="H91" s="49"/>
      <c r="I91" s="53"/>
      <c r="J91" s="53"/>
      <c r="K91" s="53"/>
      <c r="L91" s="53"/>
      <c r="M91" s="54"/>
      <c r="N91" s="48"/>
      <c r="O91" s="49"/>
      <c r="P91" s="49"/>
      <c r="Q91" s="49"/>
      <c r="R91" s="49"/>
      <c r="S91" s="49"/>
      <c r="T91" s="49"/>
      <c r="U91" s="50"/>
      <c r="V91" s="51"/>
      <c r="W91" s="52"/>
      <c r="X91" s="53"/>
      <c r="Y91" s="53"/>
      <c r="Z91" s="53"/>
      <c r="AA91" s="53"/>
      <c r="AB91" s="54"/>
      <c r="AC91" s="55">
        <f>J91-AB91</f>
        <v>0</v>
      </c>
      <c r="AD91" s="53">
        <f>K91-Y91</f>
        <v>0</v>
      </c>
      <c r="AE91" s="53">
        <f>L91-Z91</f>
        <v>0</v>
      </c>
      <c r="AF91" s="56">
        <f>M91-AA91</f>
        <v>0</v>
      </c>
    </row>
    <row r="92" spans="1:32" x14ac:dyDescent="0.25">
      <c r="A92">
        <v>73</v>
      </c>
      <c r="B92" s="130">
        <v>0</v>
      </c>
      <c r="C92">
        <v>79</v>
      </c>
      <c r="D92" s="88" t="s">
        <v>13</v>
      </c>
      <c r="E92" s="80">
        <v>0.89570000000000005</v>
      </c>
      <c r="F92" s="80">
        <v>0.89590000000000003</v>
      </c>
      <c r="G92" s="80">
        <v>0.89324999999999999</v>
      </c>
      <c r="H92" s="80">
        <v>0.89434999999999998</v>
      </c>
      <c r="I92" s="82">
        <v>6182</v>
      </c>
      <c r="J92" s="83">
        <f>(F92-G92)*100000</f>
        <v>265.00000000000409</v>
      </c>
      <c r="K92" s="83">
        <f>(E92-H92)*100000</f>
        <v>135.00000000000733</v>
      </c>
      <c r="L92" s="83">
        <f>(F92-E92)*100000</f>
        <v>19.999999999997797</v>
      </c>
      <c r="M92" s="84">
        <f>(H92-G92)*100000</f>
        <v>109.99999999999899</v>
      </c>
      <c r="N92" s="48" t="s">
        <v>15</v>
      </c>
      <c r="O92" s="49" t="s">
        <v>12</v>
      </c>
      <c r="P92" s="49" t="s">
        <v>18</v>
      </c>
      <c r="Q92" s="49" t="s">
        <v>12</v>
      </c>
      <c r="R92" s="49" t="s">
        <v>15</v>
      </c>
      <c r="S92" s="49" t="s">
        <v>18</v>
      </c>
      <c r="T92" s="49" t="s">
        <v>12</v>
      </c>
      <c r="U92" s="50" t="s">
        <v>15</v>
      </c>
      <c r="V92" s="51">
        <v>132.25</v>
      </c>
      <c r="W92" s="52">
        <v>132.05000000000001</v>
      </c>
      <c r="X92" s="53">
        <v>2030</v>
      </c>
      <c r="Y92" s="53">
        <v>74</v>
      </c>
      <c r="Z92" s="53">
        <v>98</v>
      </c>
      <c r="AA92" s="53">
        <v>31</v>
      </c>
      <c r="AB92" s="54">
        <v>203</v>
      </c>
      <c r="AC92" s="55">
        <f>J92-AB92</f>
        <v>62.000000000004093</v>
      </c>
      <c r="AD92" s="53">
        <f>K92-Y92</f>
        <v>61.000000000007333</v>
      </c>
      <c r="AE92" s="53">
        <f>L92-Z92</f>
        <v>-78.000000000002203</v>
      </c>
      <c r="AF92" s="56">
        <f>M92-AA92</f>
        <v>78.999999999998991</v>
      </c>
    </row>
    <row r="93" spans="1:32" x14ac:dyDescent="0.25">
      <c r="A93">
        <v>3</v>
      </c>
      <c r="B93" s="130">
        <v>0.16666666666666666</v>
      </c>
      <c r="C93">
        <v>80</v>
      </c>
      <c r="D93" s="88" t="s">
        <v>13</v>
      </c>
      <c r="E93" s="80">
        <v>0.89437999999999995</v>
      </c>
      <c r="F93" s="80">
        <v>0.89449999999999996</v>
      </c>
      <c r="G93" s="80">
        <v>0.89380000000000004</v>
      </c>
      <c r="H93" s="80">
        <v>0.89427000000000001</v>
      </c>
      <c r="I93" s="82">
        <v>3941</v>
      </c>
      <c r="J93" s="83">
        <f>(F93-G93)*100000</f>
        <v>69.999999999992298</v>
      </c>
      <c r="K93" s="83">
        <f>(E93-H93)*100000</f>
        <v>10.999999999994348</v>
      </c>
      <c r="L93" s="83">
        <f>(F93-E93)*100000</f>
        <v>12.000000000000899</v>
      </c>
      <c r="M93" s="84">
        <f>(H93-G93)*100000</f>
        <v>46.999999999997044</v>
      </c>
      <c r="N93" s="48" t="s">
        <v>15</v>
      </c>
      <c r="O93" s="57">
        <v>0</v>
      </c>
      <c r="P93" s="49" t="s">
        <v>18</v>
      </c>
      <c r="Q93" s="57">
        <v>0</v>
      </c>
      <c r="R93" s="49" t="s">
        <v>15</v>
      </c>
      <c r="S93" s="49" t="s">
        <v>18</v>
      </c>
      <c r="T93" s="57">
        <v>0</v>
      </c>
      <c r="U93" s="50" t="s">
        <v>15</v>
      </c>
      <c r="V93" s="51">
        <v>132.15</v>
      </c>
      <c r="W93" s="52">
        <v>131.63</v>
      </c>
      <c r="X93" s="53">
        <v>5270</v>
      </c>
      <c r="Y93" s="53">
        <v>410</v>
      </c>
      <c r="Z93" s="53">
        <v>3</v>
      </c>
      <c r="AA93" s="53">
        <v>114</v>
      </c>
      <c r="AB93" s="54">
        <v>527</v>
      </c>
      <c r="AC93" s="55">
        <f>J93-AB93</f>
        <v>-457.00000000000773</v>
      </c>
      <c r="AD93" s="53">
        <f>K93-Y93</f>
        <v>-399.00000000000563</v>
      </c>
      <c r="AE93" s="53">
        <f>L93-Z93</f>
        <v>9.0000000000008988</v>
      </c>
      <c r="AF93" s="56">
        <f>M93-AA93</f>
        <v>-67.000000000002956</v>
      </c>
    </row>
    <row r="94" spans="1:32" x14ac:dyDescent="0.25">
      <c r="A94">
        <v>48</v>
      </c>
      <c r="B94" s="130">
        <v>0.33333333333333331</v>
      </c>
      <c r="C94">
        <v>81</v>
      </c>
      <c r="D94" s="88" t="s">
        <v>13</v>
      </c>
      <c r="E94" s="80">
        <v>0.89427999999999996</v>
      </c>
      <c r="F94" s="80">
        <v>0.89666000000000001</v>
      </c>
      <c r="G94" s="80">
        <v>0.89280000000000004</v>
      </c>
      <c r="H94" s="80">
        <v>0.89317000000000002</v>
      </c>
      <c r="I94" s="82">
        <v>16620</v>
      </c>
      <c r="J94" s="83">
        <f>(F94-G94)*100000</f>
        <v>385.99999999999744</v>
      </c>
      <c r="K94" s="83">
        <f>(E94-H94)*100000</f>
        <v>110.99999999999443</v>
      </c>
      <c r="L94" s="83">
        <f>(F94-E94)*100000</f>
        <v>238.00000000000489</v>
      </c>
      <c r="M94" s="84">
        <f>(H94-G94)*100000</f>
        <v>36.999999999998145</v>
      </c>
      <c r="N94" s="48" t="s">
        <v>15</v>
      </c>
      <c r="O94" s="49" t="s">
        <v>12</v>
      </c>
      <c r="P94" s="49" t="s">
        <v>18</v>
      </c>
      <c r="Q94" s="49" t="s">
        <v>12</v>
      </c>
      <c r="R94" s="49" t="s">
        <v>15</v>
      </c>
      <c r="S94" s="49" t="s">
        <v>18</v>
      </c>
      <c r="T94" s="49" t="s">
        <v>12</v>
      </c>
      <c r="U94" s="50" t="s">
        <v>15</v>
      </c>
      <c r="V94" s="51">
        <v>132</v>
      </c>
      <c r="W94" s="52">
        <v>131.51</v>
      </c>
      <c r="X94" s="53">
        <v>4870</v>
      </c>
      <c r="Y94" s="53">
        <v>174</v>
      </c>
      <c r="Z94" s="53">
        <v>88</v>
      </c>
      <c r="AA94" s="53">
        <v>225</v>
      </c>
      <c r="AB94" s="54">
        <v>487</v>
      </c>
      <c r="AC94" s="55">
        <f>J94-AB94</f>
        <v>-101.00000000000256</v>
      </c>
      <c r="AD94" s="53">
        <f>K94-Y94</f>
        <v>-63.000000000005571</v>
      </c>
      <c r="AE94" s="53">
        <f>L94-Z94</f>
        <v>150.00000000000489</v>
      </c>
      <c r="AF94" s="56">
        <f>M94-AA94</f>
        <v>-188.00000000000185</v>
      </c>
    </row>
    <row r="95" spans="1:32" x14ac:dyDescent="0.25">
      <c r="A95">
        <v>84</v>
      </c>
      <c r="B95" s="130">
        <v>0.5</v>
      </c>
      <c r="C95">
        <v>82</v>
      </c>
      <c r="D95" s="88" t="s">
        <v>13</v>
      </c>
      <c r="E95" s="80">
        <v>0.89319999999999999</v>
      </c>
      <c r="F95" s="80">
        <v>0.89334999999999998</v>
      </c>
      <c r="G95" s="80">
        <v>0.89105999999999996</v>
      </c>
      <c r="H95" s="80">
        <v>0.89207000000000003</v>
      </c>
      <c r="I95" s="82">
        <v>16644</v>
      </c>
      <c r="J95" s="83">
        <f>(F95-G95)*100000</f>
        <v>229.00000000000142</v>
      </c>
      <c r="K95" s="83">
        <f>(E95-H95)*100000</f>
        <v>112.99999999999643</v>
      </c>
      <c r="L95" s="83">
        <f>(F95-E95)*100000</f>
        <v>14.999999999998348</v>
      </c>
      <c r="M95" s="84">
        <f>(H95-G95)*100000</f>
        <v>101.00000000000664</v>
      </c>
      <c r="N95" s="48" t="s">
        <v>15</v>
      </c>
      <c r="O95" s="49" t="s">
        <v>12</v>
      </c>
      <c r="P95" s="49" t="s">
        <v>18</v>
      </c>
      <c r="Q95" s="49" t="s">
        <v>12</v>
      </c>
      <c r="R95" s="49" t="s">
        <v>15</v>
      </c>
      <c r="S95" s="49" t="s">
        <v>18</v>
      </c>
      <c r="T95" s="49" t="s">
        <v>12</v>
      </c>
      <c r="U95" s="50" t="s">
        <v>15</v>
      </c>
      <c r="V95" s="51">
        <v>132.19</v>
      </c>
      <c r="W95" s="52">
        <v>131.69999999999999</v>
      </c>
      <c r="X95" s="53">
        <v>4930</v>
      </c>
      <c r="Y95" s="53">
        <v>218</v>
      </c>
      <c r="Z95" s="53">
        <v>58</v>
      </c>
      <c r="AA95" s="53">
        <v>217</v>
      </c>
      <c r="AB95" s="54">
        <v>493</v>
      </c>
      <c r="AC95" s="55">
        <f>J95-AB95</f>
        <v>-263.99999999999858</v>
      </c>
      <c r="AD95" s="53">
        <f>K95-Y95</f>
        <v>-105.00000000000357</v>
      </c>
      <c r="AE95" s="53">
        <f>L95-Z95</f>
        <v>-43.000000000001648</v>
      </c>
      <c r="AF95" s="56">
        <f>M95-AA95</f>
        <v>-115.99999999999336</v>
      </c>
    </row>
    <row r="96" spans="1:32" x14ac:dyDescent="0.25">
      <c r="A96">
        <v>10</v>
      </c>
      <c r="B96" s="130">
        <v>0.66666666666666663</v>
      </c>
      <c r="C96">
        <v>83</v>
      </c>
      <c r="D96" s="88" t="s">
        <v>12</v>
      </c>
      <c r="E96" s="77">
        <v>0.89207999999999998</v>
      </c>
      <c r="F96" s="77">
        <v>0.89319000000000004</v>
      </c>
      <c r="G96" s="77">
        <v>0.89127999999999996</v>
      </c>
      <c r="H96" s="77">
        <v>0.89234000000000002</v>
      </c>
      <c r="I96" s="81">
        <v>17461</v>
      </c>
      <c r="J96" s="81">
        <f>(F96-G96)*100000</f>
        <v>191.00000000000784</v>
      </c>
      <c r="K96" s="81">
        <f>(H96-E96)*100000</f>
        <v>26.000000000003798</v>
      </c>
      <c r="L96" s="81">
        <f>(F96-H96)*100000</f>
        <v>85.000000000001734</v>
      </c>
      <c r="M96" s="85">
        <f>(E96-G96)*100000</f>
        <v>80.000000000002288</v>
      </c>
      <c r="N96" s="48" t="s">
        <v>15</v>
      </c>
      <c r="O96" s="57">
        <v>0</v>
      </c>
      <c r="P96" s="49" t="s">
        <v>18</v>
      </c>
      <c r="Q96" s="57">
        <v>0</v>
      </c>
      <c r="R96" s="49" t="s">
        <v>15</v>
      </c>
      <c r="S96" s="49" t="s">
        <v>18</v>
      </c>
      <c r="T96" s="57">
        <v>0</v>
      </c>
      <c r="U96" s="50" t="s">
        <v>15</v>
      </c>
      <c r="V96" s="51">
        <v>132.22</v>
      </c>
      <c r="W96" s="52">
        <v>131.69</v>
      </c>
      <c r="X96" s="53">
        <v>5290</v>
      </c>
      <c r="Y96" s="53">
        <v>310</v>
      </c>
      <c r="Z96" s="53">
        <v>85</v>
      </c>
      <c r="AA96" s="53">
        <v>134</v>
      </c>
      <c r="AB96" s="54">
        <v>529</v>
      </c>
      <c r="AC96" s="55">
        <f>J96-AB96</f>
        <v>-337.99999999999216</v>
      </c>
      <c r="AD96" s="53">
        <f>K96-Y96</f>
        <v>-283.99999999999619</v>
      </c>
      <c r="AE96" s="53">
        <f>L96-Z96</f>
        <v>1.7337242752546445E-12</v>
      </c>
      <c r="AF96" s="56">
        <f>M96-AA96</f>
        <v>-53.999999999997712</v>
      </c>
    </row>
    <row r="97" spans="1:32" x14ac:dyDescent="0.25">
      <c r="A97">
        <v>8</v>
      </c>
      <c r="B97" s="130">
        <v>0.83333333333333337</v>
      </c>
      <c r="C97">
        <v>84</v>
      </c>
      <c r="D97" s="88" t="s">
        <v>13</v>
      </c>
      <c r="E97" s="80">
        <v>0.89234000000000002</v>
      </c>
      <c r="F97" s="80">
        <v>0.89302000000000004</v>
      </c>
      <c r="G97" s="80">
        <v>0.89165000000000005</v>
      </c>
      <c r="H97" s="80">
        <v>0.89187000000000005</v>
      </c>
      <c r="I97" s="82">
        <v>8629</v>
      </c>
      <c r="J97" s="83">
        <f>(F97-G97)*100000</f>
        <v>136.99999999999824</v>
      </c>
      <c r="K97" s="83">
        <f>(E97-H97)*100000</f>
        <v>46.999999999997044</v>
      </c>
      <c r="L97" s="83">
        <f>(F97-E97)*100000</f>
        <v>68.000000000001393</v>
      </c>
      <c r="M97" s="84">
        <f>(H97-G97)*100000</f>
        <v>21.999999999999797</v>
      </c>
      <c r="N97" s="48" t="s">
        <v>15</v>
      </c>
      <c r="O97" s="49" t="s">
        <v>12</v>
      </c>
      <c r="P97" s="49" t="s">
        <v>18</v>
      </c>
      <c r="Q97" s="49" t="s">
        <v>12</v>
      </c>
      <c r="R97" s="49" t="s">
        <v>15</v>
      </c>
      <c r="S97" s="49" t="s">
        <v>18</v>
      </c>
      <c r="T97" s="49" t="s">
        <v>12</v>
      </c>
      <c r="U97" s="50" t="s">
        <v>15</v>
      </c>
      <c r="V97" s="51">
        <v>132.1</v>
      </c>
      <c r="W97" s="52">
        <v>131.80000000000001</v>
      </c>
      <c r="X97" s="53">
        <v>2960</v>
      </c>
      <c r="Y97" s="53">
        <v>195</v>
      </c>
      <c r="Z97" s="53">
        <v>80</v>
      </c>
      <c r="AA97" s="53">
        <v>21</v>
      </c>
      <c r="AB97" s="54">
        <v>296</v>
      </c>
      <c r="AC97" s="55">
        <f>J97-AB97</f>
        <v>-159.00000000000176</v>
      </c>
      <c r="AD97" s="53">
        <f>K97-Y97</f>
        <v>-148.00000000000296</v>
      </c>
      <c r="AE97" s="53">
        <f>L97-Z97</f>
        <v>-11.999999999998607</v>
      </c>
      <c r="AF97" s="56">
        <f>M97-AA97</f>
        <v>0.9999999999997975</v>
      </c>
    </row>
    <row r="98" spans="1:32" x14ac:dyDescent="0.25">
      <c r="A98">
        <v>43</v>
      </c>
      <c r="B98" s="75">
        <v>43056</v>
      </c>
      <c r="C98">
        <v>85</v>
      </c>
      <c r="D98" s="89" t="s">
        <v>45</v>
      </c>
      <c r="E98" s="49"/>
      <c r="F98" s="49"/>
      <c r="G98" s="49"/>
      <c r="H98" s="49"/>
      <c r="I98" s="53"/>
      <c r="J98" s="53"/>
      <c r="K98" s="53"/>
      <c r="L98" s="53"/>
      <c r="M98" s="54"/>
      <c r="N98" s="48"/>
      <c r="O98" s="49"/>
      <c r="P98" s="49"/>
      <c r="Q98" s="49"/>
      <c r="R98" s="49"/>
      <c r="S98" s="49"/>
      <c r="T98" s="49"/>
      <c r="U98" s="50"/>
      <c r="V98" s="51"/>
      <c r="W98" s="52"/>
      <c r="X98" s="53"/>
      <c r="Y98" s="53"/>
      <c r="Z98" s="53"/>
      <c r="AA98" s="53"/>
      <c r="AB98" s="54"/>
      <c r="AC98" s="55">
        <f>J98-AB98</f>
        <v>0</v>
      </c>
      <c r="AD98" s="53">
        <f>K98-Y98</f>
        <v>0</v>
      </c>
      <c r="AE98" s="53">
        <f>L98-Z98</f>
        <v>0</v>
      </c>
      <c r="AF98" s="56">
        <f>M98-AA98</f>
        <v>0</v>
      </c>
    </row>
    <row r="99" spans="1:32" x14ac:dyDescent="0.25">
      <c r="A99">
        <v>78</v>
      </c>
      <c r="B99" s="130">
        <v>0</v>
      </c>
      <c r="C99">
        <v>86</v>
      </c>
      <c r="D99" s="89" t="s">
        <v>12</v>
      </c>
      <c r="E99" s="77">
        <v>0.89192000000000005</v>
      </c>
      <c r="F99" s="77">
        <v>0.89280999999999999</v>
      </c>
      <c r="G99" s="77">
        <v>0.89112000000000002</v>
      </c>
      <c r="H99" s="77">
        <v>0.89224999999999999</v>
      </c>
      <c r="I99" s="81">
        <v>6196</v>
      </c>
      <c r="J99" s="81">
        <f>(F99-G99)*100000</f>
        <v>168.99999999999693</v>
      </c>
      <c r="K99" s="81">
        <f>(H99-E99)*100000</f>
        <v>32.999999999994145</v>
      </c>
      <c r="L99" s="81">
        <f>(F99-H99)*100000</f>
        <v>56.000000000000497</v>
      </c>
      <c r="M99" s="85">
        <f>(E99-G99)*100000</f>
        <v>80.000000000002288</v>
      </c>
      <c r="N99" s="48" t="s">
        <v>15</v>
      </c>
      <c r="O99" s="49" t="s">
        <v>12</v>
      </c>
      <c r="P99" s="49" t="s">
        <v>24</v>
      </c>
      <c r="Q99" s="49" t="s">
        <v>12</v>
      </c>
      <c r="R99" s="49" t="s">
        <v>15</v>
      </c>
      <c r="S99" s="49" t="s">
        <v>24</v>
      </c>
      <c r="T99" s="49" t="s">
        <v>12</v>
      </c>
      <c r="U99" s="50" t="s">
        <v>15</v>
      </c>
      <c r="V99" s="51">
        <v>132.01</v>
      </c>
      <c r="W99" s="52">
        <v>131.80000000000001</v>
      </c>
      <c r="X99" s="53">
        <v>2140</v>
      </c>
      <c r="Y99" s="53">
        <v>20</v>
      </c>
      <c r="Z99" s="53">
        <v>41</v>
      </c>
      <c r="AA99" s="53">
        <v>153</v>
      </c>
      <c r="AB99" s="54">
        <v>214</v>
      </c>
      <c r="AC99" s="55">
        <f>J99-AB99</f>
        <v>-45.00000000000307</v>
      </c>
      <c r="AD99" s="53">
        <f>K99-Y99</f>
        <v>12.999999999994145</v>
      </c>
      <c r="AE99" s="53">
        <f>L99-Z99</f>
        <v>15.000000000000497</v>
      </c>
      <c r="AF99" s="56">
        <f>M99-AA99</f>
        <v>-72.999999999997712</v>
      </c>
    </row>
    <row r="100" spans="1:32" x14ac:dyDescent="0.25">
      <c r="A100">
        <v>91</v>
      </c>
      <c r="B100" s="130">
        <v>0.16666666666666666</v>
      </c>
      <c r="C100">
        <v>87</v>
      </c>
      <c r="D100" s="89" t="s">
        <v>13</v>
      </c>
      <c r="E100" s="80">
        <v>0.89224999999999999</v>
      </c>
      <c r="F100" s="80">
        <v>0.89276</v>
      </c>
      <c r="G100" s="80">
        <v>0.89185999999999999</v>
      </c>
      <c r="H100" s="80">
        <v>0.89212000000000002</v>
      </c>
      <c r="I100" s="82">
        <v>5946</v>
      </c>
      <c r="J100" s="83">
        <f>(F100-G100)*100000</f>
        <v>90.000000000001194</v>
      </c>
      <c r="K100" s="83">
        <f>(E100-H100)*100000</f>
        <v>12.999999999996348</v>
      </c>
      <c r="L100" s="83">
        <f>(F100-E100)*100000</f>
        <v>51.000000000001044</v>
      </c>
      <c r="M100" s="84">
        <f>(H100-G100)*100000</f>
        <v>26.000000000003798</v>
      </c>
      <c r="N100" s="48" t="s">
        <v>15</v>
      </c>
      <c r="O100" s="49" t="s">
        <v>12</v>
      </c>
      <c r="P100" s="49" t="s">
        <v>24</v>
      </c>
      <c r="Q100" s="49" t="s">
        <v>12</v>
      </c>
      <c r="R100" s="49" t="s">
        <v>15</v>
      </c>
      <c r="S100" s="49" t="s">
        <v>24</v>
      </c>
      <c r="T100" s="49" t="s">
        <v>12</v>
      </c>
      <c r="U100" s="50" t="s">
        <v>15</v>
      </c>
      <c r="V100" s="51">
        <v>132.02000000000001</v>
      </c>
      <c r="W100" s="52">
        <v>131.9</v>
      </c>
      <c r="X100" s="53">
        <v>1200</v>
      </c>
      <c r="Y100" s="53">
        <v>14</v>
      </c>
      <c r="Z100" s="53">
        <v>41</v>
      </c>
      <c r="AA100" s="53">
        <v>65</v>
      </c>
      <c r="AB100" s="54">
        <v>120</v>
      </c>
      <c r="AC100" s="55">
        <f>J100-AB100</f>
        <v>-29.999999999998806</v>
      </c>
      <c r="AD100" s="53">
        <f>K100-Y100</f>
        <v>-1.0000000000036522</v>
      </c>
      <c r="AE100" s="53">
        <f>L100-Z100</f>
        <v>10.000000000001044</v>
      </c>
      <c r="AF100" s="56">
        <f>M100-AA100</f>
        <v>-38.999999999996206</v>
      </c>
    </row>
    <row r="101" spans="1:32" x14ac:dyDescent="0.25">
      <c r="A101">
        <v>21</v>
      </c>
      <c r="B101" s="130">
        <v>0.33333333333333331</v>
      </c>
      <c r="C101">
        <v>88</v>
      </c>
      <c r="D101" s="89" t="s">
        <v>13</v>
      </c>
      <c r="E101" s="80">
        <v>0.89210999999999996</v>
      </c>
      <c r="F101" s="80">
        <v>0.89261999999999997</v>
      </c>
      <c r="G101" s="80">
        <v>0.88971</v>
      </c>
      <c r="H101" s="80">
        <v>0.88993</v>
      </c>
      <c r="I101" s="82">
        <v>14583</v>
      </c>
      <c r="J101" s="83">
        <f>(F101-G101)*100000</f>
        <v>290.99999999999682</v>
      </c>
      <c r="K101" s="83">
        <f>(E101-H101)*100000</f>
        <v>217.99999999999596</v>
      </c>
      <c r="L101" s="83">
        <f>(F101-E101)*100000</f>
        <v>51.000000000001044</v>
      </c>
      <c r="M101" s="84">
        <f>(H101-G101)*100000</f>
        <v>21.999999999999797</v>
      </c>
      <c r="N101" s="48" t="s">
        <v>15</v>
      </c>
      <c r="O101" s="57">
        <v>0</v>
      </c>
      <c r="P101" s="49" t="s">
        <v>24</v>
      </c>
      <c r="Q101" s="57">
        <v>0</v>
      </c>
      <c r="R101" s="49" t="s">
        <v>15</v>
      </c>
      <c r="S101" s="49" t="s">
        <v>24</v>
      </c>
      <c r="T101" s="57">
        <v>0</v>
      </c>
      <c r="U101" s="50" t="s">
        <v>15</v>
      </c>
      <c r="V101" s="51">
        <v>132.16</v>
      </c>
      <c r="W101" s="52">
        <v>131.68</v>
      </c>
      <c r="X101" s="53">
        <v>4810</v>
      </c>
      <c r="Y101" s="53">
        <v>233</v>
      </c>
      <c r="Z101" s="53">
        <v>178</v>
      </c>
      <c r="AA101" s="53">
        <v>70</v>
      </c>
      <c r="AB101" s="54">
        <v>481</v>
      </c>
      <c r="AC101" s="55">
        <f>J101-AB101</f>
        <v>-190.00000000000318</v>
      </c>
      <c r="AD101" s="53">
        <f>K101-Y101</f>
        <v>-15.000000000004036</v>
      </c>
      <c r="AE101" s="53">
        <f>L101-Z101</f>
        <v>-126.99999999999895</v>
      </c>
      <c r="AF101" s="56">
        <f>M101-AA101</f>
        <v>-48.000000000000199</v>
      </c>
    </row>
    <row r="102" spans="1:32" x14ac:dyDescent="0.25">
      <c r="A102">
        <v>15</v>
      </c>
      <c r="B102" s="130">
        <v>0.5</v>
      </c>
      <c r="C102">
        <v>89</v>
      </c>
      <c r="D102" s="89" t="s">
        <v>12</v>
      </c>
      <c r="E102" s="77">
        <v>0.88990999999999998</v>
      </c>
      <c r="F102" s="77">
        <v>0.89531000000000005</v>
      </c>
      <c r="G102" s="77">
        <v>0.88975000000000004</v>
      </c>
      <c r="H102" s="77">
        <v>0.89439000000000002</v>
      </c>
      <c r="I102" s="81">
        <v>17268</v>
      </c>
      <c r="J102" s="81">
        <f>(F102-G102)*100000</f>
        <v>556.00000000000091</v>
      </c>
      <c r="K102" s="81">
        <f>(H102-E102)*100000</f>
        <v>448.00000000000398</v>
      </c>
      <c r="L102" s="81">
        <f>(F102-H102)*100000</f>
        <v>92.000000000003183</v>
      </c>
      <c r="M102" s="85">
        <f>(E102-G102)*100000</f>
        <v>15.999999999993797</v>
      </c>
      <c r="N102" s="48" t="s">
        <v>15</v>
      </c>
      <c r="O102" s="57">
        <v>0</v>
      </c>
      <c r="P102" s="49" t="s">
        <v>24</v>
      </c>
      <c r="Q102" s="57">
        <v>0</v>
      </c>
      <c r="R102" s="49" t="s">
        <v>15</v>
      </c>
      <c r="S102" s="49" t="s">
        <v>24</v>
      </c>
      <c r="T102" s="57">
        <v>0</v>
      </c>
      <c r="U102" s="50" t="s">
        <v>15</v>
      </c>
      <c r="V102" s="51">
        <v>131.82</v>
      </c>
      <c r="W102" s="52">
        <v>131.4</v>
      </c>
      <c r="X102" s="53">
        <v>4250</v>
      </c>
      <c r="Y102" s="53">
        <v>111</v>
      </c>
      <c r="Z102" s="53">
        <v>72</v>
      </c>
      <c r="AA102" s="53">
        <v>242</v>
      </c>
      <c r="AB102" s="54">
        <v>425</v>
      </c>
      <c r="AC102" s="55">
        <f>J102-AB102</f>
        <v>131.00000000000091</v>
      </c>
      <c r="AD102" s="53">
        <f>K102-Y102</f>
        <v>337.00000000000398</v>
      </c>
      <c r="AE102" s="53">
        <f>L102-Z102</f>
        <v>20.000000000003183</v>
      </c>
      <c r="AF102" s="56">
        <f>M102-AA102</f>
        <v>-226.0000000000062</v>
      </c>
    </row>
    <row r="103" spans="1:32" x14ac:dyDescent="0.25">
      <c r="A103">
        <v>50</v>
      </c>
      <c r="B103" s="130">
        <v>0.66666666666666663</v>
      </c>
      <c r="C103">
        <v>90</v>
      </c>
      <c r="D103" s="89" t="s">
        <v>13</v>
      </c>
      <c r="E103" s="80">
        <v>0.89439000000000002</v>
      </c>
      <c r="F103" s="80">
        <v>0.89524000000000004</v>
      </c>
      <c r="G103" s="80">
        <v>0.89141999999999999</v>
      </c>
      <c r="H103" s="80">
        <v>0.89348000000000005</v>
      </c>
      <c r="I103" s="82">
        <v>18852</v>
      </c>
      <c r="J103" s="83">
        <f>(F103-G103)*100000</f>
        <v>382.00000000000455</v>
      </c>
      <c r="K103" s="83">
        <f>(E103-H103)*100000</f>
        <v>90.999999999996646</v>
      </c>
      <c r="L103" s="83">
        <f>(F103-E103)*100000</f>
        <v>85.000000000001734</v>
      </c>
      <c r="M103" s="84">
        <f>(H103-G103)*100000</f>
        <v>206.00000000000617</v>
      </c>
      <c r="N103" s="48" t="s">
        <v>15</v>
      </c>
      <c r="O103" s="49" t="s">
        <v>12</v>
      </c>
      <c r="P103" s="49" t="s">
        <v>24</v>
      </c>
      <c r="Q103" s="49" t="s">
        <v>12</v>
      </c>
      <c r="R103" s="49" t="s">
        <v>15</v>
      </c>
      <c r="S103" s="49" t="s">
        <v>24</v>
      </c>
      <c r="T103" s="49" t="s">
        <v>12</v>
      </c>
      <c r="U103" s="50" t="s">
        <v>15</v>
      </c>
      <c r="V103" s="51">
        <v>131.94999999999999</v>
      </c>
      <c r="W103" s="52">
        <v>131.59</v>
      </c>
      <c r="X103" s="53">
        <v>3520</v>
      </c>
      <c r="Y103" s="53">
        <v>289</v>
      </c>
      <c r="Z103" s="53">
        <v>19</v>
      </c>
      <c r="AA103" s="53">
        <v>44</v>
      </c>
      <c r="AB103" s="54">
        <v>352</v>
      </c>
      <c r="AC103" s="55">
        <f>J103-AB103</f>
        <v>30.000000000004547</v>
      </c>
      <c r="AD103" s="53">
        <f>K103-Y103</f>
        <v>-198.00000000000335</v>
      </c>
      <c r="AE103" s="53">
        <f>L103-Z103</f>
        <v>66.000000000001734</v>
      </c>
      <c r="AF103" s="56">
        <f>M103-AA103</f>
        <v>162.00000000000617</v>
      </c>
    </row>
    <row r="104" spans="1:32" x14ac:dyDescent="0.25">
      <c r="A104">
        <v>85</v>
      </c>
      <c r="B104" s="130">
        <v>0.83333333333333337</v>
      </c>
      <c r="C104">
        <v>91</v>
      </c>
      <c r="D104" s="89" t="s">
        <v>13</v>
      </c>
      <c r="E104" s="80">
        <v>0.89348000000000005</v>
      </c>
      <c r="F104" s="80">
        <v>0.89353000000000005</v>
      </c>
      <c r="G104" s="80">
        <v>0.89224000000000003</v>
      </c>
      <c r="H104" s="80">
        <v>0.89229999999999998</v>
      </c>
      <c r="I104" s="82">
        <v>8164</v>
      </c>
      <c r="J104" s="83">
        <f>(F104-G104)*100000</f>
        <v>129.00000000000134</v>
      </c>
      <c r="K104" s="83">
        <f>(E104-H104)*100000</f>
        <v>118.00000000000699</v>
      </c>
      <c r="L104" s="83">
        <f>(F104-E104)*100000</f>
        <v>4.9999999999994493</v>
      </c>
      <c r="M104" s="84">
        <f>(H104-G104)*100000</f>
        <v>5.9999999999948983</v>
      </c>
      <c r="N104" s="48" t="s">
        <v>15</v>
      </c>
      <c r="O104" s="49" t="s">
        <v>12</v>
      </c>
      <c r="P104" s="49" t="s">
        <v>24</v>
      </c>
      <c r="Q104" s="49" t="s">
        <v>12</v>
      </c>
      <c r="R104" s="49" t="s">
        <v>15</v>
      </c>
      <c r="S104" s="49" t="s">
        <v>24</v>
      </c>
      <c r="T104" s="49" t="s">
        <v>12</v>
      </c>
      <c r="U104" s="50" t="s">
        <v>15</v>
      </c>
      <c r="V104" s="51">
        <v>132.11000000000001</v>
      </c>
      <c r="W104" s="52">
        <v>131.91</v>
      </c>
      <c r="X104" s="53">
        <v>1960</v>
      </c>
      <c r="Y104" s="53">
        <v>152</v>
      </c>
      <c r="Z104" s="53">
        <v>29</v>
      </c>
      <c r="AA104" s="53">
        <v>15</v>
      </c>
      <c r="AB104" s="54">
        <v>196</v>
      </c>
      <c r="AC104" s="55">
        <f>J104-AB104</f>
        <v>-66.999999999998664</v>
      </c>
      <c r="AD104" s="53">
        <f>K104-Y104</f>
        <v>-33.999999999993008</v>
      </c>
      <c r="AE104" s="53">
        <f>L104-Z104</f>
        <v>-24.000000000000551</v>
      </c>
      <c r="AF104" s="56">
        <f>M104-AA104</f>
        <v>-9.0000000000051017</v>
      </c>
    </row>
    <row r="105" spans="1:32" x14ac:dyDescent="0.25">
      <c r="A105">
        <v>63</v>
      </c>
      <c r="B105" s="75">
        <v>43059</v>
      </c>
      <c r="C105">
        <v>92</v>
      </c>
      <c r="D105" s="90" t="s">
        <v>46</v>
      </c>
      <c r="E105" s="49"/>
      <c r="F105" s="49"/>
      <c r="G105" s="49"/>
      <c r="H105" s="49"/>
      <c r="I105" s="53"/>
      <c r="J105" s="53"/>
      <c r="K105" s="53"/>
      <c r="L105" s="53"/>
      <c r="M105" s="54"/>
      <c r="N105" s="48"/>
      <c r="O105" s="49"/>
      <c r="P105" s="49"/>
      <c r="Q105" s="49"/>
      <c r="R105" s="49"/>
      <c r="S105" s="49"/>
      <c r="T105" s="49"/>
      <c r="U105" s="50"/>
      <c r="V105" s="51"/>
      <c r="W105" s="52"/>
      <c r="X105" s="53"/>
      <c r="Y105" s="53"/>
      <c r="Z105" s="53"/>
      <c r="AA105" s="53"/>
      <c r="AB105" s="54"/>
      <c r="AC105" s="55">
        <f>J105-AB105</f>
        <v>0</v>
      </c>
      <c r="AD105" s="53">
        <f>K105-Y105</f>
        <v>0</v>
      </c>
      <c r="AE105" s="53">
        <f>L105-Z105</f>
        <v>0</v>
      </c>
      <c r="AF105" s="56">
        <f>M105-AA105</f>
        <v>0</v>
      </c>
    </row>
    <row r="106" spans="1:32" x14ac:dyDescent="0.25">
      <c r="A106">
        <v>92</v>
      </c>
      <c r="B106" s="130">
        <v>0</v>
      </c>
      <c r="C106">
        <v>93</v>
      </c>
      <c r="D106" s="90" t="s">
        <v>13</v>
      </c>
      <c r="E106" s="80">
        <v>0.89175000000000004</v>
      </c>
      <c r="F106" s="80">
        <v>0.89219999999999999</v>
      </c>
      <c r="G106" s="80">
        <v>0.88773000000000002</v>
      </c>
      <c r="H106" s="80">
        <v>0.88963999999999999</v>
      </c>
      <c r="I106" s="82">
        <v>8407</v>
      </c>
      <c r="J106" s="83">
        <f>(F106-G106)*100000</f>
        <v>446.99999999999739</v>
      </c>
      <c r="K106" s="83">
        <f>(E106-H106)*100000</f>
        <v>211.00000000000563</v>
      </c>
      <c r="L106" s="83">
        <f>(F106-E106)*100000</f>
        <v>44.99999999999504</v>
      </c>
      <c r="M106" s="84">
        <f>(H106-G106)*100000</f>
        <v>190.99999999999673</v>
      </c>
      <c r="N106" s="48" t="s">
        <v>15</v>
      </c>
      <c r="O106" s="49" t="s">
        <v>12</v>
      </c>
      <c r="P106" s="49" t="s">
        <v>26</v>
      </c>
      <c r="Q106" s="49" t="s">
        <v>12</v>
      </c>
      <c r="R106" s="49" t="s">
        <v>15</v>
      </c>
      <c r="S106" s="49" t="s">
        <v>26</v>
      </c>
      <c r="T106" s="49" t="s">
        <v>12</v>
      </c>
      <c r="U106" s="50" t="s">
        <v>15</v>
      </c>
      <c r="V106" s="51">
        <v>132.29</v>
      </c>
      <c r="W106" s="52">
        <v>132.04</v>
      </c>
      <c r="X106" s="53">
        <v>2430</v>
      </c>
      <c r="Y106" s="53">
        <v>160</v>
      </c>
      <c r="Z106" s="53">
        <v>33</v>
      </c>
      <c r="AA106" s="53">
        <v>50</v>
      </c>
      <c r="AB106" s="54">
        <v>243</v>
      </c>
      <c r="AC106" s="55">
        <f>J106-AB106</f>
        <v>203.99999999999739</v>
      </c>
      <c r="AD106" s="53">
        <f>K106-Y106</f>
        <v>51.000000000005627</v>
      </c>
      <c r="AE106" s="53">
        <f>L106-Z106</f>
        <v>11.99999999999504</v>
      </c>
      <c r="AF106" s="56">
        <f>M106-AA106</f>
        <v>140.99999999999673</v>
      </c>
    </row>
    <row r="107" spans="1:32" x14ac:dyDescent="0.25">
      <c r="A107">
        <v>93</v>
      </c>
      <c r="B107" s="130">
        <v>0.16666666666666666</v>
      </c>
      <c r="C107">
        <v>94</v>
      </c>
      <c r="D107" s="90" t="s">
        <v>13</v>
      </c>
      <c r="E107" s="80">
        <v>0.88966999999999996</v>
      </c>
      <c r="F107" s="80">
        <v>0.88978999999999997</v>
      </c>
      <c r="G107" s="80">
        <v>0.88822999999999996</v>
      </c>
      <c r="H107" s="80">
        <v>0.88848000000000005</v>
      </c>
      <c r="I107" s="82">
        <v>4596</v>
      </c>
      <c r="J107" s="83">
        <f>(F107-G107)*100000</f>
        <v>156.00000000000057</v>
      </c>
      <c r="K107" s="83">
        <f>(E107-H107)*100000</f>
        <v>118.99999999999133</v>
      </c>
      <c r="L107" s="83">
        <f>(F107-E107)*100000</f>
        <v>12.000000000000899</v>
      </c>
      <c r="M107" s="84">
        <f>(H107-G107)*100000</f>
        <v>25.000000000008349</v>
      </c>
      <c r="N107" s="48" t="s">
        <v>15</v>
      </c>
      <c r="O107" s="49" t="s">
        <v>12</v>
      </c>
      <c r="P107" s="49" t="s">
        <v>26</v>
      </c>
      <c r="Q107" s="49" t="s">
        <v>12</v>
      </c>
      <c r="R107" s="49" t="s">
        <v>15</v>
      </c>
      <c r="S107" s="49" t="s">
        <v>26</v>
      </c>
      <c r="T107" s="49" t="s">
        <v>12</v>
      </c>
      <c r="U107" s="50" t="s">
        <v>15</v>
      </c>
      <c r="V107" s="51">
        <v>132.4</v>
      </c>
      <c r="W107" s="52">
        <v>132.24</v>
      </c>
      <c r="X107" s="53">
        <v>1630</v>
      </c>
      <c r="Y107" s="53">
        <v>36</v>
      </c>
      <c r="Z107" s="53">
        <v>112</v>
      </c>
      <c r="AA107" s="53">
        <v>15</v>
      </c>
      <c r="AB107" s="54">
        <v>163</v>
      </c>
      <c r="AC107" s="55">
        <f>J107-AB107</f>
        <v>-6.9999999999994316</v>
      </c>
      <c r="AD107" s="53">
        <f>K107-Y107</f>
        <v>82.999999999991331</v>
      </c>
      <c r="AE107" s="53">
        <f>L107-Z107</f>
        <v>-99.999999999999105</v>
      </c>
      <c r="AF107" s="56">
        <f>M107-AA107</f>
        <v>10.000000000008349</v>
      </c>
    </row>
    <row r="108" spans="1:32" x14ac:dyDescent="0.25">
      <c r="A108">
        <v>94</v>
      </c>
      <c r="B108" s="130">
        <v>0.33333333333333331</v>
      </c>
      <c r="C108">
        <v>95</v>
      </c>
      <c r="D108" s="90" t="s">
        <v>13</v>
      </c>
      <c r="E108" s="80">
        <v>0.88849999999999996</v>
      </c>
      <c r="F108" s="80">
        <v>0.89037999999999995</v>
      </c>
      <c r="G108" s="80">
        <v>0.88710999999999995</v>
      </c>
      <c r="H108" s="80">
        <v>0.88814000000000004</v>
      </c>
      <c r="I108" s="82">
        <v>16977</v>
      </c>
      <c r="J108" s="83">
        <f>(F108-G108)*100000</f>
        <v>326.99999999999949</v>
      </c>
      <c r="K108" s="83">
        <f>(E108-H108)*100000</f>
        <v>35.999999999991594</v>
      </c>
      <c r="L108" s="83">
        <f>(F108-E108)*100000</f>
        <v>187.99999999999929</v>
      </c>
      <c r="M108" s="84">
        <f>(H108-G108)*100000</f>
        <v>103.00000000000864</v>
      </c>
      <c r="N108" s="48" t="s">
        <v>15</v>
      </c>
      <c r="O108" s="57">
        <v>0</v>
      </c>
      <c r="P108" s="49" t="s">
        <v>26</v>
      </c>
      <c r="Q108" s="57">
        <v>0</v>
      </c>
      <c r="R108" s="49" t="s">
        <v>15</v>
      </c>
      <c r="S108" s="49" t="s">
        <v>26</v>
      </c>
      <c r="T108" s="57">
        <v>0</v>
      </c>
      <c r="U108" s="50" t="s">
        <v>15</v>
      </c>
      <c r="V108" s="51">
        <v>132.32</v>
      </c>
      <c r="W108" s="52">
        <v>131.85</v>
      </c>
      <c r="X108" s="53">
        <v>4690</v>
      </c>
      <c r="Y108" s="53">
        <v>244</v>
      </c>
      <c r="Z108" s="53">
        <v>32</v>
      </c>
      <c r="AA108" s="53">
        <v>193</v>
      </c>
      <c r="AB108" s="54">
        <v>469</v>
      </c>
      <c r="AC108" s="55">
        <f>J108-AB108</f>
        <v>-142.00000000000051</v>
      </c>
      <c r="AD108" s="53">
        <f>K108-Y108</f>
        <v>-208.00000000000841</v>
      </c>
      <c r="AE108" s="53">
        <f>L108-Z108</f>
        <v>155.99999999999929</v>
      </c>
      <c r="AF108" s="56">
        <f>M108-AA108</f>
        <v>-89.99999999999136</v>
      </c>
    </row>
    <row r="109" spans="1:32" x14ac:dyDescent="0.25">
      <c r="A109">
        <v>95</v>
      </c>
      <c r="B109" s="130">
        <v>0.5</v>
      </c>
      <c r="C109">
        <v>96</v>
      </c>
      <c r="D109" s="90" t="s">
        <v>12</v>
      </c>
      <c r="E109" s="77">
        <v>0.8881</v>
      </c>
      <c r="F109" s="77">
        <v>0.89007000000000003</v>
      </c>
      <c r="G109" s="77">
        <v>0.88804000000000005</v>
      </c>
      <c r="H109" s="77">
        <v>0.88871</v>
      </c>
      <c r="I109" s="81">
        <v>16135</v>
      </c>
      <c r="J109" s="81">
        <f>(F109-G109)*100000</f>
        <v>202.99999999999761</v>
      </c>
      <c r="K109" s="81">
        <f>(H109-E109)*100000</f>
        <v>60.999999999999943</v>
      </c>
      <c r="L109" s="81">
        <f>(F109-H109)*100000</f>
        <v>136.00000000000279</v>
      </c>
      <c r="M109" s="85">
        <f>(E109-G109)*100000</f>
        <v>5.9999999999948983</v>
      </c>
      <c r="N109" s="48" t="s">
        <v>15</v>
      </c>
      <c r="O109" s="57">
        <v>0</v>
      </c>
      <c r="P109" s="49" t="s">
        <v>26</v>
      </c>
      <c r="Q109" s="57">
        <v>0</v>
      </c>
      <c r="R109" s="49" t="s">
        <v>15</v>
      </c>
      <c r="S109" s="49" t="s">
        <v>26</v>
      </c>
      <c r="T109" s="57">
        <v>0</v>
      </c>
      <c r="U109" s="50" t="s">
        <v>15</v>
      </c>
      <c r="V109" s="51">
        <v>132.28</v>
      </c>
      <c r="W109" s="52">
        <v>131.9</v>
      </c>
      <c r="X109" s="53">
        <v>3860</v>
      </c>
      <c r="Y109" s="53">
        <v>64</v>
      </c>
      <c r="Z109" s="53">
        <v>238</v>
      </c>
      <c r="AA109" s="53">
        <v>84</v>
      </c>
      <c r="AB109" s="54">
        <v>386</v>
      </c>
      <c r="AC109" s="55">
        <f>J109-AB109</f>
        <v>-183.00000000000239</v>
      </c>
      <c r="AD109" s="53">
        <f>K109-Y109</f>
        <v>-3.0000000000000568</v>
      </c>
      <c r="AE109" s="53">
        <f>L109-Z109</f>
        <v>-101.99999999999721</v>
      </c>
      <c r="AF109" s="56">
        <f>M109-AA109</f>
        <v>-78.000000000005102</v>
      </c>
    </row>
    <row r="110" spans="1:32" x14ac:dyDescent="0.25">
      <c r="A110">
        <v>97</v>
      </c>
      <c r="B110" s="130">
        <v>0.66666666666666663</v>
      </c>
      <c r="C110">
        <v>97</v>
      </c>
      <c r="D110" s="90" t="s">
        <v>13</v>
      </c>
      <c r="E110" s="80">
        <v>0.88870000000000005</v>
      </c>
      <c r="F110" s="80">
        <v>0.88907999999999998</v>
      </c>
      <c r="G110" s="80">
        <v>0.88558000000000003</v>
      </c>
      <c r="H110" s="80">
        <v>0.88754999999999995</v>
      </c>
      <c r="I110" s="82">
        <v>17323</v>
      </c>
      <c r="J110" s="83">
        <f>(F110-G110)*100000</f>
        <v>349.99999999999477</v>
      </c>
      <c r="K110" s="83">
        <f>(E110-H110)*100000</f>
        <v>115.00000000000954</v>
      </c>
      <c r="L110" s="83">
        <f>(F110-E110)*100000</f>
        <v>37.999999999993591</v>
      </c>
      <c r="M110" s="84">
        <f>(H110-G110)*100000</f>
        <v>196.99999999999162</v>
      </c>
      <c r="N110" s="48" t="s">
        <v>15</v>
      </c>
      <c r="O110" s="57">
        <v>0</v>
      </c>
      <c r="P110" s="49" t="s">
        <v>26</v>
      </c>
      <c r="Q110" s="57">
        <v>0</v>
      </c>
      <c r="R110" s="49" t="s">
        <v>15</v>
      </c>
      <c r="S110" s="49" t="s">
        <v>26</v>
      </c>
      <c r="T110" s="57">
        <v>0</v>
      </c>
      <c r="U110" s="50" t="s">
        <v>15</v>
      </c>
      <c r="V110" s="51">
        <v>132.06</v>
      </c>
      <c r="W110" s="52">
        <v>131.83000000000001</v>
      </c>
      <c r="X110" s="53">
        <v>2260</v>
      </c>
      <c r="Y110" s="53">
        <v>48</v>
      </c>
      <c r="Z110" s="53">
        <v>76</v>
      </c>
      <c r="AA110" s="53">
        <v>102</v>
      </c>
      <c r="AB110" s="54">
        <v>226</v>
      </c>
      <c r="AC110" s="55">
        <f>J110-AB110</f>
        <v>123.99999999999477</v>
      </c>
      <c r="AD110" s="53">
        <f>K110-Y110</f>
        <v>67.000000000009535</v>
      </c>
      <c r="AE110" s="53">
        <f>L110-Z110</f>
        <v>-38.000000000006409</v>
      </c>
      <c r="AF110" s="56">
        <f>M110-AA110</f>
        <v>94.999999999991616</v>
      </c>
    </row>
    <row r="111" spans="1:32" x14ac:dyDescent="0.25">
      <c r="A111">
        <v>98</v>
      </c>
      <c r="B111" s="130">
        <v>0.83333333333333337</v>
      </c>
      <c r="C111">
        <v>98</v>
      </c>
      <c r="D111" s="90" t="s">
        <v>13</v>
      </c>
      <c r="E111" s="80">
        <v>0.88754999999999995</v>
      </c>
      <c r="F111" s="80">
        <v>0.88795999999999997</v>
      </c>
      <c r="G111" s="80">
        <v>0.88566999999999996</v>
      </c>
      <c r="H111" s="80">
        <v>0.88631000000000004</v>
      </c>
      <c r="I111" s="82">
        <v>90113</v>
      </c>
      <c r="J111" s="83">
        <f>(F111-G111)*100000</f>
        <v>229.00000000000142</v>
      </c>
      <c r="K111" s="83">
        <f>(E111-H111)*100000</f>
        <v>123.99999999999079</v>
      </c>
      <c r="L111" s="83">
        <f>(F111-E111)*100000</f>
        <v>41.000000000002146</v>
      </c>
      <c r="M111" s="84">
        <f>(H111-G111)*100000</f>
        <v>64.000000000008498</v>
      </c>
      <c r="N111" s="48" t="s">
        <v>15</v>
      </c>
      <c r="O111" s="49" t="s">
        <v>12</v>
      </c>
      <c r="P111" s="49" t="s">
        <v>26</v>
      </c>
      <c r="Q111" s="49" t="s">
        <v>12</v>
      </c>
      <c r="R111" s="49" t="s">
        <v>15</v>
      </c>
      <c r="S111" s="49" t="s">
        <v>26</v>
      </c>
      <c r="T111" s="49" t="s">
        <v>12</v>
      </c>
      <c r="U111" s="50" t="s">
        <v>15</v>
      </c>
      <c r="V111" s="51">
        <v>132.11000000000001</v>
      </c>
      <c r="W111" s="52">
        <v>131.88</v>
      </c>
      <c r="X111" s="53">
        <v>2240</v>
      </c>
      <c r="Y111" s="53">
        <v>14</v>
      </c>
      <c r="Z111" s="53">
        <v>159</v>
      </c>
      <c r="AA111" s="53">
        <v>51</v>
      </c>
      <c r="AB111" s="54">
        <v>224</v>
      </c>
      <c r="AC111" s="55">
        <f>J111-AB111</f>
        <v>5.0000000000014211</v>
      </c>
      <c r="AD111" s="53">
        <f>K111-Y111</f>
        <v>109.99999999999079</v>
      </c>
      <c r="AE111" s="53">
        <f>L111-Z111</f>
        <v>-117.99999999999785</v>
      </c>
      <c r="AF111" s="56">
        <f>M111-AA111</f>
        <v>13.000000000008498</v>
      </c>
    </row>
    <row r="112" spans="1:32" x14ac:dyDescent="0.25">
      <c r="A112">
        <v>64</v>
      </c>
      <c r="B112" s="75">
        <v>43060</v>
      </c>
      <c r="C112">
        <v>99</v>
      </c>
      <c r="D112" s="91" t="s">
        <v>47</v>
      </c>
      <c r="E112" s="49"/>
      <c r="F112" s="49"/>
      <c r="G112" s="49"/>
      <c r="H112" s="49"/>
      <c r="I112" s="53"/>
      <c r="J112" s="53"/>
      <c r="K112" s="53"/>
      <c r="L112" s="53"/>
      <c r="M112" s="54"/>
      <c r="N112" s="48"/>
      <c r="O112" s="49"/>
      <c r="P112" s="49"/>
      <c r="Q112" s="49"/>
      <c r="R112" s="49"/>
      <c r="S112" s="49"/>
      <c r="T112" s="49"/>
      <c r="U112" s="50"/>
      <c r="V112" s="51"/>
      <c r="W112" s="52"/>
      <c r="X112" s="53"/>
      <c r="Y112" s="53"/>
      <c r="Z112" s="53"/>
      <c r="AA112" s="53"/>
      <c r="AB112" s="54"/>
      <c r="AC112" s="55">
        <f>J112-AB112</f>
        <v>0</v>
      </c>
      <c r="AD112" s="53">
        <f>K112-Y112</f>
        <v>0</v>
      </c>
      <c r="AE112" s="53">
        <f>L112-Z112</f>
        <v>0</v>
      </c>
      <c r="AF112" s="56">
        <f>M112-AA112</f>
        <v>0</v>
      </c>
    </row>
    <row r="113" spans="1:33" x14ac:dyDescent="0.25">
      <c r="A113">
        <v>69</v>
      </c>
      <c r="B113" s="130">
        <v>0</v>
      </c>
      <c r="C113">
        <v>100</v>
      </c>
      <c r="D113" s="91" t="s">
        <v>13</v>
      </c>
      <c r="E113" s="80">
        <v>0.88627</v>
      </c>
      <c r="F113" s="80">
        <v>0.88670000000000004</v>
      </c>
      <c r="G113" s="80">
        <v>0.88595999999999997</v>
      </c>
      <c r="H113" s="80">
        <v>0.88612999999999997</v>
      </c>
      <c r="I113" s="82">
        <v>3432</v>
      </c>
      <c r="J113" s="83">
        <f>(F113-G113)*100000</f>
        <v>74.00000000000739</v>
      </c>
      <c r="K113" s="83">
        <f>(E113-H113)*100000</f>
        <v>14.000000000002899</v>
      </c>
      <c r="L113" s="83">
        <f>(F113-E113)*100000</f>
        <v>43.00000000000415</v>
      </c>
      <c r="M113" s="84">
        <f>(H113-G113)*100000</f>
        <v>17.000000000000348</v>
      </c>
      <c r="N113" s="48" t="s">
        <v>15</v>
      </c>
      <c r="O113" s="49" t="s">
        <v>12</v>
      </c>
      <c r="P113" s="49" t="s">
        <v>27</v>
      </c>
      <c r="Q113" s="49" t="s">
        <v>12</v>
      </c>
      <c r="R113" s="49" t="s">
        <v>15</v>
      </c>
      <c r="S113" s="49" t="s">
        <v>27</v>
      </c>
      <c r="T113" s="49" t="s">
        <v>12</v>
      </c>
      <c r="U113" s="50" t="s">
        <v>15</v>
      </c>
      <c r="V113" s="51">
        <v>133.11000000000001</v>
      </c>
      <c r="W113" s="52">
        <v>132.56</v>
      </c>
      <c r="X113" s="53">
        <v>5480</v>
      </c>
      <c r="Y113" s="53">
        <v>227</v>
      </c>
      <c r="Z113" s="53">
        <v>284</v>
      </c>
      <c r="AA113" s="53">
        <v>37</v>
      </c>
      <c r="AB113" s="54">
        <v>548</v>
      </c>
      <c r="AC113" s="55">
        <f>J113-AB113</f>
        <v>-473.99999999999261</v>
      </c>
      <c r="AD113" s="53">
        <f>K113-Y113</f>
        <v>-212.9999999999971</v>
      </c>
      <c r="AE113" s="53">
        <f>L113-Z113</f>
        <v>-240.99999999999585</v>
      </c>
      <c r="AF113" s="56">
        <f>M113-AA113</f>
        <v>-19.999999999999652</v>
      </c>
    </row>
    <row r="114" spans="1:33" ht="15.75" thickBot="1" x14ac:dyDescent="0.3">
      <c r="A114">
        <v>99</v>
      </c>
      <c r="B114" s="130">
        <v>0.16666666666666666</v>
      </c>
      <c r="C114">
        <v>101</v>
      </c>
      <c r="D114" s="94" t="s">
        <v>12</v>
      </c>
      <c r="E114" s="77">
        <v>0.88612999999999997</v>
      </c>
      <c r="F114" s="77">
        <v>0.88629999999999998</v>
      </c>
      <c r="G114" s="77">
        <v>0.88571999999999995</v>
      </c>
      <c r="H114" s="77">
        <v>0.88626000000000005</v>
      </c>
      <c r="I114" s="81">
        <v>2922</v>
      </c>
      <c r="J114" s="81">
        <f>(F114-G114)*100000</f>
        <v>58.000000000002494</v>
      </c>
      <c r="K114" s="81">
        <f>(H114-E114)*100000</f>
        <v>13.00000000000745</v>
      </c>
      <c r="L114" s="81">
        <f>(F114-H114)*100000</f>
        <v>3.9999999999928981</v>
      </c>
      <c r="M114" s="85">
        <f>(E114-G114)*100000</f>
        <v>41.000000000002146</v>
      </c>
      <c r="N114" s="48" t="s">
        <v>15</v>
      </c>
      <c r="O114" s="57">
        <v>0</v>
      </c>
      <c r="P114" s="49" t="s">
        <v>27</v>
      </c>
      <c r="Q114" s="57">
        <v>0</v>
      </c>
      <c r="R114" s="49" t="s">
        <v>15</v>
      </c>
      <c r="S114" s="49" t="s">
        <v>27</v>
      </c>
      <c r="T114" s="57">
        <v>0</v>
      </c>
      <c r="U114" s="50" t="s">
        <v>15</v>
      </c>
      <c r="V114" s="51">
        <v>132.83000000000001</v>
      </c>
      <c r="W114" s="52">
        <v>132.61000000000001</v>
      </c>
      <c r="X114" s="53">
        <v>2140</v>
      </c>
      <c r="Y114" s="53">
        <v>99</v>
      </c>
      <c r="Z114" s="53">
        <v>0</v>
      </c>
      <c r="AA114" s="53">
        <v>115</v>
      </c>
      <c r="AB114" s="54">
        <v>214</v>
      </c>
      <c r="AC114" s="55">
        <f>J114-AB114</f>
        <v>-155.9999999999975</v>
      </c>
      <c r="AD114" s="53">
        <f>K114-Y114</f>
        <v>-85.999999999992554</v>
      </c>
      <c r="AE114" s="53">
        <f>L114-Z114</f>
        <v>3.9999999999928981</v>
      </c>
      <c r="AF114" s="56">
        <f>M114-AA114</f>
        <v>-73.999999999997854</v>
      </c>
    </row>
    <row r="115" spans="1:33" x14ac:dyDescent="0.25">
      <c r="A115">
        <v>100</v>
      </c>
      <c r="B115" s="130">
        <v>0.33333333333333331</v>
      </c>
      <c r="C115">
        <v>102</v>
      </c>
      <c r="D115" s="91" t="s">
        <v>13</v>
      </c>
      <c r="E115" s="80">
        <v>0.88624999999999998</v>
      </c>
      <c r="F115" s="80">
        <v>0.88673999999999997</v>
      </c>
      <c r="G115" s="80">
        <v>0.88424999999999998</v>
      </c>
      <c r="H115" s="80">
        <v>0.88588999999999996</v>
      </c>
      <c r="I115" s="82">
        <v>13095</v>
      </c>
      <c r="J115" s="83">
        <f>(F115-G115)*100000</f>
        <v>248.99999999999923</v>
      </c>
      <c r="K115" s="83">
        <f>(E115-H115)*100000</f>
        <v>36.0000000000027</v>
      </c>
      <c r="L115" s="83">
        <f>(F115-E115)*100000</f>
        <v>48.999999999999048</v>
      </c>
      <c r="M115" s="84">
        <f>(H115-G115)*100000</f>
        <v>163.99999999999747</v>
      </c>
      <c r="N115" s="48" t="s">
        <v>15</v>
      </c>
      <c r="O115" s="57">
        <v>0</v>
      </c>
      <c r="P115" s="49" t="s">
        <v>27</v>
      </c>
      <c r="Q115" s="57">
        <v>0</v>
      </c>
      <c r="R115" s="49" t="s">
        <v>15</v>
      </c>
      <c r="S115" s="49" t="s">
        <v>27</v>
      </c>
      <c r="T115" s="57">
        <v>0</v>
      </c>
      <c r="U115" s="50" t="s">
        <v>15</v>
      </c>
      <c r="V115" s="51">
        <v>132.72999999999999</v>
      </c>
      <c r="W115" s="52">
        <v>132.22999999999999</v>
      </c>
      <c r="X115" s="53">
        <v>4990</v>
      </c>
      <c r="Y115" s="53">
        <v>493</v>
      </c>
      <c r="Z115" s="53">
        <v>5</v>
      </c>
      <c r="AA115" s="53">
        <v>1</v>
      </c>
      <c r="AB115" s="54">
        <v>499</v>
      </c>
      <c r="AC115" s="55">
        <f>J115-AB115</f>
        <v>-250.00000000000077</v>
      </c>
      <c r="AD115" s="53">
        <f>K115-Y115</f>
        <v>-456.99999999999727</v>
      </c>
      <c r="AE115" s="53">
        <f>L115-Z115</f>
        <v>43.999999999999048</v>
      </c>
      <c r="AF115" s="56">
        <f>M115-AA115</f>
        <v>162.99999999999747</v>
      </c>
    </row>
    <row r="116" spans="1:33" x14ac:dyDescent="0.25">
      <c r="A116">
        <v>102</v>
      </c>
      <c r="B116" s="130">
        <v>0.5</v>
      </c>
      <c r="C116">
        <v>103</v>
      </c>
      <c r="D116" s="91" t="s">
        <v>13</v>
      </c>
      <c r="E116" s="80">
        <v>0.88590999999999998</v>
      </c>
      <c r="F116" s="80">
        <v>0.88841999999999999</v>
      </c>
      <c r="G116" s="80">
        <v>0.88432999999999995</v>
      </c>
      <c r="H116" s="80">
        <v>0.88448000000000004</v>
      </c>
      <c r="I116" s="82">
        <v>15286</v>
      </c>
      <c r="J116" s="83">
        <f>(F116-G116)*100000</f>
        <v>409.00000000000381</v>
      </c>
      <c r="K116" s="83">
        <f>(E116-H116)*100000</f>
        <v>142.99999999999312</v>
      </c>
      <c r="L116" s="83">
        <f>(F116-E116)*100000</f>
        <v>251.00000000000122</v>
      </c>
      <c r="M116" s="84">
        <f>(H116-G116)*100000</f>
        <v>15.00000000000945</v>
      </c>
      <c r="N116" s="48" t="s">
        <v>15</v>
      </c>
      <c r="O116" s="57">
        <v>0</v>
      </c>
      <c r="P116" s="49" t="s">
        <v>27</v>
      </c>
      <c r="Q116" s="57">
        <v>0</v>
      </c>
      <c r="R116" s="49" t="s">
        <v>15</v>
      </c>
      <c r="S116" s="49" t="s">
        <v>27</v>
      </c>
      <c r="T116" s="57">
        <v>0</v>
      </c>
      <c r="U116" s="50" t="s">
        <v>15</v>
      </c>
      <c r="V116" s="51">
        <v>132.33000000000001</v>
      </c>
      <c r="W116" s="52">
        <v>132.15</v>
      </c>
      <c r="X116" s="53">
        <v>1790</v>
      </c>
      <c r="Y116" s="53">
        <v>23</v>
      </c>
      <c r="Z116" s="53">
        <v>99</v>
      </c>
      <c r="AA116" s="53">
        <v>57</v>
      </c>
      <c r="AB116" s="54">
        <v>179</v>
      </c>
      <c r="AC116" s="55">
        <f>J116-AB116</f>
        <v>230.00000000000381</v>
      </c>
      <c r="AD116" s="53">
        <f>K116-Y116</f>
        <v>119.99999999999312</v>
      </c>
      <c r="AE116" s="53">
        <f>L116-Z116</f>
        <v>152.00000000000122</v>
      </c>
      <c r="AF116" s="56">
        <f>M116-AA116</f>
        <v>-41.99999999999055</v>
      </c>
    </row>
    <row r="117" spans="1:33" ht="15.75" thickBot="1" x14ac:dyDescent="0.3">
      <c r="A117">
        <v>103</v>
      </c>
      <c r="B117" s="130">
        <v>0.66666666666666663</v>
      </c>
      <c r="C117">
        <v>104</v>
      </c>
      <c r="D117" s="94" t="s">
        <v>12</v>
      </c>
      <c r="E117" s="77">
        <v>0.88449</v>
      </c>
      <c r="F117" s="77">
        <v>0.88773999999999997</v>
      </c>
      <c r="G117" s="77">
        <v>0.88410999999999995</v>
      </c>
      <c r="H117" s="77">
        <v>0.88690000000000002</v>
      </c>
      <c r="I117" s="81">
        <v>15170</v>
      </c>
      <c r="J117" s="81">
        <f>(F117-G117)*100000</f>
        <v>363.00000000000222</v>
      </c>
      <c r="K117" s="81">
        <f>(H117-E117)*100000</f>
        <v>241.00000000000233</v>
      </c>
      <c r="L117" s="81">
        <f>(F117-H117)*100000</f>
        <v>83.999999999995197</v>
      </c>
      <c r="M117" s="85">
        <f>(E117-G117)*100000</f>
        <v>38.000000000004697</v>
      </c>
      <c r="N117" s="48" t="s">
        <v>15</v>
      </c>
      <c r="O117" s="57">
        <v>0</v>
      </c>
      <c r="P117" s="49" t="s">
        <v>27</v>
      </c>
      <c r="Q117" s="57">
        <v>0</v>
      </c>
      <c r="R117" s="49" t="s">
        <v>15</v>
      </c>
      <c r="S117" s="49" t="s">
        <v>27</v>
      </c>
      <c r="T117" s="57">
        <v>0</v>
      </c>
      <c r="U117" s="50" t="s">
        <v>15</v>
      </c>
      <c r="V117" s="51">
        <v>132.22999999999999</v>
      </c>
      <c r="W117" s="52">
        <v>132</v>
      </c>
      <c r="X117" s="53">
        <v>2280</v>
      </c>
      <c r="Y117" s="53">
        <v>174</v>
      </c>
      <c r="Z117" s="53">
        <v>20</v>
      </c>
      <c r="AA117" s="53">
        <v>34</v>
      </c>
      <c r="AB117" s="54">
        <v>228</v>
      </c>
      <c r="AC117" s="55">
        <f>J117-AB117</f>
        <v>135.00000000000222</v>
      </c>
      <c r="AD117" s="53">
        <f>K117-Y117</f>
        <v>67.000000000002331</v>
      </c>
      <c r="AE117" s="53">
        <f>L117-Z117</f>
        <v>63.999999999995197</v>
      </c>
      <c r="AF117" s="56">
        <f>M117-AA117</f>
        <v>4.0000000000046967</v>
      </c>
    </row>
    <row r="118" spans="1:33" ht="15.75" thickBot="1" x14ac:dyDescent="0.3">
      <c r="A118">
        <v>105</v>
      </c>
      <c r="B118" s="131">
        <v>0.83333333333333337</v>
      </c>
      <c r="C118">
        <v>105</v>
      </c>
      <c r="D118" s="91" t="s">
        <v>13</v>
      </c>
      <c r="E118" s="80">
        <v>0.88690999999999998</v>
      </c>
      <c r="F118" s="80">
        <v>0.88734000000000002</v>
      </c>
      <c r="G118" s="80">
        <v>0.88619999999999999</v>
      </c>
      <c r="H118" s="80">
        <v>0.88649999999999995</v>
      </c>
      <c r="I118" s="82">
        <v>8345</v>
      </c>
      <c r="J118" s="83">
        <f>(F118-G118)*100000</f>
        <v>114.00000000000298</v>
      </c>
      <c r="K118" s="83">
        <f>(E118-H118)*100000</f>
        <v>41.000000000002146</v>
      </c>
      <c r="L118" s="83">
        <f>(F118-E118)*100000</f>
        <v>43.00000000000415</v>
      </c>
      <c r="M118" s="84">
        <f>(H118-G118)*100000</f>
        <v>29.999999999996696</v>
      </c>
      <c r="N118" s="66" t="s">
        <v>15</v>
      </c>
      <c r="O118" s="63" t="s">
        <v>12</v>
      </c>
      <c r="P118" s="63" t="s">
        <v>27</v>
      </c>
      <c r="Q118" s="63" t="s">
        <v>12</v>
      </c>
      <c r="R118" s="63" t="s">
        <v>15</v>
      </c>
      <c r="S118" s="63" t="s">
        <v>27</v>
      </c>
      <c r="T118" s="63" t="s">
        <v>12</v>
      </c>
      <c r="U118" s="67" t="s">
        <v>15</v>
      </c>
      <c r="V118" s="68">
        <v>132.13999999999999</v>
      </c>
      <c r="W118" s="69">
        <v>131.94</v>
      </c>
      <c r="X118" s="64">
        <v>2030</v>
      </c>
      <c r="Y118" s="64">
        <v>59</v>
      </c>
      <c r="Z118" s="64">
        <v>48</v>
      </c>
      <c r="AA118" s="64">
        <v>96</v>
      </c>
      <c r="AB118" s="70">
        <v>203</v>
      </c>
      <c r="AC118" s="71">
        <f>J118-AB118</f>
        <v>-88.999999999997016</v>
      </c>
      <c r="AD118" s="64">
        <f>K118-Y118</f>
        <v>-17.999999999997854</v>
      </c>
      <c r="AE118" s="64">
        <f>L118-Z118</f>
        <v>-4.9999999999958504</v>
      </c>
      <c r="AF118" s="65">
        <f>M118-AA118</f>
        <v>-66.000000000003297</v>
      </c>
    </row>
    <row r="119" spans="1:33" x14ac:dyDescent="0.25">
      <c r="A119">
        <v>76</v>
      </c>
      <c r="B119" s="75">
        <v>43061</v>
      </c>
      <c r="C119">
        <v>106</v>
      </c>
      <c r="D119" s="87" t="s">
        <v>43</v>
      </c>
      <c r="E119" s="49"/>
      <c r="F119" s="49"/>
      <c r="G119" s="49"/>
      <c r="H119" s="49"/>
      <c r="I119" s="53"/>
      <c r="J119" s="53"/>
      <c r="K119" s="53"/>
      <c r="L119" s="53"/>
      <c r="M119" s="54"/>
      <c r="N119" s="48"/>
      <c r="O119" s="49"/>
      <c r="P119" s="49"/>
      <c r="Q119" s="49"/>
      <c r="R119" s="49"/>
      <c r="S119" s="49"/>
      <c r="T119" s="49"/>
      <c r="U119" s="50"/>
      <c r="V119" s="51"/>
      <c r="W119" s="52"/>
      <c r="X119" s="53"/>
      <c r="Y119" s="53"/>
      <c r="Z119" s="53"/>
      <c r="AA119" s="53"/>
      <c r="AB119" s="54"/>
      <c r="AC119" s="55">
        <f>J119-AB119</f>
        <v>0</v>
      </c>
      <c r="AD119" s="53">
        <f>K119-Y119</f>
        <v>0</v>
      </c>
      <c r="AE119" s="53">
        <f>L119-Z119</f>
        <v>0</v>
      </c>
      <c r="AF119" s="56">
        <f>M119-AA119</f>
        <v>0</v>
      </c>
    </row>
    <row r="120" spans="1:33" x14ac:dyDescent="0.25">
      <c r="A120">
        <v>1</v>
      </c>
      <c r="B120" s="130">
        <v>0</v>
      </c>
      <c r="C120">
        <v>107</v>
      </c>
      <c r="D120" s="87" t="s">
        <v>13</v>
      </c>
      <c r="E120" s="80">
        <v>0.88653000000000004</v>
      </c>
      <c r="F120" s="80">
        <v>0.88693999999999995</v>
      </c>
      <c r="G120" s="80">
        <v>0.88568999999999998</v>
      </c>
      <c r="H120" s="80">
        <v>0.88600000000000001</v>
      </c>
      <c r="I120" s="82">
        <v>4956</v>
      </c>
      <c r="J120" s="83">
        <f>(F120-G120)*100000</f>
        <v>124.99999999999733</v>
      </c>
      <c r="K120" s="83">
        <f>(E120-H120)*100000</f>
        <v>53.000000000003041</v>
      </c>
      <c r="L120" s="83">
        <f>(F120-E120)*100000</f>
        <v>40.999999999991047</v>
      </c>
      <c r="M120" s="84">
        <f>(H120-G120)*100000</f>
        <v>31.000000000003247</v>
      </c>
      <c r="N120" s="48" t="s">
        <v>15</v>
      </c>
      <c r="O120" s="49" t="s">
        <v>12</v>
      </c>
      <c r="P120" s="49" t="s">
        <v>27</v>
      </c>
      <c r="Q120" s="49" t="s">
        <v>12</v>
      </c>
      <c r="R120" s="49" t="s">
        <v>15</v>
      </c>
      <c r="S120" s="49" t="s">
        <v>27</v>
      </c>
      <c r="T120" s="49" t="s">
        <v>12</v>
      </c>
      <c r="U120" s="50" t="s">
        <v>15</v>
      </c>
      <c r="V120" s="51">
        <v>133.11000000000001</v>
      </c>
      <c r="W120" s="52">
        <v>132.56</v>
      </c>
      <c r="X120" s="53">
        <v>5480</v>
      </c>
      <c r="Y120" s="53">
        <v>227</v>
      </c>
      <c r="Z120" s="53">
        <v>284</v>
      </c>
      <c r="AA120" s="53">
        <v>37</v>
      </c>
      <c r="AB120" s="54">
        <v>548</v>
      </c>
      <c r="AC120" s="55">
        <f>J120-AB120</f>
        <v>-423.00000000000267</v>
      </c>
      <c r="AD120" s="53">
        <f>K120-Y120</f>
        <v>-173.99999999999696</v>
      </c>
      <c r="AE120" s="53">
        <f>L120-Z120</f>
        <v>-243.00000000000895</v>
      </c>
      <c r="AF120" s="56">
        <f>M120-AA120</f>
        <v>-5.9999999999967528</v>
      </c>
    </row>
    <row r="121" spans="1:33" x14ac:dyDescent="0.25">
      <c r="A121">
        <v>36</v>
      </c>
      <c r="B121" s="130">
        <v>0.16666666666666666</v>
      </c>
      <c r="C121">
        <v>108</v>
      </c>
      <c r="D121" s="87" t="s">
        <v>13</v>
      </c>
      <c r="E121" s="80">
        <v>0.88600999999999996</v>
      </c>
      <c r="F121" s="80">
        <v>0.88602999999999998</v>
      </c>
      <c r="G121" s="80">
        <v>0.88534000000000002</v>
      </c>
      <c r="H121" s="80">
        <v>0.88593999999999995</v>
      </c>
      <c r="I121" s="82">
        <v>3501</v>
      </c>
      <c r="J121" s="83">
        <f>(F121-G121)*100000</f>
        <v>68.999999999996845</v>
      </c>
      <c r="K121" s="83">
        <f>(E121-H121)*100000</f>
        <v>7.0000000000014495</v>
      </c>
      <c r="L121" s="83">
        <f>(F121-E121)*100000</f>
        <v>2.0000000000020002</v>
      </c>
      <c r="M121" s="84">
        <f>(H121-G121)*100000</f>
        <v>59.999999999993392</v>
      </c>
      <c r="N121" s="48" t="s">
        <v>15</v>
      </c>
      <c r="O121" s="57">
        <v>0</v>
      </c>
      <c r="P121" s="49" t="s">
        <v>27</v>
      </c>
      <c r="Q121" s="57">
        <v>0</v>
      </c>
      <c r="R121" s="49" t="s">
        <v>15</v>
      </c>
      <c r="S121" s="49" t="s">
        <v>27</v>
      </c>
      <c r="T121" s="57">
        <v>0</v>
      </c>
      <c r="U121" s="50" t="s">
        <v>15</v>
      </c>
      <c r="V121" s="51">
        <v>132.83000000000001</v>
      </c>
      <c r="W121" s="52">
        <v>132.61000000000001</v>
      </c>
      <c r="X121" s="53">
        <v>2140</v>
      </c>
      <c r="Y121" s="53">
        <v>99</v>
      </c>
      <c r="Z121" s="53">
        <v>0</v>
      </c>
      <c r="AA121" s="53">
        <v>115</v>
      </c>
      <c r="AB121" s="54">
        <v>214</v>
      </c>
      <c r="AC121" s="55">
        <f>J121-AB121</f>
        <v>-145.00000000000315</v>
      </c>
      <c r="AD121" s="53">
        <f>K121-Y121</f>
        <v>-91.99999999999855</v>
      </c>
      <c r="AE121" s="53">
        <f>L121-Z121</f>
        <v>2.0000000000020002</v>
      </c>
      <c r="AF121" s="56">
        <f>M121-AA121</f>
        <v>-55.000000000006608</v>
      </c>
    </row>
    <row r="122" spans="1:33" ht="15.75" thickBot="1" x14ac:dyDescent="0.3">
      <c r="A122">
        <v>71</v>
      </c>
      <c r="B122" s="130">
        <v>0.33333333333333331</v>
      </c>
      <c r="C122">
        <v>109</v>
      </c>
      <c r="D122" s="129" t="s">
        <v>12</v>
      </c>
      <c r="E122" s="77">
        <v>0.88593</v>
      </c>
      <c r="F122" s="77">
        <v>0.88859999999999995</v>
      </c>
      <c r="G122" s="77">
        <v>0.88583000000000001</v>
      </c>
      <c r="H122" s="77">
        <v>0.88715999999999995</v>
      </c>
      <c r="I122" s="81">
        <v>11183</v>
      </c>
      <c r="J122" s="81">
        <f>(F122-G122)*100000</f>
        <v>276.99999999999392</v>
      </c>
      <c r="K122" s="81">
        <f>(H122-E122)*100000</f>
        <v>122.99999999999534</v>
      </c>
      <c r="L122" s="81">
        <f>(F122-H122)*100000</f>
        <v>143.99999999999969</v>
      </c>
      <c r="M122" s="85">
        <f>(E122-G122)*100000</f>
        <v>9.9999999999988987</v>
      </c>
      <c r="N122" s="48" t="s">
        <v>15</v>
      </c>
      <c r="O122" s="57">
        <v>0</v>
      </c>
      <c r="P122" s="49" t="s">
        <v>27</v>
      </c>
      <c r="Q122" s="57">
        <v>0</v>
      </c>
      <c r="R122" s="49" t="s">
        <v>15</v>
      </c>
      <c r="S122" s="49" t="s">
        <v>27</v>
      </c>
      <c r="T122" s="57">
        <v>0</v>
      </c>
      <c r="U122" s="50" t="s">
        <v>15</v>
      </c>
      <c r="V122" s="51">
        <v>132.72999999999999</v>
      </c>
      <c r="W122" s="52">
        <v>132.22999999999999</v>
      </c>
      <c r="X122" s="53">
        <v>4990</v>
      </c>
      <c r="Y122" s="53">
        <v>493</v>
      </c>
      <c r="Z122" s="53">
        <v>5</v>
      </c>
      <c r="AA122" s="53">
        <v>1</v>
      </c>
      <c r="AB122" s="54">
        <v>499</v>
      </c>
      <c r="AC122" s="55">
        <f>J122-AB122</f>
        <v>-222.00000000000608</v>
      </c>
      <c r="AD122" s="53">
        <f>K122-Y122</f>
        <v>-370.00000000000466</v>
      </c>
      <c r="AE122" s="53">
        <f>L122-Z122</f>
        <v>138.99999999999969</v>
      </c>
      <c r="AF122" s="56">
        <f>M122-AA122</f>
        <v>8.9999999999988987</v>
      </c>
    </row>
    <row r="123" spans="1:33" x14ac:dyDescent="0.25">
      <c r="A123">
        <v>106</v>
      </c>
      <c r="B123" s="130">
        <v>0.5</v>
      </c>
      <c r="C123">
        <v>110</v>
      </c>
      <c r="D123" s="87" t="s">
        <v>13</v>
      </c>
      <c r="E123" s="80">
        <v>0.88717000000000001</v>
      </c>
      <c r="F123" s="80">
        <v>0.88839999999999997</v>
      </c>
      <c r="G123" s="80">
        <v>0.88532</v>
      </c>
      <c r="H123" s="80">
        <v>0.88597999999999999</v>
      </c>
      <c r="I123" s="82">
        <v>14471</v>
      </c>
      <c r="J123" s="83">
        <f>(F123-G123)*100000</f>
        <v>307.99999999999716</v>
      </c>
      <c r="K123" s="83">
        <f>(E123-H123)*100000</f>
        <v>119.00000000000244</v>
      </c>
      <c r="L123" s="83">
        <f>(F123-E123)*100000</f>
        <v>122.99999999999534</v>
      </c>
      <c r="M123" s="84">
        <f>(H123-G123)*100000</f>
        <v>65.999999999999389</v>
      </c>
      <c r="N123" s="48" t="s">
        <v>15</v>
      </c>
      <c r="O123" s="57">
        <v>0</v>
      </c>
      <c r="P123" s="49" t="s">
        <v>27</v>
      </c>
      <c r="Q123" s="57">
        <v>0</v>
      </c>
      <c r="R123" s="49" t="s">
        <v>15</v>
      </c>
      <c r="S123" s="49" t="s">
        <v>27</v>
      </c>
      <c r="T123" s="57">
        <v>0</v>
      </c>
      <c r="U123" s="50" t="s">
        <v>15</v>
      </c>
      <c r="V123" s="51">
        <v>132.33000000000001</v>
      </c>
      <c r="W123" s="52">
        <v>132.15</v>
      </c>
      <c r="X123" s="53">
        <v>1790</v>
      </c>
      <c r="Y123" s="53">
        <v>23</v>
      </c>
      <c r="Z123" s="53">
        <v>99</v>
      </c>
      <c r="AA123" s="53">
        <v>57</v>
      </c>
      <c r="AB123" s="54">
        <v>179</v>
      </c>
      <c r="AC123" s="55">
        <f>J123-AB123</f>
        <v>128.99999999999716</v>
      </c>
      <c r="AD123" s="53">
        <f>K123-Y123</f>
        <v>96.000000000002444</v>
      </c>
      <c r="AE123" s="53">
        <f>L123-Z123</f>
        <v>23.999999999995339</v>
      </c>
      <c r="AF123" s="56">
        <f>M123-AA123</f>
        <v>8.9999999999993889</v>
      </c>
    </row>
    <row r="124" spans="1:33" x14ac:dyDescent="0.25">
      <c r="B124" s="96"/>
      <c r="C124" s="96"/>
      <c r="D124" s="95"/>
      <c r="E124" s="95"/>
      <c r="F124" s="95"/>
      <c r="G124" s="95"/>
      <c r="H124" s="95"/>
      <c r="I124" s="95"/>
      <c r="J124" s="97">
        <f>SUM(J14:J123)/94</f>
        <v>245.26595744680893</v>
      </c>
      <c r="K124" s="97">
        <f>SUM(K14:K123)/94</f>
        <v>130.47872340425559</v>
      </c>
      <c r="L124" s="97">
        <f>SUM(L14:L123)/94</f>
        <v>63.287234042552534</v>
      </c>
      <c r="M124" s="97">
        <f>SUM(M14:M123)/94</f>
        <v>51.500000000000881</v>
      </c>
      <c r="N124" s="97"/>
      <c r="O124" s="97"/>
      <c r="P124" s="97"/>
      <c r="Q124" s="97"/>
      <c r="R124" s="97"/>
      <c r="S124" s="97"/>
      <c r="T124" s="97"/>
      <c r="U124" s="97"/>
      <c r="V124" s="98"/>
      <c r="W124" s="98"/>
      <c r="X124" s="97"/>
      <c r="Y124" s="97"/>
      <c r="Z124" s="97"/>
      <c r="AA124" s="97"/>
      <c r="AB124" s="97"/>
      <c r="AC124" s="99"/>
      <c r="AD124" s="99"/>
      <c r="AE124" s="99"/>
      <c r="AF124" s="99"/>
      <c r="AG124" s="100" t="s">
        <v>76</v>
      </c>
    </row>
    <row r="125" spans="1:33" x14ac:dyDescent="0.25">
      <c r="B125" s="72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4"/>
      <c r="W125" s="74"/>
      <c r="X125" s="73"/>
      <c r="Y125" s="73"/>
      <c r="Z125" s="73"/>
      <c r="AA125" s="73"/>
      <c r="AB125" s="73"/>
      <c r="AC125" s="72"/>
      <c r="AD125" s="72"/>
      <c r="AE125" s="72"/>
      <c r="AF125" s="72"/>
    </row>
    <row r="126" spans="1:33" hidden="1" x14ac:dyDescent="0.25">
      <c r="B126" s="72"/>
      <c r="C126" s="72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4"/>
      <c r="W126" s="74"/>
      <c r="X126" s="73"/>
      <c r="Y126" s="73"/>
      <c r="Z126" s="73"/>
      <c r="AA126" s="73"/>
      <c r="AB126" s="73"/>
      <c r="AC126" s="72"/>
      <c r="AD126" s="72"/>
      <c r="AE126" s="72"/>
      <c r="AF126" s="72"/>
      <c r="AG126" s="101" t="s">
        <v>71</v>
      </c>
    </row>
    <row r="127" spans="1:33" hidden="1" x14ac:dyDescent="0.25">
      <c r="B127" s="72"/>
      <c r="C127" s="72"/>
      <c r="D127" s="73"/>
      <c r="E127" s="73"/>
      <c r="F127" s="73"/>
      <c r="G127" s="73"/>
      <c r="H127" s="73"/>
      <c r="I127" s="73"/>
      <c r="J127" s="73">
        <f>(J70+J71+J72+J73+J35+J36+J37+J38+J39+J41+J75+J76+J105+J107+J108+J109+J110+J111)/18</f>
        <v>212.44444444444471</v>
      </c>
      <c r="K127" s="73">
        <f t="shared" ref="K127:M127" si="0">(K70+K71+K72+K73+K35+K36+K37+K38+K39+K41+K75+K76+K105+K107+K108+K109+K110+K111)/18</f>
        <v>111.55555555555426</v>
      </c>
      <c r="L127" s="73">
        <f t="shared" si="0"/>
        <v>53.444444444444237</v>
      </c>
      <c r="M127" s="73">
        <f t="shared" si="0"/>
        <v>47.444444444446248</v>
      </c>
      <c r="N127" s="73"/>
      <c r="O127" s="73"/>
      <c r="P127" s="73"/>
      <c r="Q127" s="73"/>
      <c r="R127" s="73"/>
      <c r="S127" s="73"/>
      <c r="T127" s="73"/>
      <c r="U127" s="73"/>
      <c r="V127" s="74"/>
      <c r="W127" s="74"/>
      <c r="X127" s="73"/>
      <c r="Y127" s="73"/>
      <c r="Z127" s="73"/>
      <c r="AA127" s="73"/>
      <c r="AB127" s="73"/>
      <c r="AC127" s="72"/>
      <c r="AD127" s="72"/>
      <c r="AE127" s="72"/>
      <c r="AF127" s="72"/>
      <c r="AG127" t="s">
        <v>78</v>
      </c>
    </row>
    <row r="128" spans="1:33" hidden="1" x14ac:dyDescent="0.25">
      <c r="B128" s="72"/>
      <c r="C128" s="72"/>
      <c r="D128" s="73"/>
      <c r="E128" s="73"/>
      <c r="F128" s="73"/>
      <c r="G128" s="73"/>
      <c r="H128" s="73"/>
      <c r="I128" s="73"/>
      <c r="J128" s="73">
        <f>(J35+J36+J37+J38+J39)/5</f>
        <v>176.6000000000023</v>
      </c>
      <c r="K128" s="73">
        <f t="shared" ref="K128:M128" si="1">(K35+K36+K37+K38+K39)/5</f>
        <v>88.8000000000022</v>
      </c>
      <c r="L128" s="73">
        <f t="shared" si="1"/>
        <v>28.999999999999023</v>
      </c>
      <c r="M128" s="73">
        <f t="shared" si="1"/>
        <v>58.80000000000107</v>
      </c>
      <c r="N128" s="73"/>
      <c r="O128" s="73"/>
      <c r="P128" s="73"/>
      <c r="Q128" s="73"/>
      <c r="R128" s="73"/>
      <c r="S128" s="73"/>
      <c r="T128" s="73"/>
      <c r="U128" s="73"/>
      <c r="V128" s="74"/>
      <c r="W128" s="74"/>
      <c r="X128" s="73"/>
      <c r="Y128" s="73"/>
      <c r="Z128" s="73"/>
      <c r="AA128" s="73"/>
      <c r="AB128" s="73"/>
      <c r="AC128" s="72"/>
      <c r="AD128" s="72"/>
      <c r="AE128" s="72"/>
      <c r="AF128" s="72"/>
      <c r="AG128" t="s">
        <v>79</v>
      </c>
    </row>
    <row r="129" spans="2:33" hidden="1" x14ac:dyDescent="0.25">
      <c r="B129" s="72"/>
      <c r="C129" s="72"/>
      <c r="D129" s="73"/>
      <c r="E129" s="73"/>
      <c r="F129" s="73"/>
      <c r="G129" s="73"/>
      <c r="H129" s="73"/>
      <c r="I129" s="73"/>
      <c r="J129" s="73">
        <f>(J41+J70+J71+J72+J73+J75+J76+J105+J107+J108+J109+J110+J111)/13</f>
        <v>226.23076923076871</v>
      </c>
      <c r="K129" s="73">
        <f t="shared" ref="K129:M129" si="2">(K41+K70+K71+K72+K73+K75+K76+K105+K107+K108+K109+K110+K111)/13</f>
        <v>120.30769230768965</v>
      </c>
      <c r="L129" s="73">
        <f t="shared" si="2"/>
        <v>62.846153846153925</v>
      </c>
      <c r="M129" s="73">
        <f t="shared" si="2"/>
        <v>43.076923076925169</v>
      </c>
      <c r="N129" s="73"/>
      <c r="O129" s="73"/>
      <c r="P129" s="73"/>
      <c r="Q129" s="73"/>
      <c r="R129" s="73"/>
      <c r="S129" s="73"/>
      <c r="T129" s="73"/>
      <c r="U129" s="73"/>
      <c r="V129" s="74"/>
      <c r="W129" s="74"/>
      <c r="X129" s="73"/>
      <c r="Y129" s="73"/>
      <c r="Z129" s="73"/>
      <c r="AA129" s="73"/>
      <c r="AB129" s="73"/>
      <c r="AC129" s="72"/>
      <c r="AD129" s="72"/>
      <c r="AE129" s="72"/>
      <c r="AF129" s="72"/>
      <c r="AG129" t="s">
        <v>80</v>
      </c>
    </row>
    <row r="130" spans="2:33" hidden="1" x14ac:dyDescent="0.25">
      <c r="B130" s="72"/>
      <c r="C130" s="72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4"/>
      <c r="W130" s="74"/>
      <c r="X130" s="73"/>
      <c r="Y130" s="73"/>
      <c r="Z130" s="73"/>
      <c r="AA130" s="73"/>
      <c r="AB130" s="73"/>
      <c r="AC130" s="72"/>
      <c r="AD130" s="72"/>
      <c r="AE130" s="72"/>
      <c r="AF130" s="72"/>
      <c r="AG130" s="100" t="s">
        <v>72</v>
      </c>
    </row>
    <row r="131" spans="2:33" hidden="1" x14ac:dyDescent="0.25">
      <c r="D131" s="3"/>
      <c r="E131" s="3"/>
      <c r="F131" s="3"/>
      <c r="G131" s="3"/>
      <c r="H131" s="3"/>
      <c r="I131" s="3"/>
      <c r="J131" s="3">
        <f>(J42+J43+J44+J45+J46+J47+J48+J77+J78+J79)/10</f>
        <v>124.20000000000095</v>
      </c>
      <c r="K131" s="3">
        <f t="shared" ref="K131:M131" si="3">(K42+K43+K44+K45+K46+K47+K48+K77+K78+K79)/10</f>
        <v>55.899999999999842</v>
      </c>
      <c r="L131" s="3">
        <f t="shared" si="3"/>
        <v>49.099999999999703</v>
      </c>
      <c r="M131" s="3">
        <f t="shared" si="3"/>
        <v>19.200000000001438</v>
      </c>
      <c r="N131" s="3"/>
      <c r="O131" s="3"/>
      <c r="P131" s="3"/>
      <c r="Q131" s="3"/>
      <c r="R131" s="3"/>
      <c r="S131" s="3"/>
      <c r="T131" s="3"/>
      <c r="U131" s="3"/>
      <c r="V131" s="4"/>
      <c r="W131" s="4"/>
      <c r="X131" s="3"/>
      <c r="Y131" s="3"/>
      <c r="Z131" s="3"/>
      <c r="AA131" s="3"/>
      <c r="AB131" s="3"/>
      <c r="AG131" t="s">
        <v>79</v>
      </c>
    </row>
    <row r="132" spans="2:33" hidden="1" x14ac:dyDescent="0.25">
      <c r="D132" s="3"/>
      <c r="E132" s="3"/>
      <c r="F132" s="3"/>
      <c r="G132" s="3"/>
      <c r="H132" s="3"/>
      <c r="I132" s="3"/>
      <c r="J132" s="3">
        <f>(J81+J82+J83+J113+J115+J116+J117+J118)/8</f>
        <v>273.3750000000021</v>
      </c>
      <c r="K132" s="3">
        <f t="shared" ref="K132:M132" si="4">(K81+K82+K83+K113+K115+K116+K117+K118)/8</f>
        <v>148.12500000000031</v>
      </c>
      <c r="L132" s="3">
        <f t="shared" si="4"/>
        <v>75.375000000001137</v>
      </c>
      <c r="M132" s="3">
        <f t="shared" si="4"/>
        <v>49.875000000000611</v>
      </c>
      <c r="N132" s="3"/>
      <c r="O132" s="3"/>
      <c r="P132" s="3"/>
      <c r="Q132" s="3"/>
      <c r="R132" s="3"/>
      <c r="S132" s="3"/>
      <c r="T132" s="3"/>
      <c r="U132" s="3"/>
      <c r="V132" s="4"/>
      <c r="W132" s="4"/>
      <c r="X132" s="3"/>
      <c r="Y132" s="3"/>
      <c r="Z132" s="3"/>
      <c r="AA132" s="3"/>
      <c r="AB132" s="3"/>
      <c r="AG132" t="s">
        <v>80</v>
      </c>
    </row>
    <row r="133" spans="2:33" hidden="1" x14ac:dyDescent="0.25">
      <c r="D133" s="3"/>
      <c r="E133" s="3"/>
      <c r="F133" s="3"/>
      <c r="G133" s="3"/>
      <c r="H133" s="3"/>
      <c r="I133" s="3"/>
      <c r="J133" s="3">
        <f>(J42+J43+J44+J45+J46+J47+J48+J77+J78+J79+J81+J82+J83+J113+J115+J116+J117+J118)/18</f>
        <v>190.50000000000145</v>
      </c>
      <c r="K133" s="3">
        <f t="shared" ref="K133:M133" si="5">(K42+K43+K44+K45+K46+K47+K48+K77+K78+K79+K81+K82+K83+K113+K115+K116+K117+K118)/18</f>
        <v>96.888888888888943</v>
      </c>
      <c r="L133" s="3">
        <f t="shared" si="5"/>
        <v>60.77777777777812</v>
      </c>
      <c r="M133" s="3">
        <f t="shared" si="5"/>
        <v>32.833333333334402</v>
      </c>
      <c r="N133" s="3"/>
      <c r="O133" s="3"/>
      <c r="P133" s="3"/>
      <c r="Q133" s="3"/>
      <c r="R133" s="3"/>
      <c r="S133" s="3"/>
      <c r="T133" s="3"/>
      <c r="U133" s="3"/>
      <c r="V133" s="4"/>
      <c r="W133" s="4"/>
      <c r="X133" s="3"/>
      <c r="Y133" s="3"/>
      <c r="Z133" s="3"/>
      <c r="AA133" s="3"/>
      <c r="AB133" s="3"/>
      <c r="AG133" t="s">
        <v>78</v>
      </c>
    </row>
    <row r="134" spans="2:33" hidden="1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4"/>
      <c r="W134" s="4"/>
      <c r="X134" s="3"/>
      <c r="Y134" s="3"/>
      <c r="Z134" s="3"/>
      <c r="AA134" s="3"/>
      <c r="AB134" s="3"/>
      <c r="AG134" s="104" t="s">
        <v>73</v>
      </c>
    </row>
    <row r="135" spans="2:33" hidden="1" x14ac:dyDescent="0.25">
      <c r="D135" s="3"/>
      <c r="E135" s="3"/>
      <c r="F135" s="3"/>
      <c r="G135" s="3"/>
      <c r="H135" s="3"/>
      <c r="I135" s="3"/>
      <c r="J135" s="3">
        <f>(J14+J15+J16+J17+J18+J19+J20+J49+J50+J51)/10</f>
        <v>146.59999999999894</v>
      </c>
      <c r="K135" s="3">
        <f t="shared" ref="K135:M135" si="6">(K14+K15+K16+K17+K18+K19+K20+K49+K50+K51)/10</f>
        <v>70.599999999998445</v>
      </c>
      <c r="L135" s="3">
        <f t="shared" si="6"/>
        <v>51.799999999998512</v>
      </c>
      <c r="M135" s="3">
        <f t="shared" si="6"/>
        <v>24.200000000001999</v>
      </c>
      <c r="N135" s="3"/>
      <c r="O135" s="3"/>
      <c r="P135" s="3"/>
      <c r="Q135" s="3"/>
      <c r="R135" s="3"/>
      <c r="S135" s="3"/>
      <c r="T135" s="3"/>
      <c r="U135" s="3"/>
      <c r="V135" s="4"/>
      <c r="W135" s="4"/>
      <c r="X135" s="3"/>
      <c r="Y135" s="3"/>
      <c r="Z135" s="3"/>
      <c r="AA135" s="3"/>
      <c r="AB135" s="3"/>
      <c r="AG135" t="s">
        <v>79</v>
      </c>
    </row>
    <row r="136" spans="2:33" hidden="1" x14ac:dyDescent="0.25">
      <c r="D136" s="3"/>
      <c r="E136" s="3"/>
      <c r="F136" s="3"/>
      <c r="G136" s="3"/>
      <c r="H136" s="3"/>
      <c r="I136" s="3"/>
      <c r="J136" s="3">
        <f>(J52+J53+J54+J55+J84+J85+J86+J87+J88+J89+J90+J119)/12</f>
        <v>223.33333333333462</v>
      </c>
      <c r="K136" s="3">
        <f t="shared" ref="K136:M136" si="7">(K52+K53+K54+K55+K84+K85+K86+K87+K88+K89+K90+K119)/12</f>
        <v>146.33333333333627</v>
      </c>
      <c r="L136" s="3">
        <f t="shared" si="7"/>
        <v>43.499999999998174</v>
      </c>
      <c r="M136" s="3">
        <f t="shared" si="7"/>
        <v>33.500000000000199</v>
      </c>
      <c r="N136" s="3"/>
      <c r="O136" s="3"/>
      <c r="P136" s="3"/>
      <c r="Q136" s="3"/>
      <c r="R136" s="3"/>
      <c r="S136" s="3"/>
      <c r="T136" s="3"/>
      <c r="U136" s="3"/>
      <c r="V136" s="4"/>
      <c r="W136" s="4"/>
      <c r="X136" s="3"/>
      <c r="Y136" s="3"/>
      <c r="Z136" s="3"/>
      <c r="AA136" s="3"/>
      <c r="AB136" s="3"/>
      <c r="AG136" t="s">
        <v>80</v>
      </c>
    </row>
    <row r="137" spans="2:33" hidden="1" x14ac:dyDescent="0.25">
      <c r="D137" s="3"/>
      <c r="E137" s="3"/>
      <c r="F137" s="3"/>
      <c r="G137" s="3"/>
      <c r="H137" s="3"/>
      <c r="I137" s="3"/>
      <c r="J137" s="3">
        <f>(J14+J15+J16+J17+J18+J19+J20+J49+J50+J51+J52+J53+J54+J55+J84+J85+J86+J87+J88+J89+J90+J119)/22</f>
        <v>188.45454545454569</v>
      </c>
      <c r="K137" s="3">
        <f t="shared" ref="K137:M137" si="8">(K14+K15+K16+K17+K18+K19+K20+K49+K50+K51+K52+K53+K54+K55+K84+K85+K86+K87+K88+K89+K90+K119)/22</f>
        <v>111.9090909090918</v>
      </c>
      <c r="L137" s="3">
        <f t="shared" si="8"/>
        <v>47.272727272725596</v>
      </c>
      <c r="M137" s="3">
        <f t="shared" si="8"/>
        <v>29.272727272728289</v>
      </c>
      <c r="N137" s="3"/>
      <c r="O137" s="3"/>
      <c r="P137" s="3"/>
      <c r="Q137" s="3"/>
      <c r="R137" s="3"/>
      <c r="S137" s="3"/>
      <c r="T137" s="3"/>
      <c r="U137" s="3"/>
      <c r="V137" s="4"/>
      <c r="W137" s="4"/>
      <c r="X137" s="3"/>
      <c r="Y137" s="3"/>
      <c r="Z137" s="3"/>
      <c r="AA137" s="3"/>
      <c r="AB137" s="3"/>
      <c r="AG137" t="s">
        <v>78</v>
      </c>
    </row>
    <row r="138" spans="2:33" hidden="1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4"/>
      <c r="W138" s="4"/>
      <c r="X138" s="3"/>
      <c r="Y138" s="3"/>
      <c r="Z138" s="3"/>
      <c r="AA138" s="3"/>
      <c r="AB138" s="3"/>
      <c r="AG138" s="105" t="s">
        <v>74</v>
      </c>
    </row>
    <row r="139" spans="2:33" hidden="1" x14ac:dyDescent="0.25">
      <c r="D139" s="3"/>
      <c r="E139" s="3"/>
      <c r="F139" s="3"/>
      <c r="G139" s="3"/>
      <c r="H139" s="3"/>
      <c r="I139" s="3"/>
      <c r="J139" s="3">
        <f>(J21+J22+J23+J39+J40+J48)/6</f>
        <v>124.66666666666923</v>
      </c>
      <c r="K139" s="3">
        <f t="shared" ref="K139:M139" si="9">(K21+K22+K23+K39+K40+K48)/6</f>
        <v>52.999999999997499</v>
      </c>
      <c r="L139" s="3">
        <f t="shared" si="9"/>
        <v>37.000000000001847</v>
      </c>
      <c r="M139" s="3">
        <f t="shared" si="9"/>
        <v>34.666666666669876</v>
      </c>
      <c r="N139" s="3"/>
      <c r="O139" s="3"/>
      <c r="P139" s="3"/>
      <c r="Q139" s="3"/>
      <c r="R139" s="3"/>
      <c r="S139" s="3"/>
      <c r="T139" s="3"/>
      <c r="U139" s="3"/>
      <c r="V139" s="4"/>
      <c r="W139" s="4"/>
      <c r="X139" s="3"/>
      <c r="Y139" s="3"/>
      <c r="Z139" s="3"/>
      <c r="AA139" s="3"/>
      <c r="AB139" s="3"/>
      <c r="AG139" t="s">
        <v>79</v>
      </c>
    </row>
    <row r="140" spans="2:33" hidden="1" x14ac:dyDescent="0.25">
      <c r="D140" s="3"/>
      <c r="E140" s="3"/>
      <c r="F140" s="3"/>
      <c r="G140" s="3"/>
      <c r="H140" s="3"/>
      <c r="I140" s="3"/>
      <c r="J140" s="3">
        <f>(J51+J52+J53+J54+J68+J69+J70+J71+J72+J94+J95+J96)/12</f>
        <v>216.66666666666592</v>
      </c>
      <c r="K140" s="3">
        <f t="shared" ref="K140:M140" si="10">(K51+K52+K53+K54+K68+K69+K70+K71+K72+K94+K95+K96)/12</f>
        <v>116.91666666666657</v>
      </c>
      <c r="L140" s="3">
        <f t="shared" si="10"/>
        <v>69.833333333331922</v>
      </c>
      <c r="M140" s="3">
        <f t="shared" si="10"/>
        <v>29.916666666667442</v>
      </c>
      <c r="N140" s="3"/>
      <c r="O140" s="3"/>
      <c r="P140" s="3"/>
      <c r="Q140" s="3"/>
      <c r="R140" s="3"/>
      <c r="S140" s="3"/>
      <c r="T140" s="3"/>
      <c r="U140" s="3"/>
      <c r="V140" s="4"/>
      <c r="W140" s="4"/>
      <c r="X140" s="3"/>
      <c r="Y140" s="3"/>
      <c r="Z140" s="3"/>
      <c r="AA140" s="3"/>
      <c r="AB140" s="3"/>
      <c r="AG140" t="s">
        <v>80</v>
      </c>
    </row>
    <row r="141" spans="2:33" hidden="1" x14ac:dyDescent="0.25">
      <c r="D141" s="3"/>
      <c r="E141" s="3"/>
      <c r="F141" s="3"/>
      <c r="G141" s="3"/>
      <c r="H141" s="3"/>
      <c r="I141" s="3"/>
      <c r="J141" s="3">
        <f>(J21+J22+J23+J39+J40+J48+J51+J52+J53+J54+J68+J69+J70+J71+J72+J94+J95+J96)/18</f>
        <v>186.00000000000034</v>
      </c>
      <c r="K141" s="3">
        <f t="shared" ref="K141:M141" si="11">(K21+K22+K23+K39+K40+K48+K51+K52+K53+K54+K68+K69+K70+K71+K72+K94+K95+K96)/18</f>
        <v>95.611111111110219</v>
      </c>
      <c r="L141" s="3">
        <f t="shared" si="11"/>
        <v>58.888888888888573</v>
      </c>
      <c r="M141" s="3">
        <f t="shared" si="11"/>
        <v>31.500000000001585</v>
      </c>
      <c r="N141" s="3"/>
      <c r="O141" s="3"/>
      <c r="P141" s="3"/>
      <c r="Q141" s="3"/>
      <c r="R141" s="3"/>
      <c r="S141" s="3"/>
      <c r="T141" s="3"/>
      <c r="U141" s="3"/>
      <c r="V141" s="4"/>
      <c r="W141" s="4"/>
      <c r="X141" s="3"/>
      <c r="Y141" s="3"/>
      <c r="Z141" s="3"/>
      <c r="AA141" s="3"/>
      <c r="AB141" s="3"/>
      <c r="AG141" t="s">
        <v>78</v>
      </c>
    </row>
    <row r="142" spans="2:33" hidden="1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4"/>
      <c r="W142" s="4"/>
      <c r="X142" s="3"/>
      <c r="Y142" s="3"/>
      <c r="Z142" s="3"/>
      <c r="AA142" s="3"/>
      <c r="AB142" s="3"/>
    </row>
    <row r="143" spans="2:33" hidden="1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4"/>
      <c r="W143" s="4"/>
      <c r="X143" s="3"/>
      <c r="Y143" s="3"/>
      <c r="Z143" s="3"/>
      <c r="AA143" s="3"/>
      <c r="AB143" s="3"/>
      <c r="AG143" s="93" t="s">
        <v>75</v>
      </c>
    </row>
    <row r="144" spans="2:33" hidden="1" x14ac:dyDescent="0.25">
      <c r="D144" s="3"/>
      <c r="E144" s="3"/>
      <c r="F144" s="3"/>
      <c r="G144" s="3"/>
      <c r="H144" s="3"/>
      <c r="I144" s="3"/>
      <c r="J144" s="3">
        <f>(J41+J42+J43+J44+J49+J50)/6</f>
        <v>82.666666666669769</v>
      </c>
      <c r="K144" s="3">
        <f t="shared" ref="K144:M144" si="12">(K41+K42+K43+K44+K49+K50)/6</f>
        <v>41.666666666667631</v>
      </c>
      <c r="L144" s="3">
        <f t="shared" si="12"/>
        <v>24.666666666667282</v>
      </c>
      <c r="M144" s="3">
        <f t="shared" si="12"/>
        <v>16.333333333334867</v>
      </c>
      <c r="N144" s="3"/>
      <c r="O144" s="3"/>
      <c r="P144" s="3"/>
      <c r="Q144" s="3"/>
      <c r="R144" s="3"/>
      <c r="S144" s="3"/>
      <c r="T144" s="3"/>
      <c r="U144" s="3"/>
      <c r="V144" s="4"/>
      <c r="W144" s="4"/>
      <c r="X144" s="3"/>
      <c r="Y144" s="3"/>
      <c r="Z144" s="3"/>
      <c r="AA144" s="3"/>
      <c r="AB144" s="3"/>
      <c r="AG144" t="s">
        <v>79</v>
      </c>
    </row>
    <row r="145" spans="4:33" hidden="1" x14ac:dyDescent="0.25">
      <c r="D145" s="3"/>
      <c r="E145" s="3"/>
      <c r="F145" s="3"/>
      <c r="G145" s="3"/>
      <c r="H145" s="3"/>
      <c r="I145" s="3"/>
      <c r="J145" s="3">
        <f>(J55+J56+J57+J58+J59+J60+J61+J73+J74+J75+J100+J101)/12</f>
        <v>227.50000000000088</v>
      </c>
      <c r="K145" s="3">
        <f t="shared" ref="K145:M145" si="13">(K55+K56+K57+K58+K59+K60+K61+K73+K74+K75+K100+K101)/12</f>
        <v>114.41666666666498</v>
      </c>
      <c r="L145" s="3">
        <f t="shared" si="13"/>
        <v>64.166666666667922</v>
      </c>
      <c r="M145" s="3">
        <f t="shared" si="13"/>
        <v>48.916666666667936</v>
      </c>
      <c r="N145" s="3"/>
      <c r="O145" s="3"/>
      <c r="P145" s="3"/>
      <c r="Q145" s="3"/>
      <c r="R145" s="3"/>
      <c r="S145" s="3"/>
      <c r="T145" s="3"/>
      <c r="U145" s="3"/>
      <c r="V145" s="4"/>
      <c r="W145" s="4"/>
      <c r="X145" s="3"/>
      <c r="Y145" s="3"/>
      <c r="Z145" s="3"/>
      <c r="AA145" s="3"/>
      <c r="AB145" s="3"/>
      <c r="AG145" t="s">
        <v>80</v>
      </c>
    </row>
    <row r="146" spans="4:33" hidden="1" x14ac:dyDescent="0.25">
      <c r="D146" s="3"/>
      <c r="E146" s="3"/>
      <c r="F146" s="3"/>
      <c r="G146" s="3"/>
      <c r="H146" s="3"/>
      <c r="I146" s="3"/>
      <c r="J146" s="3">
        <f>(J41+J42+J43+J44+J49+J50+J55+J56+J57+J58+J59+J60+J61+J73+J74+J75+J100+J101)/18</f>
        <v>179.22222222222382</v>
      </c>
      <c r="K146" s="3">
        <f t="shared" ref="K146:M146" si="14">(K41+K42+K43+K44+K49+K50+K55+K56+K57+K58+K59+K60+K61+K73+K74+K75+K100+K101)/18</f>
        <v>90.166666666665876</v>
      </c>
      <c r="L146" s="3">
        <f t="shared" si="14"/>
        <v>51.000000000001037</v>
      </c>
      <c r="M146" s="3">
        <f t="shared" si="14"/>
        <v>38.055555555556914</v>
      </c>
      <c r="N146" s="3"/>
      <c r="O146" s="3"/>
      <c r="P146" s="3"/>
      <c r="Q146" s="3"/>
      <c r="R146" s="3"/>
      <c r="S146" s="3"/>
      <c r="T146" s="3"/>
      <c r="U146" s="3"/>
      <c r="V146" s="4"/>
      <c r="W146" s="4"/>
      <c r="X146" s="3"/>
      <c r="Y146" s="3"/>
      <c r="Z146" s="3"/>
      <c r="AA146" s="3"/>
      <c r="AB146" s="3"/>
      <c r="AG146" t="s">
        <v>78</v>
      </c>
    </row>
    <row r="147" spans="4:33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4"/>
      <c r="W147" s="4"/>
      <c r="X147" s="3"/>
      <c r="Y147" s="3"/>
      <c r="Z147" s="3"/>
      <c r="AA147" s="3"/>
      <c r="AB147" s="3"/>
    </row>
    <row r="148" spans="4:33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4"/>
      <c r="W148" s="4"/>
      <c r="X148" s="3"/>
      <c r="Y148" s="3"/>
      <c r="Z148" s="3"/>
      <c r="AA148" s="3"/>
      <c r="AB148" s="3"/>
    </row>
    <row r="149" spans="4:33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4"/>
      <c r="W149" s="4"/>
      <c r="X149" s="3"/>
      <c r="Y149" s="3"/>
      <c r="Z149" s="3"/>
      <c r="AA149" s="3"/>
      <c r="AB149" s="3"/>
    </row>
    <row r="150" spans="4:33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4"/>
      <c r="W150" s="4"/>
      <c r="X150" s="3"/>
      <c r="Y150" s="3"/>
      <c r="Z150" s="3"/>
      <c r="AA150" s="3"/>
      <c r="AB150" s="3"/>
    </row>
    <row r="151" spans="4:33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4"/>
      <c r="W151" s="4"/>
      <c r="X151" s="3"/>
      <c r="Y151" s="3"/>
      <c r="Z151" s="3"/>
      <c r="AA151" s="3"/>
      <c r="AB151" s="3"/>
    </row>
    <row r="152" spans="4:33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4"/>
      <c r="W152" s="4"/>
      <c r="X152" s="3"/>
      <c r="Y152" s="3"/>
      <c r="Z152" s="3"/>
      <c r="AA152" s="3"/>
      <c r="AB152" s="3"/>
    </row>
    <row r="153" spans="4:33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4"/>
      <c r="W153" s="4"/>
      <c r="X153" s="3"/>
      <c r="Y153" s="3"/>
      <c r="Z153" s="3"/>
      <c r="AA153" s="3"/>
      <c r="AB153" s="3"/>
    </row>
    <row r="154" spans="4:33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4"/>
      <c r="W154" s="4"/>
      <c r="X154" s="3"/>
      <c r="Y154" s="3"/>
      <c r="Z154" s="3"/>
      <c r="AA154" s="3"/>
      <c r="AB154" s="3"/>
    </row>
    <row r="155" spans="4:33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4"/>
      <c r="W155" s="4"/>
      <c r="X155" s="3"/>
      <c r="Y155" s="3"/>
      <c r="Z155" s="3"/>
      <c r="AA155" s="3"/>
      <c r="AB155" s="3"/>
    </row>
    <row r="156" spans="4:33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4"/>
      <c r="W156" s="4"/>
      <c r="X156" s="3"/>
      <c r="Y156" s="3"/>
      <c r="Z156" s="3"/>
      <c r="AA156" s="3"/>
      <c r="AB156" s="3"/>
    </row>
    <row r="157" spans="4:33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4"/>
      <c r="W157" s="4"/>
      <c r="X157" s="3"/>
      <c r="Y157" s="3"/>
      <c r="Z157" s="3"/>
      <c r="AA157" s="3"/>
      <c r="AB157" s="3"/>
    </row>
    <row r="158" spans="4:33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4"/>
      <c r="W158" s="4"/>
      <c r="X158" s="3"/>
      <c r="Y158" s="3"/>
      <c r="Z158" s="3"/>
      <c r="AA158" s="3"/>
      <c r="AB158" s="3"/>
    </row>
    <row r="159" spans="4:33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4"/>
      <c r="W159" s="4"/>
      <c r="X159" s="3"/>
      <c r="Y159" s="3"/>
      <c r="Z159" s="3"/>
      <c r="AA159" s="3"/>
      <c r="AB159" s="3"/>
    </row>
    <row r="160" spans="4:33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4"/>
      <c r="W160" s="4"/>
      <c r="X160" s="3"/>
      <c r="Y160" s="3"/>
      <c r="Z160" s="3"/>
      <c r="AA160" s="3"/>
      <c r="AB160" s="3"/>
    </row>
    <row r="161" spans="4:28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4"/>
      <c r="W161" s="4"/>
      <c r="X161" s="3"/>
      <c r="Y161" s="3"/>
      <c r="Z161" s="3"/>
      <c r="AA161" s="3"/>
      <c r="AB161" s="3"/>
    </row>
    <row r="162" spans="4:28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4"/>
      <c r="W162" s="4"/>
      <c r="X162" s="3"/>
      <c r="Y162" s="3"/>
      <c r="Z162" s="3"/>
      <c r="AA162" s="3"/>
      <c r="AB162" s="3"/>
    </row>
    <row r="163" spans="4:28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4"/>
      <c r="W163" s="4"/>
      <c r="X163" s="3"/>
      <c r="Y163" s="3"/>
      <c r="Z163" s="3"/>
      <c r="AA163" s="3"/>
      <c r="AB163" s="3"/>
    </row>
    <row r="164" spans="4:28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4"/>
      <c r="W164" s="4"/>
      <c r="X164" s="3"/>
      <c r="Y164" s="3"/>
      <c r="Z164" s="3"/>
      <c r="AA164" s="3"/>
      <c r="AB164" s="3"/>
    </row>
    <row r="165" spans="4:28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4"/>
      <c r="W165" s="4"/>
      <c r="X165" s="3"/>
      <c r="Y165" s="3"/>
      <c r="Z165" s="3"/>
      <c r="AA165" s="3"/>
      <c r="AB165" s="3"/>
    </row>
    <row r="166" spans="4:28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4"/>
      <c r="W166" s="4"/>
      <c r="X166" s="3"/>
      <c r="Y166" s="3"/>
      <c r="Z166" s="3"/>
      <c r="AA166" s="3"/>
      <c r="AB166" s="3"/>
    </row>
    <row r="167" spans="4:28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4"/>
      <c r="W167" s="4"/>
      <c r="X167" s="3"/>
      <c r="Y167" s="3"/>
      <c r="Z167" s="3"/>
      <c r="AA167" s="3"/>
      <c r="AB167" s="3"/>
    </row>
    <row r="168" spans="4:28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4"/>
      <c r="W168" s="4"/>
      <c r="X168" s="3"/>
      <c r="Y168" s="3"/>
      <c r="Z168" s="3"/>
      <c r="AA168" s="3"/>
      <c r="AB168" s="3"/>
    </row>
    <row r="169" spans="4:28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4"/>
      <c r="W169" s="4"/>
      <c r="X169" s="3"/>
      <c r="Y169" s="3"/>
      <c r="Z169" s="3"/>
      <c r="AA169" s="3"/>
      <c r="AB169" s="3"/>
    </row>
    <row r="170" spans="4:28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4"/>
      <c r="W170" s="4"/>
      <c r="X170" s="3"/>
      <c r="Y170" s="3"/>
      <c r="Z170" s="3"/>
      <c r="AA170" s="3"/>
      <c r="AB170" s="3"/>
    </row>
    <row r="171" spans="4:28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4"/>
      <c r="W171" s="4"/>
      <c r="X171" s="3"/>
      <c r="Y171" s="3"/>
      <c r="Z171" s="3"/>
      <c r="AA171" s="3"/>
      <c r="AB171" s="3"/>
    </row>
    <row r="172" spans="4:28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4"/>
      <c r="W172" s="4"/>
      <c r="X172" s="3"/>
      <c r="Y172" s="3"/>
      <c r="Z172" s="3"/>
      <c r="AA172" s="3"/>
      <c r="AB172" s="3"/>
    </row>
    <row r="173" spans="4:28" x14ac:dyDescent="0.2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4"/>
      <c r="W173" s="4"/>
      <c r="X173" s="3"/>
      <c r="Y173" s="3"/>
      <c r="Z173" s="3"/>
      <c r="AA173" s="3"/>
      <c r="AB173" s="3"/>
    </row>
    <row r="174" spans="4:28" x14ac:dyDescent="0.2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4"/>
      <c r="W174" s="4"/>
      <c r="X174" s="3"/>
      <c r="Y174" s="3"/>
      <c r="Z174" s="3"/>
      <c r="AA174" s="3"/>
      <c r="AB174" s="3"/>
    </row>
    <row r="175" spans="4:28" x14ac:dyDescent="0.25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4"/>
      <c r="W175" s="4"/>
      <c r="X175" s="3"/>
      <c r="Y175" s="3"/>
      <c r="Z175" s="3"/>
      <c r="AA175" s="3"/>
      <c r="AB175" s="3"/>
    </row>
    <row r="176" spans="4:28" x14ac:dyDescent="0.25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4"/>
      <c r="W176" s="4"/>
      <c r="X176" s="3"/>
      <c r="Y176" s="3"/>
      <c r="Z176" s="3"/>
      <c r="AA176" s="3"/>
      <c r="AB176" s="3"/>
    </row>
    <row r="177" spans="4:28" x14ac:dyDescent="0.25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4"/>
      <c r="W177" s="4"/>
      <c r="X177" s="3"/>
      <c r="Y177" s="3"/>
      <c r="Z177" s="3"/>
      <c r="AA177" s="3"/>
      <c r="AB177" s="3"/>
    </row>
    <row r="178" spans="4:28" x14ac:dyDescent="0.25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4"/>
      <c r="W178" s="4"/>
      <c r="X178" s="3"/>
      <c r="Y178" s="3"/>
      <c r="Z178" s="3"/>
      <c r="AA178" s="3"/>
      <c r="AB178" s="3"/>
    </row>
    <row r="179" spans="4:28" x14ac:dyDescent="0.25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4"/>
      <c r="W179" s="4"/>
      <c r="X179" s="3"/>
      <c r="Y179" s="3"/>
      <c r="Z179" s="3"/>
      <c r="AA179" s="3"/>
      <c r="AB179" s="3"/>
    </row>
    <row r="180" spans="4:28" x14ac:dyDescent="0.2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4"/>
      <c r="W180" s="4"/>
      <c r="X180" s="3"/>
      <c r="Y180" s="3"/>
      <c r="Z180" s="3"/>
      <c r="AA180" s="3"/>
      <c r="AB180" s="3"/>
    </row>
    <row r="181" spans="4:28" x14ac:dyDescent="0.2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4"/>
      <c r="W181" s="4"/>
      <c r="X181" s="3"/>
      <c r="Y181" s="3"/>
      <c r="Z181" s="3"/>
      <c r="AA181" s="3"/>
      <c r="AB181" s="3"/>
    </row>
    <row r="182" spans="4:28" x14ac:dyDescent="0.25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4"/>
      <c r="W182" s="4"/>
      <c r="X182" s="3"/>
      <c r="Y182" s="3"/>
      <c r="Z182" s="3"/>
      <c r="AA182" s="3"/>
      <c r="AB182" s="3"/>
    </row>
    <row r="183" spans="4:28" x14ac:dyDescent="0.25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4"/>
      <c r="W183" s="4"/>
      <c r="X183" s="3"/>
      <c r="Y183" s="3"/>
      <c r="Z183" s="3"/>
      <c r="AA183" s="3"/>
      <c r="AB183" s="3"/>
    </row>
    <row r="184" spans="4:28" x14ac:dyDescent="0.25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4"/>
      <c r="W184" s="4"/>
      <c r="X184" s="3"/>
      <c r="Y184" s="3"/>
      <c r="Z184" s="3"/>
      <c r="AA184" s="3"/>
      <c r="AB184" s="3"/>
    </row>
    <row r="185" spans="4:28" x14ac:dyDescent="0.25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4"/>
      <c r="W185" s="4"/>
      <c r="X185" s="3"/>
      <c r="Y185" s="3"/>
      <c r="Z185" s="3"/>
      <c r="AA185" s="3"/>
      <c r="AB185" s="3"/>
    </row>
    <row r="186" spans="4:28" x14ac:dyDescent="0.2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4"/>
      <c r="W186" s="4"/>
      <c r="X186" s="3"/>
      <c r="Y186" s="3"/>
      <c r="Z186" s="3"/>
      <c r="AA186" s="3"/>
      <c r="AB186" s="3"/>
    </row>
    <row r="187" spans="4:28" x14ac:dyDescent="0.2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4"/>
      <c r="W187" s="4"/>
      <c r="X187" s="3"/>
      <c r="Y187" s="3"/>
      <c r="Z187" s="3"/>
      <c r="AA187" s="3"/>
      <c r="AB187" s="3"/>
    </row>
    <row r="188" spans="4:28" x14ac:dyDescent="0.2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4"/>
      <c r="W188" s="4"/>
      <c r="X188" s="3"/>
      <c r="Y188" s="3"/>
      <c r="Z188" s="3"/>
      <c r="AA188" s="3"/>
      <c r="AB188" s="3"/>
    </row>
    <row r="189" spans="4:28" x14ac:dyDescent="0.25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4"/>
      <c r="W189" s="4"/>
      <c r="X189" s="3"/>
      <c r="Y189" s="3"/>
      <c r="Z189" s="3"/>
      <c r="AA189" s="3"/>
      <c r="AB189" s="3"/>
    </row>
    <row r="190" spans="4:28" x14ac:dyDescent="0.25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4"/>
      <c r="W190" s="4"/>
      <c r="X190" s="3"/>
      <c r="Y190" s="3"/>
      <c r="Z190" s="3"/>
      <c r="AA190" s="3"/>
      <c r="AB190" s="3"/>
    </row>
    <row r="191" spans="4:28" x14ac:dyDescent="0.25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4"/>
      <c r="W191" s="4"/>
      <c r="X191" s="3"/>
      <c r="Y191" s="3"/>
      <c r="Z191" s="3"/>
      <c r="AA191" s="3"/>
      <c r="AB191" s="3"/>
    </row>
    <row r="192" spans="4:28" x14ac:dyDescent="0.25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4"/>
      <c r="W192" s="4"/>
      <c r="X192" s="3"/>
      <c r="Y192" s="3"/>
      <c r="Z192" s="3"/>
      <c r="AA192" s="3"/>
      <c r="AB192" s="3"/>
    </row>
    <row r="193" spans="4:28" x14ac:dyDescent="0.25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4"/>
      <c r="W193" s="4"/>
      <c r="X193" s="3"/>
      <c r="Y193" s="3"/>
      <c r="Z193" s="3"/>
      <c r="AA193" s="3"/>
      <c r="AB193" s="3"/>
    </row>
    <row r="194" spans="4:28" x14ac:dyDescent="0.25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4"/>
      <c r="W194" s="4"/>
      <c r="X194" s="3"/>
      <c r="Y194" s="3"/>
      <c r="Z194" s="3"/>
      <c r="AA194" s="3"/>
      <c r="AB194" s="3"/>
    </row>
    <row r="195" spans="4:28" x14ac:dyDescent="0.25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4"/>
      <c r="W195" s="4"/>
      <c r="X195" s="3"/>
      <c r="Y195" s="3"/>
      <c r="Z195" s="3"/>
      <c r="AA195" s="3"/>
      <c r="AB195" s="3"/>
    </row>
    <row r="196" spans="4:28" x14ac:dyDescent="0.25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4"/>
      <c r="W196" s="4"/>
      <c r="X196" s="3"/>
      <c r="Y196" s="3"/>
      <c r="Z196" s="3"/>
      <c r="AA196" s="3"/>
      <c r="AB196" s="3"/>
    </row>
    <row r="197" spans="4:28" x14ac:dyDescent="0.2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4"/>
      <c r="W197" s="4"/>
      <c r="X197" s="3"/>
      <c r="Y197" s="3"/>
      <c r="Z197" s="3"/>
      <c r="AA197" s="3"/>
      <c r="AB197" s="3"/>
    </row>
    <row r="198" spans="4:28" x14ac:dyDescent="0.2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4"/>
      <c r="W198" s="4"/>
      <c r="X198" s="3"/>
      <c r="Y198" s="3"/>
      <c r="Z198" s="3"/>
      <c r="AA198" s="3"/>
      <c r="AB198" s="3"/>
    </row>
    <row r="199" spans="4:28" x14ac:dyDescent="0.25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4"/>
      <c r="W199" s="4"/>
      <c r="X199" s="3"/>
      <c r="Y199" s="3"/>
      <c r="Z199" s="3"/>
      <c r="AA199" s="3"/>
      <c r="AB199" s="3"/>
    </row>
    <row r="200" spans="4:28" x14ac:dyDescent="0.2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4"/>
      <c r="W200" s="4"/>
      <c r="X200" s="3"/>
      <c r="Y200" s="3"/>
      <c r="Z200" s="3"/>
      <c r="AA200" s="3"/>
      <c r="AB200" s="3"/>
    </row>
    <row r="201" spans="4:28" x14ac:dyDescent="0.25"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4"/>
      <c r="W201" s="4"/>
      <c r="X201" s="3"/>
      <c r="Y201" s="3"/>
      <c r="Z201" s="3"/>
      <c r="AA201" s="3"/>
      <c r="AB201" s="3"/>
    </row>
    <row r="202" spans="4:28" x14ac:dyDescent="0.25"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4"/>
      <c r="W202" s="4"/>
      <c r="X202" s="3"/>
      <c r="Y202" s="3"/>
      <c r="Z202" s="3"/>
      <c r="AA202" s="3"/>
      <c r="AB202" s="3"/>
    </row>
    <row r="203" spans="4:28" x14ac:dyDescent="0.25"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4"/>
      <c r="W203" s="4"/>
      <c r="X203" s="3"/>
      <c r="Y203" s="3"/>
      <c r="Z203" s="3"/>
      <c r="AA203" s="3"/>
      <c r="AB203" s="3"/>
    </row>
    <row r="204" spans="4:28" x14ac:dyDescent="0.25"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4"/>
      <c r="W204" s="4"/>
      <c r="X204" s="3"/>
      <c r="Y204" s="3"/>
      <c r="Z204" s="3"/>
      <c r="AA204" s="3"/>
      <c r="AB204" s="3"/>
    </row>
    <row r="205" spans="4:28" x14ac:dyDescent="0.25"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4"/>
      <c r="W205" s="4"/>
      <c r="X205" s="3"/>
      <c r="Y205" s="3"/>
      <c r="Z205" s="3"/>
      <c r="AA205" s="3"/>
      <c r="AB205" s="3"/>
    </row>
    <row r="206" spans="4:28" x14ac:dyDescent="0.25"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4"/>
      <c r="W206" s="4"/>
      <c r="X206" s="3"/>
      <c r="Y206" s="3"/>
      <c r="Z206" s="3"/>
      <c r="AA206" s="3"/>
      <c r="AB206" s="3"/>
    </row>
    <row r="207" spans="4:28" x14ac:dyDescent="0.25"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4"/>
      <c r="W207" s="4"/>
      <c r="X207" s="3"/>
      <c r="Y207" s="3"/>
      <c r="Z207" s="3"/>
      <c r="AA207" s="3"/>
      <c r="AB207" s="3"/>
    </row>
    <row r="208" spans="4:28" x14ac:dyDescent="0.25"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4"/>
      <c r="W208" s="4"/>
      <c r="X208" s="3"/>
      <c r="Y208" s="3"/>
      <c r="Z208" s="3"/>
      <c r="AA208" s="3"/>
      <c r="AB208" s="3"/>
    </row>
    <row r="209" spans="4:28" x14ac:dyDescent="0.25"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4"/>
      <c r="W209" s="4"/>
      <c r="X209" s="3"/>
      <c r="Y209" s="3"/>
      <c r="Z209" s="3"/>
      <c r="AA209" s="3"/>
      <c r="AB209" s="3"/>
    </row>
    <row r="210" spans="4:28" x14ac:dyDescent="0.25"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4"/>
      <c r="W210" s="4"/>
      <c r="X210" s="3"/>
      <c r="Y210" s="3"/>
      <c r="Z210" s="3"/>
      <c r="AA210" s="3"/>
      <c r="AB210" s="3"/>
    </row>
    <row r="211" spans="4:28" x14ac:dyDescent="0.25"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4"/>
      <c r="W211" s="4"/>
      <c r="X211" s="3"/>
      <c r="Y211" s="3"/>
      <c r="Z211" s="3"/>
      <c r="AA211" s="3"/>
      <c r="AB211" s="3"/>
    </row>
    <row r="212" spans="4:28" x14ac:dyDescent="0.25"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4"/>
      <c r="W212" s="4"/>
      <c r="X212" s="3"/>
      <c r="Y212" s="3"/>
      <c r="Z212" s="3"/>
      <c r="AA212" s="3"/>
      <c r="AB212" s="3"/>
    </row>
    <row r="213" spans="4:28" x14ac:dyDescent="0.25"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4"/>
      <c r="W213" s="4"/>
      <c r="X213" s="3"/>
      <c r="Y213" s="3"/>
      <c r="Z213" s="3"/>
      <c r="AA213" s="3"/>
      <c r="AB213" s="3"/>
    </row>
    <row r="214" spans="4:28" x14ac:dyDescent="0.25"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4"/>
      <c r="W214" s="4"/>
      <c r="X214" s="3"/>
      <c r="Y214" s="3"/>
      <c r="Z214" s="3"/>
      <c r="AA214" s="3"/>
      <c r="AB214" s="3"/>
    </row>
    <row r="215" spans="4:28" x14ac:dyDescent="0.25"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4"/>
      <c r="W215" s="4"/>
      <c r="X215" s="3"/>
      <c r="Y215" s="3"/>
      <c r="Z215" s="3"/>
      <c r="AA215" s="3"/>
      <c r="AB215" s="3"/>
    </row>
    <row r="216" spans="4:28" x14ac:dyDescent="0.25"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4"/>
      <c r="W216" s="4"/>
      <c r="X216" s="3"/>
      <c r="Y216" s="3"/>
      <c r="Z216" s="3"/>
      <c r="AA216" s="3"/>
      <c r="AB216" s="3"/>
    </row>
    <row r="217" spans="4:28" x14ac:dyDescent="0.25"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4"/>
      <c r="W217" s="4"/>
      <c r="X217" s="3"/>
      <c r="Y217" s="3"/>
      <c r="Z217" s="3"/>
      <c r="AA217" s="3"/>
      <c r="AB217" s="3"/>
    </row>
    <row r="218" spans="4:28" x14ac:dyDescent="0.25"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4"/>
      <c r="W218" s="4"/>
      <c r="X218" s="3"/>
      <c r="Y218" s="3"/>
      <c r="Z218" s="3"/>
      <c r="AA218" s="3"/>
      <c r="AB218" s="3"/>
    </row>
    <row r="219" spans="4:28" x14ac:dyDescent="0.25"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4"/>
      <c r="W219" s="4"/>
      <c r="X219" s="3"/>
      <c r="Y219" s="3"/>
      <c r="Z219" s="3"/>
      <c r="AA219" s="3"/>
      <c r="AB219" s="3"/>
    </row>
    <row r="220" spans="4:28" x14ac:dyDescent="0.25"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4"/>
      <c r="W220" s="4"/>
      <c r="X220" s="3"/>
      <c r="Y220" s="3"/>
      <c r="Z220" s="3"/>
      <c r="AA220" s="3"/>
      <c r="AB220" s="3"/>
    </row>
    <row r="221" spans="4:28" x14ac:dyDescent="0.25"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4"/>
      <c r="W221" s="4"/>
      <c r="X221" s="3"/>
      <c r="Y221" s="3"/>
      <c r="Z221" s="3"/>
      <c r="AA221" s="3"/>
      <c r="AB221" s="3"/>
    </row>
    <row r="222" spans="4:28" x14ac:dyDescent="0.25"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4"/>
      <c r="W222" s="4"/>
      <c r="X222" s="3"/>
      <c r="Y222" s="3"/>
      <c r="Z222" s="3"/>
      <c r="AA222" s="3"/>
      <c r="AB222" s="3"/>
    </row>
    <row r="223" spans="4:28" x14ac:dyDescent="0.25"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4"/>
      <c r="W223" s="4"/>
      <c r="X223" s="3"/>
      <c r="Y223" s="3"/>
      <c r="Z223" s="3"/>
      <c r="AA223" s="3"/>
      <c r="AB223" s="3"/>
    </row>
    <row r="224" spans="4:28" x14ac:dyDescent="0.25"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4"/>
      <c r="W224" s="4"/>
      <c r="X224" s="3"/>
      <c r="Y224" s="3"/>
      <c r="Z224" s="3"/>
      <c r="AA224" s="3"/>
      <c r="AB224" s="3"/>
    </row>
    <row r="225" spans="4:28" x14ac:dyDescent="0.25"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4"/>
      <c r="W225" s="4"/>
      <c r="X225" s="3"/>
      <c r="Y225" s="3"/>
      <c r="Z225" s="3"/>
      <c r="AA225" s="3"/>
      <c r="AB225" s="3"/>
    </row>
    <row r="226" spans="4:28" x14ac:dyDescent="0.25"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4"/>
      <c r="W226" s="4"/>
      <c r="X226" s="3"/>
      <c r="Y226" s="3"/>
      <c r="Z226" s="3"/>
      <c r="AA226" s="3"/>
      <c r="AB226" s="3"/>
    </row>
    <row r="227" spans="4:28" x14ac:dyDescent="0.25"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4"/>
      <c r="W227" s="4"/>
      <c r="X227" s="3"/>
      <c r="Y227" s="3"/>
      <c r="Z227" s="3"/>
      <c r="AA227" s="3"/>
      <c r="AB227" s="3"/>
    </row>
    <row r="228" spans="4:28" x14ac:dyDescent="0.25"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4"/>
      <c r="W228" s="4"/>
      <c r="X228" s="3"/>
      <c r="Y228" s="3"/>
      <c r="Z228" s="3"/>
      <c r="AA228" s="3"/>
      <c r="AB228" s="3"/>
    </row>
    <row r="229" spans="4:28" x14ac:dyDescent="0.25"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4"/>
      <c r="W229" s="4"/>
      <c r="X229" s="3"/>
      <c r="Y229" s="3"/>
      <c r="Z229" s="3"/>
      <c r="AA229" s="3"/>
      <c r="AB229" s="3"/>
    </row>
    <row r="230" spans="4:28" x14ac:dyDescent="0.25"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4"/>
      <c r="W230" s="4"/>
      <c r="X230" s="3"/>
      <c r="Y230" s="3"/>
      <c r="Z230" s="3"/>
      <c r="AA230" s="3"/>
      <c r="AB230" s="3"/>
    </row>
    <row r="231" spans="4:28" x14ac:dyDescent="0.25"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4"/>
      <c r="W231" s="4"/>
      <c r="X231" s="3"/>
      <c r="Y231" s="3"/>
      <c r="Z231" s="3"/>
      <c r="AA231" s="3"/>
      <c r="AB231" s="3"/>
    </row>
    <row r="232" spans="4:28" x14ac:dyDescent="0.25"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4"/>
      <c r="W232" s="4"/>
      <c r="X232" s="3"/>
      <c r="Y232" s="3"/>
      <c r="Z232" s="3"/>
      <c r="AA232" s="3"/>
      <c r="AB232" s="3"/>
    </row>
    <row r="233" spans="4:28" x14ac:dyDescent="0.25"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4"/>
      <c r="W233" s="4"/>
      <c r="X233" s="3"/>
      <c r="Y233" s="3"/>
      <c r="Z233" s="3"/>
      <c r="AA233" s="3"/>
      <c r="AB233" s="3"/>
    </row>
    <row r="234" spans="4:28" x14ac:dyDescent="0.25"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4"/>
      <c r="W234" s="4"/>
      <c r="X234" s="3"/>
      <c r="Y234" s="3"/>
      <c r="Z234" s="3"/>
      <c r="AA234" s="3"/>
      <c r="AB234" s="3"/>
    </row>
    <row r="235" spans="4:28" x14ac:dyDescent="0.25"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4"/>
      <c r="W235" s="4"/>
      <c r="X235" s="3"/>
      <c r="Y235" s="3"/>
      <c r="Z235" s="3"/>
      <c r="AA235" s="3"/>
      <c r="AB235" s="3"/>
    </row>
    <row r="236" spans="4:28" x14ac:dyDescent="0.25"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4"/>
      <c r="W236" s="4"/>
      <c r="X236" s="3"/>
      <c r="Y236" s="3"/>
      <c r="Z236" s="3"/>
      <c r="AA236" s="3"/>
      <c r="AB236" s="3"/>
    </row>
    <row r="237" spans="4:28" x14ac:dyDescent="0.25"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4"/>
      <c r="W237" s="4"/>
      <c r="X237" s="3"/>
      <c r="Y237" s="3"/>
      <c r="Z237" s="3"/>
      <c r="AA237" s="3"/>
      <c r="AB237" s="3"/>
    </row>
    <row r="238" spans="4:28" x14ac:dyDescent="0.25"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4"/>
      <c r="W238" s="4"/>
      <c r="X238" s="3"/>
      <c r="Y238" s="3"/>
      <c r="Z238" s="3"/>
      <c r="AA238" s="3"/>
      <c r="AB238" s="3"/>
    </row>
    <row r="239" spans="4:28" x14ac:dyDescent="0.25"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4"/>
      <c r="W239" s="4"/>
      <c r="X239" s="3"/>
      <c r="Y239" s="3"/>
      <c r="Z239" s="3"/>
      <c r="AA239" s="3"/>
      <c r="AB239" s="3"/>
    </row>
    <row r="240" spans="4:28" x14ac:dyDescent="0.25"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4"/>
      <c r="W240" s="4"/>
      <c r="X240" s="3"/>
      <c r="Y240" s="3"/>
      <c r="Z240" s="3"/>
      <c r="AA240" s="3"/>
      <c r="AB240" s="3"/>
    </row>
    <row r="241" spans="4:28" x14ac:dyDescent="0.25"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4"/>
      <c r="W241" s="4"/>
      <c r="X241" s="3"/>
      <c r="Y241" s="3"/>
      <c r="Z241" s="3"/>
      <c r="AA241" s="3"/>
      <c r="AB241" s="3"/>
    </row>
    <row r="242" spans="4:28" x14ac:dyDescent="0.25"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4"/>
      <c r="W242" s="4"/>
      <c r="X242" s="3"/>
      <c r="Y242" s="3"/>
      <c r="Z242" s="3"/>
      <c r="AA242" s="3"/>
      <c r="AB242" s="3"/>
    </row>
    <row r="243" spans="4:28" x14ac:dyDescent="0.25"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4"/>
      <c r="W243" s="4"/>
      <c r="X243" s="3"/>
      <c r="Y243" s="3"/>
      <c r="Z243" s="3"/>
      <c r="AA243" s="3"/>
      <c r="AB243" s="3"/>
    </row>
    <row r="244" spans="4:28" x14ac:dyDescent="0.25"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4"/>
      <c r="W244" s="4"/>
      <c r="X244" s="3"/>
      <c r="Y244" s="3"/>
      <c r="Z244" s="3"/>
      <c r="AA244" s="3"/>
      <c r="AB244" s="3"/>
    </row>
    <row r="245" spans="4:28" x14ac:dyDescent="0.25"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4"/>
      <c r="W245" s="4"/>
      <c r="X245" s="3"/>
      <c r="Y245" s="3"/>
      <c r="Z245" s="3"/>
      <c r="AA245" s="3"/>
      <c r="AB245" s="3"/>
    </row>
    <row r="246" spans="4:28" x14ac:dyDescent="0.25"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4"/>
      <c r="W246" s="4"/>
      <c r="X246" s="3"/>
      <c r="Y246" s="3"/>
      <c r="Z246" s="3"/>
      <c r="AA246" s="3"/>
      <c r="AB246" s="3"/>
    </row>
    <row r="247" spans="4:28" x14ac:dyDescent="0.25"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4"/>
      <c r="W247" s="4"/>
      <c r="X247" s="3"/>
      <c r="Y247" s="3"/>
      <c r="Z247" s="3"/>
      <c r="AA247" s="3"/>
      <c r="AB247" s="3"/>
    </row>
    <row r="248" spans="4:28" x14ac:dyDescent="0.25"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4"/>
      <c r="W248" s="4"/>
      <c r="X248" s="3"/>
      <c r="Y248" s="3"/>
      <c r="Z248" s="3"/>
      <c r="AA248" s="3"/>
      <c r="AB248" s="3"/>
    </row>
    <row r="249" spans="4:28" x14ac:dyDescent="0.25"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4"/>
      <c r="W249" s="4"/>
      <c r="X249" s="3"/>
      <c r="Y249" s="3"/>
      <c r="Z249" s="3"/>
      <c r="AA249" s="3"/>
      <c r="AB249" s="3"/>
    </row>
    <row r="250" spans="4:28" x14ac:dyDescent="0.25"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4"/>
      <c r="W250" s="4"/>
      <c r="X250" s="3"/>
      <c r="Y250" s="3"/>
      <c r="Z250" s="3"/>
      <c r="AA250" s="3"/>
      <c r="AB250" s="3"/>
    </row>
    <row r="251" spans="4:28" x14ac:dyDescent="0.25"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4"/>
      <c r="W251" s="4"/>
      <c r="X251" s="3"/>
      <c r="Y251" s="3"/>
      <c r="Z251" s="3"/>
      <c r="AA251" s="3"/>
      <c r="AB251" s="3"/>
    </row>
    <row r="252" spans="4:28" x14ac:dyDescent="0.25"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4"/>
      <c r="W252" s="4"/>
      <c r="X252" s="3"/>
      <c r="Y252" s="3"/>
      <c r="Z252" s="3"/>
      <c r="AA252" s="3"/>
      <c r="AB252" s="3"/>
    </row>
    <row r="253" spans="4:28" x14ac:dyDescent="0.25"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4"/>
      <c r="W253" s="4"/>
      <c r="X253" s="3"/>
      <c r="Y253" s="3"/>
      <c r="Z253" s="3"/>
      <c r="AA253" s="3"/>
      <c r="AB253" s="3"/>
    </row>
    <row r="254" spans="4:28" x14ac:dyDescent="0.25"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4"/>
      <c r="W254" s="4"/>
      <c r="X254" s="3"/>
      <c r="Y254" s="3"/>
      <c r="Z254" s="3"/>
      <c r="AA254" s="3"/>
      <c r="AB254" s="3"/>
    </row>
    <row r="255" spans="4:28" x14ac:dyDescent="0.25"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4"/>
      <c r="W255" s="4"/>
      <c r="X255" s="3"/>
      <c r="Y255" s="3"/>
      <c r="Z255" s="3"/>
      <c r="AA255" s="3"/>
      <c r="AB255" s="3"/>
    </row>
    <row r="256" spans="4:28" x14ac:dyDescent="0.25"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4"/>
      <c r="W256" s="4"/>
      <c r="X256" s="3"/>
      <c r="Y256" s="3"/>
      <c r="Z256" s="3"/>
      <c r="AA256" s="3"/>
      <c r="AB256" s="3"/>
    </row>
    <row r="257" spans="4:28" x14ac:dyDescent="0.25"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4"/>
      <c r="W257" s="4"/>
      <c r="X257" s="3"/>
      <c r="Y257" s="3"/>
      <c r="Z257" s="3"/>
      <c r="AA257" s="3"/>
      <c r="AB257" s="3"/>
    </row>
    <row r="258" spans="4:28" x14ac:dyDescent="0.25"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4"/>
      <c r="W258" s="4"/>
      <c r="X258" s="3"/>
      <c r="Y258" s="3"/>
      <c r="Z258" s="3"/>
      <c r="AA258" s="3"/>
      <c r="AB258" s="3"/>
    </row>
    <row r="259" spans="4:28" x14ac:dyDescent="0.25"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4"/>
      <c r="W259" s="4"/>
      <c r="X259" s="3"/>
      <c r="Y259" s="3"/>
      <c r="Z259" s="3"/>
      <c r="AA259" s="3"/>
      <c r="AB259" s="3"/>
    </row>
    <row r="260" spans="4:28" x14ac:dyDescent="0.25"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4"/>
      <c r="W260" s="4"/>
      <c r="X260" s="3"/>
      <c r="Y260" s="3"/>
      <c r="Z260" s="3"/>
      <c r="AA260" s="3"/>
      <c r="AB260" s="3"/>
    </row>
    <row r="261" spans="4:28" x14ac:dyDescent="0.25"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4"/>
      <c r="W261" s="4"/>
      <c r="X261" s="3"/>
      <c r="Y261" s="3"/>
      <c r="Z261" s="3"/>
      <c r="AA261" s="3"/>
      <c r="AB261" s="3"/>
    </row>
    <row r="262" spans="4:28" x14ac:dyDescent="0.25"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4"/>
      <c r="W262" s="4"/>
      <c r="X262" s="3"/>
      <c r="Y262" s="3"/>
      <c r="Z262" s="3"/>
      <c r="AA262" s="3"/>
      <c r="AB262" s="3"/>
    </row>
    <row r="263" spans="4:28" x14ac:dyDescent="0.25"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4"/>
      <c r="W263" s="4"/>
      <c r="X263" s="3"/>
      <c r="Y263" s="3"/>
      <c r="Z263" s="3"/>
      <c r="AA263" s="3"/>
      <c r="AB263" s="3"/>
    </row>
    <row r="264" spans="4:28" x14ac:dyDescent="0.25"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4"/>
      <c r="W264" s="4"/>
      <c r="X264" s="3"/>
      <c r="Y264" s="3"/>
      <c r="Z264" s="3"/>
      <c r="AA264" s="3"/>
      <c r="AB264" s="3"/>
    </row>
    <row r="265" spans="4:28" x14ac:dyDescent="0.25"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4"/>
      <c r="W265" s="4"/>
      <c r="X265" s="3"/>
      <c r="Y265" s="3"/>
      <c r="Z265" s="3"/>
      <c r="AA265" s="3"/>
      <c r="AB265" s="3"/>
    </row>
    <row r="266" spans="4:28" x14ac:dyDescent="0.25"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4"/>
      <c r="W266" s="4"/>
      <c r="X266" s="3"/>
      <c r="Y266" s="3"/>
      <c r="Z266" s="3"/>
      <c r="AA266" s="3"/>
      <c r="AB266" s="3"/>
    </row>
    <row r="267" spans="4:28" x14ac:dyDescent="0.25"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4:28" x14ac:dyDescent="0.25"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</sheetData>
  <autoFilter ref="B13:AF124">
    <sortState ref="B14:AF124">
      <sortCondition ref="C13:C124"/>
    </sortState>
  </autoFilter>
  <mergeCells count="6">
    <mergeCell ref="D6:F6"/>
    <mergeCell ref="AC11:AF11"/>
    <mergeCell ref="D4:L4"/>
    <mergeCell ref="D11:M11"/>
    <mergeCell ref="N12:O12"/>
    <mergeCell ref="N11:AB11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1"/>
  <sheetViews>
    <sheetView workbookViewId="0">
      <selection activeCell="D4" sqref="D4"/>
    </sheetView>
  </sheetViews>
  <sheetFormatPr defaultRowHeight="15" x14ac:dyDescent="0.25"/>
  <cols>
    <col min="1" max="1" width="22.7109375" customWidth="1"/>
    <col min="3" max="3" width="17.42578125" customWidth="1"/>
    <col min="4" max="4" width="18.85546875" customWidth="1"/>
    <col min="8" max="8" width="22.42578125" customWidth="1"/>
    <col min="10" max="10" width="11.85546875" customWidth="1"/>
  </cols>
  <sheetData>
    <row r="3" spans="1:11" ht="21" x14ac:dyDescent="0.35">
      <c r="B3" s="93"/>
      <c r="C3" s="108" t="s">
        <v>81</v>
      </c>
    </row>
    <row r="5" spans="1:11" ht="21" x14ac:dyDescent="0.35">
      <c r="B5" s="107"/>
      <c r="C5" s="108" t="s">
        <v>82</v>
      </c>
    </row>
    <row r="6" spans="1:11" ht="23.25" x14ac:dyDescent="0.35">
      <c r="B6" s="106"/>
      <c r="C6" s="109"/>
    </row>
    <row r="7" spans="1:11" ht="18.75" x14ac:dyDescent="0.3">
      <c r="B7" s="110" t="s">
        <v>83</v>
      </c>
      <c r="H7" s="110" t="s">
        <v>77</v>
      </c>
    </row>
    <row r="8" spans="1:11" x14ac:dyDescent="0.25">
      <c r="A8" t="s">
        <v>48</v>
      </c>
      <c r="B8" t="s">
        <v>49</v>
      </c>
      <c r="C8" s="92">
        <v>43040</v>
      </c>
      <c r="D8" s="92">
        <v>43061.506944444445</v>
      </c>
    </row>
    <row r="9" spans="1:11" x14ac:dyDescent="0.25">
      <c r="A9" t="s">
        <v>50</v>
      </c>
      <c r="B9" s="93" t="s">
        <v>51</v>
      </c>
      <c r="C9" t="s">
        <v>52</v>
      </c>
      <c r="D9" s="106" t="s">
        <v>53</v>
      </c>
      <c r="E9" t="s">
        <v>54</v>
      </c>
      <c r="F9" s="106" t="s">
        <v>55</v>
      </c>
      <c r="H9" t="s">
        <v>50</v>
      </c>
      <c r="I9">
        <v>0.90127000000000002</v>
      </c>
    </row>
    <row r="10" spans="1:11" x14ac:dyDescent="0.25">
      <c r="A10" t="s">
        <v>56</v>
      </c>
    </row>
    <row r="11" spans="1:11" x14ac:dyDescent="0.25">
      <c r="A11" t="s">
        <v>57</v>
      </c>
      <c r="B11" t="s">
        <v>58</v>
      </c>
      <c r="C11" t="s">
        <v>59</v>
      </c>
      <c r="D11" t="s">
        <v>60</v>
      </c>
      <c r="H11" t="s">
        <v>57</v>
      </c>
      <c r="I11" t="s">
        <v>58</v>
      </c>
      <c r="J11" t="s">
        <v>59</v>
      </c>
      <c r="K11" t="s">
        <v>60</v>
      </c>
    </row>
    <row r="12" spans="1:11" x14ac:dyDescent="0.25">
      <c r="A12" t="s">
        <v>61</v>
      </c>
      <c r="B12" s="106">
        <v>94</v>
      </c>
      <c r="C12" s="106">
        <v>37</v>
      </c>
      <c r="D12" s="106">
        <v>57</v>
      </c>
    </row>
    <row r="13" spans="1:11" x14ac:dyDescent="0.25">
      <c r="A13" t="s">
        <v>62</v>
      </c>
      <c r="B13" s="93">
        <v>245</v>
      </c>
      <c r="C13" s="107">
        <v>287</v>
      </c>
      <c r="D13" s="93">
        <v>217</v>
      </c>
      <c r="H13" t="s">
        <v>62</v>
      </c>
      <c r="I13">
        <v>245.26599999999999</v>
      </c>
      <c r="J13">
        <v>288</v>
      </c>
      <c r="K13">
        <v>217.8</v>
      </c>
    </row>
    <row r="14" spans="1:11" x14ac:dyDescent="0.25">
      <c r="A14" t="s">
        <v>63</v>
      </c>
      <c r="B14" s="93">
        <v>130</v>
      </c>
      <c r="C14" s="106">
        <v>178</v>
      </c>
      <c r="D14" s="93">
        <v>99</v>
      </c>
      <c r="H14" t="s">
        <v>63</v>
      </c>
      <c r="I14">
        <v>130.47900000000001</v>
      </c>
      <c r="K14">
        <v>99.509</v>
      </c>
    </row>
    <row r="15" spans="1:11" x14ac:dyDescent="0.25">
      <c r="A15" t="s">
        <v>64</v>
      </c>
      <c r="B15" s="93">
        <v>63</v>
      </c>
      <c r="C15" s="107">
        <v>62</v>
      </c>
      <c r="D15" s="93">
        <v>63</v>
      </c>
      <c r="H15" t="s">
        <v>64</v>
      </c>
      <c r="I15">
        <v>63.286999999999999</v>
      </c>
      <c r="J15">
        <v>63</v>
      </c>
      <c r="K15">
        <v>63.719000000000001</v>
      </c>
    </row>
    <row r="16" spans="1:11" x14ac:dyDescent="0.25">
      <c r="A16" t="s">
        <v>65</v>
      </c>
      <c r="B16" s="93">
        <v>51</v>
      </c>
      <c r="C16" s="107">
        <v>46</v>
      </c>
      <c r="D16" s="93">
        <v>54</v>
      </c>
      <c r="H16" t="s">
        <v>65</v>
      </c>
      <c r="I16">
        <v>51.5</v>
      </c>
      <c r="J16">
        <v>47</v>
      </c>
      <c r="K16">
        <v>54.579000000000001</v>
      </c>
    </row>
    <row r="17" spans="1:11" x14ac:dyDescent="0.25">
      <c r="A17" t="s">
        <v>66</v>
      </c>
      <c r="B17" s="106">
        <v>1272</v>
      </c>
      <c r="C17" s="106">
        <v>1272</v>
      </c>
      <c r="D17" s="106">
        <v>555</v>
      </c>
    </row>
    <row r="18" spans="1:11" x14ac:dyDescent="0.25">
      <c r="A18" t="s">
        <v>67</v>
      </c>
      <c r="B18" s="106">
        <v>967</v>
      </c>
      <c r="C18" s="106">
        <v>967</v>
      </c>
      <c r="D18" s="106">
        <v>420</v>
      </c>
    </row>
    <row r="19" spans="1:11" x14ac:dyDescent="0.25">
      <c r="A19" t="s">
        <v>68</v>
      </c>
      <c r="B19" s="106">
        <v>251</v>
      </c>
      <c r="C19" s="106">
        <v>208</v>
      </c>
      <c r="D19" s="106">
        <v>251</v>
      </c>
    </row>
    <row r="20" spans="1:11" x14ac:dyDescent="0.25">
      <c r="A20" t="s">
        <v>69</v>
      </c>
      <c r="B20" s="106">
        <v>206</v>
      </c>
      <c r="C20" s="106">
        <v>195</v>
      </c>
      <c r="D20" s="106">
        <v>206</v>
      </c>
    </row>
    <row r="21" spans="1:11" x14ac:dyDescent="0.25">
      <c r="A21" t="s">
        <v>70</v>
      </c>
    </row>
    <row r="22" spans="1:11" x14ac:dyDescent="0.25">
      <c r="A22" t="s">
        <v>71</v>
      </c>
    </row>
    <row r="23" spans="1:11" x14ac:dyDescent="0.25">
      <c r="A23" t="s">
        <v>57</v>
      </c>
      <c r="B23" t="s">
        <v>58</v>
      </c>
      <c r="C23" t="s">
        <v>59</v>
      </c>
      <c r="D23" t="s">
        <v>60</v>
      </c>
    </row>
    <row r="24" spans="1:11" x14ac:dyDescent="0.25">
      <c r="A24" t="s">
        <v>61</v>
      </c>
      <c r="B24" s="106">
        <v>18</v>
      </c>
      <c r="C24" s="106">
        <v>5</v>
      </c>
      <c r="D24" s="106">
        <v>13</v>
      </c>
    </row>
    <row r="25" spans="1:11" x14ac:dyDescent="0.25">
      <c r="A25" t="s">
        <v>62</v>
      </c>
      <c r="B25" s="93">
        <v>267</v>
      </c>
      <c r="C25" s="93">
        <v>311</v>
      </c>
      <c r="D25" s="93">
        <v>250</v>
      </c>
      <c r="H25" t="s">
        <v>62</v>
      </c>
      <c r="I25">
        <v>267.55599999999998</v>
      </c>
      <c r="J25">
        <v>311.8</v>
      </c>
      <c r="K25">
        <v>250.53800000000001</v>
      </c>
    </row>
    <row r="26" spans="1:11" x14ac:dyDescent="0.25">
      <c r="A26" t="s">
        <v>63</v>
      </c>
      <c r="B26" s="93">
        <v>140</v>
      </c>
      <c r="C26" s="93">
        <v>184</v>
      </c>
      <c r="D26" s="93">
        <v>123</v>
      </c>
      <c r="H26" t="s">
        <v>63</v>
      </c>
      <c r="I26">
        <v>140.5</v>
      </c>
      <c r="J26">
        <v>184.2</v>
      </c>
      <c r="K26">
        <v>123.69199999999999</v>
      </c>
    </row>
    <row r="27" spans="1:11" x14ac:dyDescent="0.25">
      <c r="A27" t="s">
        <v>64</v>
      </c>
      <c r="B27" s="93">
        <v>59</v>
      </c>
      <c r="C27" s="93">
        <v>95</v>
      </c>
      <c r="D27" s="93">
        <v>45</v>
      </c>
      <c r="H27" t="s">
        <v>64</v>
      </c>
      <c r="I27">
        <v>59.167000000000002</v>
      </c>
      <c r="J27">
        <v>95.6</v>
      </c>
      <c r="K27">
        <v>45.154000000000003</v>
      </c>
    </row>
    <row r="28" spans="1:11" x14ac:dyDescent="0.25">
      <c r="A28" t="s">
        <v>65</v>
      </c>
      <c r="B28" s="93">
        <v>67</v>
      </c>
      <c r="C28" s="106">
        <v>32</v>
      </c>
      <c r="D28" s="93">
        <v>81</v>
      </c>
      <c r="H28" t="s">
        <v>65</v>
      </c>
      <c r="I28">
        <v>67.888999999999996</v>
      </c>
      <c r="K28">
        <v>81.691999999999993</v>
      </c>
    </row>
    <row r="29" spans="1:11" x14ac:dyDescent="0.25">
      <c r="A29" t="s">
        <v>66</v>
      </c>
      <c r="B29" s="106">
        <v>518</v>
      </c>
      <c r="C29" s="106">
        <v>518</v>
      </c>
      <c r="D29" s="106">
        <v>462</v>
      </c>
    </row>
    <row r="30" spans="1:11" x14ac:dyDescent="0.25">
      <c r="A30" t="s">
        <v>67</v>
      </c>
      <c r="B30" s="106">
        <v>419</v>
      </c>
      <c r="C30" s="106">
        <v>419</v>
      </c>
      <c r="D30" s="106">
        <v>282</v>
      </c>
    </row>
    <row r="31" spans="1:11" x14ac:dyDescent="0.25">
      <c r="A31" t="s">
        <v>68</v>
      </c>
      <c r="B31" s="106">
        <v>188</v>
      </c>
      <c r="C31" s="106">
        <v>168</v>
      </c>
      <c r="D31" s="106">
        <v>188</v>
      </c>
    </row>
    <row r="32" spans="1:11" x14ac:dyDescent="0.25">
      <c r="A32" t="s">
        <v>69</v>
      </c>
      <c r="B32" s="106">
        <v>197</v>
      </c>
      <c r="C32" s="106">
        <v>88</v>
      </c>
      <c r="D32" s="106">
        <v>197</v>
      </c>
    </row>
    <row r="33" spans="1:11" x14ac:dyDescent="0.25">
      <c r="A33" t="s">
        <v>70</v>
      </c>
    </row>
    <row r="34" spans="1:11" x14ac:dyDescent="0.25">
      <c r="A34" t="s">
        <v>72</v>
      </c>
    </row>
    <row r="35" spans="1:11" x14ac:dyDescent="0.25">
      <c r="A35" t="s">
        <v>57</v>
      </c>
      <c r="B35" t="s">
        <v>58</v>
      </c>
      <c r="C35" t="s">
        <v>59</v>
      </c>
      <c r="D35" t="s">
        <v>60</v>
      </c>
    </row>
    <row r="36" spans="1:11" x14ac:dyDescent="0.25">
      <c r="A36" t="s">
        <v>61</v>
      </c>
      <c r="B36" s="106">
        <v>18</v>
      </c>
      <c r="C36" s="106">
        <v>10</v>
      </c>
      <c r="D36" s="106">
        <v>8</v>
      </c>
    </row>
    <row r="37" spans="1:11" x14ac:dyDescent="0.25">
      <c r="A37" t="s">
        <v>62</v>
      </c>
      <c r="B37" s="93">
        <v>225</v>
      </c>
      <c r="C37" s="93">
        <v>214</v>
      </c>
      <c r="D37" s="93">
        <v>238</v>
      </c>
      <c r="H37" t="s">
        <v>62</v>
      </c>
      <c r="I37">
        <v>225.05600000000001</v>
      </c>
      <c r="J37">
        <v>214.3</v>
      </c>
      <c r="K37">
        <v>238.5</v>
      </c>
    </row>
    <row r="38" spans="1:11" x14ac:dyDescent="0.25">
      <c r="A38" t="s">
        <v>63</v>
      </c>
      <c r="B38" s="93">
        <v>124</v>
      </c>
      <c r="C38" s="93">
        <v>137</v>
      </c>
      <c r="D38" s="93">
        <v>107</v>
      </c>
      <c r="H38" t="s">
        <v>63</v>
      </c>
      <c r="I38">
        <v>124.167</v>
      </c>
      <c r="J38">
        <v>137.69999999999999</v>
      </c>
      <c r="K38">
        <v>107.25</v>
      </c>
    </row>
    <row r="39" spans="1:11" x14ac:dyDescent="0.25">
      <c r="A39" t="s">
        <v>64</v>
      </c>
      <c r="B39" s="106">
        <v>65</v>
      </c>
      <c r="C39" s="93">
        <v>43</v>
      </c>
      <c r="D39" s="93">
        <v>91</v>
      </c>
      <c r="H39" t="s">
        <v>64</v>
      </c>
      <c r="J39">
        <v>43.5</v>
      </c>
      <c r="K39">
        <v>91.875</v>
      </c>
    </row>
    <row r="40" spans="1:11" x14ac:dyDescent="0.25">
      <c r="A40" t="s">
        <v>65</v>
      </c>
      <c r="B40" s="93">
        <v>35</v>
      </c>
      <c r="C40" s="93">
        <v>33</v>
      </c>
      <c r="D40" s="93">
        <v>39</v>
      </c>
      <c r="H40" t="s">
        <v>65</v>
      </c>
      <c r="I40">
        <v>35.889000000000003</v>
      </c>
      <c r="J40">
        <v>33.1</v>
      </c>
      <c r="K40">
        <v>39.375</v>
      </c>
    </row>
    <row r="41" spans="1:11" x14ac:dyDescent="0.25">
      <c r="A41" t="s">
        <v>66</v>
      </c>
      <c r="B41" s="106">
        <v>564</v>
      </c>
      <c r="C41" s="106">
        <v>564</v>
      </c>
      <c r="D41" s="106">
        <v>409</v>
      </c>
    </row>
    <row r="42" spans="1:11" x14ac:dyDescent="0.25">
      <c r="A42" t="s">
        <v>67</v>
      </c>
      <c r="B42" s="106">
        <v>478</v>
      </c>
      <c r="C42" s="106">
        <v>478</v>
      </c>
      <c r="D42" s="106">
        <v>312</v>
      </c>
    </row>
    <row r="43" spans="1:11" x14ac:dyDescent="0.25">
      <c r="A43" t="s">
        <v>68</v>
      </c>
      <c r="B43" s="106">
        <v>251</v>
      </c>
      <c r="C43" s="106">
        <v>84</v>
      </c>
      <c r="D43" s="106">
        <v>251</v>
      </c>
    </row>
    <row r="44" spans="1:11" x14ac:dyDescent="0.25">
      <c r="A44" t="s">
        <v>69</v>
      </c>
      <c r="B44" s="106">
        <v>164</v>
      </c>
      <c r="C44" s="106">
        <v>86</v>
      </c>
      <c r="D44" s="106">
        <v>164</v>
      </c>
    </row>
    <row r="45" spans="1:11" x14ac:dyDescent="0.25">
      <c r="A45" t="s">
        <v>70</v>
      </c>
    </row>
    <row r="46" spans="1:11" x14ac:dyDescent="0.25">
      <c r="A46" t="s">
        <v>73</v>
      </c>
    </row>
    <row r="47" spans="1:11" x14ac:dyDescent="0.25">
      <c r="A47" t="s">
        <v>57</v>
      </c>
      <c r="B47" t="s">
        <v>58</v>
      </c>
      <c r="C47" t="s">
        <v>59</v>
      </c>
      <c r="D47" t="s">
        <v>60</v>
      </c>
    </row>
    <row r="48" spans="1:11" x14ac:dyDescent="0.25">
      <c r="A48" t="s">
        <v>61</v>
      </c>
      <c r="B48" s="106">
        <v>22</v>
      </c>
      <c r="C48" s="106">
        <v>10</v>
      </c>
      <c r="D48" s="106">
        <v>12</v>
      </c>
    </row>
    <row r="49" spans="1:11" x14ac:dyDescent="0.25">
      <c r="A49" t="s">
        <v>62</v>
      </c>
      <c r="B49" s="93">
        <v>223</v>
      </c>
      <c r="C49" s="106">
        <v>262</v>
      </c>
      <c r="D49" s="93">
        <v>192</v>
      </c>
      <c r="H49" t="s">
        <v>62</v>
      </c>
      <c r="I49">
        <v>223.864</v>
      </c>
      <c r="K49">
        <v>192.083</v>
      </c>
    </row>
    <row r="50" spans="1:11" x14ac:dyDescent="0.25">
      <c r="A50" t="s">
        <v>63</v>
      </c>
      <c r="B50" s="93">
        <v>125</v>
      </c>
      <c r="C50" s="106">
        <v>159</v>
      </c>
      <c r="D50" s="93">
        <v>97</v>
      </c>
      <c r="H50" t="s">
        <v>63</v>
      </c>
      <c r="I50">
        <v>125.636</v>
      </c>
      <c r="K50">
        <v>97.832999999999998</v>
      </c>
    </row>
    <row r="51" spans="1:11" x14ac:dyDescent="0.25">
      <c r="A51" t="s">
        <v>64</v>
      </c>
      <c r="B51" s="93">
        <v>61</v>
      </c>
      <c r="C51" s="93">
        <v>74</v>
      </c>
      <c r="D51" s="93">
        <v>50</v>
      </c>
      <c r="H51" t="s">
        <v>64</v>
      </c>
      <c r="I51">
        <v>61.363999999999997</v>
      </c>
      <c r="J51">
        <v>74.7</v>
      </c>
      <c r="K51">
        <v>50.25</v>
      </c>
    </row>
    <row r="52" spans="1:11" x14ac:dyDescent="0.25">
      <c r="A52" t="s">
        <v>65</v>
      </c>
      <c r="B52" s="93">
        <v>36</v>
      </c>
      <c r="C52" s="93">
        <v>28</v>
      </c>
      <c r="D52" s="106">
        <v>44</v>
      </c>
      <c r="H52" t="s">
        <v>65</v>
      </c>
      <c r="I52">
        <v>36.863999999999997</v>
      </c>
      <c r="J52">
        <v>28.3</v>
      </c>
    </row>
    <row r="53" spans="1:11" x14ac:dyDescent="0.25">
      <c r="A53" t="s">
        <v>66</v>
      </c>
      <c r="B53" s="106">
        <v>597</v>
      </c>
      <c r="C53" s="106">
        <v>597</v>
      </c>
      <c r="D53" s="106">
        <v>423</v>
      </c>
    </row>
    <row r="54" spans="1:11" x14ac:dyDescent="0.25">
      <c r="A54" t="s">
        <v>67</v>
      </c>
      <c r="B54" s="106">
        <v>419</v>
      </c>
      <c r="C54" s="106">
        <v>406</v>
      </c>
      <c r="D54" s="106">
        <v>419</v>
      </c>
    </row>
    <row r="55" spans="1:11" x14ac:dyDescent="0.25">
      <c r="A55" t="s">
        <v>68</v>
      </c>
      <c r="B55" s="106">
        <v>208</v>
      </c>
      <c r="C55" s="106">
        <v>208</v>
      </c>
      <c r="D55" s="106">
        <v>123</v>
      </c>
    </row>
    <row r="56" spans="1:11" x14ac:dyDescent="0.25">
      <c r="A56" t="s">
        <v>69</v>
      </c>
      <c r="B56" s="106">
        <v>169</v>
      </c>
      <c r="C56" s="106">
        <v>169</v>
      </c>
      <c r="D56" s="106">
        <v>139</v>
      </c>
    </row>
    <row r="57" spans="1:11" x14ac:dyDescent="0.25">
      <c r="A57" t="s">
        <v>70</v>
      </c>
    </row>
    <row r="58" spans="1:11" x14ac:dyDescent="0.25">
      <c r="A58" t="s">
        <v>74</v>
      </c>
    </row>
    <row r="59" spans="1:11" x14ac:dyDescent="0.25">
      <c r="A59" t="s">
        <v>57</v>
      </c>
      <c r="B59" t="s">
        <v>58</v>
      </c>
      <c r="C59" t="s">
        <v>59</v>
      </c>
      <c r="D59" t="s">
        <v>60</v>
      </c>
    </row>
    <row r="60" spans="1:11" x14ac:dyDescent="0.25">
      <c r="A60" t="s">
        <v>61</v>
      </c>
      <c r="B60" s="106">
        <v>18</v>
      </c>
      <c r="C60" s="106">
        <v>6</v>
      </c>
      <c r="D60" s="106">
        <v>12</v>
      </c>
    </row>
    <row r="61" spans="1:11" x14ac:dyDescent="0.25">
      <c r="A61" t="s">
        <v>62</v>
      </c>
      <c r="B61" s="93">
        <v>279</v>
      </c>
      <c r="C61" s="93">
        <v>459</v>
      </c>
      <c r="D61" s="93">
        <v>189</v>
      </c>
      <c r="H61" t="s">
        <v>62</v>
      </c>
      <c r="I61">
        <v>279.61099999999999</v>
      </c>
      <c r="J61">
        <v>459.5</v>
      </c>
      <c r="K61">
        <v>189.667</v>
      </c>
    </row>
    <row r="62" spans="1:11" x14ac:dyDescent="0.25">
      <c r="A62" t="s">
        <v>63</v>
      </c>
      <c r="B62" s="93">
        <v>140</v>
      </c>
      <c r="C62" s="93">
        <v>315</v>
      </c>
      <c r="D62" s="93">
        <v>53</v>
      </c>
      <c r="H62" t="s">
        <v>63</v>
      </c>
      <c r="I62">
        <v>140.61099999999999</v>
      </c>
      <c r="J62">
        <v>315.33300000000003</v>
      </c>
      <c r="K62">
        <v>53.25</v>
      </c>
    </row>
    <row r="63" spans="1:11" x14ac:dyDescent="0.25">
      <c r="A63" t="s">
        <v>64</v>
      </c>
      <c r="B63" s="93">
        <v>78</v>
      </c>
      <c r="C63" s="93">
        <v>52</v>
      </c>
      <c r="D63" s="93">
        <v>90</v>
      </c>
      <c r="H63" t="s">
        <v>64</v>
      </c>
      <c r="I63">
        <v>78.111000000000004</v>
      </c>
      <c r="J63">
        <v>52.832999999999998</v>
      </c>
      <c r="K63">
        <v>90.75</v>
      </c>
    </row>
    <row r="64" spans="1:11" x14ac:dyDescent="0.25">
      <c r="A64" t="s">
        <v>65</v>
      </c>
      <c r="B64" s="93">
        <v>60</v>
      </c>
      <c r="C64" s="93">
        <v>91</v>
      </c>
      <c r="D64" s="93">
        <v>45</v>
      </c>
      <c r="H64" t="s">
        <v>65</v>
      </c>
      <c r="I64">
        <v>60.889000000000003</v>
      </c>
      <c r="J64">
        <v>91.332999999999998</v>
      </c>
      <c r="K64">
        <v>45.667000000000002</v>
      </c>
    </row>
    <row r="65" spans="1:11" x14ac:dyDescent="0.25">
      <c r="A65" t="s">
        <v>66</v>
      </c>
      <c r="B65" s="106">
        <v>1272</v>
      </c>
      <c r="C65" s="106">
        <v>1272</v>
      </c>
      <c r="D65" s="106">
        <v>386</v>
      </c>
    </row>
    <row r="66" spans="1:11" x14ac:dyDescent="0.25">
      <c r="A66" t="s">
        <v>67</v>
      </c>
      <c r="B66" s="106">
        <v>967</v>
      </c>
      <c r="C66" s="106">
        <v>967</v>
      </c>
      <c r="D66" s="106">
        <v>135</v>
      </c>
    </row>
    <row r="67" spans="1:11" x14ac:dyDescent="0.25">
      <c r="A67" t="s">
        <v>68</v>
      </c>
      <c r="B67" s="106">
        <v>238</v>
      </c>
      <c r="C67" s="106">
        <v>110</v>
      </c>
      <c r="D67" s="106">
        <v>238</v>
      </c>
    </row>
    <row r="68" spans="1:11" x14ac:dyDescent="0.25">
      <c r="A68" t="s">
        <v>69</v>
      </c>
      <c r="B68" s="106">
        <v>195</v>
      </c>
      <c r="C68" s="106">
        <v>195</v>
      </c>
      <c r="D68" s="106">
        <v>110</v>
      </c>
    </row>
    <row r="69" spans="1:11" x14ac:dyDescent="0.25">
      <c r="A69" t="s">
        <v>70</v>
      </c>
    </row>
    <row r="70" spans="1:11" x14ac:dyDescent="0.25">
      <c r="A70" t="s">
        <v>75</v>
      </c>
    </row>
    <row r="71" spans="1:11" x14ac:dyDescent="0.25">
      <c r="A71" t="s">
        <v>57</v>
      </c>
      <c r="B71" t="s">
        <v>58</v>
      </c>
      <c r="C71" t="s">
        <v>59</v>
      </c>
      <c r="D71" t="s">
        <v>60</v>
      </c>
    </row>
    <row r="72" spans="1:11" x14ac:dyDescent="0.25">
      <c r="A72" t="s">
        <v>61</v>
      </c>
      <c r="B72" s="106">
        <v>18</v>
      </c>
      <c r="C72" s="106">
        <v>6</v>
      </c>
      <c r="D72" s="106">
        <v>12</v>
      </c>
    </row>
    <row r="73" spans="1:11" x14ac:dyDescent="0.25">
      <c r="A73" t="s">
        <v>62</v>
      </c>
      <c r="B73" s="106">
        <v>235</v>
      </c>
      <c r="C73" s="93">
        <v>260</v>
      </c>
      <c r="D73" s="93">
        <v>222</v>
      </c>
      <c r="H73" t="s">
        <v>62</v>
      </c>
      <c r="J73">
        <v>260.16699999999997</v>
      </c>
      <c r="K73">
        <v>222.417</v>
      </c>
    </row>
    <row r="74" spans="1:11" x14ac:dyDescent="0.25">
      <c r="A74" t="s">
        <v>63</v>
      </c>
      <c r="B74" s="93">
        <v>122</v>
      </c>
      <c r="C74" s="93">
        <v>135</v>
      </c>
      <c r="D74" s="93">
        <v>116</v>
      </c>
      <c r="H74" t="s">
        <v>63</v>
      </c>
      <c r="I74">
        <v>122.556</v>
      </c>
      <c r="J74">
        <v>135.5</v>
      </c>
      <c r="K74">
        <v>116.083</v>
      </c>
    </row>
    <row r="75" spans="1:11" x14ac:dyDescent="0.25">
      <c r="A75" t="s">
        <v>64</v>
      </c>
      <c r="B75" s="93">
        <v>53</v>
      </c>
      <c r="C75" s="93">
        <v>56</v>
      </c>
      <c r="D75" s="93">
        <v>51</v>
      </c>
      <c r="H75" t="s">
        <v>64</v>
      </c>
      <c r="I75">
        <v>53.222000000000001</v>
      </c>
      <c r="J75">
        <v>56.667000000000002</v>
      </c>
      <c r="K75">
        <v>51.5</v>
      </c>
    </row>
    <row r="76" spans="1:11" x14ac:dyDescent="0.25">
      <c r="A76" t="s">
        <v>65</v>
      </c>
      <c r="B76" s="93">
        <v>59</v>
      </c>
      <c r="C76" s="106">
        <v>68</v>
      </c>
      <c r="D76" s="93">
        <v>54</v>
      </c>
      <c r="H76" t="s">
        <v>65</v>
      </c>
      <c r="I76">
        <v>59.222000000000001</v>
      </c>
      <c r="K76">
        <v>54.832999999999998</v>
      </c>
    </row>
    <row r="77" spans="1:11" x14ac:dyDescent="0.25">
      <c r="A77" t="s">
        <v>66</v>
      </c>
      <c r="B77" s="106">
        <v>556</v>
      </c>
      <c r="C77" s="106">
        <v>556</v>
      </c>
      <c r="D77" s="106">
        <v>555</v>
      </c>
    </row>
    <row r="78" spans="1:11" x14ac:dyDescent="0.25">
      <c r="A78" t="s">
        <v>67</v>
      </c>
      <c r="B78" s="106">
        <v>448</v>
      </c>
      <c r="C78" s="106">
        <v>448</v>
      </c>
      <c r="D78" s="106">
        <v>420</v>
      </c>
    </row>
    <row r="79" spans="1:11" x14ac:dyDescent="0.25">
      <c r="A79" t="s">
        <v>68</v>
      </c>
      <c r="B79" s="106">
        <v>94</v>
      </c>
      <c r="C79" s="106">
        <v>92</v>
      </c>
      <c r="D79" s="106">
        <v>94</v>
      </c>
    </row>
    <row r="80" spans="1:11" x14ac:dyDescent="0.25">
      <c r="A80" t="s">
        <v>69</v>
      </c>
      <c r="B80" s="106">
        <v>206</v>
      </c>
      <c r="C80" s="106">
        <v>145</v>
      </c>
      <c r="D80" s="106">
        <v>206</v>
      </c>
    </row>
    <row r="81" spans="1:1" x14ac:dyDescent="0.25">
      <c r="A81" t="s">
        <v>70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подсчет по каждой свече H4</vt:lpstr>
      <vt:lpstr>индикатор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Василь Кулик</cp:lastModifiedBy>
  <dcterms:created xsi:type="dcterms:W3CDTF">2017-11-25T04:00:19Z</dcterms:created>
  <dcterms:modified xsi:type="dcterms:W3CDTF">2017-12-08T08:10:08Z</dcterms:modified>
</cp:coreProperties>
</file>