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28755" windowHeight="13095" activeTab="1"/>
  </bookViews>
  <sheets>
    <sheet name="подсчет по каждой свече H4" sheetId="1" r:id="rId1"/>
    <sheet name="групповой подсчет" sheetId="4" r:id="rId2"/>
    <sheet name="Лист2" sheetId="2" r:id="rId3"/>
    <sheet name="Лист3" sheetId="3" r:id="rId4"/>
  </sheets>
  <definedNames>
    <definedName name="_xlnm._FilterDatabase" localSheetId="1" hidden="1">'групповой подсчет'!$A$13:$J$13</definedName>
    <definedName name="_xlnm._FilterDatabase" localSheetId="0" hidden="1">'подсчет по каждой свече H4'!$A$13:$AD$13</definedName>
  </definedNames>
  <calcPr calcId="125725"/>
</workbook>
</file>

<file path=xl/calcChain.xml><?xml version="1.0" encoding="utf-8"?>
<calcChain xmlns="http://schemas.openxmlformats.org/spreadsheetml/2006/main">
  <c r="C193" i="4"/>
  <c r="C192"/>
  <c r="I192" s="1"/>
  <c r="C191"/>
  <c r="C190"/>
  <c r="C189"/>
  <c r="C188"/>
  <c r="C187"/>
  <c r="C186"/>
  <c r="B193"/>
  <c r="B192"/>
  <c r="B191"/>
  <c r="B190"/>
  <c r="B189"/>
  <c r="B188"/>
  <c r="B187"/>
  <c r="B186"/>
  <c r="D193"/>
  <c r="D192"/>
  <c r="D191"/>
  <c r="D190"/>
  <c r="D189"/>
  <c r="D188"/>
  <c r="D187"/>
  <c r="D186"/>
  <c r="D185"/>
  <c r="C185"/>
  <c r="B185"/>
  <c r="D183"/>
  <c r="D182"/>
  <c r="D181"/>
  <c r="D180"/>
  <c r="D179"/>
  <c r="D178"/>
  <c r="D177"/>
  <c r="D176"/>
  <c r="C183"/>
  <c r="C182"/>
  <c r="C181"/>
  <c r="C180"/>
  <c r="C179"/>
  <c r="C178"/>
  <c r="C177"/>
  <c r="C176"/>
  <c r="B183"/>
  <c r="B182"/>
  <c r="B181"/>
  <c r="B180"/>
  <c r="B179"/>
  <c r="B178"/>
  <c r="B177"/>
  <c r="B176"/>
  <c r="D173"/>
  <c r="D172"/>
  <c r="D171"/>
  <c r="D170"/>
  <c r="D169"/>
  <c r="D168"/>
  <c r="D167"/>
  <c r="D166"/>
  <c r="J166" s="1"/>
  <c r="C173"/>
  <c r="C172"/>
  <c r="C171"/>
  <c r="C170"/>
  <c r="C169"/>
  <c r="C168"/>
  <c r="C167"/>
  <c r="C166"/>
  <c r="B173"/>
  <c r="B172"/>
  <c r="B171"/>
  <c r="B170"/>
  <c r="B169"/>
  <c r="B168"/>
  <c r="B167"/>
  <c r="B166"/>
  <c r="D163"/>
  <c r="D162"/>
  <c r="D161"/>
  <c r="D160"/>
  <c r="D159"/>
  <c r="D158"/>
  <c r="D157"/>
  <c r="D156"/>
  <c r="C163"/>
  <c r="C162"/>
  <c r="C161"/>
  <c r="C160"/>
  <c r="C159"/>
  <c r="C158"/>
  <c r="C157"/>
  <c r="C156"/>
  <c r="I156" s="1"/>
  <c r="B163"/>
  <c r="B162"/>
  <c r="B161"/>
  <c r="B160"/>
  <c r="B159"/>
  <c r="B158"/>
  <c r="B157"/>
  <c r="B156"/>
  <c r="D153"/>
  <c r="D152"/>
  <c r="D151"/>
  <c r="D150"/>
  <c r="J150" s="1"/>
  <c r="D149"/>
  <c r="D148"/>
  <c r="D147"/>
  <c r="D146"/>
  <c r="C153"/>
  <c r="C152"/>
  <c r="C151"/>
  <c r="C150"/>
  <c r="C149"/>
  <c r="C148"/>
  <c r="C147"/>
  <c r="C146"/>
  <c r="B153"/>
  <c r="B152"/>
  <c r="B151"/>
  <c r="B150"/>
  <c r="B149"/>
  <c r="B148"/>
  <c r="B147"/>
  <c r="B146"/>
  <c r="H146" s="1"/>
  <c r="D143"/>
  <c r="D142"/>
  <c r="D141"/>
  <c r="D140"/>
  <c r="D139"/>
  <c r="D138"/>
  <c r="D137"/>
  <c r="D136"/>
  <c r="C143"/>
  <c r="C142"/>
  <c r="C141"/>
  <c r="C140"/>
  <c r="C139"/>
  <c r="C138"/>
  <c r="C137"/>
  <c r="C136"/>
  <c r="B143"/>
  <c r="B142"/>
  <c r="B140"/>
  <c r="B141"/>
  <c r="B139"/>
  <c r="B138"/>
  <c r="B137"/>
  <c r="B136"/>
  <c r="C133"/>
  <c r="I133" s="1"/>
  <c r="B133"/>
  <c r="C129"/>
  <c r="B129"/>
  <c r="C132"/>
  <c r="C128"/>
  <c r="B132"/>
  <c r="B128"/>
  <c r="C131"/>
  <c r="B131"/>
  <c r="C127"/>
  <c r="B127"/>
  <c r="C130"/>
  <c r="B130"/>
  <c r="C126"/>
  <c r="B126"/>
  <c r="D123"/>
  <c r="J123" s="1"/>
  <c r="D122"/>
  <c r="D121"/>
  <c r="D120"/>
  <c r="D119"/>
  <c r="J119" s="1"/>
  <c r="D118"/>
  <c r="J118" s="1"/>
  <c r="D117"/>
  <c r="D116"/>
  <c r="C123"/>
  <c r="I123" s="1"/>
  <c r="C121"/>
  <c r="C122"/>
  <c r="C120"/>
  <c r="C119"/>
  <c r="I119" s="1"/>
  <c r="C118"/>
  <c r="C117"/>
  <c r="C116"/>
  <c r="B123"/>
  <c r="B122"/>
  <c r="B121"/>
  <c r="B120"/>
  <c r="B119"/>
  <c r="B118"/>
  <c r="B117"/>
  <c r="B116"/>
  <c r="D113"/>
  <c r="J113" s="1"/>
  <c r="D112"/>
  <c r="D111"/>
  <c r="D110"/>
  <c r="D109"/>
  <c r="J109" s="1"/>
  <c r="D108"/>
  <c r="D107"/>
  <c r="D106"/>
  <c r="C113"/>
  <c r="C112"/>
  <c r="C111"/>
  <c r="C110"/>
  <c r="C109"/>
  <c r="I109" s="1"/>
  <c r="C108"/>
  <c r="C107"/>
  <c r="C106"/>
  <c r="B113"/>
  <c r="B111"/>
  <c r="B112"/>
  <c r="B110"/>
  <c r="B109"/>
  <c r="B108"/>
  <c r="B107"/>
  <c r="B106"/>
  <c r="C103"/>
  <c r="C102"/>
  <c r="C101"/>
  <c r="C100"/>
  <c r="C99"/>
  <c r="C98"/>
  <c r="C97"/>
  <c r="C96"/>
  <c r="D103"/>
  <c r="J103" s="1"/>
  <c r="D102"/>
  <c r="D101"/>
  <c r="D100"/>
  <c r="D99"/>
  <c r="J99" s="1"/>
  <c r="D98"/>
  <c r="D97"/>
  <c r="D96"/>
  <c r="B103"/>
  <c r="H103" s="1"/>
  <c r="B102"/>
  <c r="B101"/>
  <c r="B100"/>
  <c r="B99"/>
  <c r="H99" s="1"/>
  <c r="B98"/>
  <c r="B97"/>
  <c r="B96"/>
  <c r="D93"/>
  <c r="D92"/>
  <c r="D91"/>
  <c r="J91" s="1"/>
  <c r="D90"/>
  <c r="D89"/>
  <c r="J89" s="1"/>
  <c r="D88"/>
  <c r="D87"/>
  <c r="J87" s="1"/>
  <c r="D86"/>
  <c r="C93"/>
  <c r="I93" s="1"/>
  <c r="C92"/>
  <c r="C91"/>
  <c r="C90"/>
  <c r="C89"/>
  <c r="I89" s="1"/>
  <c r="C88"/>
  <c r="C87"/>
  <c r="C86"/>
  <c r="B93"/>
  <c r="B92"/>
  <c r="B91"/>
  <c r="B90"/>
  <c r="H90" s="1"/>
  <c r="B89"/>
  <c r="H89" s="1"/>
  <c r="B88"/>
  <c r="B87"/>
  <c r="H87" s="1"/>
  <c r="B86"/>
  <c r="D83"/>
  <c r="J83" s="1"/>
  <c r="D82"/>
  <c r="J82" s="1"/>
  <c r="D81"/>
  <c r="D80"/>
  <c r="J80" s="1"/>
  <c r="D79"/>
  <c r="J79" s="1"/>
  <c r="D78"/>
  <c r="J78" s="1"/>
  <c r="D77"/>
  <c r="J77" s="1"/>
  <c r="D76"/>
  <c r="C83"/>
  <c r="I83" s="1"/>
  <c r="C82"/>
  <c r="C81"/>
  <c r="C80"/>
  <c r="C79"/>
  <c r="I79" s="1"/>
  <c r="C78"/>
  <c r="I78" s="1"/>
  <c r="C77"/>
  <c r="C76"/>
  <c r="B83"/>
  <c r="H83" s="1"/>
  <c r="B81"/>
  <c r="B82"/>
  <c r="B80"/>
  <c r="B79"/>
  <c r="H79" s="1"/>
  <c r="B78"/>
  <c r="B77"/>
  <c r="B76"/>
  <c r="D63"/>
  <c r="J63" s="1"/>
  <c r="D62"/>
  <c r="J62" s="1"/>
  <c r="D61"/>
  <c r="D60"/>
  <c r="D59"/>
  <c r="D58"/>
  <c r="J58" s="1"/>
  <c r="D57"/>
  <c r="J57" s="1"/>
  <c r="D56"/>
  <c r="C63"/>
  <c r="I63" s="1"/>
  <c r="C62"/>
  <c r="I62" s="1"/>
  <c r="C61"/>
  <c r="C60"/>
  <c r="C59"/>
  <c r="I59" s="1"/>
  <c r="C58"/>
  <c r="I58" s="1"/>
  <c r="C57"/>
  <c r="I57" s="1"/>
  <c r="C56"/>
  <c r="B63"/>
  <c r="H63" s="1"/>
  <c r="B62"/>
  <c r="H62" s="1"/>
  <c r="B61"/>
  <c r="B60"/>
  <c r="B59"/>
  <c r="H59" s="1"/>
  <c r="B58"/>
  <c r="H58" s="1"/>
  <c r="B57"/>
  <c r="B56"/>
  <c r="D53"/>
  <c r="J53" s="1"/>
  <c r="D52"/>
  <c r="J52" s="1"/>
  <c r="D51"/>
  <c r="J51" s="1"/>
  <c r="D50"/>
  <c r="J50" s="1"/>
  <c r="D49"/>
  <c r="D48"/>
  <c r="J48" s="1"/>
  <c r="D47"/>
  <c r="D46"/>
  <c r="J46" s="1"/>
  <c r="C53"/>
  <c r="I53" s="1"/>
  <c r="C52"/>
  <c r="I52" s="1"/>
  <c r="C51"/>
  <c r="C50"/>
  <c r="I50" s="1"/>
  <c r="C49"/>
  <c r="I49" s="1"/>
  <c r="C48"/>
  <c r="I48" s="1"/>
  <c r="C47"/>
  <c r="C46"/>
  <c r="B53"/>
  <c r="H53" s="1"/>
  <c r="B52"/>
  <c r="H52" s="1"/>
  <c r="B51"/>
  <c r="B50"/>
  <c r="B49"/>
  <c r="H49" s="1"/>
  <c r="B48"/>
  <c r="H48" s="1"/>
  <c r="B47"/>
  <c r="B46"/>
  <c r="C43"/>
  <c r="I43" s="1"/>
  <c r="C42"/>
  <c r="I42" s="1"/>
  <c r="C41"/>
  <c r="C40"/>
  <c r="C39"/>
  <c r="I39" s="1"/>
  <c r="C38"/>
  <c r="I38" s="1"/>
  <c r="C37"/>
  <c r="I37" s="1"/>
  <c r="C36"/>
  <c r="D43"/>
  <c r="J43" s="1"/>
  <c r="D42"/>
  <c r="J42" s="1"/>
  <c r="D41"/>
  <c r="D40"/>
  <c r="D39"/>
  <c r="J39" s="1"/>
  <c r="D38"/>
  <c r="J38" s="1"/>
  <c r="D37"/>
  <c r="J37" s="1"/>
  <c r="D36"/>
  <c r="J36" s="1"/>
  <c r="B43"/>
  <c r="H43" s="1"/>
  <c r="B42"/>
  <c r="H42" s="1"/>
  <c r="B41"/>
  <c r="H41" s="1"/>
  <c r="B40"/>
  <c r="B39"/>
  <c r="H39" s="1"/>
  <c r="B38"/>
  <c r="H38" s="1"/>
  <c r="B37"/>
  <c r="B36"/>
  <c r="D33"/>
  <c r="D32"/>
  <c r="J32" s="1"/>
  <c r="D30"/>
  <c r="J30" s="1"/>
  <c r="D31"/>
  <c r="J31" s="1"/>
  <c r="D29"/>
  <c r="J29" s="1"/>
  <c r="D28"/>
  <c r="J28" s="1"/>
  <c r="D27"/>
  <c r="D26"/>
  <c r="J26" s="1"/>
  <c r="C33"/>
  <c r="C32"/>
  <c r="I32" s="1"/>
  <c r="C31"/>
  <c r="C30"/>
  <c r="C29"/>
  <c r="I29" s="1"/>
  <c r="C28"/>
  <c r="I28" s="1"/>
  <c r="C27"/>
  <c r="I27" s="1"/>
  <c r="C26"/>
  <c r="I26" s="1"/>
  <c r="B33"/>
  <c r="H33" s="1"/>
  <c r="B32"/>
  <c r="B31"/>
  <c r="B30"/>
  <c r="B29"/>
  <c r="H29" s="1"/>
  <c r="B28"/>
  <c r="H28" s="1"/>
  <c r="B27"/>
  <c r="B26"/>
  <c r="H26" s="1"/>
  <c r="D23"/>
  <c r="D22"/>
  <c r="J22" s="1"/>
  <c r="D21"/>
  <c r="J21" s="1"/>
  <c r="D20"/>
  <c r="D19"/>
  <c r="J19" s="1"/>
  <c r="D18"/>
  <c r="J18" s="1"/>
  <c r="C23"/>
  <c r="I23" s="1"/>
  <c r="C22"/>
  <c r="C21"/>
  <c r="I21" s="1"/>
  <c r="C20"/>
  <c r="I20" s="1"/>
  <c r="C19"/>
  <c r="I19" s="1"/>
  <c r="C18"/>
  <c r="B23"/>
  <c r="H23" s="1"/>
  <c r="B22"/>
  <c r="B21"/>
  <c r="H21" s="1"/>
  <c r="B20"/>
  <c r="B19"/>
  <c r="H19" s="1"/>
  <c r="B18"/>
  <c r="D17"/>
  <c r="J17" s="1"/>
  <c r="C17"/>
  <c r="B17"/>
  <c r="H17" s="1"/>
  <c r="D16"/>
  <c r="J16" s="1"/>
  <c r="B16"/>
  <c r="H16" s="1"/>
  <c r="J20"/>
  <c r="J23"/>
  <c r="J25"/>
  <c r="J27"/>
  <c r="J33"/>
  <c r="J35"/>
  <c r="J40"/>
  <c r="J41"/>
  <c r="J45"/>
  <c r="J47"/>
  <c r="J49"/>
  <c r="J55"/>
  <c r="J56"/>
  <c r="J59"/>
  <c r="J60"/>
  <c r="J61"/>
  <c r="J65"/>
  <c r="J66"/>
  <c r="J67"/>
  <c r="J68"/>
  <c r="J69"/>
  <c r="J70"/>
  <c r="J71"/>
  <c r="J72"/>
  <c r="J73"/>
  <c r="J75"/>
  <c r="J76"/>
  <c r="J81"/>
  <c r="J85"/>
  <c r="J86"/>
  <c r="J88"/>
  <c r="J90"/>
  <c r="J92"/>
  <c r="J93"/>
  <c r="J95"/>
  <c r="J96"/>
  <c r="J97"/>
  <c r="J98"/>
  <c r="J100"/>
  <c r="J101"/>
  <c r="J102"/>
  <c r="J105"/>
  <c r="J106"/>
  <c r="J107"/>
  <c r="J108"/>
  <c r="J110"/>
  <c r="J111"/>
  <c r="J112"/>
  <c r="J115"/>
  <c r="J116"/>
  <c r="J117"/>
  <c r="J120"/>
  <c r="J121"/>
  <c r="J122"/>
  <c r="J125"/>
  <c r="J126"/>
  <c r="J127"/>
  <c r="J128"/>
  <c r="J129"/>
  <c r="J130"/>
  <c r="J131"/>
  <c r="J132"/>
  <c r="J133"/>
  <c r="J135"/>
  <c r="J136"/>
  <c r="J137"/>
  <c r="J138"/>
  <c r="J139"/>
  <c r="J140"/>
  <c r="J141"/>
  <c r="J142"/>
  <c r="J143"/>
  <c r="J145"/>
  <c r="J146"/>
  <c r="J147"/>
  <c r="J148"/>
  <c r="J149"/>
  <c r="J151"/>
  <c r="J152"/>
  <c r="J153"/>
  <c r="J155"/>
  <c r="J156"/>
  <c r="J157"/>
  <c r="J158"/>
  <c r="J159"/>
  <c r="J160"/>
  <c r="J161"/>
  <c r="J162"/>
  <c r="J163"/>
  <c r="J165"/>
  <c r="J167"/>
  <c r="J168"/>
  <c r="J169"/>
  <c r="J170"/>
  <c r="J171"/>
  <c r="J172"/>
  <c r="J173"/>
  <c r="J175"/>
  <c r="J176"/>
  <c r="J177"/>
  <c r="J178"/>
  <c r="J179"/>
  <c r="J180"/>
  <c r="J181"/>
  <c r="J182"/>
  <c r="J183"/>
  <c r="J185"/>
  <c r="J186"/>
  <c r="J187"/>
  <c r="J188"/>
  <c r="J189"/>
  <c r="J190"/>
  <c r="J191"/>
  <c r="J192"/>
  <c r="J193"/>
  <c r="J15"/>
  <c r="I17"/>
  <c r="I18"/>
  <c r="I22"/>
  <c r="I25"/>
  <c r="I30"/>
  <c r="I31"/>
  <c r="I33"/>
  <c r="I35"/>
  <c r="I36"/>
  <c r="I40"/>
  <c r="I41"/>
  <c r="I45"/>
  <c r="I46"/>
  <c r="I47"/>
  <c r="I51"/>
  <c r="I55"/>
  <c r="I56"/>
  <c r="I60"/>
  <c r="I61"/>
  <c r="I65"/>
  <c r="I66"/>
  <c r="I67"/>
  <c r="I68"/>
  <c r="I69"/>
  <c r="I70"/>
  <c r="I71"/>
  <c r="I72"/>
  <c r="I73"/>
  <c r="I75"/>
  <c r="I76"/>
  <c r="I77"/>
  <c r="I80"/>
  <c r="I81"/>
  <c r="I82"/>
  <c r="I85"/>
  <c r="I86"/>
  <c r="I87"/>
  <c r="I88"/>
  <c r="I90"/>
  <c r="I91"/>
  <c r="I92"/>
  <c r="I95"/>
  <c r="I96"/>
  <c r="I97"/>
  <c r="I98"/>
  <c r="I99"/>
  <c r="I100"/>
  <c r="I101"/>
  <c r="I102"/>
  <c r="I103"/>
  <c r="I105"/>
  <c r="I106"/>
  <c r="I107"/>
  <c r="I108"/>
  <c r="I110"/>
  <c r="I111"/>
  <c r="I112"/>
  <c r="I113"/>
  <c r="I115"/>
  <c r="I116"/>
  <c r="I117"/>
  <c r="I118"/>
  <c r="I120"/>
  <c r="I121"/>
  <c r="I122"/>
  <c r="I125"/>
  <c r="I126"/>
  <c r="I127"/>
  <c r="I128"/>
  <c r="I129"/>
  <c r="I130"/>
  <c r="I131"/>
  <c r="I132"/>
  <c r="I135"/>
  <c r="I136"/>
  <c r="I137"/>
  <c r="I138"/>
  <c r="I139"/>
  <c r="I140"/>
  <c r="I141"/>
  <c r="I142"/>
  <c r="I143"/>
  <c r="I145"/>
  <c r="I146"/>
  <c r="I147"/>
  <c r="I148"/>
  <c r="I149"/>
  <c r="I150"/>
  <c r="I151"/>
  <c r="I152"/>
  <c r="I153"/>
  <c r="I155"/>
  <c r="I157"/>
  <c r="I158"/>
  <c r="I159"/>
  <c r="I160"/>
  <c r="I161"/>
  <c r="I162"/>
  <c r="I163"/>
  <c r="I165"/>
  <c r="I166"/>
  <c r="I167"/>
  <c r="I168"/>
  <c r="I169"/>
  <c r="I170"/>
  <c r="I171"/>
  <c r="I172"/>
  <c r="I173"/>
  <c r="I175"/>
  <c r="I176"/>
  <c r="I177"/>
  <c r="I178"/>
  <c r="I179"/>
  <c r="I180"/>
  <c r="I181"/>
  <c r="I182"/>
  <c r="I183"/>
  <c r="I185"/>
  <c r="I186"/>
  <c r="I187"/>
  <c r="I188"/>
  <c r="I189"/>
  <c r="I190"/>
  <c r="I191"/>
  <c r="I193"/>
  <c r="I15"/>
  <c r="H18"/>
  <c r="H20"/>
  <c r="H22"/>
  <c r="H25"/>
  <c r="H27"/>
  <c r="H30"/>
  <c r="H31"/>
  <c r="H32"/>
  <c r="H35"/>
  <c r="H36"/>
  <c r="H37"/>
  <c r="H40"/>
  <c r="H45"/>
  <c r="H46"/>
  <c r="H47"/>
  <c r="H50"/>
  <c r="H51"/>
  <c r="H55"/>
  <c r="H56"/>
  <c r="H57"/>
  <c r="H60"/>
  <c r="H61"/>
  <c r="H65"/>
  <c r="H66"/>
  <c r="H67"/>
  <c r="H68"/>
  <c r="H69"/>
  <c r="H70"/>
  <c r="H71"/>
  <c r="H72"/>
  <c r="H73"/>
  <c r="H75"/>
  <c r="H76"/>
  <c r="H77"/>
  <c r="H78"/>
  <c r="H80"/>
  <c r="H81"/>
  <c r="H82"/>
  <c r="H85"/>
  <c r="H86"/>
  <c r="H88"/>
  <c r="H91"/>
  <c r="H92"/>
  <c r="H93"/>
  <c r="H95"/>
  <c r="H96"/>
  <c r="H97"/>
  <c r="H98"/>
  <c r="H100"/>
  <c r="H101"/>
  <c r="H102"/>
  <c r="H105"/>
  <c r="H106"/>
  <c r="H107"/>
  <c r="H108"/>
  <c r="H109"/>
  <c r="H110"/>
  <c r="H111"/>
  <c r="H112"/>
  <c r="H113"/>
  <c r="H115"/>
  <c r="H116"/>
  <c r="H117"/>
  <c r="H118"/>
  <c r="H119"/>
  <c r="H120"/>
  <c r="H121"/>
  <c r="H122"/>
  <c r="H123"/>
  <c r="H125"/>
  <c r="H126"/>
  <c r="H127"/>
  <c r="H128"/>
  <c r="H129"/>
  <c r="H130"/>
  <c r="H131"/>
  <c r="H132"/>
  <c r="H133"/>
  <c r="H135"/>
  <c r="H136"/>
  <c r="H137"/>
  <c r="H138"/>
  <c r="H139"/>
  <c r="H140"/>
  <c r="H141"/>
  <c r="H142"/>
  <c r="H143"/>
  <c r="H145"/>
  <c r="H147"/>
  <c r="H148"/>
  <c r="H149"/>
  <c r="H150"/>
  <c r="H151"/>
  <c r="H152"/>
  <c r="H153"/>
  <c r="H155"/>
  <c r="H156"/>
  <c r="H157"/>
  <c r="H158"/>
  <c r="H159"/>
  <c r="H160"/>
  <c r="H161"/>
  <c r="H162"/>
  <c r="H163"/>
  <c r="H165"/>
  <c r="H166"/>
  <c r="H167"/>
  <c r="H168"/>
  <c r="H169"/>
  <c r="H170"/>
  <c r="H171"/>
  <c r="H172"/>
  <c r="H173"/>
  <c r="H175"/>
  <c r="H176"/>
  <c r="H177"/>
  <c r="H178"/>
  <c r="H179"/>
  <c r="H180"/>
  <c r="H181"/>
  <c r="H182"/>
  <c r="H183"/>
  <c r="H185"/>
  <c r="H186"/>
  <c r="H187"/>
  <c r="H188"/>
  <c r="H189"/>
  <c r="H190"/>
  <c r="H191"/>
  <c r="H192"/>
  <c r="H193"/>
  <c r="H15"/>
  <c r="C16"/>
  <c r="I16" s="1"/>
  <c r="K94" i="1"/>
  <c r="AD94" s="1"/>
  <c r="AD21"/>
  <c r="AD28"/>
  <c r="AD35"/>
  <c r="AD42"/>
  <c r="AD49"/>
  <c r="AD51"/>
  <c r="AD58"/>
  <c r="AD65"/>
  <c r="AD72"/>
  <c r="AD79"/>
  <c r="AD86"/>
  <c r="AD88"/>
  <c r="AD95"/>
  <c r="AD102"/>
  <c r="AD109"/>
  <c r="AD116"/>
  <c r="K121"/>
  <c r="AD121" s="1"/>
  <c r="K120"/>
  <c r="AD120" s="1"/>
  <c r="K119"/>
  <c r="AD119" s="1"/>
  <c r="K118"/>
  <c r="AD118" s="1"/>
  <c r="K114"/>
  <c r="AD114" s="1"/>
  <c r="K113"/>
  <c r="AD113" s="1"/>
  <c r="K112"/>
  <c r="AD112" s="1"/>
  <c r="K106"/>
  <c r="AD106" s="1"/>
  <c r="K105"/>
  <c r="AD105" s="1"/>
  <c r="K100"/>
  <c r="AD100" s="1"/>
  <c r="K97"/>
  <c r="AD97" s="1"/>
  <c r="K91"/>
  <c r="AD91" s="1"/>
  <c r="K82"/>
  <c r="AD82" s="1"/>
  <c r="K81"/>
  <c r="AD81" s="1"/>
  <c r="K80"/>
  <c r="AD80" s="1"/>
  <c r="K78"/>
  <c r="AD78" s="1"/>
  <c r="K71"/>
  <c r="AD71" s="1"/>
  <c r="K70"/>
  <c r="AD70" s="1"/>
  <c r="K69"/>
  <c r="AD69" s="1"/>
  <c r="K67"/>
  <c r="AD67" s="1"/>
  <c r="K66"/>
  <c r="AD66" s="1"/>
  <c r="K62"/>
  <c r="AD62" s="1"/>
  <c r="K61"/>
  <c r="AD61" s="1"/>
  <c r="K57"/>
  <c r="AD57" s="1"/>
  <c r="K55"/>
  <c r="AD55" s="1"/>
  <c r="K53"/>
  <c r="AD53" s="1"/>
  <c r="K52"/>
  <c r="AD52" s="1"/>
  <c r="K50"/>
  <c r="AD50" s="1"/>
  <c r="K48"/>
  <c r="AD48" s="1"/>
  <c r="K46"/>
  <c r="AD46" s="1"/>
  <c r="K41"/>
  <c r="AD41" s="1"/>
  <c r="K39"/>
  <c r="AD39" s="1"/>
  <c r="K38"/>
  <c r="AD38" s="1"/>
  <c r="K36"/>
  <c r="AD36" s="1"/>
  <c r="K33"/>
  <c r="AD33" s="1"/>
  <c r="K32"/>
  <c r="AD32" s="1"/>
  <c r="K31"/>
  <c r="AD31" s="1"/>
  <c r="K30"/>
  <c r="AD30" s="1"/>
  <c r="K29"/>
  <c r="AD29" s="1"/>
  <c r="K23"/>
  <c r="AD23" s="1"/>
  <c r="K20"/>
  <c r="AD20" s="1"/>
  <c r="K16"/>
  <c r="AD16" s="1"/>
  <c r="K122"/>
  <c r="AD122" s="1"/>
  <c r="K117"/>
  <c r="AD117" s="1"/>
  <c r="K115"/>
  <c r="AD115" s="1"/>
  <c r="K111"/>
  <c r="AD111" s="1"/>
  <c r="K110"/>
  <c r="AD110" s="1"/>
  <c r="K108"/>
  <c r="AD108" s="1"/>
  <c r="K107"/>
  <c r="AD107" s="1"/>
  <c r="K104"/>
  <c r="AD104" s="1"/>
  <c r="K103"/>
  <c r="AD103" s="1"/>
  <c r="K101"/>
  <c r="AD101" s="1"/>
  <c r="K99"/>
  <c r="AD99" s="1"/>
  <c r="K98"/>
  <c r="AD98" s="1"/>
  <c r="K96"/>
  <c r="AD96" s="1"/>
  <c r="K93"/>
  <c r="AD93" s="1"/>
  <c r="K92"/>
  <c r="AD92" s="1"/>
  <c r="K90"/>
  <c r="AD90" s="1"/>
  <c r="K89"/>
  <c r="AD89" s="1"/>
  <c r="K87"/>
  <c r="AD87" s="1"/>
  <c r="K85"/>
  <c r="AD85" s="1"/>
  <c r="K84"/>
  <c r="AD84" s="1"/>
  <c r="K83"/>
  <c r="AD83" s="1"/>
  <c r="K77"/>
  <c r="AD77" s="1"/>
  <c r="K76"/>
  <c r="AD76" s="1"/>
  <c r="K75"/>
  <c r="AD75" s="1"/>
  <c r="K74"/>
  <c r="AD74" s="1"/>
  <c r="K73"/>
  <c r="AD73" s="1"/>
  <c r="K68"/>
  <c r="AD68" s="1"/>
  <c r="K64"/>
  <c r="AD64" s="1"/>
  <c r="K63"/>
  <c r="AD63" s="1"/>
  <c r="K60"/>
  <c r="AD60" s="1"/>
  <c r="K59"/>
  <c r="AD59" s="1"/>
  <c r="K56"/>
  <c r="AD56" s="1"/>
  <c r="K54"/>
  <c r="AD54" s="1"/>
  <c r="K47"/>
  <c r="AD47" s="1"/>
  <c r="K45"/>
  <c r="AD45" s="1"/>
  <c r="K44"/>
  <c r="AD44" s="1"/>
  <c r="K43"/>
  <c r="AD43" s="1"/>
  <c r="K40"/>
  <c r="AD40" s="1"/>
  <c r="K37"/>
  <c r="AD37" s="1"/>
  <c r="K34"/>
  <c r="AD34" s="1"/>
  <c r="K27"/>
  <c r="AD27" s="1"/>
  <c r="K26"/>
  <c r="AD26" s="1"/>
  <c r="K25"/>
  <c r="AD25" s="1"/>
  <c r="K24"/>
  <c r="AD24" s="1"/>
  <c r="K22"/>
  <c r="AD22" s="1"/>
  <c r="K19"/>
  <c r="AD19" s="1"/>
  <c r="K18"/>
  <c r="AD18" s="1"/>
  <c r="K17"/>
  <c r="AD17" s="1"/>
  <c r="K15"/>
  <c r="AD15" s="1"/>
  <c r="AC21"/>
  <c r="AC28"/>
  <c r="AC35"/>
  <c r="AC42"/>
  <c r="AC49"/>
  <c r="AC51"/>
  <c r="AC58"/>
  <c r="AC65"/>
  <c r="AC72"/>
  <c r="AC79"/>
  <c r="AC86"/>
  <c r="AC88"/>
  <c r="AC95"/>
  <c r="AC102"/>
  <c r="AC109"/>
  <c r="AC116"/>
  <c r="J121"/>
  <c r="AC121" s="1"/>
  <c r="J120"/>
  <c r="AC120" s="1"/>
  <c r="J119"/>
  <c r="AC119" s="1"/>
  <c r="J118"/>
  <c r="AC118" s="1"/>
  <c r="J114"/>
  <c r="AC114" s="1"/>
  <c r="J113"/>
  <c r="AC113" s="1"/>
  <c r="J112"/>
  <c r="AC112" s="1"/>
  <c r="J106"/>
  <c r="AC106" s="1"/>
  <c r="J105"/>
  <c r="AC105" s="1"/>
  <c r="J100"/>
  <c r="AC100" s="1"/>
  <c r="J97"/>
  <c r="AC97" s="1"/>
  <c r="J94"/>
  <c r="AC94" s="1"/>
  <c r="J91"/>
  <c r="AC91" s="1"/>
  <c r="J82"/>
  <c r="AC82" s="1"/>
  <c r="J81"/>
  <c r="AC81" s="1"/>
  <c r="J80"/>
  <c r="AC80" s="1"/>
  <c r="J78"/>
  <c r="AC78" s="1"/>
  <c r="J71"/>
  <c r="AC71" s="1"/>
  <c r="J70"/>
  <c r="AC70" s="1"/>
  <c r="J69"/>
  <c r="AC69" s="1"/>
  <c r="J67"/>
  <c r="AC67" s="1"/>
  <c r="J66"/>
  <c r="AC66" s="1"/>
  <c r="J62"/>
  <c r="AC62" s="1"/>
  <c r="J61"/>
  <c r="AC61" s="1"/>
  <c r="J57"/>
  <c r="AC57" s="1"/>
  <c r="J55"/>
  <c r="AC55" s="1"/>
  <c r="J53"/>
  <c r="AC53" s="1"/>
  <c r="J52"/>
  <c r="AC52" s="1"/>
  <c r="J50"/>
  <c r="AC50" s="1"/>
  <c r="J48"/>
  <c r="AC48" s="1"/>
  <c r="J46"/>
  <c r="AC46" s="1"/>
  <c r="J41"/>
  <c r="AC41" s="1"/>
  <c r="J39"/>
  <c r="AC39" s="1"/>
  <c r="J38"/>
  <c r="AC38" s="1"/>
  <c r="J36"/>
  <c r="AC36" s="1"/>
  <c r="J33"/>
  <c r="AC33" s="1"/>
  <c r="J32"/>
  <c r="AC32" s="1"/>
  <c r="J31"/>
  <c r="AC31" s="1"/>
  <c r="J30"/>
  <c r="AC30" s="1"/>
  <c r="J29"/>
  <c r="AC29" s="1"/>
  <c r="J23"/>
  <c r="AC23" s="1"/>
  <c r="J20"/>
  <c r="AC20" s="1"/>
  <c r="J16"/>
  <c r="AC16" s="1"/>
  <c r="J122"/>
  <c r="AC122" s="1"/>
  <c r="J117"/>
  <c r="AC117" s="1"/>
  <c r="J115"/>
  <c r="AC115" s="1"/>
  <c r="J111"/>
  <c r="AC111" s="1"/>
  <c r="J110"/>
  <c r="AC110" s="1"/>
  <c r="J108"/>
  <c r="AC108" s="1"/>
  <c r="J107"/>
  <c r="AC107" s="1"/>
  <c r="J104"/>
  <c r="AC104" s="1"/>
  <c r="J103"/>
  <c r="AC103" s="1"/>
  <c r="J101"/>
  <c r="AC101" s="1"/>
  <c r="J99"/>
  <c r="AC99" s="1"/>
  <c r="J98"/>
  <c r="AC98" s="1"/>
  <c r="J96"/>
  <c r="AC96" s="1"/>
  <c r="J93"/>
  <c r="AC93" s="1"/>
  <c r="J92"/>
  <c r="AC92" s="1"/>
  <c r="J90"/>
  <c r="AC90" s="1"/>
  <c r="J89"/>
  <c r="AC89" s="1"/>
  <c r="J87"/>
  <c r="AC87" s="1"/>
  <c r="J85"/>
  <c r="AC85" s="1"/>
  <c r="J84"/>
  <c r="AC84" s="1"/>
  <c r="J83"/>
  <c r="AC83" s="1"/>
  <c r="J77"/>
  <c r="AC77" s="1"/>
  <c r="J76"/>
  <c r="AC76" s="1"/>
  <c r="J75"/>
  <c r="AC75" s="1"/>
  <c r="J74"/>
  <c r="AC74" s="1"/>
  <c r="J73"/>
  <c r="AC73" s="1"/>
  <c r="J68"/>
  <c r="AC68" s="1"/>
  <c r="J64"/>
  <c r="AC64" s="1"/>
  <c r="J63"/>
  <c r="AC63" s="1"/>
  <c r="J60"/>
  <c r="AC60" s="1"/>
  <c r="J59"/>
  <c r="AC59" s="1"/>
  <c r="J56"/>
  <c r="AC56" s="1"/>
  <c r="J54"/>
  <c r="AC54" s="1"/>
  <c r="J47"/>
  <c r="AC47" s="1"/>
  <c r="J45"/>
  <c r="AC45" s="1"/>
  <c r="J44"/>
  <c r="AC44" s="1"/>
  <c r="J43"/>
  <c r="AC43" s="1"/>
  <c r="J40"/>
  <c r="AC40" s="1"/>
  <c r="J37"/>
  <c r="AC37" s="1"/>
  <c r="J34"/>
  <c r="AC34" s="1"/>
  <c r="J27"/>
  <c r="AC27" s="1"/>
  <c r="J26"/>
  <c r="AC26" s="1"/>
  <c r="J25"/>
  <c r="AC25" s="1"/>
  <c r="J24"/>
  <c r="AC24" s="1"/>
  <c r="J22"/>
  <c r="AC22" s="1"/>
  <c r="J19"/>
  <c r="AC19" s="1"/>
  <c r="J18"/>
  <c r="AC18" s="1"/>
  <c r="J17"/>
  <c r="AC17" s="1"/>
  <c r="J15"/>
  <c r="AC15" s="1"/>
  <c r="I48"/>
  <c r="AB48" s="1"/>
  <c r="I47"/>
  <c r="H47"/>
  <c r="AA47" s="1"/>
  <c r="AB21"/>
  <c r="AB28"/>
  <c r="AB35"/>
  <c r="AB42"/>
  <c r="AB49"/>
  <c r="AB51"/>
  <c r="AB58"/>
  <c r="AB65"/>
  <c r="AB72"/>
  <c r="AB79"/>
  <c r="AB86"/>
  <c r="AB88"/>
  <c r="AB95"/>
  <c r="AB102"/>
  <c r="AB109"/>
  <c r="AB116"/>
  <c r="H59"/>
  <c r="AA21"/>
  <c r="AA28"/>
  <c r="AA35"/>
  <c r="AA42"/>
  <c r="AA49"/>
  <c r="AA51"/>
  <c r="AA58"/>
  <c r="AA65"/>
  <c r="AA72"/>
  <c r="AA79"/>
  <c r="AA86"/>
  <c r="AA88"/>
  <c r="AA95"/>
  <c r="AA102"/>
  <c r="AA109"/>
  <c r="AA116"/>
  <c r="I121"/>
  <c r="AB121" s="1"/>
  <c r="I120"/>
  <c r="AB120" s="1"/>
  <c r="I119"/>
  <c r="AB119" s="1"/>
  <c r="I118"/>
  <c r="AB118" s="1"/>
  <c r="I114"/>
  <c r="AB114" s="1"/>
  <c r="I113"/>
  <c r="AB113" s="1"/>
  <c r="I112"/>
  <c r="AB112" s="1"/>
  <c r="I106"/>
  <c r="AB106" s="1"/>
  <c r="I105"/>
  <c r="AB105" s="1"/>
  <c r="I100"/>
  <c r="AB100" s="1"/>
  <c r="I97"/>
  <c r="AB97" s="1"/>
  <c r="I94"/>
  <c r="AB94" s="1"/>
  <c r="I91"/>
  <c r="AB91" s="1"/>
  <c r="I82"/>
  <c r="AB82" s="1"/>
  <c r="I81"/>
  <c r="AB81" s="1"/>
  <c r="I80"/>
  <c r="AB80" s="1"/>
  <c r="I78"/>
  <c r="AB78" s="1"/>
  <c r="I71"/>
  <c r="AB71" s="1"/>
  <c r="I70"/>
  <c r="AB70" s="1"/>
  <c r="I69"/>
  <c r="AB69" s="1"/>
  <c r="I67"/>
  <c r="AB67" s="1"/>
  <c r="I66"/>
  <c r="AB66" s="1"/>
  <c r="I62"/>
  <c r="AB62" s="1"/>
  <c r="I61"/>
  <c r="AB61" s="1"/>
  <c r="I57"/>
  <c r="AB57" s="1"/>
  <c r="I55"/>
  <c r="AB55" s="1"/>
  <c r="I53"/>
  <c r="AB53" s="1"/>
  <c r="I52"/>
  <c r="AB52" s="1"/>
  <c r="I50"/>
  <c r="AB50" s="1"/>
  <c r="AB47"/>
  <c r="I46"/>
  <c r="AB46" s="1"/>
  <c r="I41"/>
  <c r="AB41" s="1"/>
  <c r="I39"/>
  <c r="AB39" s="1"/>
  <c r="I38"/>
  <c r="AB38" s="1"/>
  <c r="I36"/>
  <c r="AB36" s="1"/>
  <c r="I33"/>
  <c r="AB33" s="1"/>
  <c r="I32"/>
  <c r="AB32" s="1"/>
  <c r="I31"/>
  <c r="AB31" s="1"/>
  <c r="I30"/>
  <c r="AB30" s="1"/>
  <c r="I29"/>
  <c r="AB29" s="1"/>
  <c r="I23"/>
  <c r="AB23" s="1"/>
  <c r="I20"/>
  <c r="AB20" s="1"/>
  <c r="I16"/>
  <c r="AB16" s="1"/>
  <c r="I22"/>
  <c r="AB22" s="1"/>
  <c r="I24"/>
  <c r="AB24" s="1"/>
  <c r="I25"/>
  <c r="AB25" s="1"/>
  <c r="I26"/>
  <c r="AB26" s="1"/>
  <c r="I27"/>
  <c r="AB27" s="1"/>
  <c r="I34"/>
  <c r="AB34" s="1"/>
  <c r="I37"/>
  <c r="AB37" s="1"/>
  <c r="I40"/>
  <c r="AB40" s="1"/>
  <c r="I43"/>
  <c r="AB43" s="1"/>
  <c r="I44"/>
  <c r="AB44" s="1"/>
  <c r="I45"/>
  <c r="AB45" s="1"/>
  <c r="I54"/>
  <c r="AB54" s="1"/>
  <c r="I56"/>
  <c r="AB56" s="1"/>
  <c r="I59"/>
  <c r="AB59" s="1"/>
  <c r="I60"/>
  <c r="AB60" s="1"/>
  <c r="I63"/>
  <c r="AB63" s="1"/>
  <c r="I64"/>
  <c r="AB64" s="1"/>
  <c r="I68"/>
  <c r="AB68" s="1"/>
  <c r="I73"/>
  <c r="AB73" s="1"/>
  <c r="I74"/>
  <c r="AB74" s="1"/>
  <c r="I75"/>
  <c r="AB75" s="1"/>
  <c r="I76"/>
  <c r="AB76" s="1"/>
  <c r="I77"/>
  <c r="AB77" s="1"/>
  <c r="I83"/>
  <c r="AB83" s="1"/>
  <c r="I84"/>
  <c r="AB84" s="1"/>
  <c r="I85"/>
  <c r="AB85" s="1"/>
  <c r="I87"/>
  <c r="AB87" s="1"/>
  <c r="I89"/>
  <c r="AB89" s="1"/>
  <c r="I90"/>
  <c r="AB90" s="1"/>
  <c r="I92"/>
  <c r="AB92" s="1"/>
  <c r="I93"/>
  <c r="AB93" s="1"/>
  <c r="I96"/>
  <c r="AB96" s="1"/>
  <c r="I98"/>
  <c r="AB98" s="1"/>
  <c r="I99"/>
  <c r="AB99" s="1"/>
  <c r="I101"/>
  <c r="AB101" s="1"/>
  <c r="I103"/>
  <c r="AB103" s="1"/>
  <c r="I104"/>
  <c r="AB104" s="1"/>
  <c r="I107"/>
  <c r="AB107" s="1"/>
  <c r="I108"/>
  <c r="AB108" s="1"/>
  <c r="I110"/>
  <c r="AB110" s="1"/>
  <c r="I111"/>
  <c r="AB111" s="1"/>
  <c r="I115"/>
  <c r="AB115" s="1"/>
  <c r="I117"/>
  <c r="AB117" s="1"/>
  <c r="I122"/>
  <c r="AB122" s="1"/>
  <c r="I17"/>
  <c r="AB17" s="1"/>
  <c r="I18"/>
  <c r="AB18" s="1"/>
  <c r="I19"/>
  <c r="AB19" s="1"/>
  <c r="I15"/>
  <c r="AB15" s="1"/>
  <c r="H15"/>
  <c r="AA15" s="1"/>
  <c r="H16"/>
  <c r="AA16" s="1"/>
  <c r="H17"/>
  <c r="AA17" s="1"/>
  <c r="H18"/>
  <c r="AA18" s="1"/>
  <c r="H19"/>
  <c r="AA19" s="1"/>
  <c r="H20"/>
  <c r="AA20" s="1"/>
  <c r="H22"/>
  <c r="AA22" s="1"/>
  <c r="H23"/>
  <c r="AA23" s="1"/>
  <c r="H24"/>
  <c r="AA24" s="1"/>
  <c r="H25"/>
  <c r="AA25" s="1"/>
  <c r="H26"/>
  <c r="AA26" s="1"/>
  <c r="H27"/>
  <c r="AA27" s="1"/>
  <c r="H29"/>
  <c r="AA29" s="1"/>
  <c r="H30"/>
  <c r="AA30" s="1"/>
  <c r="H31"/>
  <c r="AA31" s="1"/>
  <c r="H32"/>
  <c r="AA32" s="1"/>
  <c r="H33"/>
  <c r="AA33" s="1"/>
  <c r="H34"/>
  <c r="AA34" s="1"/>
  <c r="H36"/>
  <c r="AA36" s="1"/>
  <c r="H37"/>
  <c r="AA37" s="1"/>
  <c r="H38"/>
  <c r="AA38" s="1"/>
  <c r="H39"/>
  <c r="AA39" s="1"/>
  <c r="H40"/>
  <c r="AA40" s="1"/>
  <c r="H41"/>
  <c r="AA41" s="1"/>
  <c r="H43"/>
  <c r="AA43" s="1"/>
  <c r="H44"/>
  <c r="AA44" s="1"/>
  <c r="H45"/>
  <c r="AA45" s="1"/>
  <c r="H46"/>
  <c r="AA46" s="1"/>
  <c r="H48"/>
  <c r="AA48" s="1"/>
  <c r="H50"/>
  <c r="AA50" s="1"/>
  <c r="H52"/>
  <c r="AA52" s="1"/>
  <c r="H53"/>
  <c r="AA53" s="1"/>
  <c r="H54"/>
  <c r="AA54" s="1"/>
  <c r="H55"/>
  <c r="AA55" s="1"/>
  <c r="H56"/>
  <c r="AA56" s="1"/>
  <c r="H57"/>
  <c r="AA57" s="1"/>
  <c r="AA59"/>
  <c r="H60"/>
  <c r="AA60" s="1"/>
  <c r="H61"/>
  <c r="AA61" s="1"/>
  <c r="H62"/>
  <c r="AA62" s="1"/>
  <c r="H63"/>
  <c r="AA63" s="1"/>
  <c r="H64"/>
  <c r="AA64" s="1"/>
  <c r="H66"/>
  <c r="AA66" s="1"/>
  <c r="H67"/>
  <c r="AA67" s="1"/>
  <c r="H68"/>
  <c r="AA68" s="1"/>
  <c r="H69"/>
  <c r="AA69" s="1"/>
  <c r="H70"/>
  <c r="AA70" s="1"/>
  <c r="H71"/>
  <c r="AA71" s="1"/>
  <c r="H73"/>
  <c r="AA73" s="1"/>
  <c r="H74"/>
  <c r="AA74" s="1"/>
  <c r="H75"/>
  <c r="AA75" s="1"/>
  <c r="H76"/>
  <c r="AA76" s="1"/>
  <c r="H77"/>
  <c r="AA77" s="1"/>
  <c r="H78"/>
  <c r="AA78" s="1"/>
  <c r="H80"/>
  <c r="AA80" s="1"/>
  <c r="H81"/>
  <c r="AA81" s="1"/>
  <c r="H82"/>
  <c r="AA82" s="1"/>
  <c r="H83"/>
  <c r="AA83" s="1"/>
  <c r="H84"/>
  <c r="AA84" s="1"/>
  <c r="H85"/>
  <c r="AA85" s="1"/>
  <c r="H87"/>
  <c r="AA87" s="1"/>
  <c r="H89"/>
  <c r="AA89" s="1"/>
  <c r="H90"/>
  <c r="AA90" s="1"/>
  <c r="H91"/>
  <c r="AA91" s="1"/>
  <c r="H92"/>
  <c r="AA92" s="1"/>
  <c r="H93"/>
  <c r="AA93" s="1"/>
  <c r="H94"/>
  <c r="AA94" s="1"/>
  <c r="H96"/>
  <c r="AA96" s="1"/>
  <c r="H97"/>
  <c r="AA97" s="1"/>
  <c r="H98"/>
  <c r="AA98" s="1"/>
  <c r="H99"/>
  <c r="AA99" s="1"/>
  <c r="H100"/>
  <c r="AA100" s="1"/>
  <c r="H101"/>
  <c r="AA101" s="1"/>
  <c r="H103"/>
  <c r="AA103" s="1"/>
  <c r="H104"/>
  <c r="AA104" s="1"/>
  <c r="H105"/>
  <c r="AA105" s="1"/>
  <c r="H106"/>
  <c r="AA106" s="1"/>
  <c r="H107"/>
  <c r="AA107" s="1"/>
  <c r="H108"/>
  <c r="AA108" s="1"/>
  <c r="H110"/>
  <c r="AA110" s="1"/>
  <c r="H111"/>
  <c r="AA111" s="1"/>
  <c r="H112"/>
  <c r="AA112" s="1"/>
  <c r="H113"/>
  <c r="AA113" s="1"/>
  <c r="H114"/>
  <c r="AA114" s="1"/>
  <c r="H115"/>
  <c r="AA115" s="1"/>
  <c r="H117"/>
  <c r="AA117" s="1"/>
  <c r="H118"/>
  <c r="AA118" s="1"/>
  <c r="H119"/>
  <c r="AA119" s="1"/>
  <c r="H120"/>
  <c r="AA120" s="1"/>
  <c r="H121"/>
  <c r="AA121" s="1"/>
  <c r="H122"/>
  <c r="AA122" s="1"/>
</calcChain>
</file>

<file path=xl/sharedStrings.xml><?xml version="1.0" encoding="utf-8"?>
<sst xmlns="http://schemas.openxmlformats.org/spreadsheetml/2006/main" count="1067" uniqueCount="73">
  <si>
    <t>данные ручного подсчета</t>
  </si>
  <si>
    <t>средняя волатильность</t>
  </si>
  <si>
    <t>средний размер тела</t>
  </si>
  <si>
    <t>средний размер верхней тени</t>
  </si>
  <si>
    <t>средний размер нижней тени</t>
  </si>
  <si>
    <t>средний размер верхней тени,п</t>
  </si>
  <si>
    <t>Open</t>
  </si>
  <si>
    <t>High</t>
  </si>
  <si>
    <t>Low</t>
  </si>
  <si>
    <t>Close</t>
  </si>
  <si>
    <t>Volume</t>
  </si>
  <si>
    <t>buy/sell</t>
  </si>
  <si>
    <t>buy</t>
  </si>
  <si>
    <t>sell</t>
  </si>
  <si>
    <t>средняя волатильность,пп</t>
  </si>
  <si>
    <t>all</t>
  </si>
  <si>
    <t>пт</t>
  </si>
  <si>
    <t>весь период</t>
  </si>
  <si>
    <t>чт</t>
  </si>
  <si>
    <t>день недели нижняя таблица</t>
  </si>
  <si>
    <t>buy/sell дня недели нижняя таблица</t>
  </si>
  <si>
    <t>all дня недели нижняя таблица</t>
  </si>
  <si>
    <t>buy/sell дня недели верхняя таблица</t>
  </si>
  <si>
    <t>all дня недели верхняя таблица</t>
  </si>
  <si>
    <t>ср</t>
  </si>
  <si>
    <t>день недели верхняя таблица</t>
  </si>
  <si>
    <t>вт</t>
  </si>
  <si>
    <t>пн</t>
  </si>
  <si>
    <t>нет</t>
  </si>
  <si>
    <t>вс</t>
  </si>
  <si>
    <t>данные индикатора AverageStatistic1/6ind</t>
  </si>
  <si>
    <t>валютная пара : eurjpy</t>
  </si>
  <si>
    <t>таймфрейм :H4</t>
  </si>
  <si>
    <t>тест корректности работы индикатора во всех режимах</t>
  </si>
  <si>
    <t>единица измерения: пункт</t>
  </si>
  <si>
    <t>средняя волатильность ручного подсчета минус средняя волатильность индикатора</t>
  </si>
  <si>
    <t>брокер: Exness</t>
  </si>
  <si>
    <t>средний размер тела ручного подсчета минус средний размер тела индикатора</t>
  </si>
  <si>
    <t>разность показателей ручного подсчета и индикатора</t>
  </si>
  <si>
    <t>средний размер верхней тени ручного подсчета имнус средний размер верхней тени индикатора</t>
  </si>
  <si>
    <t>средний размер нижней тени ручного подсчета минус средний размер нижней тени индикатора</t>
  </si>
  <si>
    <t>средн.р-р свечи</t>
  </si>
  <si>
    <t>средн.р-р тела</t>
  </si>
  <si>
    <t>кол-во свечей</t>
  </si>
  <si>
    <t>средн р-р Up тени</t>
  </si>
  <si>
    <t>средн.р-р Dn тени</t>
  </si>
  <si>
    <t>Макс. Свеча</t>
  </si>
  <si>
    <t>Макс Up тень</t>
  </si>
  <si>
    <t>Макс Dn тень</t>
  </si>
  <si>
    <t>Макс.тело</t>
  </si>
  <si>
    <t>06.11.2017-12.11.2017</t>
  </si>
  <si>
    <t>Idbegin=0 ; Idlenth=24</t>
  </si>
  <si>
    <r>
      <t>Анализатор свечей AverageStatistic</t>
    </r>
    <r>
      <rPr>
        <b/>
        <sz val="16"/>
        <color theme="1"/>
        <rFont val="Times New Roman"/>
        <family val="1"/>
        <charset val="204"/>
      </rPr>
      <t xml:space="preserve"> 1.7.1</t>
    </r>
    <r>
      <rPr>
        <sz val="16"/>
        <color theme="1"/>
        <rFont val="Times New Roman"/>
        <family val="1"/>
        <charset val="204"/>
      </rPr>
      <t xml:space="preserve"> ind (автор Usver73)</t>
    </r>
  </si>
  <si>
    <t>данные индикатора AverageStatistic 1.7.1 ind</t>
  </si>
  <si>
    <t>Анализатор свечей AverageStatistic 1.7.1 ind (автор Usver73)</t>
  </si>
  <si>
    <t>BeginDateCalc=значение свечи на H4; EndBeginCalc=BeginDateCalc</t>
  </si>
  <si>
    <t>24.11.2017 00:00-23:59</t>
  </si>
  <si>
    <t>23.11.2017 00:00-23:59</t>
  </si>
  <si>
    <t>22.11.2017 00:00-23:59</t>
  </si>
  <si>
    <t>21.11.2017 00:00-23:59</t>
  </si>
  <si>
    <t>20.11.2017 00:00-23:59</t>
  </si>
  <si>
    <t>19.11.2017 00:00-23:59</t>
  </si>
  <si>
    <t>17.11.2017 00:00-23:59</t>
  </si>
  <si>
    <t>16.11.2017 00:00-23:59</t>
  </si>
  <si>
    <t>15.11.2017 00:00-23:59</t>
  </si>
  <si>
    <t>14.11.2017 00:00-23:59</t>
  </si>
  <si>
    <t>13.11.2017 00:00-23:59</t>
  </si>
  <si>
    <t>12.11.2017 00:00-23:59</t>
  </si>
  <si>
    <t>10.11.2017 00:00-23:59</t>
  </si>
  <si>
    <t>09.11.2017 00:00-23:59</t>
  </si>
  <si>
    <t>08.11.2017 00:00-23:59</t>
  </si>
  <si>
    <t>07.11.2017 00:00-23:59</t>
  </si>
  <si>
    <t>06.11.2017 00:00-23:59</t>
  </si>
</sst>
</file>

<file path=xl/styles.xml><?xml version="1.0" encoding="utf-8"?>
<styleSheet xmlns="http://schemas.openxmlformats.org/spreadsheetml/2006/main">
  <numFmts count="1">
    <numFmt numFmtId="164" formatCode="#,##0.000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4" fontId="0" fillId="0" borderId="0" xfId="0" applyNumberFormat="1"/>
    <xf numFmtId="3" fontId="0" fillId="0" borderId="0" xfId="0" applyNumberFormat="1"/>
    <xf numFmtId="0" fontId="0" fillId="0" borderId="1" xfId="0" applyNumberFormat="1" applyBorder="1" applyAlignment="1">
      <alignment vertical="top" wrapText="1"/>
    </xf>
    <xf numFmtId="14" fontId="0" fillId="0" borderId="1" xfId="0" applyNumberFormat="1" applyBorder="1"/>
    <xf numFmtId="3" fontId="0" fillId="0" borderId="1" xfId="0" applyNumberFormat="1" applyBorder="1"/>
    <xf numFmtId="0" fontId="0" fillId="0" borderId="1" xfId="0" applyBorder="1"/>
    <xf numFmtId="0" fontId="0" fillId="0" borderId="10" xfId="0" applyNumberFormat="1" applyBorder="1" applyAlignment="1">
      <alignment vertical="top" wrapText="1"/>
    </xf>
    <xf numFmtId="3" fontId="0" fillId="0" borderId="11" xfId="0" applyNumberFormat="1" applyBorder="1"/>
    <xf numFmtId="20" fontId="0" fillId="0" borderId="2" xfId="0" applyNumberFormat="1" applyBorder="1"/>
    <xf numFmtId="14" fontId="0" fillId="0" borderId="15" xfId="0" applyNumberFormat="1" applyBorder="1"/>
    <xf numFmtId="14" fontId="0" fillId="0" borderId="16" xfId="0" applyNumberFormat="1" applyBorder="1"/>
    <xf numFmtId="20" fontId="0" fillId="0" borderId="16" xfId="0" applyNumberFormat="1" applyBorder="1"/>
    <xf numFmtId="20" fontId="0" fillId="0" borderId="17" xfId="0" applyNumberFormat="1" applyBorder="1"/>
    <xf numFmtId="3" fontId="0" fillId="2" borderId="1" xfId="0" applyNumberFormat="1" applyFill="1" applyBorder="1"/>
    <xf numFmtId="0" fontId="4" fillId="0" borderId="0" xfId="0" applyFont="1" applyAlignment="1"/>
    <xf numFmtId="0" fontId="0" fillId="0" borderId="0" xfId="0" applyAlignment="1"/>
    <xf numFmtId="0" fontId="2" fillId="0" borderId="0" xfId="0" applyFont="1"/>
    <xf numFmtId="14" fontId="2" fillId="0" borderId="0" xfId="0" applyNumberFormat="1" applyFont="1"/>
    <xf numFmtId="0" fontId="2" fillId="0" borderId="22" xfId="0" applyNumberFormat="1" applyFont="1" applyBorder="1" applyAlignment="1">
      <alignment vertical="top" wrapText="1"/>
    </xf>
    <xf numFmtId="0" fontId="2" fillId="0" borderId="21" xfId="0" applyNumberFormat="1" applyFont="1" applyBorder="1" applyAlignment="1">
      <alignment vertical="top" wrapText="1"/>
    </xf>
    <xf numFmtId="0" fontId="2" fillId="0" borderId="23" xfId="0" applyNumberFormat="1" applyFont="1" applyBorder="1" applyAlignment="1">
      <alignment vertical="top" wrapText="1"/>
    </xf>
    <xf numFmtId="0" fontId="0" fillId="0" borderId="29" xfId="0" applyNumberFormat="1" applyBorder="1" applyAlignment="1">
      <alignment vertical="top" wrapText="1"/>
    </xf>
    <xf numFmtId="0" fontId="2" fillId="0" borderId="4" xfId="0" applyNumberFormat="1" applyFont="1" applyBorder="1" applyAlignment="1">
      <alignment vertical="top" wrapText="1"/>
    </xf>
    <xf numFmtId="0" fontId="2" fillId="0" borderId="5" xfId="0" applyNumberFormat="1" applyFont="1" applyBorder="1" applyAlignment="1">
      <alignment vertical="top" wrapText="1"/>
    </xf>
    <xf numFmtId="0" fontId="2" fillId="0" borderId="6" xfId="0" applyNumberFormat="1" applyFont="1" applyBorder="1" applyAlignment="1">
      <alignment vertical="top" wrapText="1"/>
    </xf>
    <xf numFmtId="14" fontId="0" fillId="0" borderId="30" xfId="0" applyNumberFormat="1" applyBorder="1"/>
    <xf numFmtId="14" fontId="0" fillId="0" borderId="29" xfId="0" applyNumberFormat="1" applyBorder="1"/>
    <xf numFmtId="0" fontId="0" fillId="0" borderId="31" xfId="0" applyNumberFormat="1" applyBorder="1" applyAlignment="1">
      <alignment vertical="top" wrapText="1"/>
    </xf>
    <xf numFmtId="14" fontId="2" fillId="0" borderId="4" xfId="0" applyNumberFormat="1" applyFont="1" applyBorder="1" applyAlignment="1">
      <alignment horizontal="center" vertical="top"/>
    </xf>
    <xf numFmtId="14" fontId="2" fillId="0" borderId="5" xfId="0" applyNumberFormat="1" applyFont="1" applyBorder="1" applyAlignment="1">
      <alignment horizontal="center" vertical="top"/>
    </xf>
    <xf numFmtId="0" fontId="2" fillId="0" borderId="5" xfId="0" applyNumberFormat="1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7" xfId="0" applyNumberFormat="1" applyFont="1" applyBorder="1" applyAlignment="1">
      <alignment vertical="top" wrapText="1"/>
    </xf>
    <xf numFmtId="0" fontId="2" fillId="0" borderId="0" xfId="0" applyFont="1" applyAlignment="1"/>
    <xf numFmtId="3" fontId="0" fillId="0" borderId="1" xfId="0" applyNumberFormat="1" applyFill="1" applyBorder="1"/>
    <xf numFmtId="3" fontId="0" fillId="0" borderId="10" xfId="0" applyNumberFormat="1" applyBorder="1"/>
    <xf numFmtId="3" fontId="0" fillId="0" borderId="10" xfId="0" applyNumberFormat="1" applyFill="1" applyBorder="1"/>
    <xf numFmtId="3" fontId="0" fillId="0" borderId="12" xfId="0" applyNumberFormat="1" applyBorder="1"/>
    <xf numFmtId="0" fontId="0" fillId="0" borderId="30" xfId="0" applyNumberFormat="1" applyBorder="1" applyAlignment="1">
      <alignment vertical="top" wrapText="1"/>
    </xf>
    <xf numFmtId="0" fontId="0" fillId="0" borderId="33" xfId="0" applyNumberFormat="1" applyBorder="1" applyAlignment="1">
      <alignment horizontal="center" vertical="top" wrapText="1"/>
    </xf>
    <xf numFmtId="0" fontId="0" fillId="0" borderId="8" xfId="0" applyNumberFormat="1" applyBorder="1" applyAlignment="1">
      <alignment horizontal="center" vertical="top" wrapText="1"/>
    </xf>
    <xf numFmtId="0" fontId="0" fillId="0" borderId="8" xfId="0" applyNumberFormat="1" applyBorder="1" applyAlignment="1">
      <alignment vertical="top" wrapText="1"/>
    </xf>
    <xf numFmtId="0" fontId="0" fillId="0" borderId="9" xfId="0" applyNumberFormat="1" applyBorder="1" applyAlignment="1">
      <alignment vertical="top" wrapText="1"/>
    </xf>
    <xf numFmtId="0" fontId="2" fillId="0" borderId="0" xfId="0" applyNumberFormat="1" applyFont="1" applyAlignment="1">
      <alignment vertical="top" wrapText="1"/>
    </xf>
    <xf numFmtId="0" fontId="2" fillId="0" borderId="36" xfId="0" applyNumberFormat="1" applyFont="1" applyBorder="1" applyAlignment="1">
      <alignment vertical="top" wrapText="1"/>
    </xf>
    <xf numFmtId="20" fontId="0" fillId="0" borderId="33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3" fontId="0" fillId="0" borderId="26" xfId="0" applyNumberFormat="1" applyBorder="1"/>
    <xf numFmtId="3" fontId="0" fillId="0" borderId="26" xfId="0" applyNumberFormat="1" applyFill="1" applyBorder="1"/>
    <xf numFmtId="3" fontId="0" fillId="0" borderId="27" xfId="0" applyNumberFormat="1" applyBorder="1"/>
    <xf numFmtId="0" fontId="2" fillId="0" borderId="32" xfId="0" applyNumberFormat="1" applyFont="1" applyBorder="1" applyAlignment="1">
      <alignment horizontal="center" vertical="top" wrapText="1"/>
    </xf>
    <xf numFmtId="14" fontId="1" fillId="0" borderId="16" xfId="0" applyNumberFormat="1" applyFont="1" applyBorder="1" applyAlignment="1">
      <alignment vertical="top"/>
    </xf>
    <xf numFmtId="14" fontId="1" fillId="0" borderId="16" xfId="0" applyNumberFormat="1" applyFont="1" applyBorder="1"/>
    <xf numFmtId="3" fontId="0" fillId="0" borderId="2" xfId="0" applyNumberFormat="1" applyBorder="1"/>
    <xf numFmtId="0" fontId="2" fillId="0" borderId="22" xfId="0" applyNumberFormat="1" applyFont="1" applyBorder="1" applyAlignment="1">
      <alignment horizontal="center" vertical="top" wrapText="1"/>
    </xf>
    <xf numFmtId="0" fontId="2" fillId="0" borderId="23" xfId="0" applyNumberFormat="1" applyFont="1" applyBorder="1" applyAlignment="1">
      <alignment horizontal="center" vertical="top" wrapText="1"/>
    </xf>
    <xf numFmtId="0" fontId="0" fillId="0" borderId="38" xfId="0" applyNumberFormat="1" applyBorder="1" applyAlignment="1">
      <alignment vertical="top" wrapText="1"/>
    </xf>
    <xf numFmtId="3" fontId="0" fillId="0" borderId="38" xfId="0" applyNumberFormat="1" applyBorder="1"/>
    <xf numFmtId="3" fontId="0" fillId="2" borderId="10" xfId="0" applyNumberFormat="1" applyFill="1" applyBorder="1"/>
    <xf numFmtId="0" fontId="2" fillId="0" borderId="25" xfId="0" applyNumberFormat="1" applyFont="1" applyBorder="1" applyAlignment="1">
      <alignment horizontal="center" vertical="top" wrapText="1"/>
    </xf>
    <xf numFmtId="20" fontId="0" fillId="0" borderId="13" xfId="0" applyNumberFormat="1" applyBorder="1"/>
    <xf numFmtId="0" fontId="0" fillId="0" borderId="39" xfId="0" applyNumberFormat="1" applyBorder="1" applyAlignment="1">
      <alignment vertical="top" wrapText="1"/>
    </xf>
    <xf numFmtId="3" fontId="0" fillId="0" borderId="40" xfId="0" applyNumberFormat="1" applyBorder="1"/>
    <xf numFmtId="14" fontId="0" fillId="0" borderId="33" xfId="0" applyNumberFormat="1" applyBorder="1"/>
    <xf numFmtId="14" fontId="0" fillId="0" borderId="8" xfId="0" applyNumberFormat="1" applyBorder="1"/>
    <xf numFmtId="14" fontId="0" fillId="0" borderId="9" xfId="0" applyNumberFormat="1" applyBorder="1"/>
    <xf numFmtId="14" fontId="0" fillId="0" borderId="26" xfId="0" applyNumberFormat="1" applyBorder="1"/>
    <xf numFmtId="14" fontId="0" fillId="0" borderId="10" xfId="0" applyNumberFormat="1" applyBorder="1"/>
    <xf numFmtId="14" fontId="1" fillId="0" borderId="41" xfId="0" applyNumberFormat="1" applyFont="1" applyBorder="1" applyAlignment="1">
      <alignment vertical="top"/>
    </xf>
    <xf numFmtId="14" fontId="0" fillId="0" borderId="17" xfId="0" applyNumberFormat="1" applyBorder="1"/>
    <xf numFmtId="3" fontId="0" fillId="0" borderId="38" xfId="0" applyNumberFormat="1" applyFill="1" applyBorder="1"/>
    <xf numFmtId="3" fontId="0" fillId="2" borderId="2" xfId="0" applyNumberFormat="1" applyFill="1" applyBorder="1"/>
    <xf numFmtId="14" fontId="5" fillId="0" borderId="2" xfId="0" applyNumberFormat="1" applyFont="1" applyBorder="1"/>
    <xf numFmtId="14" fontId="5" fillId="0" borderId="1" xfId="0" applyNumberFormat="1" applyFont="1" applyBorder="1"/>
    <xf numFmtId="0" fontId="5" fillId="0" borderId="1" xfId="0" applyNumberFormat="1" applyFont="1" applyBorder="1" applyAlignment="1">
      <alignment vertical="top" wrapText="1"/>
    </xf>
    <xf numFmtId="0" fontId="5" fillId="0" borderId="18" xfId="0" applyNumberFormat="1" applyFont="1" applyBorder="1" applyAlignment="1">
      <alignment vertical="top" wrapText="1"/>
    </xf>
    <xf numFmtId="0" fontId="5" fillId="0" borderId="26" xfId="0" applyNumberFormat="1" applyFont="1" applyBorder="1" applyAlignment="1">
      <alignment vertical="top" wrapText="1"/>
    </xf>
    <xf numFmtId="0" fontId="5" fillId="0" borderId="10" xfId="0" applyNumberFormat="1" applyFont="1" applyBorder="1" applyAlignment="1">
      <alignment vertical="top" wrapText="1"/>
    </xf>
    <xf numFmtId="0" fontId="5" fillId="0" borderId="2" xfId="0" applyNumberFormat="1" applyFont="1" applyBorder="1" applyAlignment="1">
      <alignment vertical="top" wrapText="1"/>
    </xf>
    <xf numFmtId="20" fontId="5" fillId="0" borderId="26" xfId="0" applyNumberFormat="1" applyFont="1" applyBorder="1"/>
    <xf numFmtId="0" fontId="5" fillId="0" borderId="1" xfId="0" applyFont="1" applyBorder="1"/>
    <xf numFmtId="0" fontId="5" fillId="0" borderId="10" xfId="0" applyFont="1" applyBorder="1"/>
    <xf numFmtId="20" fontId="5" fillId="0" borderId="16" xfId="0" applyNumberFormat="1" applyFont="1" applyBorder="1"/>
    <xf numFmtId="20" fontId="5" fillId="3" borderId="2" xfId="0" applyNumberFormat="1" applyFont="1" applyFill="1" applyBorder="1"/>
    <xf numFmtId="164" fontId="5" fillId="3" borderId="1" xfId="0" applyNumberFormat="1" applyFont="1" applyFill="1" applyBorder="1"/>
    <xf numFmtId="3" fontId="5" fillId="3" borderId="1" xfId="0" applyNumberFormat="1" applyFont="1" applyFill="1" applyBorder="1"/>
    <xf numFmtId="3" fontId="5" fillId="3" borderId="18" xfId="0" applyNumberFormat="1" applyFont="1" applyFill="1" applyBorder="1"/>
    <xf numFmtId="164" fontId="5" fillId="0" borderId="26" xfId="0" applyNumberFormat="1" applyFont="1" applyBorder="1"/>
    <xf numFmtId="164" fontId="5" fillId="0" borderId="1" xfId="0" applyNumberFormat="1" applyFont="1" applyBorder="1"/>
    <xf numFmtId="164" fontId="5" fillId="0" borderId="10" xfId="0" applyNumberFormat="1" applyFont="1" applyBorder="1"/>
    <xf numFmtId="3" fontId="5" fillId="0" borderId="1" xfId="0" applyNumberFormat="1" applyFont="1" applyBorder="1"/>
    <xf numFmtId="3" fontId="5" fillId="0" borderId="18" xfId="0" applyNumberFormat="1" applyFont="1" applyBorder="1"/>
    <xf numFmtId="3" fontId="5" fillId="0" borderId="26" xfId="0" applyNumberFormat="1" applyFont="1" applyBorder="1"/>
    <xf numFmtId="3" fontId="5" fillId="0" borderId="10" xfId="0" applyNumberFormat="1" applyFont="1" applyBorder="1"/>
    <xf numFmtId="20" fontId="5" fillId="0" borderId="2" xfId="0" applyNumberFormat="1" applyFont="1" applyBorder="1"/>
    <xf numFmtId="164" fontId="5" fillId="0" borderId="10" xfId="0" applyNumberFormat="1" applyFont="1" applyFill="1" applyBorder="1"/>
    <xf numFmtId="3" fontId="5" fillId="0" borderId="1" xfId="0" applyNumberFormat="1" applyFont="1" applyFill="1" applyBorder="1"/>
    <xf numFmtId="3" fontId="5" fillId="0" borderId="18" xfId="0" applyNumberFormat="1" applyFont="1" applyFill="1" applyBorder="1"/>
    <xf numFmtId="164" fontId="5" fillId="0" borderId="2" xfId="0" applyNumberFormat="1" applyFont="1" applyBorder="1"/>
    <xf numFmtId="164" fontId="5" fillId="3" borderId="2" xfId="0" applyNumberFormat="1" applyFont="1" applyFill="1" applyBorder="1"/>
    <xf numFmtId="0" fontId="5" fillId="0" borderId="2" xfId="0" applyFont="1" applyBorder="1"/>
    <xf numFmtId="3" fontId="5" fillId="0" borderId="26" xfId="0" applyNumberFormat="1" applyFont="1" applyFill="1" applyBorder="1"/>
    <xf numFmtId="20" fontId="5" fillId="0" borderId="17" xfId="0" applyNumberFormat="1" applyFont="1" applyBorder="1"/>
    <xf numFmtId="164" fontId="5" fillId="0" borderId="11" xfId="0" applyNumberFormat="1" applyFont="1" applyBorder="1"/>
    <xf numFmtId="3" fontId="5" fillId="0" borderId="11" xfId="0" applyNumberFormat="1" applyFont="1" applyBorder="1"/>
    <xf numFmtId="3" fontId="5" fillId="0" borderId="12" xfId="0" applyNumberFormat="1" applyFont="1" applyBorder="1"/>
    <xf numFmtId="164" fontId="5" fillId="0" borderId="27" xfId="0" applyNumberFormat="1" applyFont="1" applyBorder="1"/>
    <xf numFmtId="164" fontId="5" fillId="0" borderId="12" xfId="0" applyNumberFormat="1" applyFont="1" applyBorder="1"/>
    <xf numFmtId="3" fontId="5" fillId="0" borderId="19" xfId="0" applyNumberFormat="1" applyFont="1" applyBorder="1"/>
    <xf numFmtId="3" fontId="5" fillId="0" borderId="27" xfId="0" applyNumberFormat="1" applyFont="1" applyBorder="1"/>
    <xf numFmtId="0" fontId="5" fillId="0" borderId="0" xfId="0" applyFont="1"/>
    <xf numFmtId="164" fontId="5" fillId="0" borderId="0" xfId="0" applyNumberFormat="1" applyFont="1"/>
    <xf numFmtId="4" fontId="5" fillId="0" borderId="0" xfId="0" applyNumberFormat="1" applyFont="1"/>
    <xf numFmtId="3" fontId="5" fillId="0" borderId="0" xfId="0" applyNumberFormat="1" applyFont="1"/>
    <xf numFmtId="164" fontId="5" fillId="3" borderId="14" xfId="0" applyNumberFormat="1" applyFont="1" applyFill="1" applyBorder="1"/>
    <xf numFmtId="164" fontId="5" fillId="3" borderId="11" xfId="0" applyNumberFormat="1" applyFont="1" applyFill="1" applyBorder="1"/>
    <xf numFmtId="3" fontId="5" fillId="3" borderId="11" xfId="0" applyNumberFormat="1" applyFont="1" applyFill="1" applyBorder="1"/>
    <xf numFmtId="3" fontId="5" fillId="3" borderId="12" xfId="0" applyNumberFormat="1" applyFont="1" applyFill="1" applyBorder="1"/>
    <xf numFmtId="14" fontId="5" fillId="4" borderId="16" xfId="0" applyNumberFormat="1" applyFont="1" applyFill="1" applyBorder="1"/>
    <xf numFmtId="0" fontId="0" fillId="0" borderId="36" xfId="0" applyBorder="1" applyAlignment="1"/>
    <xf numFmtId="14" fontId="1" fillId="0" borderId="0" xfId="0" applyNumberFormat="1" applyFont="1" applyBorder="1" applyAlignment="1">
      <alignment vertical="top"/>
    </xf>
    <xf numFmtId="3" fontId="0" fillId="0" borderId="0" xfId="0" applyNumberFormat="1" applyBorder="1"/>
    <xf numFmtId="20" fontId="0" fillId="0" borderId="0" xfId="0" applyNumberFormat="1" applyBorder="1"/>
    <xf numFmtId="0" fontId="0" fillId="0" borderId="0" xfId="0" applyBorder="1"/>
    <xf numFmtId="3" fontId="0" fillId="0" borderId="14" xfId="0" applyNumberFormat="1" applyBorder="1"/>
    <xf numFmtId="0" fontId="2" fillId="0" borderId="0" xfId="0" applyFont="1" applyAlignment="1">
      <alignment vertical="top"/>
    </xf>
    <xf numFmtId="164" fontId="5" fillId="0" borderId="1" xfId="0" applyNumberFormat="1" applyFont="1" applyFill="1" applyBorder="1"/>
    <xf numFmtId="164" fontId="5" fillId="0" borderId="2" xfId="0" applyNumberFormat="1" applyFont="1" applyFill="1" applyBorder="1"/>
    <xf numFmtId="164" fontId="5" fillId="0" borderId="14" xfId="0" applyNumberFormat="1" applyFont="1" applyBorder="1"/>
    <xf numFmtId="0" fontId="2" fillId="0" borderId="0" xfId="0" applyFont="1" applyAlignment="1">
      <alignment horizontal="left"/>
    </xf>
    <xf numFmtId="20" fontId="2" fillId="0" borderId="32" xfId="0" applyNumberFormat="1" applyFont="1" applyBorder="1" applyAlignment="1">
      <alignment horizontal="center"/>
    </xf>
    <xf numFmtId="20" fontId="2" fillId="0" borderId="3" xfId="0" applyNumberFormat="1" applyFont="1" applyBorder="1" applyAlignment="1">
      <alignment horizontal="center"/>
    </xf>
    <xf numFmtId="20" fontId="2" fillId="0" borderId="37" xfId="0" applyNumberFormat="1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2" fillId="0" borderId="32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20" fontId="3" fillId="0" borderId="24" xfId="0" applyNumberFormat="1" applyFont="1" applyBorder="1" applyAlignment="1">
      <alignment horizontal="center"/>
    </xf>
    <xf numFmtId="20" fontId="3" fillId="0" borderId="20" xfId="0" applyNumberFormat="1" applyFont="1" applyBorder="1" applyAlignment="1">
      <alignment horizontal="center"/>
    </xf>
    <xf numFmtId="20" fontId="3" fillId="0" borderId="28" xfId="0" applyNumberFormat="1" applyFont="1" applyBorder="1" applyAlignment="1">
      <alignment horizontal="center"/>
    </xf>
    <xf numFmtId="3" fontId="0" fillId="5" borderId="1" xfId="0" applyNumberFormat="1" applyFill="1" applyBorder="1"/>
    <xf numFmtId="3" fontId="0" fillId="5" borderId="2" xfId="0" applyNumberFormat="1" applyFill="1" applyBorder="1"/>
    <xf numFmtId="3" fontId="6" fillId="5" borderId="10" xfId="0" applyNumberFormat="1" applyFont="1" applyFill="1" applyBorder="1"/>
    <xf numFmtId="3" fontId="0" fillId="5" borderId="10" xfId="0" applyNumberFormat="1" applyFill="1" applyBorder="1"/>
    <xf numFmtId="3" fontId="0" fillId="5" borderId="38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D274"/>
  <sheetViews>
    <sheetView workbookViewId="0">
      <pane ySplit="12" topLeftCell="A106" activePane="bottomLeft" state="frozen"/>
      <selection pane="bottomLeft" activeCell="W117" sqref="W117"/>
    </sheetView>
  </sheetViews>
  <sheetFormatPr defaultRowHeight="15"/>
  <cols>
    <col min="1" max="1" width="10.140625" bestFit="1" customWidth="1"/>
    <col min="5" max="5" width="11" bestFit="1" customWidth="1"/>
    <col min="6" max="6" width="10.140625" bestFit="1" customWidth="1"/>
    <col min="7" max="7" width="11.7109375" customWidth="1"/>
    <col min="8" max="8" width="11.28515625" customWidth="1"/>
    <col min="9" max="17" width="10.140625" customWidth="1"/>
    <col min="18" max="18" width="10.28515625" customWidth="1"/>
    <col min="19" max="21" width="10.140625" customWidth="1"/>
    <col min="22" max="22" width="10.28515625" customWidth="1"/>
    <col min="24" max="24" width="9" customWidth="1"/>
    <col min="27" max="27" width="21.42578125" customWidth="1"/>
    <col min="28" max="28" width="16.42578125" customWidth="1"/>
    <col min="29" max="29" width="19.140625" customWidth="1"/>
    <col min="30" max="30" width="16.5703125" customWidth="1"/>
  </cols>
  <sheetData>
    <row r="2" spans="1:30" ht="20.25">
      <c r="B2" s="18" t="s">
        <v>52</v>
      </c>
      <c r="C2" s="18"/>
      <c r="D2" s="18"/>
      <c r="E2" s="18"/>
      <c r="F2" s="18"/>
      <c r="G2" s="18"/>
      <c r="H2" s="18"/>
      <c r="I2" s="18"/>
      <c r="J2" s="18"/>
      <c r="K2" s="18"/>
    </row>
    <row r="3" spans="1:30"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30" ht="15.75">
      <c r="B4" s="136" t="s">
        <v>33</v>
      </c>
      <c r="C4" s="136"/>
      <c r="D4" s="136"/>
      <c r="E4" s="136"/>
      <c r="F4" s="136"/>
      <c r="G4" s="136"/>
      <c r="H4" s="136"/>
      <c r="I4" s="136"/>
      <c r="J4" s="136"/>
    </row>
    <row r="5" spans="1:30" ht="15.75">
      <c r="B5" s="38" t="s">
        <v>32</v>
      </c>
      <c r="C5" s="20"/>
      <c r="D5" s="20"/>
      <c r="E5" s="20"/>
      <c r="F5" s="20"/>
      <c r="G5" s="20"/>
      <c r="H5" s="20"/>
      <c r="I5" s="20"/>
      <c r="J5" s="20"/>
    </row>
    <row r="6" spans="1:30" ht="15.75">
      <c r="B6" s="136" t="s">
        <v>36</v>
      </c>
      <c r="C6" s="136"/>
      <c r="D6" s="136"/>
      <c r="E6" s="20"/>
      <c r="F6" s="20"/>
      <c r="G6" s="20"/>
      <c r="H6" s="20"/>
      <c r="I6" s="20"/>
      <c r="J6" s="20"/>
    </row>
    <row r="7" spans="1:30" ht="15.75">
      <c r="B7" s="38" t="s">
        <v>31</v>
      </c>
      <c r="C7" s="38"/>
      <c r="D7" s="38"/>
      <c r="E7" s="38"/>
      <c r="F7" s="20"/>
      <c r="G7" s="20"/>
      <c r="H7" s="20"/>
      <c r="I7" s="20"/>
      <c r="J7" s="20"/>
    </row>
    <row r="8" spans="1:30" ht="15.75">
      <c r="B8" s="38" t="s">
        <v>34</v>
      </c>
      <c r="C8" s="38"/>
      <c r="D8" s="38"/>
      <c r="E8" s="38"/>
      <c r="F8" s="20"/>
      <c r="G8" s="21"/>
      <c r="H8" s="21"/>
      <c r="I8" s="21"/>
      <c r="J8" s="2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30" ht="34.5" customHeight="1">
      <c r="B9" s="132" t="s">
        <v>55</v>
      </c>
      <c r="C9" s="38"/>
      <c r="D9" s="38"/>
      <c r="E9" s="38"/>
      <c r="F9" s="20"/>
      <c r="G9" s="20"/>
      <c r="H9" s="20"/>
      <c r="I9" s="20"/>
      <c r="J9" s="20"/>
    </row>
    <row r="10" spans="1:30" ht="41.25" customHeight="1" thickBot="1">
      <c r="A10" s="1"/>
      <c r="B10" s="132" t="s">
        <v>51</v>
      </c>
      <c r="F10" s="2"/>
      <c r="G10" s="49"/>
      <c r="H10" s="49"/>
      <c r="I10" s="49"/>
      <c r="J10" s="49"/>
      <c r="K10" s="49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spans="1:30" ht="19.5" thickBot="1">
      <c r="A11" s="13"/>
      <c r="B11" s="140" t="s">
        <v>0</v>
      </c>
      <c r="C11" s="141"/>
      <c r="D11" s="141"/>
      <c r="E11" s="141"/>
      <c r="F11" s="141"/>
      <c r="G11" s="142"/>
      <c r="H11" s="142"/>
      <c r="I11" s="142"/>
      <c r="J11" s="142"/>
      <c r="K11" s="143"/>
      <c r="L11" s="146" t="s">
        <v>53</v>
      </c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8"/>
      <c r="AA11" s="137" t="s">
        <v>38</v>
      </c>
      <c r="AB11" s="138"/>
      <c r="AC11" s="138"/>
      <c r="AD11" s="139"/>
    </row>
    <row r="12" spans="1:30" ht="95.25" customHeight="1" thickBot="1">
      <c r="A12" s="14"/>
      <c r="B12" s="32" t="s">
        <v>11</v>
      </c>
      <c r="C12" s="33" t="s">
        <v>6</v>
      </c>
      <c r="D12" s="33" t="s">
        <v>7</v>
      </c>
      <c r="E12" s="33" t="s">
        <v>8</v>
      </c>
      <c r="F12" s="33" t="s">
        <v>9</v>
      </c>
      <c r="G12" s="33" t="s">
        <v>10</v>
      </c>
      <c r="H12" s="34" t="s">
        <v>1</v>
      </c>
      <c r="I12" s="34" t="s">
        <v>2</v>
      </c>
      <c r="J12" s="34" t="s">
        <v>3</v>
      </c>
      <c r="K12" s="35" t="s">
        <v>4</v>
      </c>
      <c r="L12" s="144" t="s">
        <v>17</v>
      </c>
      <c r="M12" s="145"/>
      <c r="N12" s="36" t="s">
        <v>19</v>
      </c>
      <c r="O12" s="27" t="s">
        <v>20</v>
      </c>
      <c r="P12" s="37" t="s">
        <v>21</v>
      </c>
      <c r="Q12" s="26" t="s">
        <v>25</v>
      </c>
      <c r="R12" s="27" t="s">
        <v>22</v>
      </c>
      <c r="S12" s="28" t="s">
        <v>23</v>
      </c>
      <c r="T12" s="26" t="s">
        <v>7</v>
      </c>
      <c r="U12" s="27" t="s">
        <v>8</v>
      </c>
      <c r="V12" s="27" t="s">
        <v>14</v>
      </c>
      <c r="W12" s="27" t="s">
        <v>2</v>
      </c>
      <c r="X12" s="27" t="s">
        <v>5</v>
      </c>
      <c r="Y12" s="27" t="s">
        <v>4</v>
      </c>
      <c r="Z12" s="37" t="s">
        <v>1</v>
      </c>
      <c r="AA12" s="23" t="s">
        <v>35</v>
      </c>
      <c r="AB12" s="22" t="s">
        <v>37</v>
      </c>
      <c r="AC12" s="22" t="s">
        <v>39</v>
      </c>
      <c r="AD12" s="24" t="s">
        <v>40</v>
      </c>
    </row>
    <row r="13" spans="1:30">
      <c r="A13" s="14"/>
      <c r="B13" s="29"/>
      <c r="C13" s="30"/>
      <c r="D13" s="30"/>
      <c r="E13" s="30"/>
      <c r="F13" s="30"/>
      <c r="G13" s="30"/>
      <c r="H13" s="25"/>
      <c r="I13" s="25"/>
      <c r="J13" s="25"/>
      <c r="K13" s="31"/>
      <c r="L13" s="44"/>
      <c r="M13" s="45"/>
      <c r="N13" s="45"/>
      <c r="O13" s="46"/>
      <c r="P13" s="46"/>
      <c r="Q13" s="46"/>
      <c r="R13" s="46"/>
      <c r="S13" s="47"/>
      <c r="T13" s="43"/>
      <c r="U13" s="25"/>
      <c r="V13" s="25"/>
      <c r="W13" s="25"/>
      <c r="X13" s="25"/>
      <c r="Y13" s="25"/>
      <c r="Z13" s="31"/>
      <c r="AA13" s="50"/>
      <c r="AB13" s="51"/>
      <c r="AC13" s="51"/>
      <c r="AD13" s="52"/>
    </row>
    <row r="14" spans="1:30">
      <c r="A14" s="125">
        <v>43063</v>
      </c>
      <c r="B14" s="79"/>
      <c r="C14" s="80"/>
      <c r="D14" s="80"/>
      <c r="E14" s="80"/>
      <c r="F14" s="80"/>
      <c r="G14" s="80"/>
      <c r="H14" s="81"/>
      <c r="I14" s="81"/>
      <c r="J14" s="81"/>
      <c r="K14" s="82"/>
      <c r="L14" s="83"/>
      <c r="M14" s="81"/>
      <c r="N14" s="81"/>
      <c r="O14" s="81"/>
      <c r="P14" s="81"/>
      <c r="Q14" s="81"/>
      <c r="R14" s="81"/>
      <c r="S14" s="84"/>
      <c r="T14" s="85"/>
      <c r="U14" s="81"/>
      <c r="V14" s="81"/>
      <c r="W14" s="81"/>
      <c r="X14" s="81"/>
      <c r="Y14" s="81"/>
      <c r="Z14" s="82"/>
      <c r="AA14" s="86"/>
      <c r="AB14" s="87"/>
      <c r="AC14" s="87"/>
      <c r="AD14" s="88"/>
    </row>
    <row r="15" spans="1:30">
      <c r="A15" s="89">
        <v>0</v>
      </c>
      <c r="B15" s="90" t="s">
        <v>12</v>
      </c>
      <c r="C15" s="91">
        <v>131.83799999999999</v>
      </c>
      <c r="D15" s="91">
        <v>132.042</v>
      </c>
      <c r="E15" s="91">
        <v>131.83199999999999</v>
      </c>
      <c r="F15" s="91">
        <v>132.03899999999999</v>
      </c>
      <c r="G15" s="92">
        <v>7980</v>
      </c>
      <c r="H15" s="92">
        <f>(D15-E15)*1000</f>
        <v>210.00000000000796</v>
      </c>
      <c r="I15" s="92">
        <f>(F15-C15)*1000</f>
        <v>200.99999999999341</v>
      </c>
      <c r="J15" s="92">
        <f>(D15-F15)*1000</f>
        <v>3.0000000000143245</v>
      </c>
      <c r="K15" s="93">
        <f>(C15-E15)*1000</f>
        <v>6.0000000000002274</v>
      </c>
      <c r="L15" s="94" t="s">
        <v>15</v>
      </c>
      <c r="M15" s="95" t="s">
        <v>12</v>
      </c>
      <c r="N15" s="95" t="s">
        <v>16</v>
      </c>
      <c r="O15" s="95" t="s">
        <v>12</v>
      </c>
      <c r="P15" s="95" t="s">
        <v>15</v>
      </c>
      <c r="Q15" s="95" t="s">
        <v>16</v>
      </c>
      <c r="R15" s="95" t="s">
        <v>12</v>
      </c>
      <c r="S15" s="96" t="s">
        <v>15</v>
      </c>
      <c r="T15" s="105">
        <v>132.042</v>
      </c>
      <c r="U15" s="95">
        <v>131.83199999999999</v>
      </c>
      <c r="V15" s="97">
        <v>210</v>
      </c>
      <c r="W15" s="97">
        <v>201</v>
      </c>
      <c r="X15" s="97">
        <v>3</v>
      </c>
      <c r="Y15" s="97">
        <v>6</v>
      </c>
      <c r="Z15" s="98">
        <v>210</v>
      </c>
      <c r="AA15" s="99">
        <f>H15-Z15</f>
        <v>7.9580786405131221E-12</v>
      </c>
      <c r="AB15" s="97">
        <f>I15-W15</f>
        <v>-6.5938365878537297E-12</v>
      </c>
      <c r="AC15" s="97">
        <f>J15-X15</f>
        <v>1.432454155292362E-11</v>
      </c>
      <c r="AD15" s="100">
        <f>K15-Y15</f>
        <v>2.2737367544323206E-13</v>
      </c>
    </row>
    <row r="16" spans="1:30">
      <c r="A16" s="89">
        <v>0.16666666666666666</v>
      </c>
      <c r="B16" s="101" t="s">
        <v>13</v>
      </c>
      <c r="C16" s="95">
        <v>132.03899999999999</v>
      </c>
      <c r="D16" s="95">
        <v>132.19</v>
      </c>
      <c r="E16" s="95">
        <v>131.953</v>
      </c>
      <c r="F16" s="95">
        <v>132.00200000000001</v>
      </c>
      <c r="G16" s="97">
        <v>7216</v>
      </c>
      <c r="H16" s="97">
        <f t="shared" ref="H16:H78" si="0">(D16-E16)*1000</f>
        <v>236.99999999999477</v>
      </c>
      <c r="I16" s="97">
        <f>(C16-F16)*1000</f>
        <v>36.999999999977717</v>
      </c>
      <c r="J16" s="97">
        <f>(D16-C16)*1000</f>
        <v>151.00000000001046</v>
      </c>
      <c r="K16" s="98">
        <f>(F16-E16)*1000</f>
        <v>49.000000000006594</v>
      </c>
      <c r="L16" s="94" t="s">
        <v>15</v>
      </c>
      <c r="M16" s="133" t="s">
        <v>13</v>
      </c>
      <c r="N16" s="133" t="s">
        <v>16</v>
      </c>
      <c r="O16" s="133" t="s">
        <v>13</v>
      </c>
      <c r="P16" s="133" t="s">
        <v>15</v>
      </c>
      <c r="Q16" s="133" t="s">
        <v>16</v>
      </c>
      <c r="R16" s="133" t="s">
        <v>13</v>
      </c>
      <c r="S16" s="96" t="s">
        <v>15</v>
      </c>
      <c r="T16" s="105">
        <v>132.19</v>
      </c>
      <c r="U16" s="95">
        <v>131.953</v>
      </c>
      <c r="V16" s="97">
        <v>237</v>
      </c>
      <c r="W16" s="97">
        <v>37</v>
      </c>
      <c r="X16" s="97">
        <v>151</v>
      </c>
      <c r="Y16" s="97">
        <v>49</v>
      </c>
      <c r="Z16" s="98">
        <v>237</v>
      </c>
      <c r="AA16" s="99">
        <f t="shared" ref="AA16:AA79" si="1">H16-Z16</f>
        <v>-5.2295945351943374E-12</v>
      </c>
      <c r="AB16" s="97">
        <f t="shared" ref="AB16:AB79" si="2">I16-W16</f>
        <v>-2.2282620193436742E-11</v>
      </c>
      <c r="AC16" s="97">
        <f t="shared" ref="AC16:AC79" si="3">J16-X16</f>
        <v>1.0459189070388675E-11</v>
      </c>
      <c r="AD16" s="100">
        <f t="shared" ref="AD16:AD79" si="4">K16-Y16</f>
        <v>6.5938365878537297E-12</v>
      </c>
    </row>
    <row r="17" spans="1:30">
      <c r="A17" s="89">
        <v>0.33333333333333331</v>
      </c>
      <c r="B17" s="90" t="s">
        <v>12</v>
      </c>
      <c r="C17" s="91">
        <v>132</v>
      </c>
      <c r="D17" s="91">
        <v>132.33600000000001</v>
      </c>
      <c r="E17" s="91">
        <v>131.934</v>
      </c>
      <c r="F17" s="91">
        <v>132.15</v>
      </c>
      <c r="G17" s="92">
        <v>10654</v>
      </c>
      <c r="H17" s="92">
        <f t="shared" si="0"/>
        <v>402.00000000001523</v>
      </c>
      <c r="I17" s="92">
        <f t="shared" ref="I17:I77" si="5">(F17-C17)*1000</f>
        <v>150.00000000000568</v>
      </c>
      <c r="J17" s="92">
        <f t="shared" ref="J17:J19" si="6">(D17-F17)*1000</f>
        <v>186.00000000000705</v>
      </c>
      <c r="K17" s="93">
        <f t="shared" ref="K17:K19" si="7">(C17-E17)*1000</f>
        <v>66.000000000002501</v>
      </c>
      <c r="L17" s="94" t="s">
        <v>15</v>
      </c>
      <c r="M17" s="133" t="s">
        <v>12</v>
      </c>
      <c r="N17" s="133" t="s">
        <v>16</v>
      </c>
      <c r="O17" s="133" t="s">
        <v>12</v>
      </c>
      <c r="P17" s="133" t="s">
        <v>15</v>
      </c>
      <c r="Q17" s="133" t="s">
        <v>16</v>
      </c>
      <c r="R17" s="133" t="s">
        <v>12</v>
      </c>
      <c r="S17" s="96" t="s">
        <v>15</v>
      </c>
      <c r="T17" s="105">
        <v>132.33600000000001</v>
      </c>
      <c r="U17" s="95">
        <v>131.934</v>
      </c>
      <c r="V17" s="97">
        <v>402</v>
      </c>
      <c r="W17" s="97">
        <v>150</v>
      </c>
      <c r="X17" s="97">
        <v>186</v>
      </c>
      <c r="Y17" s="97">
        <v>66</v>
      </c>
      <c r="Z17" s="98">
        <v>402</v>
      </c>
      <c r="AA17" s="99">
        <f t="shared" si="1"/>
        <v>1.5234036254696548E-11</v>
      </c>
      <c r="AB17" s="97">
        <f t="shared" si="2"/>
        <v>5.6843418860808015E-12</v>
      </c>
      <c r="AC17" s="97">
        <f t="shared" si="3"/>
        <v>7.0485839387401938E-12</v>
      </c>
      <c r="AD17" s="100">
        <f t="shared" si="4"/>
        <v>2.5011104298755527E-12</v>
      </c>
    </row>
    <row r="18" spans="1:30">
      <c r="A18" s="89">
        <v>0.5</v>
      </c>
      <c r="B18" s="90" t="s">
        <v>12</v>
      </c>
      <c r="C18" s="91">
        <v>132.15100000000001</v>
      </c>
      <c r="D18" s="91">
        <v>133.084</v>
      </c>
      <c r="E18" s="91">
        <v>132.142</v>
      </c>
      <c r="F18" s="91">
        <v>133.06</v>
      </c>
      <c r="G18" s="92">
        <v>11570</v>
      </c>
      <c r="H18" s="92">
        <f t="shared" si="0"/>
        <v>942.00000000000728</v>
      </c>
      <c r="I18" s="92">
        <f t="shared" si="5"/>
        <v>908.99999999999181</v>
      </c>
      <c r="J18" s="92">
        <f t="shared" si="6"/>
        <v>24.000000000000909</v>
      </c>
      <c r="K18" s="93">
        <f t="shared" si="7"/>
        <v>9.0000000000145519</v>
      </c>
      <c r="L18" s="94" t="s">
        <v>15</v>
      </c>
      <c r="M18" s="133" t="s">
        <v>12</v>
      </c>
      <c r="N18" s="133" t="s">
        <v>16</v>
      </c>
      <c r="O18" s="133" t="s">
        <v>12</v>
      </c>
      <c r="P18" s="133" t="s">
        <v>15</v>
      </c>
      <c r="Q18" s="133" t="s">
        <v>16</v>
      </c>
      <c r="R18" s="133" t="s">
        <v>12</v>
      </c>
      <c r="S18" s="96" t="s">
        <v>15</v>
      </c>
      <c r="T18" s="105">
        <v>133.084</v>
      </c>
      <c r="U18" s="95">
        <v>132.142</v>
      </c>
      <c r="V18" s="97">
        <v>942</v>
      </c>
      <c r="W18" s="97">
        <v>909</v>
      </c>
      <c r="X18" s="97">
        <v>24</v>
      </c>
      <c r="Y18" s="97">
        <v>9</v>
      </c>
      <c r="Z18" s="98">
        <v>942</v>
      </c>
      <c r="AA18" s="99">
        <f t="shared" si="1"/>
        <v>7.2759576141834259E-12</v>
      </c>
      <c r="AB18" s="97">
        <f t="shared" si="2"/>
        <v>-8.1854523159563541E-12</v>
      </c>
      <c r="AC18" s="97">
        <f t="shared" si="3"/>
        <v>9.0949470177292824E-13</v>
      </c>
      <c r="AD18" s="100">
        <f t="shared" si="4"/>
        <v>1.4551915228366852E-11</v>
      </c>
    </row>
    <row r="19" spans="1:30">
      <c r="A19" s="89">
        <v>0.66666666666666663</v>
      </c>
      <c r="B19" s="90" t="s">
        <v>12</v>
      </c>
      <c r="C19" s="91">
        <v>133.06100000000001</v>
      </c>
      <c r="D19" s="91">
        <v>133.22800000000001</v>
      </c>
      <c r="E19" s="91">
        <v>132.99299999999999</v>
      </c>
      <c r="F19" s="91">
        <v>133.06899999999999</v>
      </c>
      <c r="G19" s="92">
        <v>7221</v>
      </c>
      <c r="H19" s="92">
        <f t="shared" si="0"/>
        <v>235.00000000001364</v>
      </c>
      <c r="I19" s="92">
        <f t="shared" si="5"/>
        <v>7.9999999999813554</v>
      </c>
      <c r="J19" s="92">
        <f t="shared" si="6"/>
        <v>159.00000000002024</v>
      </c>
      <c r="K19" s="93">
        <f t="shared" si="7"/>
        <v>68.000000000012051</v>
      </c>
      <c r="L19" s="94" t="s">
        <v>15</v>
      </c>
      <c r="M19" s="133" t="s">
        <v>12</v>
      </c>
      <c r="N19" s="133" t="s">
        <v>16</v>
      </c>
      <c r="O19" s="133" t="s">
        <v>12</v>
      </c>
      <c r="P19" s="133" t="s">
        <v>15</v>
      </c>
      <c r="Q19" s="133" t="s">
        <v>16</v>
      </c>
      <c r="R19" s="133" t="s">
        <v>12</v>
      </c>
      <c r="S19" s="96" t="s">
        <v>15</v>
      </c>
      <c r="T19" s="105">
        <v>133.22800000000001</v>
      </c>
      <c r="U19" s="95">
        <v>132.99299999999999</v>
      </c>
      <c r="V19" s="97">
        <v>235</v>
      </c>
      <c r="W19" s="97">
        <v>8</v>
      </c>
      <c r="X19" s="97">
        <v>159</v>
      </c>
      <c r="Y19" s="97">
        <v>68</v>
      </c>
      <c r="Z19" s="98">
        <v>235</v>
      </c>
      <c r="AA19" s="99">
        <f t="shared" si="1"/>
        <v>1.3642420526593924E-11</v>
      </c>
      <c r="AB19" s="97">
        <f t="shared" si="2"/>
        <v>-1.8644641386345029E-11</v>
      </c>
      <c r="AC19" s="97">
        <f t="shared" si="3"/>
        <v>2.0236257114447653E-11</v>
      </c>
      <c r="AD19" s="100">
        <f t="shared" si="4"/>
        <v>1.2050804798491299E-11</v>
      </c>
    </row>
    <row r="20" spans="1:30">
      <c r="A20" s="89">
        <v>0.83333333333333337</v>
      </c>
      <c r="B20" s="101" t="s">
        <v>13</v>
      </c>
      <c r="C20" s="95">
        <v>133.06700000000001</v>
      </c>
      <c r="D20" s="95">
        <v>133.13300000000001</v>
      </c>
      <c r="E20" s="95">
        <v>133.036</v>
      </c>
      <c r="F20" s="95">
        <v>133.06100000000001</v>
      </c>
      <c r="G20" s="97">
        <v>1439</v>
      </c>
      <c r="H20" s="97">
        <f t="shared" si="0"/>
        <v>97.000000000008413</v>
      </c>
      <c r="I20" s="97">
        <f>(C20-F20)*1000</f>
        <v>6.0000000000002274</v>
      </c>
      <c r="J20" s="97">
        <f>(D20-C20)*1000</f>
        <v>66.000000000002501</v>
      </c>
      <c r="K20" s="98">
        <f>(F20-E20)*1000</f>
        <v>25.000000000005684</v>
      </c>
      <c r="L20" s="94" t="s">
        <v>15</v>
      </c>
      <c r="M20" s="133" t="s">
        <v>13</v>
      </c>
      <c r="N20" s="133" t="s">
        <v>16</v>
      </c>
      <c r="O20" s="133" t="s">
        <v>13</v>
      </c>
      <c r="P20" s="133" t="s">
        <v>15</v>
      </c>
      <c r="Q20" s="133" t="s">
        <v>16</v>
      </c>
      <c r="R20" s="133" t="s">
        <v>13</v>
      </c>
      <c r="S20" s="102" t="s">
        <v>15</v>
      </c>
      <c r="T20" s="134">
        <v>133.13300000000001</v>
      </c>
      <c r="U20" s="133">
        <v>133.036</v>
      </c>
      <c r="V20" s="103">
        <v>97</v>
      </c>
      <c r="W20" s="103">
        <v>6</v>
      </c>
      <c r="X20" s="103">
        <v>66</v>
      </c>
      <c r="Y20" s="103">
        <v>25</v>
      </c>
      <c r="Z20" s="104">
        <v>97</v>
      </c>
      <c r="AA20" s="99">
        <f t="shared" si="1"/>
        <v>8.4128259913995862E-12</v>
      </c>
      <c r="AB20" s="97">
        <f t="shared" si="2"/>
        <v>2.2737367544323206E-13</v>
      </c>
      <c r="AC20" s="97">
        <f t="shared" si="3"/>
        <v>2.5011104298755527E-12</v>
      </c>
      <c r="AD20" s="100">
        <f t="shared" si="4"/>
        <v>5.6843418860808015E-12</v>
      </c>
    </row>
    <row r="21" spans="1:30">
      <c r="A21" s="125">
        <v>43062</v>
      </c>
      <c r="B21" s="105"/>
      <c r="C21" s="95"/>
      <c r="D21" s="95"/>
      <c r="E21" s="95"/>
      <c r="F21" s="95"/>
      <c r="G21" s="97"/>
      <c r="H21" s="97"/>
      <c r="I21" s="97"/>
      <c r="J21" s="97"/>
      <c r="K21" s="98"/>
      <c r="L21" s="94"/>
      <c r="M21" s="133"/>
      <c r="N21" s="133"/>
      <c r="O21" s="133"/>
      <c r="P21" s="133"/>
      <c r="Q21" s="133"/>
      <c r="R21" s="133"/>
      <c r="S21" s="96"/>
      <c r="T21" s="105"/>
      <c r="U21" s="95"/>
      <c r="V21" s="97"/>
      <c r="W21" s="97"/>
      <c r="X21" s="97"/>
      <c r="Y21" s="97"/>
      <c r="Z21" s="98"/>
      <c r="AA21" s="99">
        <f t="shared" si="1"/>
        <v>0</v>
      </c>
      <c r="AB21" s="97">
        <f t="shared" si="2"/>
        <v>0</v>
      </c>
      <c r="AC21" s="97">
        <f t="shared" si="3"/>
        <v>0</v>
      </c>
      <c r="AD21" s="100">
        <f t="shared" si="4"/>
        <v>0</v>
      </c>
    </row>
    <row r="22" spans="1:30">
      <c r="A22" s="89">
        <v>0</v>
      </c>
      <c r="B22" s="106" t="s">
        <v>12</v>
      </c>
      <c r="C22" s="91">
        <v>131.46600000000001</v>
      </c>
      <c r="D22" s="91">
        <v>131.78200000000001</v>
      </c>
      <c r="E22" s="91">
        <v>131.22300000000001</v>
      </c>
      <c r="F22" s="91">
        <v>131.69999999999999</v>
      </c>
      <c r="G22" s="92">
        <v>7361</v>
      </c>
      <c r="H22" s="92">
        <f t="shared" si="0"/>
        <v>558.9999999999975</v>
      </c>
      <c r="I22" s="92">
        <f t="shared" si="5"/>
        <v>233.99999999998045</v>
      </c>
      <c r="J22" s="92">
        <f>(D22-F22)*1000</f>
        <v>82.000000000022055</v>
      </c>
      <c r="K22" s="93">
        <f>(C22-E22)*1000</f>
        <v>242.999999999995</v>
      </c>
      <c r="L22" s="94" t="s">
        <v>15</v>
      </c>
      <c r="M22" s="133" t="s">
        <v>12</v>
      </c>
      <c r="N22" s="133" t="s">
        <v>18</v>
      </c>
      <c r="O22" s="133" t="s">
        <v>12</v>
      </c>
      <c r="P22" s="133" t="s">
        <v>15</v>
      </c>
      <c r="Q22" s="133" t="s">
        <v>18</v>
      </c>
      <c r="R22" s="133" t="s">
        <v>12</v>
      </c>
      <c r="S22" s="96" t="s">
        <v>15</v>
      </c>
      <c r="T22" s="105">
        <v>131.78200000000001</v>
      </c>
      <c r="U22" s="95">
        <v>131.22300000000001</v>
      </c>
      <c r="V22" s="97">
        <v>559</v>
      </c>
      <c r="W22" s="97">
        <v>234</v>
      </c>
      <c r="X22" s="97">
        <v>82</v>
      </c>
      <c r="Y22" s="97">
        <v>243</v>
      </c>
      <c r="Z22" s="98">
        <v>559</v>
      </c>
      <c r="AA22" s="99">
        <f t="shared" si="1"/>
        <v>-2.5011104298755527E-12</v>
      </c>
      <c r="AB22" s="97">
        <f t="shared" si="2"/>
        <v>-1.9554136088117957E-11</v>
      </c>
      <c r="AC22" s="97">
        <f t="shared" si="3"/>
        <v>2.205524651799351E-11</v>
      </c>
      <c r="AD22" s="100">
        <f t="shared" si="4"/>
        <v>-5.0022208597511053E-12</v>
      </c>
    </row>
    <row r="23" spans="1:30">
      <c r="A23" s="89">
        <v>0.16666666666666666</v>
      </c>
      <c r="B23" s="105" t="s">
        <v>13</v>
      </c>
      <c r="C23" s="95">
        <v>131.69999999999999</v>
      </c>
      <c r="D23" s="95">
        <v>131.80799999999999</v>
      </c>
      <c r="E23" s="95">
        <v>131.46</v>
      </c>
      <c r="F23" s="95">
        <v>131.47999999999999</v>
      </c>
      <c r="G23" s="97">
        <v>6915</v>
      </c>
      <c r="H23" s="97">
        <f t="shared" si="0"/>
        <v>347.99999999998477</v>
      </c>
      <c r="I23" s="97">
        <f>(C23-F23)*1000</f>
        <v>219.99999999999886</v>
      </c>
      <c r="J23" s="97">
        <f>(D23-C23)*1000</f>
        <v>108.00000000000409</v>
      </c>
      <c r="K23" s="98">
        <f>(F23-E23)*1000</f>
        <v>19.99999999998181</v>
      </c>
      <c r="L23" s="94" t="s">
        <v>15</v>
      </c>
      <c r="M23" s="133" t="s">
        <v>13</v>
      </c>
      <c r="N23" s="133" t="s">
        <v>18</v>
      </c>
      <c r="O23" s="133" t="s">
        <v>13</v>
      </c>
      <c r="P23" s="133" t="s">
        <v>15</v>
      </c>
      <c r="Q23" s="133" t="s">
        <v>18</v>
      </c>
      <c r="R23" s="133" t="s">
        <v>13</v>
      </c>
      <c r="S23" s="96" t="s">
        <v>15</v>
      </c>
      <c r="T23" s="105">
        <v>131.80799999999999</v>
      </c>
      <c r="U23" s="95">
        <v>131.46</v>
      </c>
      <c r="V23" s="97">
        <v>348</v>
      </c>
      <c r="W23" s="97">
        <v>220</v>
      </c>
      <c r="X23" s="97">
        <v>108</v>
      </c>
      <c r="Y23" s="97">
        <v>20</v>
      </c>
      <c r="Z23" s="98">
        <v>348</v>
      </c>
      <c r="AA23" s="99">
        <f t="shared" si="1"/>
        <v>-1.5234036254696548E-11</v>
      </c>
      <c r="AB23" s="97">
        <f t="shared" si="2"/>
        <v>-1.1368683772161603E-12</v>
      </c>
      <c r="AC23" s="97">
        <f t="shared" si="3"/>
        <v>4.0927261579781771E-12</v>
      </c>
      <c r="AD23" s="100">
        <f t="shared" si="4"/>
        <v>-1.8189894035458565E-11</v>
      </c>
    </row>
    <row r="24" spans="1:30">
      <c r="A24" s="89">
        <v>0.33333333333333331</v>
      </c>
      <c r="B24" s="106" t="s">
        <v>12</v>
      </c>
      <c r="C24" s="91">
        <v>131.465</v>
      </c>
      <c r="D24" s="91">
        <v>131.804</v>
      </c>
      <c r="E24" s="91">
        <v>131.46299999999999</v>
      </c>
      <c r="F24" s="91">
        <v>131.66300000000001</v>
      </c>
      <c r="G24" s="92">
        <v>9769</v>
      </c>
      <c r="H24" s="92">
        <f t="shared" si="0"/>
        <v>341.00000000000819</v>
      </c>
      <c r="I24" s="92">
        <f t="shared" si="5"/>
        <v>198.0000000000075</v>
      </c>
      <c r="J24" s="92">
        <f t="shared" ref="J24:J27" si="8">(D24-F24)*1000</f>
        <v>140.99999999999113</v>
      </c>
      <c r="K24" s="93">
        <f t="shared" ref="K24:K27" si="9">(C24-E24)*1000</f>
        <v>2.0000000000095497</v>
      </c>
      <c r="L24" s="94" t="s">
        <v>15</v>
      </c>
      <c r="M24" s="133" t="s">
        <v>12</v>
      </c>
      <c r="N24" s="133" t="s">
        <v>18</v>
      </c>
      <c r="O24" s="133" t="s">
        <v>12</v>
      </c>
      <c r="P24" s="133" t="s">
        <v>15</v>
      </c>
      <c r="Q24" s="133" t="s">
        <v>18</v>
      </c>
      <c r="R24" s="133" t="s">
        <v>12</v>
      </c>
      <c r="S24" s="96" t="s">
        <v>15</v>
      </c>
      <c r="T24" s="105">
        <v>131.804</v>
      </c>
      <c r="U24" s="95">
        <v>131.46299999999999</v>
      </c>
      <c r="V24" s="97">
        <v>341</v>
      </c>
      <c r="W24" s="97">
        <v>198</v>
      </c>
      <c r="X24" s="97">
        <v>141</v>
      </c>
      <c r="Y24" s="97">
        <v>2</v>
      </c>
      <c r="Z24" s="98">
        <v>341</v>
      </c>
      <c r="AA24" s="99">
        <f t="shared" si="1"/>
        <v>8.1854523159563541E-12</v>
      </c>
      <c r="AB24" s="97">
        <f t="shared" si="2"/>
        <v>7.503331289626658E-12</v>
      </c>
      <c r="AC24" s="97">
        <f t="shared" si="3"/>
        <v>-8.8675733422860503E-12</v>
      </c>
      <c r="AD24" s="100">
        <f t="shared" si="4"/>
        <v>9.5496943686157465E-12</v>
      </c>
    </row>
    <row r="25" spans="1:30">
      <c r="A25" s="89">
        <v>0.5</v>
      </c>
      <c r="B25" s="106" t="s">
        <v>12</v>
      </c>
      <c r="C25" s="91">
        <v>131.66399999999999</v>
      </c>
      <c r="D25" s="91">
        <v>131.87100000000001</v>
      </c>
      <c r="E25" s="91">
        <v>131.64699999999999</v>
      </c>
      <c r="F25" s="91">
        <v>131.73099999999999</v>
      </c>
      <c r="G25" s="92">
        <v>7658</v>
      </c>
      <c r="H25" s="92">
        <f t="shared" si="0"/>
        <v>224.00000000001796</v>
      </c>
      <c r="I25" s="92">
        <f t="shared" si="5"/>
        <v>67.000000000007276</v>
      </c>
      <c r="J25" s="92">
        <f t="shared" si="8"/>
        <v>140.00000000001478</v>
      </c>
      <c r="K25" s="93">
        <f t="shared" si="9"/>
        <v>16.999999999995907</v>
      </c>
      <c r="L25" s="94" t="s">
        <v>15</v>
      </c>
      <c r="M25" s="133" t="s">
        <v>12</v>
      </c>
      <c r="N25" s="133" t="s">
        <v>18</v>
      </c>
      <c r="O25" s="133" t="s">
        <v>12</v>
      </c>
      <c r="P25" s="133" t="s">
        <v>15</v>
      </c>
      <c r="Q25" s="133" t="s">
        <v>18</v>
      </c>
      <c r="R25" s="133" t="s">
        <v>12</v>
      </c>
      <c r="S25" s="96" t="s">
        <v>15</v>
      </c>
      <c r="T25" s="105">
        <v>131.87100000000001</v>
      </c>
      <c r="U25" s="95">
        <v>131.64699999999999</v>
      </c>
      <c r="V25" s="97">
        <v>224</v>
      </c>
      <c r="W25" s="97">
        <v>67</v>
      </c>
      <c r="X25" s="97">
        <v>140</v>
      </c>
      <c r="Y25" s="97">
        <v>17</v>
      </c>
      <c r="Z25" s="98">
        <v>224</v>
      </c>
      <c r="AA25" s="99">
        <f t="shared" si="1"/>
        <v>1.7962520360015333E-11</v>
      </c>
      <c r="AB25" s="97">
        <f t="shared" si="2"/>
        <v>7.2759576141834259E-12</v>
      </c>
      <c r="AC25" s="97">
        <f t="shared" si="3"/>
        <v>1.4779288903810084E-11</v>
      </c>
      <c r="AD25" s="100">
        <f t="shared" si="4"/>
        <v>-4.0927261579781771E-12</v>
      </c>
    </row>
    <row r="26" spans="1:30">
      <c r="A26" s="89">
        <v>0.66666666666666663</v>
      </c>
      <c r="B26" s="106" t="s">
        <v>12</v>
      </c>
      <c r="C26" s="91">
        <v>131.73099999999999</v>
      </c>
      <c r="D26" s="91">
        <v>131.827</v>
      </c>
      <c r="E26" s="91">
        <v>131.66800000000001</v>
      </c>
      <c r="F26" s="91">
        <v>131.80000000000001</v>
      </c>
      <c r="G26" s="92">
        <v>9252</v>
      </c>
      <c r="H26" s="92">
        <f t="shared" si="0"/>
        <v>158.99999999999181</v>
      </c>
      <c r="I26" s="92">
        <f t="shared" si="5"/>
        <v>69.000000000016826</v>
      </c>
      <c r="J26" s="92">
        <f t="shared" si="8"/>
        <v>26.999999999986812</v>
      </c>
      <c r="K26" s="93">
        <f t="shared" si="9"/>
        <v>62.999999999988177</v>
      </c>
      <c r="L26" s="94" t="s">
        <v>15</v>
      </c>
      <c r="M26" s="133" t="s">
        <v>12</v>
      </c>
      <c r="N26" s="133" t="s">
        <v>18</v>
      </c>
      <c r="O26" s="133" t="s">
        <v>12</v>
      </c>
      <c r="P26" s="133" t="s">
        <v>15</v>
      </c>
      <c r="Q26" s="133" t="s">
        <v>18</v>
      </c>
      <c r="R26" s="133" t="s">
        <v>12</v>
      </c>
      <c r="S26" s="96" t="s">
        <v>15</v>
      </c>
      <c r="T26" s="105">
        <v>131.827</v>
      </c>
      <c r="U26" s="95">
        <v>131.66800000000001</v>
      </c>
      <c r="V26" s="97">
        <v>159</v>
      </c>
      <c r="W26" s="97">
        <v>69</v>
      </c>
      <c r="X26" s="97">
        <v>27</v>
      </c>
      <c r="Y26" s="97">
        <v>63</v>
      </c>
      <c r="Z26" s="98">
        <v>159</v>
      </c>
      <c r="AA26" s="99">
        <f t="shared" si="1"/>
        <v>-8.1854523159563541E-12</v>
      </c>
      <c r="AB26" s="97">
        <f t="shared" si="2"/>
        <v>1.6825651982799172E-11</v>
      </c>
      <c r="AC26" s="97">
        <f t="shared" si="3"/>
        <v>-1.3187673175707459E-11</v>
      </c>
      <c r="AD26" s="100">
        <f t="shared" si="4"/>
        <v>-1.1823431123048067E-11</v>
      </c>
    </row>
    <row r="27" spans="1:30">
      <c r="A27" s="89">
        <v>0.83333333333333337</v>
      </c>
      <c r="B27" s="106" t="s">
        <v>12</v>
      </c>
      <c r="C27" s="91">
        <v>131.80099999999999</v>
      </c>
      <c r="D27" s="91">
        <v>131.85</v>
      </c>
      <c r="E27" s="91">
        <v>131.70099999999999</v>
      </c>
      <c r="F27" s="91">
        <v>131.83699999999999</v>
      </c>
      <c r="G27" s="92">
        <v>7120</v>
      </c>
      <c r="H27" s="92">
        <f t="shared" si="0"/>
        <v>149.00000000000091</v>
      </c>
      <c r="I27" s="92">
        <f t="shared" si="5"/>
        <v>36.000000000001364</v>
      </c>
      <c r="J27" s="92">
        <f t="shared" si="8"/>
        <v>13.00000000000523</v>
      </c>
      <c r="K27" s="93">
        <f t="shared" si="9"/>
        <v>99.999999999994316</v>
      </c>
      <c r="L27" s="94" t="s">
        <v>15</v>
      </c>
      <c r="M27" s="133" t="s">
        <v>12</v>
      </c>
      <c r="N27" s="133" t="s">
        <v>18</v>
      </c>
      <c r="O27" s="133" t="s">
        <v>12</v>
      </c>
      <c r="P27" s="133" t="s">
        <v>15</v>
      </c>
      <c r="Q27" s="133" t="s">
        <v>18</v>
      </c>
      <c r="R27" s="133" t="s">
        <v>12</v>
      </c>
      <c r="S27" s="96" t="s">
        <v>15</v>
      </c>
      <c r="T27" s="105">
        <v>131.85</v>
      </c>
      <c r="U27" s="95">
        <v>131.70099999999999</v>
      </c>
      <c r="V27" s="97">
        <v>149</v>
      </c>
      <c r="W27" s="97">
        <v>36</v>
      </c>
      <c r="X27" s="97">
        <v>13</v>
      </c>
      <c r="Y27" s="97">
        <v>100</v>
      </c>
      <c r="Z27" s="98">
        <v>149</v>
      </c>
      <c r="AA27" s="99">
        <f t="shared" si="1"/>
        <v>9.0949470177292824E-13</v>
      </c>
      <c r="AB27" s="97">
        <f t="shared" si="2"/>
        <v>1.3642420526593924E-12</v>
      </c>
      <c r="AC27" s="97">
        <f t="shared" si="3"/>
        <v>5.2295945351943374E-12</v>
      </c>
      <c r="AD27" s="100">
        <f t="shared" si="4"/>
        <v>-5.6843418860808015E-12</v>
      </c>
    </row>
    <row r="28" spans="1:30">
      <c r="A28" s="125">
        <v>43061</v>
      </c>
      <c r="B28" s="105"/>
      <c r="C28" s="95"/>
      <c r="D28" s="95"/>
      <c r="E28" s="95"/>
      <c r="F28" s="95"/>
      <c r="G28" s="97"/>
      <c r="H28" s="97"/>
      <c r="I28" s="97"/>
      <c r="J28" s="97"/>
      <c r="K28" s="98"/>
      <c r="L28" s="94"/>
      <c r="M28" s="133"/>
      <c r="N28" s="133"/>
      <c r="O28" s="133"/>
      <c r="P28" s="133"/>
      <c r="Q28" s="133"/>
      <c r="R28" s="133"/>
      <c r="S28" s="96"/>
      <c r="T28" s="105"/>
      <c r="U28" s="95"/>
      <c r="V28" s="97"/>
      <c r="W28" s="97"/>
      <c r="X28" s="97"/>
      <c r="Y28" s="97"/>
      <c r="Z28" s="98"/>
      <c r="AA28" s="99">
        <f t="shared" si="1"/>
        <v>0</v>
      </c>
      <c r="AB28" s="97">
        <f t="shared" si="2"/>
        <v>0</v>
      </c>
      <c r="AC28" s="97">
        <f t="shared" si="3"/>
        <v>0</v>
      </c>
      <c r="AD28" s="100">
        <f t="shared" si="4"/>
        <v>0</v>
      </c>
    </row>
    <row r="29" spans="1:30">
      <c r="A29" s="89">
        <v>0</v>
      </c>
      <c r="B29" s="105" t="s">
        <v>13</v>
      </c>
      <c r="C29" s="95">
        <v>131.91200000000001</v>
      </c>
      <c r="D29" s="95">
        <v>131.917</v>
      </c>
      <c r="E29" s="95">
        <v>131.70599999999999</v>
      </c>
      <c r="F29" s="95">
        <v>131.815</v>
      </c>
      <c r="G29" s="97">
        <v>8005</v>
      </c>
      <c r="H29" s="97">
        <f t="shared" si="0"/>
        <v>211.00000000001273</v>
      </c>
      <c r="I29" s="97">
        <f>(C29-F29)*1000</f>
        <v>97.000000000008413</v>
      </c>
      <c r="J29" s="97">
        <f t="shared" ref="J29:J33" si="10">(D29-C29)*1000</f>
        <v>4.9999999999954525</v>
      </c>
      <c r="K29" s="98">
        <f t="shared" ref="K29:K33" si="11">(F29-E29)*1000</f>
        <v>109.00000000000887</v>
      </c>
      <c r="L29" s="94" t="s">
        <v>15</v>
      </c>
      <c r="M29" s="133" t="s">
        <v>13</v>
      </c>
      <c r="N29" s="133" t="s">
        <v>24</v>
      </c>
      <c r="O29" s="133" t="s">
        <v>13</v>
      </c>
      <c r="P29" s="133" t="s">
        <v>15</v>
      </c>
      <c r="Q29" s="133" t="s">
        <v>24</v>
      </c>
      <c r="R29" s="133" t="s">
        <v>13</v>
      </c>
      <c r="S29" s="96" t="s">
        <v>15</v>
      </c>
      <c r="T29" s="105">
        <v>131.917</v>
      </c>
      <c r="U29" s="95">
        <v>131.70599999999999</v>
      </c>
      <c r="V29" s="97">
        <v>211</v>
      </c>
      <c r="W29" s="97">
        <v>97</v>
      </c>
      <c r="X29" s="97">
        <v>5</v>
      </c>
      <c r="Y29" s="97">
        <v>109</v>
      </c>
      <c r="Z29" s="98">
        <v>211</v>
      </c>
      <c r="AA29" s="99">
        <f t="shared" si="1"/>
        <v>1.2732925824820995E-11</v>
      </c>
      <c r="AB29" s="97">
        <f t="shared" si="2"/>
        <v>8.4128259913995862E-12</v>
      </c>
      <c r="AC29" s="97">
        <f t="shared" si="3"/>
        <v>-4.5474735088646412E-12</v>
      </c>
      <c r="AD29" s="100">
        <f t="shared" si="4"/>
        <v>8.8675733422860503E-12</v>
      </c>
    </row>
    <row r="30" spans="1:30">
      <c r="A30" s="89">
        <v>0.16666666666666666</v>
      </c>
      <c r="B30" s="105" t="s">
        <v>13</v>
      </c>
      <c r="C30" s="95">
        <v>131.815</v>
      </c>
      <c r="D30" s="95">
        <v>131.87200000000001</v>
      </c>
      <c r="E30" s="95">
        <v>131.70099999999999</v>
      </c>
      <c r="F30" s="95">
        <v>131.75200000000001</v>
      </c>
      <c r="G30" s="97">
        <v>7775</v>
      </c>
      <c r="H30" s="97">
        <f t="shared" si="0"/>
        <v>171.00000000002069</v>
      </c>
      <c r="I30" s="97">
        <f>(C30-F30)*1000</f>
        <v>62.999999999988177</v>
      </c>
      <c r="J30" s="97">
        <f t="shared" si="10"/>
        <v>57.000000000016371</v>
      </c>
      <c r="K30" s="98">
        <f t="shared" si="11"/>
        <v>51.000000000016144</v>
      </c>
      <c r="L30" s="94" t="s">
        <v>15</v>
      </c>
      <c r="M30" s="133" t="s">
        <v>13</v>
      </c>
      <c r="N30" s="133" t="s">
        <v>24</v>
      </c>
      <c r="O30" s="133" t="s">
        <v>13</v>
      </c>
      <c r="P30" s="133" t="s">
        <v>15</v>
      </c>
      <c r="Q30" s="133" t="s">
        <v>24</v>
      </c>
      <c r="R30" s="133" t="s">
        <v>13</v>
      </c>
      <c r="S30" s="96" t="s">
        <v>15</v>
      </c>
      <c r="T30" s="105">
        <v>131.87200000000001</v>
      </c>
      <c r="U30" s="95">
        <v>131.70099999999999</v>
      </c>
      <c r="V30" s="97">
        <v>171</v>
      </c>
      <c r="W30" s="97">
        <v>63</v>
      </c>
      <c r="X30" s="97">
        <v>57</v>
      </c>
      <c r="Y30" s="97">
        <v>51</v>
      </c>
      <c r="Z30" s="98">
        <v>171</v>
      </c>
      <c r="AA30" s="99">
        <f t="shared" si="1"/>
        <v>2.0691004465334117E-11</v>
      </c>
      <c r="AB30" s="97">
        <f t="shared" si="2"/>
        <v>-1.1823431123048067E-11</v>
      </c>
      <c r="AC30" s="97">
        <f t="shared" si="3"/>
        <v>1.6370904631912708E-11</v>
      </c>
      <c r="AD30" s="100">
        <f t="shared" si="4"/>
        <v>1.6143530956469476E-11</v>
      </c>
    </row>
    <row r="31" spans="1:30">
      <c r="A31" s="89">
        <v>0.33333333333333331</v>
      </c>
      <c r="B31" s="105" t="s">
        <v>13</v>
      </c>
      <c r="C31" s="95">
        <v>131.75299999999999</v>
      </c>
      <c r="D31" s="95">
        <v>131.91999999999999</v>
      </c>
      <c r="E31" s="95">
        <v>131.655</v>
      </c>
      <c r="F31" s="95">
        <v>131.738</v>
      </c>
      <c r="G31" s="97">
        <v>10337</v>
      </c>
      <c r="H31" s="97">
        <f t="shared" si="0"/>
        <v>264.99999999998636</v>
      </c>
      <c r="I31" s="97">
        <f>(C31-F31)*1000</f>
        <v>14.999999999986358</v>
      </c>
      <c r="J31" s="97">
        <f t="shared" si="10"/>
        <v>167.00000000000159</v>
      </c>
      <c r="K31" s="98">
        <f t="shared" si="11"/>
        <v>82.999999999998408</v>
      </c>
      <c r="L31" s="94" t="s">
        <v>15</v>
      </c>
      <c r="M31" s="133" t="s">
        <v>13</v>
      </c>
      <c r="N31" s="133" t="s">
        <v>24</v>
      </c>
      <c r="O31" s="133" t="s">
        <v>13</v>
      </c>
      <c r="P31" s="133" t="s">
        <v>15</v>
      </c>
      <c r="Q31" s="133" t="s">
        <v>24</v>
      </c>
      <c r="R31" s="133" t="s">
        <v>13</v>
      </c>
      <c r="S31" s="96" t="s">
        <v>15</v>
      </c>
      <c r="T31" s="105">
        <v>131.91999999999999</v>
      </c>
      <c r="U31" s="95">
        <v>131.655</v>
      </c>
      <c r="V31" s="97">
        <v>265</v>
      </c>
      <c r="W31" s="97">
        <v>15</v>
      </c>
      <c r="X31" s="97">
        <v>167</v>
      </c>
      <c r="Y31" s="97">
        <v>83</v>
      </c>
      <c r="Z31" s="98">
        <v>265</v>
      </c>
      <c r="AA31" s="99">
        <f t="shared" si="1"/>
        <v>-1.3642420526593924E-11</v>
      </c>
      <c r="AB31" s="97">
        <f t="shared" si="2"/>
        <v>-1.3642420526593924E-11</v>
      </c>
      <c r="AC31" s="97">
        <f t="shared" si="3"/>
        <v>1.5916157281026244E-12</v>
      </c>
      <c r="AD31" s="100">
        <f t="shared" si="4"/>
        <v>-1.5916157281026244E-12</v>
      </c>
    </row>
    <row r="32" spans="1:30">
      <c r="A32" s="89">
        <v>0.5</v>
      </c>
      <c r="B32" s="105" t="s">
        <v>13</v>
      </c>
      <c r="C32" s="95">
        <v>131.739</v>
      </c>
      <c r="D32" s="95">
        <v>131.762</v>
      </c>
      <c r="E32" s="95">
        <v>131.46199999999999</v>
      </c>
      <c r="F32" s="95">
        <v>131.566</v>
      </c>
      <c r="G32" s="97">
        <v>13507</v>
      </c>
      <c r="H32" s="97">
        <f t="shared" si="0"/>
        <v>300.00000000001137</v>
      </c>
      <c r="I32" s="97">
        <f>(C32-F32)*1000</f>
        <v>173.00000000000182</v>
      </c>
      <c r="J32" s="97">
        <f t="shared" si="10"/>
        <v>22.999999999996135</v>
      </c>
      <c r="K32" s="98">
        <f t="shared" si="11"/>
        <v>104.00000000001342</v>
      </c>
      <c r="L32" s="94" t="s">
        <v>15</v>
      </c>
      <c r="M32" s="133" t="s">
        <v>13</v>
      </c>
      <c r="N32" s="133" t="s">
        <v>24</v>
      </c>
      <c r="O32" s="133" t="s">
        <v>13</v>
      </c>
      <c r="P32" s="133" t="s">
        <v>15</v>
      </c>
      <c r="Q32" s="133" t="s">
        <v>24</v>
      </c>
      <c r="R32" s="133" t="s">
        <v>13</v>
      </c>
      <c r="S32" s="96" t="s">
        <v>15</v>
      </c>
      <c r="T32" s="105">
        <v>131.762</v>
      </c>
      <c r="U32" s="95">
        <v>131.46199999999999</v>
      </c>
      <c r="V32" s="97">
        <v>300</v>
      </c>
      <c r="W32" s="97">
        <v>173</v>
      </c>
      <c r="X32" s="97">
        <v>23</v>
      </c>
      <c r="Y32" s="97">
        <v>104</v>
      </c>
      <c r="Z32" s="98">
        <v>300</v>
      </c>
      <c r="AA32" s="99">
        <f t="shared" si="1"/>
        <v>1.1368683772161603E-11</v>
      </c>
      <c r="AB32" s="97">
        <f t="shared" si="2"/>
        <v>1.8189894035458565E-12</v>
      </c>
      <c r="AC32" s="97">
        <f t="shared" si="3"/>
        <v>-3.865352482534945E-12</v>
      </c>
      <c r="AD32" s="100">
        <f t="shared" si="4"/>
        <v>1.3415046851150692E-11</v>
      </c>
    </row>
    <row r="33" spans="1:30">
      <c r="A33" s="89">
        <v>0.66666666666666663</v>
      </c>
      <c r="B33" s="105" t="s">
        <v>13</v>
      </c>
      <c r="C33" s="95">
        <v>131.56800000000001</v>
      </c>
      <c r="D33" s="95">
        <v>131.64500000000001</v>
      </c>
      <c r="E33" s="95">
        <v>131.42599999999999</v>
      </c>
      <c r="F33" s="95">
        <v>131.446</v>
      </c>
      <c r="G33" s="97">
        <v>10930</v>
      </c>
      <c r="H33" s="97">
        <f t="shared" si="0"/>
        <v>219.00000000002251</v>
      </c>
      <c r="I33" s="97">
        <f>(C33-F33)*1000</f>
        <v>122.0000000000141</v>
      </c>
      <c r="J33" s="97">
        <f t="shared" si="10"/>
        <v>76.999999999998181</v>
      </c>
      <c r="K33" s="98">
        <f t="shared" si="11"/>
        <v>20.000000000010232</v>
      </c>
      <c r="L33" s="94" t="s">
        <v>15</v>
      </c>
      <c r="M33" s="133" t="s">
        <v>13</v>
      </c>
      <c r="N33" s="133" t="s">
        <v>24</v>
      </c>
      <c r="O33" s="133" t="s">
        <v>13</v>
      </c>
      <c r="P33" s="133" t="s">
        <v>15</v>
      </c>
      <c r="Q33" s="133" t="s">
        <v>24</v>
      </c>
      <c r="R33" s="133" t="s">
        <v>13</v>
      </c>
      <c r="S33" s="96" t="s">
        <v>15</v>
      </c>
      <c r="T33" s="105">
        <v>131.64500000000001</v>
      </c>
      <c r="U33" s="95">
        <v>131.42599999999999</v>
      </c>
      <c r="V33" s="97">
        <v>219</v>
      </c>
      <c r="W33" s="97">
        <v>122</v>
      </c>
      <c r="X33" s="97">
        <v>77</v>
      </c>
      <c r="Y33" s="97">
        <v>20</v>
      </c>
      <c r="Z33" s="98">
        <v>219</v>
      </c>
      <c r="AA33" s="99">
        <f t="shared" si="1"/>
        <v>2.2509993868879974E-11</v>
      </c>
      <c r="AB33" s="97">
        <f t="shared" si="2"/>
        <v>1.4097167877480388E-11</v>
      </c>
      <c r="AC33" s="97">
        <f t="shared" si="3"/>
        <v>-1.8189894035458565E-12</v>
      </c>
      <c r="AD33" s="100">
        <f t="shared" si="4"/>
        <v>1.0231815394945443E-11</v>
      </c>
    </row>
    <row r="34" spans="1:30">
      <c r="A34" s="89">
        <v>0.83333333333333337</v>
      </c>
      <c r="B34" s="106" t="s">
        <v>12</v>
      </c>
      <c r="C34" s="91">
        <v>131.446</v>
      </c>
      <c r="D34" s="91">
        <v>131.517</v>
      </c>
      <c r="E34" s="91">
        <v>131.40799999999999</v>
      </c>
      <c r="F34" s="91">
        <v>131.465</v>
      </c>
      <c r="G34" s="92">
        <v>7355</v>
      </c>
      <c r="H34" s="92">
        <f t="shared" si="0"/>
        <v>109.00000000000887</v>
      </c>
      <c r="I34" s="92">
        <f t="shared" si="5"/>
        <v>19.000000000005457</v>
      </c>
      <c r="J34" s="92">
        <f>(D34-F34)*1000</f>
        <v>51.999999999992497</v>
      </c>
      <c r="K34" s="93">
        <f>(C34-E34)*1000</f>
        <v>38.000000000010914</v>
      </c>
      <c r="L34" s="94" t="s">
        <v>15</v>
      </c>
      <c r="M34" s="133" t="s">
        <v>12</v>
      </c>
      <c r="N34" s="133" t="s">
        <v>24</v>
      </c>
      <c r="O34" s="133" t="s">
        <v>12</v>
      </c>
      <c r="P34" s="133" t="s">
        <v>15</v>
      </c>
      <c r="Q34" s="133" t="s">
        <v>24</v>
      </c>
      <c r="R34" s="133" t="s">
        <v>12</v>
      </c>
      <c r="S34" s="96" t="s">
        <v>15</v>
      </c>
      <c r="T34" s="105">
        <v>131.517</v>
      </c>
      <c r="U34" s="95">
        <v>131.40799999999999</v>
      </c>
      <c r="V34" s="97">
        <v>109</v>
      </c>
      <c r="W34" s="97">
        <v>19</v>
      </c>
      <c r="X34" s="97">
        <v>52</v>
      </c>
      <c r="Y34" s="97">
        <v>38</v>
      </c>
      <c r="Z34" s="98">
        <v>109</v>
      </c>
      <c r="AA34" s="99">
        <f t="shared" si="1"/>
        <v>8.8675733422860503E-12</v>
      </c>
      <c r="AB34" s="97">
        <f t="shared" si="2"/>
        <v>5.4569682106375694E-12</v>
      </c>
      <c r="AC34" s="97">
        <f t="shared" si="3"/>
        <v>-7.503331289626658E-12</v>
      </c>
      <c r="AD34" s="100">
        <f t="shared" si="4"/>
        <v>1.0913936421275139E-11</v>
      </c>
    </row>
    <row r="35" spans="1:30">
      <c r="A35" s="125">
        <v>43060</v>
      </c>
      <c r="B35" s="105"/>
      <c r="C35" s="95"/>
      <c r="D35" s="95"/>
      <c r="E35" s="95"/>
      <c r="F35" s="95"/>
      <c r="G35" s="97"/>
      <c r="H35" s="97"/>
      <c r="I35" s="97"/>
      <c r="J35" s="97"/>
      <c r="K35" s="98"/>
      <c r="L35" s="94"/>
      <c r="M35" s="133"/>
      <c r="N35" s="133"/>
      <c r="O35" s="133"/>
      <c r="P35" s="133"/>
      <c r="Q35" s="133"/>
      <c r="R35" s="133"/>
      <c r="S35" s="96"/>
      <c r="T35" s="105"/>
      <c r="U35" s="95"/>
      <c r="V35" s="97"/>
      <c r="W35" s="97"/>
      <c r="X35" s="97"/>
      <c r="Y35" s="97"/>
      <c r="Z35" s="98"/>
      <c r="AA35" s="99">
        <f t="shared" si="1"/>
        <v>0</v>
      </c>
      <c r="AB35" s="97">
        <f t="shared" si="2"/>
        <v>0</v>
      </c>
      <c r="AC35" s="97">
        <f t="shared" si="3"/>
        <v>0</v>
      </c>
      <c r="AD35" s="100">
        <f t="shared" si="4"/>
        <v>0</v>
      </c>
    </row>
    <row r="36" spans="1:30">
      <c r="A36" s="89">
        <v>0</v>
      </c>
      <c r="B36" s="105" t="s">
        <v>13</v>
      </c>
      <c r="C36" s="95">
        <v>132.09800000000001</v>
      </c>
      <c r="D36" s="95">
        <v>132.25899999999999</v>
      </c>
      <c r="E36" s="95">
        <v>132.03</v>
      </c>
      <c r="F36" s="95">
        <v>132.07900000000001</v>
      </c>
      <c r="G36" s="97">
        <v>8291</v>
      </c>
      <c r="H36" s="97">
        <f t="shared" si="0"/>
        <v>228.99999999998499</v>
      </c>
      <c r="I36" s="97">
        <f>(C36-F36)*1000</f>
        <v>19.000000000005457</v>
      </c>
      <c r="J36" s="97">
        <f>(D36-C36)*1000</f>
        <v>160.99999999997294</v>
      </c>
      <c r="K36" s="98">
        <f>(F36-E36)*1000</f>
        <v>49.000000000006594</v>
      </c>
      <c r="L36" s="94" t="s">
        <v>15</v>
      </c>
      <c r="M36" s="133" t="s">
        <v>13</v>
      </c>
      <c r="N36" s="133" t="s">
        <v>26</v>
      </c>
      <c r="O36" s="133" t="s">
        <v>13</v>
      </c>
      <c r="P36" s="133" t="s">
        <v>15</v>
      </c>
      <c r="Q36" s="133" t="s">
        <v>26</v>
      </c>
      <c r="R36" s="133" t="s">
        <v>13</v>
      </c>
      <c r="S36" s="96" t="s">
        <v>15</v>
      </c>
      <c r="T36" s="105">
        <v>132.25899999999999</v>
      </c>
      <c r="U36" s="95">
        <v>132.03</v>
      </c>
      <c r="V36" s="97">
        <v>229</v>
      </c>
      <c r="W36" s="97">
        <v>19</v>
      </c>
      <c r="X36" s="97">
        <v>161</v>
      </c>
      <c r="Y36" s="97">
        <v>49</v>
      </c>
      <c r="Z36" s="98">
        <v>229</v>
      </c>
      <c r="AA36" s="99">
        <f t="shared" si="1"/>
        <v>-1.5006662579253316E-11</v>
      </c>
      <c r="AB36" s="97">
        <f t="shared" si="2"/>
        <v>5.4569682106375694E-12</v>
      </c>
      <c r="AC36" s="97">
        <f t="shared" si="3"/>
        <v>-2.7057467377744615E-11</v>
      </c>
      <c r="AD36" s="100">
        <f t="shared" si="4"/>
        <v>6.5938365878537297E-12</v>
      </c>
    </row>
    <row r="37" spans="1:30">
      <c r="A37" s="89">
        <v>0.16666666666666666</v>
      </c>
      <c r="B37" s="106" t="s">
        <v>12</v>
      </c>
      <c r="C37" s="91">
        <v>132.07900000000001</v>
      </c>
      <c r="D37" s="91">
        <v>132.18799999999999</v>
      </c>
      <c r="E37" s="91">
        <v>132.018</v>
      </c>
      <c r="F37" s="91">
        <v>132.10300000000001</v>
      </c>
      <c r="G37" s="92">
        <v>7369</v>
      </c>
      <c r="H37" s="92">
        <f t="shared" si="0"/>
        <v>169.99999999998749</v>
      </c>
      <c r="I37" s="92">
        <f t="shared" si="5"/>
        <v>24.000000000000909</v>
      </c>
      <c r="J37" s="92">
        <f>(D37-F37)*1000</f>
        <v>84.999999999979536</v>
      </c>
      <c r="K37" s="93">
        <f>(C37-E37)*1000</f>
        <v>61.000000000007049</v>
      </c>
      <c r="L37" s="94" t="s">
        <v>15</v>
      </c>
      <c r="M37" s="133" t="s">
        <v>12</v>
      </c>
      <c r="N37" s="133" t="s">
        <v>26</v>
      </c>
      <c r="O37" s="133" t="s">
        <v>12</v>
      </c>
      <c r="P37" s="133" t="s">
        <v>15</v>
      </c>
      <c r="Q37" s="133" t="s">
        <v>26</v>
      </c>
      <c r="R37" s="133" t="s">
        <v>12</v>
      </c>
      <c r="S37" s="96" t="s">
        <v>15</v>
      </c>
      <c r="T37" s="105">
        <v>132.18799999999999</v>
      </c>
      <c r="U37" s="95">
        <v>132.018</v>
      </c>
      <c r="V37" s="97">
        <v>170</v>
      </c>
      <c r="W37" s="97">
        <v>24</v>
      </c>
      <c r="X37" s="97">
        <v>85</v>
      </c>
      <c r="Y37" s="97">
        <v>61</v>
      </c>
      <c r="Z37" s="98">
        <v>170</v>
      </c>
      <c r="AA37" s="99">
        <f t="shared" si="1"/>
        <v>-1.2505552149377763E-11</v>
      </c>
      <c r="AB37" s="97">
        <f t="shared" si="2"/>
        <v>9.0949470177292824E-13</v>
      </c>
      <c r="AC37" s="97">
        <f t="shared" si="3"/>
        <v>-2.0463630789890885E-11</v>
      </c>
      <c r="AD37" s="100">
        <f t="shared" si="4"/>
        <v>7.0485839387401938E-12</v>
      </c>
    </row>
    <row r="38" spans="1:30">
      <c r="A38" s="89">
        <v>0.33333333333333331</v>
      </c>
      <c r="B38" s="105" t="s">
        <v>13</v>
      </c>
      <c r="C38" s="95">
        <v>132.101</v>
      </c>
      <c r="D38" s="95">
        <v>132.25399999999999</v>
      </c>
      <c r="E38" s="95">
        <v>131.685</v>
      </c>
      <c r="F38" s="95">
        <v>131.96799999999999</v>
      </c>
      <c r="G38" s="97">
        <v>11751</v>
      </c>
      <c r="H38" s="97">
        <f t="shared" si="0"/>
        <v>568.9999999999884</v>
      </c>
      <c r="I38" s="97">
        <f>(C38-F38)*1000</f>
        <v>133.00000000000978</v>
      </c>
      <c r="J38" s="97">
        <f t="shared" ref="J38:J39" si="12">(D38-C38)*1000</f>
        <v>152.99999999999159</v>
      </c>
      <c r="K38" s="98">
        <f t="shared" ref="K38:K39" si="13">(F38-E38)*1000</f>
        <v>282.99999999998704</v>
      </c>
      <c r="L38" s="94" t="s">
        <v>15</v>
      </c>
      <c r="M38" s="133" t="s">
        <v>13</v>
      </c>
      <c r="N38" s="133" t="s">
        <v>26</v>
      </c>
      <c r="O38" s="133" t="s">
        <v>13</v>
      </c>
      <c r="P38" s="133" t="s">
        <v>15</v>
      </c>
      <c r="Q38" s="133" t="s">
        <v>26</v>
      </c>
      <c r="R38" s="133" t="s">
        <v>13</v>
      </c>
      <c r="S38" s="96" t="s">
        <v>15</v>
      </c>
      <c r="T38" s="105">
        <v>132.25399999999999</v>
      </c>
      <c r="U38" s="95">
        <v>131.685</v>
      </c>
      <c r="V38" s="97">
        <v>569</v>
      </c>
      <c r="W38" s="97">
        <v>133</v>
      </c>
      <c r="X38" s="97">
        <v>153</v>
      </c>
      <c r="Y38" s="97">
        <v>283</v>
      </c>
      <c r="Z38" s="98">
        <v>569</v>
      </c>
      <c r="AA38" s="99">
        <f t="shared" si="1"/>
        <v>-1.1596057447604835E-11</v>
      </c>
      <c r="AB38" s="97">
        <f t="shared" si="2"/>
        <v>9.7770680440589786E-12</v>
      </c>
      <c r="AC38" s="97">
        <f t="shared" si="3"/>
        <v>-8.4128259913995862E-12</v>
      </c>
      <c r="AD38" s="100">
        <f t="shared" si="4"/>
        <v>-1.2960299500264227E-11</v>
      </c>
    </row>
    <row r="39" spans="1:30">
      <c r="A39" s="89">
        <v>0.5</v>
      </c>
      <c r="B39" s="105" t="s">
        <v>13</v>
      </c>
      <c r="C39" s="95">
        <v>131.96899999999999</v>
      </c>
      <c r="D39" s="95">
        <v>132.029</v>
      </c>
      <c r="E39" s="95">
        <v>131.56700000000001</v>
      </c>
      <c r="F39" s="95">
        <v>131.85300000000001</v>
      </c>
      <c r="G39" s="97">
        <v>12710</v>
      </c>
      <c r="H39" s="97">
        <f t="shared" si="0"/>
        <v>461.99999999998909</v>
      </c>
      <c r="I39" s="97">
        <f>(C39-F39)*1000</f>
        <v>115.99999999998545</v>
      </c>
      <c r="J39" s="97">
        <f t="shared" si="12"/>
        <v>60.000000000002274</v>
      </c>
      <c r="K39" s="98">
        <f t="shared" si="13"/>
        <v>286.00000000000136</v>
      </c>
      <c r="L39" s="94" t="s">
        <v>15</v>
      </c>
      <c r="M39" s="133" t="s">
        <v>13</v>
      </c>
      <c r="N39" s="133" t="s">
        <v>26</v>
      </c>
      <c r="O39" s="133" t="s">
        <v>13</v>
      </c>
      <c r="P39" s="133" t="s">
        <v>15</v>
      </c>
      <c r="Q39" s="133" t="s">
        <v>26</v>
      </c>
      <c r="R39" s="133" t="s">
        <v>13</v>
      </c>
      <c r="S39" s="96" t="s">
        <v>15</v>
      </c>
      <c r="T39" s="105">
        <v>132.029</v>
      </c>
      <c r="U39" s="95">
        <v>131.56700000000001</v>
      </c>
      <c r="V39" s="97">
        <v>462</v>
      </c>
      <c r="W39" s="97">
        <v>116</v>
      </c>
      <c r="X39" s="97">
        <v>60</v>
      </c>
      <c r="Y39" s="97">
        <v>286</v>
      </c>
      <c r="Z39" s="98">
        <v>462</v>
      </c>
      <c r="AA39" s="99">
        <f t="shared" si="1"/>
        <v>-1.0913936421275139E-11</v>
      </c>
      <c r="AB39" s="97">
        <f t="shared" si="2"/>
        <v>-1.4551915228366852E-11</v>
      </c>
      <c r="AC39" s="97">
        <f t="shared" si="3"/>
        <v>2.2737367544323206E-12</v>
      </c>
      <c r="AD39" s="100">
        <f t="shared" si="4"/>
        <v>1.3642420526593924E-12</v>
      </c>
    </row>
    <row r="40" spans="1:30">
      <c r="A40" s="89">
        <v>0.66666666666666663</v>
      </c>
      <c r="B40" s="106" t="s">
        <v>12</v>
      </c>
      <c r="C40" s="91">
        <v>131.85300000000001</v>
      </c>
      <c r="D40" s="91">
        <v>132.08000000000001</v>
      </c>
      <c r="E40" s="91">
        <v>131.83699999999999</v>
      </c>
      <c r="F40" s="91">
        <v>132.03100000000001</v>
      </c>
      <c r="G40" s="92">
        <v>10303</v>
      </c>
      <c r="H40" s="92">
        <f t="shared" si="0"/>
        <v>243.00000000002342</v>
      </c>
      <c r="I40" s="92">
        <f t="shared" si="5"/>
        <v>177.99999999999727</v>
      </c>
      <c r="J40" s="92">
        <f>(D40-F40)*1000</f>
        <v>49.000000000006594</v>
      </c>
      <c r="K40" s="93">
        <f>(C40-E40)*1000</f>
        <v>16.000000000019554</v>
      </c>
      <c r="L40" s="94" t="s">
        <v>15</v>
      </c>
      <c r="M40" s="133" t="s">
        <v>12</v>
      </c>
      <c r="N40" s="133" t="s">
        <v>26</v>
      </c>
      <c r="O40" s="133" t="s">
        <v>12</v>
      </c>
      <c r="P40" s="133" t="s">
        <v>15</v>
      </c>
      <c r="Q40" s="133" t="s">
        <v>26</v>
      </c>
      <c r="R40" s="133" t="s">
        <v>12</v>
      </c>
      <c r="S40" s="96" t="s">
        <v>15</v>
      </c>
      <c r="T40" s="105">
        <v>132.08000000000001</v>
      </c>
      <c r="U40" s="95">
        <v>131.83699999999999</v>
      </c>
      <c r="V40" s="97">
        <v>243</v>
      </c>
      <c r="W40" s="97">
        <v>178</v>
      </c>
      <c r="X40" s="97">
        <v>49</v>
      </c>
      <c r="Y40" s="97">
        <v>16</v>
      </c>
      <c r="Z40" s="98">
        <v>243</v>
      </c>
      <c r="AA40" s="99">
        <f t="shared" si="1"/>
        <v>2.3419488570652902E-11</v>
      </c>
      <c r="AB40" s="97">
        <f t="shared" si="2"/>
        <v>-2.7284841053187847E-12</v>
      </c>
      <c r="AC40" s="97">
        <f t="shared" si="3"/>
        <v>6.5938365878537297E-12</v>
      </c>
      <c r="AD40" s="100">
        <f t="shared" si="4"/>
        <v>1.9554136088117957E-11</v>
      </c>
    </row>
    <row r="41" spans="1:30">
      <c r="A41" s="89">
        <v>0.83333333333333337</v>
      </c>
      <c r="B41" s="105" t="s">
        <v>13</v>
      </c>
      <c r="C41" s="95">
        <v>132.03</v>
      </c>
      <c r="D41" s="95">
        <v>132.071</v>
      </c>
      <c r="E41" s="95">
        <v>131.858</v>
      </c>
      <c r="F41" s="95">
        <v>131.91200000000001</v>
      </c>
      <c r="G41" s="97">
        <v>7269</v>
      </c>
      <c r="H41" s="97">
        <f t="shared" si="0"/>
        <v>212.99999999999386</v>
      </c>
      <c r="I41" s="97">
        <f>(C41-F41)*1000</f>
        <v>117.999999999995</v>
      </c>
      <c r="J41" s="97">
        <f>(D41-C41)*1000</f>
        <v>40.999999999996817</v>
      </c>
      <c r="K41" s="98">
        <f>(F41-E41)*1000</f>
        <v>54.000000000002046</v>
      </c>
      <c r="L41" s="94" t="s">
        <v>15</v>
      </c>
      <c r="M41" s="133" t="s">
        <v>13</v>
      </c>
      <c r="N41" s="133" t="s">
        <v>26</v>
      </c>
      <c r="O41" s="133" t="s">
        <v>13</v>
      </c>
      <c r="P41" s="133" t="s">
        <v>15</v>
      </c>
      <c r="Q41" s="133" t="s">
        <v>26</v>
      </c>
      <c r="R41" s="133" t="s">
        <v>13</v>
      </c>
      <c r="S41" s="96" t="s">
        <v>15</v>
      </c>
      <c r="T41" s="105">
        <v>132.071</v>
      </c>
      <c r="U41" s="95">
        <v>131.858</v>
      </c>
      <c r="V41" s="97">
        <v>213</v>
      </c>
      <c r="W41" s="97">
        <v>118</v>
      </c>
      <c r="X41" s="97">
        <v>41</v>
      </c>
      <c r="Y41" s="97">
        <v>54</v>
      </c>
      <c r="Z41" s="98">
        <v>213</v>
      </c>
      <c r="AA41" s="99">
        <f t="shared" si="1"/>
        <v>-6.1390892369672656E-12</v>
      </c>
      <c r="AB41" s="97">
        <f t="shared" si="2"/>
        <v>-5.0022208597511053E-12</v>
      </c>
      <c r="AC41" s="97">
        <f t="shared" si="3"/>
        <v>-3.1832314562052488E-12</v>
      </c>
      <c r="AD41" s="100">
        <f t="shared" si="4"/>
        <v>2.0463630789890885E-12</v>
      </c>
    </row>
    <row r="42" spans="1:30">
      <c r="A42" s="125">
        <v>43059</v>
      </c>
      <c r="B42" s="105"/>
      <c r="C42" s="95"/>
      <c r="D42" s="95"/>
      <c r="E42" s="95"/>
      <c r="F42" s="95"/>
      <c r="G42" s="97"/>
      <c r="H42" s="97"/>
      <c r="I42" s="97"/>
      <c r="J42" s="97"/>
      <c r="K42" s="98"/>
      <c r="L42" s="94"/>
      <c r="M42" s="133"/>
      <c r="N42" s="133"/>
      <c r="O42" s="133"/>
      <c r="P42" s="133"/>
      <c r="Q42" s="133"/>
      <c r="R42" s="133"/>
      <c r="S42" s="96"/>
      <c r="T42" s="105"/>
      <c r="U42" s="95"/>
      <c r="V42" s="97"/>
      <c r="W42" s="97"/>
      <c r="X42" s="97"/>
      <c r="Y42" s="97"/>
      <c r="Z42" s="98"/>
      <c r="AA42" s="99">
        <f t="shared" si="1"/>
        <v>0</v>
      </c>
      <c r="AB42" s="97">
        <f t="shared" si="2"/>
        <v>0</v>
      </c>
      <c r="AC42" s="97">
        <f t="shared" si="3"/>
        <v>0</v>
      </c>
      <c r="AD42" s="100">
        <f t="shared" si="4"/>
        <v>0</v>
      </c>
    </row>
    <row r="43" spans="1:30">
      <c r="A43" s="89">
        <v>0</v>
      </c>
      <c r="B43" s="106" t="s">
        <v>12</v>
      </c>
      <c r="C43" s="91">
        <v>131.44</v>
      </c>
      <c r="D43" s="91">
        <v>131.80500000000001</v>
      </c>
      <c r="E43" s="91">
        <v>131.27500000000001</v>
      </c>
      <c r="F43" s="91">
        <v>131.464</v>
      </c>
      <c r="G43" s="92">
        <v>10992</v>
      </c>
      <c r="H43" s="92">
        <f t="shared" si="0"/>
        <v>530.00000000000114</v>
      </c>
      <c r="I43" s="92">
        <f t="shared" si="5"/>
        <v>24.000000000000909</v>
      </c>
      <c r="J43" s="92">
        <f t="shared" ref="J43:J45" si="14">(D43-F43)*1000</f>
        <v>341.00000000000819</v>
      </c>
      <c r="K43" s="93">
        <f t="shared" ref="K43:K45" si="15">(C43-E43)*1000</f>
        <v>164.99999999999204</v>
      </c>
      <c r="L43" s="94" t="s">
        <v>15</v>
      </c>
      <c r="M43" s="133" t="s">
        <v>12</v>
      </c>
      <c r="N43" s="133" t="s">
        <v>27</v>
      </c>
      <c r="O43" s="133" t="s">
        <v>12</v>
      </c>
      <c r="P43" s="133" t="s">
        <v>15</v>
      </c>
      <c r="Q43" s="133" t="s">
        <v>27</v>
      </c>
      <c r="R43" s="133" t="s">
        <v>12</v>
      </c>
      <c r="S43" s="96" t="s">
        <v>15</v>
      </c>
      <c r="T43" s="105">
        <v>131.80500000000001</v>
      </c>
      <c r="U43" s="95">
        <v>131.27500000000001</v>
      </c>
      <c r="V43" s="97">
        <v>530</v>
      </c>
      <c r="W43" s="97">
        <v>24</v>
      </c>
      <c r="X43" s="97">
        <v>341</v>
      </c>
      <c r="Y43" s="97">
        <v>165</v>
      </c>
      <c r="Z43" s="98">
        <v>530</v>
      </c>
      <c r="AA43" s="99">
        <f t="shared" si="1"/>
        <v>1.1368683772161603E-12</v>
      </c>
      <c r="AB43" s="97">
        <f t="shared" si="2"/>
        <v>9.0949470177292824E-13</v>
      </c>
      <c r="AC43" s="97">
        <f t="shared" si="3"/>
        <v>8.1854523159563541E-12</v>
      </c>
      <c r="AD43" s="100">
        <f t="shared" si="4"/>
        <v>-7.9580786405131221E-12</v>
      </c>
    </row>
    <row r="44" spans="1:30">
      <c r="A44" s="89">
        <v>0.16666666666666666</v>
      </c>
      <c r="B44" s="106" t="s">
        <v>12</v>
      </c>
      <c r="C44" s="91">
        <v>131.464</v>
      </c>
      <c r="D44" s="91">
        <v>131.68299999999999</v>
      </c>
      <c r="E44" s="91">
        <v>131.37100000000001</v>
      </c>
      <c r="F44" s="91">
        <v>131.68</v>
      </c>
      <c r="G44" s="92">
        <v>9814</v>
      </c>
      <c r="H44" s="92">
        <f t="shared" si="0"/>
        <v>311.9999999999834</v>
      </c>
      <c r="I44" s="92">
        <f t="shared" si="5"/>
        <v>216.00000000000819</v>
      </c>
      <c r="J44" s="92">
        <f t="shared" si="14"/>
        <v>2.9999999999859028</v>
      </c>
      <c r="K44" s="93">
        <f t="shared" si="15"/>
        <v>92.999999999989313</v>
      </c>
      <c r="L44" s="94" t="s">
        <v>15</v>
      </c>
      <c r="M44" s="133" t="s">
        <v>12</v>
      </c>
      <c r="N44" s="133" t="s">
        <v>27</v>
      </c>
      <c r="O44" s="133" t="s">
        <v>12</v>
      </c>
      <c r="P44" s="133" t="s">
        <v>15</v>
      </c>
      <c r="Q44" s="133" t="s">
        <v>27</v>
      </c>
      <c r="R44" s="133" t="s">
        <v>12</v>
      </c>
      <c r="S44" s="96" t="s">
        <v>15</v>
      </c>
      <c r="T44" s="105">
        <v>131.68299999999999</v>
      </c>
      <c r="U44" s="95">
        <v>131.37100000000001</v>
      </c>
      <c r="V44" s="97">
        <v>312</v>
      </c>
      <c r="W44" s="97">
        <v>216</v>
      </c>
      <c r="X44" s="97">
        <v>3</v>
      </c>
      <c r="Y44" s="97">
        <v>93</v>
      </c>
      <c r="Z44" s="98">
        <v>312</v>
      </c>
      <c r="AA44" s="99">
        <f t="shared" si="1"/>
        <v>-1.659827830735594E-11</v>
      </c>
      <c r="AB44" s="97">
        <f t="shared" si="2"/>
        <v>8.1854523159563541E-12</v>
      </c>
      <c r="AC44" s="97">
        <f t="shared" si="3"/>
        <v>-1.4097167877480388E-11</v>
      </c>
      <c r="AD44" s="100">
        <f t="shared" si="4"/>
        <v>-1.0686562745831907E-11</v>
      </c>
    </row>
    <row r="45" spans="1:30">
      <c r="A45" s="89">
        <v>0.33333333333333331</v>
      </c>
      <c r="B45" s="106" t="s">
        <v>12</v>
      </c>
      <c r="C45" s="91">
        <v>131.68199999999999</v>
      </c>
      <c r="D45" s="91">
        <v>132.452</v>
      </c>
      <c r="E45" s="91">
        <v>131.66300000000001</v>
      </c>
      <c r="F45" s="91">
        <v>132.10400000000001</v>
      </c>
      <c r="G45" s="92">
        <v>11797</v>
      </c>
      <c r="H45" s="92">
        <f t="shared" si="0"/>
        <v>788.99999999998727</v>
      </c>
      <c r="I45" s="92">
        <f t="shared" si="5"/>
        <v>422.00000000002547</v>
      </c>
      <c r="J45" s="92">
        <f t="shared" si="14"/>
        <v>347.99999999998477</v>
      </c>
      <c r="K45" s="93">
        <f t="shared" si="15"/>
        <v>18.999999999977035</v>
      </c>
      <c r="L45" s="94" t="s">
        <v>15</v>
      </c>
      <c r="M45" s="133" t="s">
        <v>12</v>
      </c>
      <c r="N45" s="133" t="s">
        <v>27</v>
      </c>
      <c r="O45" s="133" t="s">
        <v>12</v>
      </c>
      <c r="P45" s="133" t="s">
        <v>15</v>
      </c>
      <c r="Q45" s="133" t="s">
        <v>27</v>
      </c>
      <c r="R45" s="133" t="s">
        <v>12</v>
      </c>
      <c r="S45" s="96" t="s">
        <v>15</v>
      </c>
      <c r="T45" s="105">
        <v>132.452</v>
      </c>
      <c r="U45" s="95">
        <v>131.66300000000001</v>
      </c>
      <c r="V45" s="97">
        <v>789</v>
      </c>
      <c r="W45" s="97">
        <v>422</v>
      </c>
      <c r="X45" s="97">
        <v>348</v>
      </c>
      <c r="Y45" s="97">
        <v>19</v>
      </c>
      <c r="Z45" s="98">
        <v>789</v>
      </c>
      <c r="AA45" s="99">
        <f t="shared" si="1"/>
        <v>-1.2732925824820995E-11</v>
      </c>
      <c r="AB45" s="97">
        <f t="shared" si="2"/>
        <v>2.5465851649641991E-11</v>
      </c>
      <c r="AC45" s="97">
        <f t="shared" si="3"/>
        <v>-1.5234036254696548E-11</v>
      </c>
      <c r="AD45" s="100">
        <f t="shared" si="4"/>
        <v>-2.2964741219766438E-11</v>
      </c>
    </row>
    <row r="46" spans="1:30">
      <c r="A46" s="89">
        <v>0.5</v>
      </c>
      <c r="B46" s="105" t="s">
        <v>13</v>
      </c>
      <c r="C46" s="95">
        <v>132.10499999999999</v>
      </c>
      <c r="D46" s="95">
        <v>132.21899999999999</v>
      </c>
      <c r="E46" s="95">
        <v>131.88300000000001</v>
      </c>
      <c r="F46" s="95">
        <v>132.03899999999999</v>
      </c>
      <c r="G46" s="97">
        <v>12360</v>
      </c>
      <c r="H46" s="97">
        <f t="shared" si="0"/>
        <v>335.99999999998431</v>
      </c>
      <c r="I46" s="97">
        <f>(C46-F46)*1000</f>
        <v>66.000000000002501</v>
      </c>
      <c r="J46" s="97">
        <f>(D46-C46)*1000</f>
        <v>114.00000000000432</v>
      </c>
      <c r="K46" s="98">
        <f>(F46-E46)*1000</f>
        <v>155.99999999997749</v>
      </c>
      <c r="L46" s="94" t="s">
        <v>15</v>
      </c>
      <c r="M46" s="133" t="s">
        <v>13</v>
      </c>
      <c r="N46" s="133" t="s">
        <v>27</v>
      </c>
      <c r="O46" s="133" t="s">
        <v>13</v>
      </c>
      <c r="P46" s="133" t="s">
        <v>15</v>
      </c>
      <c r="Q46" s="133" t="s">
        <v>27</v>
      </c>
      <c r="R46" s="133" t="s">
        <v>13</v>
      </c>
      <c r="S46" s="96" t="s">
        <v>15</v>
      </c>
      <c r="T46" s="105">
        <v>132.21899999999999</v>
      </c>
      <c r="U46" s="95">
        <v>131.88300000000001</v>
      </c>
      <c r="V46" s="97">
        <v>336</v>
      </c>
      <c r="W46" s="97">
        <v>66</v>
      </c>
      <c r="X46" s="97">
        <v>114</v>
      </c>
      <c r="Y46" s="97">
        <v>156</v>
      </c>
      <c r="Z46" s="98">
        <v>336</v>
      </c>
      <c r="AA46" s="99">
        <f t="shared" si="1"/>
        <v>-1.5688783605583012E-11</v>
      </c>
      <c r="AB46" s="97">
        <f t="shared" si="2"/>
        <v>2.5011104298755527E-12</v>
      </c>
      <c r="AC46" s="97">
        <f t="shared" si="3"/>
        <v>4.3200998334214091E-12</v>
      </c>
      <c r="AD46" s="100">
        <f t="shared" si="4"/>
        <v>-2.2509993868879974E-11</v>
      </c>
    </row>
    <row r="47" spans="1:30">
      <c r="A47" s="89">
        <v>0.66666666666666663</v>
      </c>
      <c r="B47" s="106" t="s">
        <v>12</v>
      </c>
      <c r="C47" s="91">
        <v>132.041</v>
      </c>
      <c r="D47" s="91">
        <v>132.261</v>
      </c>
      <c r="E47" s="91">
        <v>131.98699999999999</v>
      </c>
      <c r="F47" s="91">
        <v>132.191</v>
      </c>
      <c r="G47" s="92">
        <v>10084</v>
      </c>
      <c r="H47" s="92">
        <f>(D47-E47)*1000</f>
        <v>274.00000000000091</v>
      </c>
      <c r="I47" s="92">
        <f>(F47-C47)*1000</f>
        <v>150.00000000000568</v>
      </c>
      <c r="J47" s="92">
        <f>(D47-F47)*1000</f>
        <v>69.999999999993179</v>
      </c>
      <c r="K47" s="93">
        <f>(C47-E47)*1000</f>
        <v>54.000000000002046</v>
      </c>
      <c r="L47" s="94" t="s">
        <v>15</v>
      </c>
      <c r="M47" s="133" t="s">
        <v>12</v>
      </c>
      <c r="N47" s="133" t="s">
        <v>27</v>
      </c>
      <c r="O47" s="133" t="s">
        <v>12</v>
      </c>
      <c r="P47" s="133" t="s">
        <v>15</v>
      </c>
      <c r="Q47" s="133" t="s">
        <v>27</v>
      </c>
      <c r="R47" s="133" t="s">
        <v>12</v>
      </c>
      <c r="S47" s="96" t="s">
        <v>15</v>
      </c>
      <c r="T47" s="105">
        <v>132.261</v>
      </c>
      <c r="U47" s="95">
        <v>131.98699999999999</v>
      </c>
      <c r="V47" s="97">
        <v>274</v>
      </c>
      <c r="W47" s="97">
        <v>150</v>
      </c>
      <c r="X47" s="97">
        <v>70</v>
      </c>
      <c r="Y47" s="97">
        <v>54</v>
      </c>
      <c r="Z47" s="98">
        <v>274</v>
      </c>
      <c r="AA47" s="99">
        <f t="shared" si="1"/>
        <v>9.0949470177292824E-13</v>
      </c>
      <c r="AB47" s="103">
        <f t="shared" si="2"/>
        <v>5.6843418860808015E-12</v>
      </c>
      <c r="AC47" s="97">
        <f t="shared" si="3"/>
        <v>-6.8212102632969618E-12</v>
      </c>
      <c r="AD47" s="100">
        <f t="shared" si="4"/>
        <v>2.0463630789890885E-12</v>
      </c>
    </row>
    <row r="48" spans="1:30">
      <c r="A48" s="89">
        <v>0.83333333333333337</v>
      </c>
      <c r="B48" s="105" t="s">
        <v>13</v>
      </c>
      <c r="C48" s="95">
        <v>132.18799999999999</v>
      </c>
      <c r="D48" s="95">
        <v>132.197</v>
      </c>
      <c r="E48" s="95">
        <v>132.054</v>
      </c>
      <c r="F48" s="95">
        <v>132.09899999999999</v>
      </c>
      <c r="G48" s="97">
        <v>6662</v>
      </c>
      <c r="H48" s="97">
        <f t="shared" si="0"/>
        <v>143.00000000000068</v>
      </c>
      <c r="I48" s="97">
        <f>(C48-F48)*1000</f>
        <v>88.999999999998636</v>
      </c>
      <c r="J48" s="97">
        <f>(D48-C48)*1000</f>
        <v>9.0000000000145519</v>
      </c>
      <c r="K48" s="98">
        <f>(F48-E48)*1000</f>
        <v>44.999999999987494</v>
      </c>
      <c r="L48" s="94" t="s">
        <v>15</v>
      </c>
      <c r="M48" s="133" t="s">
        <v>13</v>
      </c>
      <c r="N48" s="133" t="s">
        <v>27</v>
      </c>
      <c r="O48" s="133" t="s">
        <v>13</v>
      </c>
      <c r="P48" s="133" t="s">
        <v>15</v>
      </c>
      <c r="Q48" s="133" t="s">
        <v>27</v>
      </c>
      <c r="R48" s="133" t="s">
        <v>13</v>
      </c>
      <c r="S48" s="96" t="s">
        <v>15</v>
      </c>
      <c r="T48" s="105">
        <v>132.197</v>
      </c>
      <c r="U48" s="95">
        <v>132.054</v>
      </c>
      <c r="V48" s="97">
        <v>143</v>
      </c>
      <c r="W48" s="97">
        <v>89</v>
      </c>
      <c r="X48" s="97">
        <v>9</v>
      </c>
      <c r="Y48" s="97">
        <v>45</v>
      </c>
      <c r="Z48" s="98">
        <v>143</v>
      </c>
      <c r="AA48" s="99">
        <f t="shared" si="1"/>
        <v>6.8212102632969618E-13</v>
      </c>
      <c r="AB48" s="103">
        <f t="shared" si="2"/>
        <v>-1.3642420526593924E-12</v>
      </c>
      <c r="AC48" s="97">
        <f t="shared" si="3"/>
        <v>1.4551915228366852E-11</v>
      </c>
      <c r="AD48" s="100">
        <f t="shared" si="4"/>
        <v>-1.2505552149377763E-11</v>
      </c>
    </row>
    <row r="49" spans="1:30">
      <c r="A49" s="125">
        <v>43058</v>
      </c>
      <c r="B49" s="107"/>
      <c r="C49" s="95"/>
      <c r="D49" s="95"/>
      <c r="E49" s="95"/>
      <c r="F49" s="95"/>
      <c r="G49" s="97"/>
      <c r="H49" s="97"/>
      <c r="I49" s="97"/>
      <c r="J49" s="97"/>
      <c r="K49" s="98"/>
      <c r="L49" s="94"/>
      <c r="M49" s="133"/>
      <c r="N49" s="133"/>
      <c r="O49" s="133"/>
      <c r="P49" s="133"/>
      <c r="Q49" s="133"/>
      <c r="R49" s="133"/>
      <c r="S49" s="96"/>
      <c r="T49" s="105"/>
      <c r="U49" s="95"/>
      <c r="V49" s="97"/>
      <c r="W49" s="97"/>
      <c r="X49" s="97"/>
      <c r="Y49" s="97"/>
      <c r="Z49" s="98"/>
      <c r="AA49" s="99">
        <f t="shared" si="1"/>
        <v>0</v>
      </c>
      <c r="AB49" s="97">
        <f t="shared" si="2"/>
        <v>0</v>
      </c>
      <c r="AC49" s="97">
        <f t="shared" si="3"/>
        <v>0</v>
      </c>
      <c r="AD49" s="100">
        <f t="shared" si="4"/>
        <v>0</v>
      </c>
    </row>
    <row r="50" spans="1:30">
      <c r="A50" s="89">
        <v>0.875</v>
      </c>
      <c r="B50" s="105" t="s">
        <v>13</v>
      </c>
      <c r="C50" s="95">
        <v>132.096</v>
      </c>
      <c r="D50" s="95">
        <v>132.27500000000001</v>
      </c>
      <c r="E50" s="95">
        <v>131.161</v>
      </c>
      <c r="F50" s="95">
        <v>131.44</v>
      </c>
      <c r="G50" s="97">
        <v>6817</v>
      </c>
      <c r="H50" s="97">
        <f t="shared" si="0"/>
        <v>1114.0000000000043</v>
      </c>
      <c r="I50" s="97">
        <f>(C50-F50)*1000</f>
        <v>656.00000000000591</v>
      </c>
      <c r="J50" s="97">
        <f>(D50-C50)*1000</f>
        <v>179.00000000000205</v>
      </c>
      <c r="K50" s="98">
        <f>(F50-E50)*1000</f>
        <v>278.99999999999636</v>
      </c>
      <c r="L50" s="94" t="s">
        <v>15</v>
      </c>
      <c r="M50" s="133" t="s">
        <v>28</v>
      </c>
      <c r="N50" s="133" t="s">
        <v>28</v>
      </c>
      <c r="O50" s="133" t="s">
        <v>28</v>
      </c>
      <c r="P50" s="133" t="s">
        <v>15</v>
      </c>
      <c r="Q50" s="133" t="s">
        <v>28</v>
      </c>
      <c r="R50" s="133" t="s">
        <v>28</v>
      </c>
      <c r="S50" s="96" t="s">
        <v>15</v>
      </c>
      <c r="T50" s="105">
        <v>132.27500000000001</v>
      </c>
      <c r="U50" s="95">
        <v>131.161</v>
      </c>
      <c r="V50" s="97">
        <v>1114</v>
      </c>
      <c r="W50" s="97">
        <v>656</v>
      </c>
      <c r="X50" s="97">
        <v>179</v>
      </c>
      <c r="Y50" s="97">
        <v>279</v>
      </c>
      <c r="Z50" s="98">
        <v>1114</v>
      </c>
      <c r="AA50" s="99">
        <f t="shared" si="1"/>
        <v>4.3200998334214091E-12</v>
      </c>
      <c r="AB50" s="97">
        <f t="shared" si="2"/>
        <v>5.9117155615240335E-12</v>
      </c>
      <c r="AC50" s="97">
        <f t="shared" si="3"/>
        <v>2.0463630789890885E-12</v>
      </c>
      <c r="AD50" s="100">
        <f t="shared" si="4"/>
        <v>-3.637978807091713E-12</v>
      </c>
    </row>
    <row r="51" spans="1:30">
      <c r="A51" s="125">
        <v>43056</v>
      </c>
      <c r="B51" s="105"/>
      <c r="C51" s="95"/>
      <c r="D51" s="95"/>
      <c r="E51" s="95"/>
      <c r="F51" s="95"/>
      <c r="G51" s="97"/>
      <c r="H51" s="97"/>
      <c r="I51" s="97"/>
      <c r="J51" s="97"/>
      <c r="K51" s="98"/>
      <c r="L51" s="94"/>
      <c r="M51" s="133"/>
      <c r="N51" s="133"/>
      <c r="O51" s="133"/>
      <c r="P51" s="133"/>
      <c r="Q51" s="133"/>
      <c r="R51" s="133"/>
      <c r="S51" s="96"/>
      <c r="T51" s="105"/>
      <c r="U51" s="95"/>
      <c r="V51" s="97"/>
      <c r="W51" s="97"/>
      <c r="X51" s="97"/>
      <c r="Y51" s="97"/>
      <c r="Z51" s="98"/>
      <c r="AA51" s="99">
        <f t="shared" si="1"/>
        <v>0</v>
      </c>
      <c r="AB51" s="97">
        <f t="shared" si="2"/>
        <v>0</v>
      </c>
      <c r="AC51" s="97">
        <f t="shared" si="3"/>
        <v>0</v>
      </c>
      <c r="AD51" s="100">
        <f t="shared" si="4"/>
        <v>0</v>
      </c>
    </row>
    <row r="52" spans="1:30">
      <c r="A52" s="89">
        <v>0</v>
      </c>
      <c r="B52" s="105" t="s">
        <v>13</v>
      </c>
      <c r="C52" s="95">
        <v>133.13499999999999</v>
      </c>
      <c r="D52" s="95">
        <v>133.13800000000001</v>
      </c>
      <c r="E52" s="95">
        <v>132.82</v>
      </c>
      <c r="F52" s="95">
        <v>132.83600000000001</v>
      </c>
      <c r="G52" s="97">
        <v>12556</v>
      </c>
      <c r="H52" s="97">
        <f t="shared" si="0"/>
        <v>318.00000000001205</v>
      </c>
      <c r="I52" s="97">
        <f>(C52-F52)*1000</f>
        <v>298.99999999997817</v>
      </c>
      <c r="J52" s="97">
        <f t="shared" ref="J52:J53" si="16">(D52-C52)*1000</f>
        <v>3.0000000000143245</v>
      </c>
      <c r="K52" s="98">
        <f t="shared" ref="K52:K53" si="17">(F52-E52)*1000</f>
        <v>16.000000000019554</v>
      </c>
      <c r="L52" s="94" t="s">
        <v>15</v>
      </c>
      <c r="M52" s="133" t="s">
        <v>13</v>
      </c>
      <c r="N52" s="133" t="s">
        <v>16</v>
      </c>
      <c r="O52" s="133" t="s">
        <v>13</v>
      </c>
      <c r="P52" s="133" t="s">
        <v>15</v>
      </c>
      <c r="Q52" s="133" t="s">
        <v>16</v>
      </c>
      <c r="R52" s="133" t="s">
        <v>13</v>
      </c>
      <c r="S52" s="96" t="s">
        <v>15</v>
      </c>
      <c r="T52" s="105">
        <v>133.13800000000001</v>
      </c>
      <c r="U52" s="95">
        <v>132.82</v>
      </c>
      <c r="V52" s="97">
        <v>318</v>
      </c>
      <c r="W52" s="97">
        <v>299</v>
      </c>
      <c r="X52" s="97">
        <v>3</v>
      </c>
      <c r="Y52" s="97">
        <v>16</v>
      </c>
      <c r="Z52" s="98">
        <v>318</v>
      </c>
      <c r="AA52" s="99">
        <f t="shared" si="1"/>
        <v>1.2050804798491299E-11</v>
      </c>
      <c r="AB52" s="97">
        <f t="shared" si="2"/>
        <v>-2.1827872842550278E-11</v>
      </c>
      <c r="AC52" s="97">
        <f t="shared" si="3"/>
        <v>1.432454155292362E-11</v>
      </c>
      <c r="AD52" s="100">
        <f t="shared" si="4"/>
        <v>1.9554136088117957E-11</v>
      </c>
    </row>
    <row r="53" spans="1:30">
      <c r="A53" s="89">
        <v>0.16666666666666666</v>
      </c>
      <c r="B53" s="105" t="s">
        <v>13</v>
      </c>
      <c r="C53" s="95">
        <v>132.83500000000001</v>
      </c>
      <c r="D53" s="95">
        <v>132.96600000000001</v>
      </c>
      <c r="E53" s="95">
        <v>132.69</v>
      </c>
      <c r="F53" s="95">
        <v>132.69</v>
      </c>
      <c r="G53" s="97">
        <v>9746</v>
      </c>
      <c r="H53" s="97">
        <f t="shared" si="0"/>
        <v>276.00000000001046</v>
      </c>
      <c r="I53" s="97">
        <f>(C53-F53)*1000</f>
        <v>145.00000000001023</v>
      </c>
      <c r="J53" s="97">
        <f t="shared" si="16"/>
        <v>131.00000000000023</v>
      </c>
      <c r="K53" s="98">
        <f t="shared" si="17"/>
        <v>0</v>
      </c>
      <c r="L53" s="94" t="s">
        <v>15</v>
      </c>
      <c r="M53" s="133" t="s">
        <v>13</v>
      </c>
      <c r="N53" s="133" t="s">
        <v>16</v>
      </c>
      <c r="O53" s="133" t="s">
        <v>13</v>
      </c>
      <c r="P53" s="133" t="s">
        <v>15</v>
      </c>
      <c r="Q53" s="133" t="s">
        <v>16</v>
      </c>
      <c r="R53" s="133" t="s">
        <v>13</v>
      </c>
      <c r="S53" s="96" t="s">
        <v>15</v>
      </c>
      <c r="T53" s="105">
        <v>132.96600000000001</v>
      </c>
      <c r="U53" s="95">
        <v>132.69</v>
      </c>
      <c r="V53" s="97">
        <v>276</v>
      </c>
      <c r="W53" s="97">
        <v>145</v>
      </c>
      <c r="X53" s="97">
        <v>131</v>
      </c>
      <c r="Y53" s="97">
        <v>0</v>
      </c>
      <c r="Z53" s="98">
        <v>276</v>
      </c>
      <c r="AA53" s="99">
        <f t="shared" si="1"/>
        <v>1.0459189070388675E-11</v>
      </c>
      <c r="AB53" s="97">
        <f t="shared" si="2"/>
        <v>1.0231815394945443E-11</v>
      </c>
      <c r="AC53" s="97">
        <f t="shared" si="3"/>
        <v>2.2737367544323206E-13</v>
      </c>
      <c r="AD53" s="100">
        <f t="shared" si="4"/>
        <v>0</v>
      </c>
    </row>
    <row r="54" spans="1:30">
      <c r="A54" s="89">
        <v>0.33333333333333331</v>
      </c>
      <c r="B54" s="106" t="s">
        <v>12</v>
      </c>
      <c r="C54" s="91">
        <v>132.68899999999999</v>
      </c>
      <c r="D54" s="91">
        <v>132.94</v>
      </c>
      <c r="E54" s="91">
        <v>132.608</v>
      </c>
      <c r="F54" s="91">
        <v>132.81299999999999</v>
      </c>
      <c r="G54" s="92">
        <v>10986</v>
      </c>
      <c r="H54" s="92">
        <f t="shared" si="0"/>
        <v>331.99999999999363</v>
      </c>
      <c r="I54" s="92">
        <f t="shared" si="5"/>
        <v>123.99999999999523</v>
      </c>
      <c r="J54" s="92">
        <f>(D54-F54)*1000</f>
        <v>127.00000000000955</v>
      </c>
      <c r="K54" s="93">
        <f>(C54-E54)*1000</f>
        <v>80.999999999988859</v>
      </c>
      <c r="L54" s="94" t="s">
        <v>15</v>
      </c>
      <c r="M54" s="133" t="s">
        <v>12</v>
      </c>
      <c r="N54" s="133" t="s">
        <v>16</v>
      </c>
      <c r="O54" s="133" t="s">
        <v>12</v>
      </c>
      <c r="P54" s="133" t="s">
        <v>15</v>
      </c>
      <c r="Q54" s="133" t="s">
        <v>16</v>
      </c>
      <c r="R54" s="133" t="s">
        <v>12</v>
      </c>
      <c r="S54" s="96" t="s">
        <v>15</v>
      </c>
      <c r="T54" s="105">
        <v>132.94</v>
      </c>
      <c r="U54" s="95">
        <v>132.608</v>
      </c>
      <c r="V54" s="97">
        <v>332</v>
      </c>
      <c r="W54" s="97">
        <v>124</v>
      </c>
      <c r="X54" s="97">
        <v>127</v>
      </c>
      <c r="Y54" s="97">
        <v>81</v>
      </c>
      <c r="Z54" s="98">
        <v>332</v>
      </c>
      <c r="AA54" s="99">
        <f t="shared" si="1"/>
        <v>-6.3664629124104977E-12</v>
      </c>
      <c r="AB54" s="97">
        <f t="shared" si="2"/>
        <v>-4.7748471843078732E-12</v>
      </c>
      <c r="AC54" s="97">
        <f t="shared" si="3"/>
        <v>9.5496943686157465E-12</v>
      </c>
      <c r="AD54" s="100">
        <f t="shared" si="4"/>
        <v>-1.1141310096718371E-11</v>
      </c>
    </row>
    <row r="55" spans="1:30">
      <c r="A55" s="89">
        <v>0.5</v>
      </c>
      <c r="B55" s="105" t="s">
        <v>13</v>
      </c>
      <c r="C55" s="95">
        <v>132.81100000000001</v>
      </c>
      <c r="D55" s="95">
        <v>132.88300000000001</v>
      </c>
      <c r="E55" s="95">
        <v>132.20400000000001</v>
      </c>
      <c r="F55" s="95">
        <v>132.21299999999999</v>
      </c>
      <c r="G55" s="97">
        <v>12484</v>
      </c>
      <c r="H55" s="97">
        <f t="shared" si="0"/>
        <v>679.00000000000205</v>
      </c>
      <c r="I55" s="97">
        <f>(C55-F55)*1000</f>
        <v>598.00000000001319</v>
      </c>
      <c r="J55" s="97">
        <f>(D55-C55)*1000</f>
        <v>72.000000000002728</v>
      </c>
      <c r="K55" s="98">
        <f>(F55-E55)*1000</f>
        <v>8.9999999999861302</v>
      </c>
      <c r="L55" s="94" t="s">
        <v>15</v>
      </c>
      <c r="M55" s="133" t="s">
        <v>13</v>
      </c>
      <c r="N55" s="133" t="s">
        <v>16</v>
      </c>
      <c r="O55" s="133" t="s">
        <v>13</v>
      </c>
      <c r="P55" s="133" t="s">
        <v>15</v>
      </c>
      <c r="Q55" s="133" t="s">
        <v>16</v>
      </c>
      <c r="R55" s="133" t="s">
        <v>13</v>
      </c>
      <c r="S55" s="96" t="s">
        <v>15</v>
      </c>
      <c r="T55" s="105">
        <v>132.88300000000001</v>
      </c>
      <c r="U55" s="95">
        <v>132.20400000000001</v>
      </c>
      <c r="V55" s="97">
        <v>679</v>
      </c>
      <c r="W55" s="97">
        <v>598</v>
      </c>
      <c r="X55" s="97">
        <v>72</v>
      </c>
      <c r="Y55" s="97">
        <v>9</v>
      </c>
      <c r="Z55" s="98">
        <v>679</v>
      </c>
      <c r="AA55" s="99">
        <f t="shared" si="1"/>
        <v>2.0463630789890885E-12</v>
      </c>
      <c r="AB55" s="97">
        <f t="shared" si="2"/>
        <v>1.3187673175707459E-11</v>
      </c>
      <c r="AC55" s="97">
        <f t="shared" si="3"/>
        <v>2.7284841053187847E-12</v>
      </c>
      <c r="AD55" s="100">
        <f t="shared" si="4"/>
        <v>-1.3869794202037156E-11</v>
      </c>
    </row>
    <row r="56" spans="1:30">
      <c r="A56" s="89">
        <v>0.66666666666666663</v>
      </c>
      <c r="B56" s="106" t="s">
        <v>12</v>
      </c>
      <c r="C56" s="91">
        <v>132.214</v>
      </c>
      <c r="D56" s="91">
        <v>132.298</v>
      </c>
      <c r="E56" s="91">
        <v>132.04300000000001</v>
      </c>
      <c r="F56" s="91">
        <v>132.26900000000001</v>
      </c>
      <c r="G56" s="92">
        <v>10751</v>
      </c>
      <c r="H56" s="92">
        <f t="shared" si="0"/>
        <v>254.99999999999545</v>
      </c>
      <c r="I56" s="92">
        <f t="shared" si="5"/>
        <v>55.000000000006821</v>
      </c>
      <c r="J56" s="92">
        <f>(D56-F56)*1000</f>
        <v>28.999999999996362</v>
      </c>
      <c r="K56" s="93">
        <f>(C56-E56)*1000</f>
        <v>170.99999999999227</v>
      </c>
      <c r="L56" s="94" t="s">
        <v>15</v>
      </c>
      <c r="M56" s="133" t="s">
        <v>12</v>
      </c>
      <c r="N56" s="133" t="s">
        <v>16</v>
      </c>
      <c r="O56" s="133" t="s">
        <v>12</v>
      </c>
      <c r="P56" s="133" t="s">
        <v>15</v>
      </c>
      <c r="Q56" s="133" t="s">
        <v>16</v>
      </c>
      <c r="R56" s="133" t="s">
        <v>12</v>
      </c>
      <c r="S56" s="96" t="s">
        <v>15</v>
      </c>
      <c r="T56" s="105">
        <v>132.298</v>
      </c>
      <c r="U56" s="95">
        <v>132.04300000000001</v>
      </c>
      <c r="V56" s="97">
        <v>255</v>
      </c>
      <c r="W56" s="97">
        <v>55</v>
      </c>
      <c r="X56" s="97">
        <v>29</v>
      </c>
      <c r="Y56" s="97">
        <v>171</v>
      </c>
      <c r="Z56" s="98">
        <v>255</v>
      </c>
      <c r="AA56" s="99">
        <f t="shared" si="1"/>
        <v>-4.5474735088646412E-12</v>
      </c>
      <c r="AB56" s="97">
        <f t="shared" si="2"/>
        <v>6.8212102632969618E-12</v>
      </c>
      <c r="AC56" s="97">
        <f t="shared" si="3"/>
        <v>-3.637978807091713E-12</v>
      </c>
      <c r="AD56" s="100">
        <f t="shared" si="4"/>
        <v>-7.73070496506989E-12</v>
      </c>
    </row>
    <row r="57" spans="1:30">
      <c r="A57" s="89">
        <v>0.83333333333333337</v>
      </c>
      <c r="B57" s="105" t="s">
        <v>13</v>
      </c>
      <c r="C57" s="95">
        <v>132.27000000000001</v>
      </c>
      <c r="D57" s="95">
        <v>132.286</v>
      </c>
      <c r="E57" s="95">
        <v>132.15899999999999</v>
      </c>
      <c r="F57" s="95">
        <v>132.16900000000001</v>
      </c>
      <c r="G57" s="97">
        <v>4130</v>
      </c>
      <c r="H57" s="97">
        <f t="shared" si="0"/>
        <v>127.00000000000955</v>
      </c>
      <c r="I57" s="97">
        <f>(C57-F57)*1000</f>
        <v>100.99999999999909</v>
      </c>
      <c r="J57" s="97">
        <f>(D57-C57)*1000</f>
        <v>15.999999999991132</v>
      </c>
      <c r="K57" s="98">
        <f>(F57-E57)*1000</f>
        <v>10.000000000019327</v>
      </c>
      <c r="L57" s="94" t="s">
        <v>15</v>
      </c>
      <c r="M57" s="133" t="s">
        <v>13</v>
      </c>
      <c r="N57" s="133" t="s">
        <v>16</v>
      </c>
      <c r="O57" s="133" t="s">
        <v>13</v>
      </c>
      <c r="P57" s="133" t="s">
        <v>15</v>
      </c>
      <c r="Q57" s="133" t="s">
        <v>16</v>
      </c>
      <c r="R57" s="133" t="s">
        <v>13</v>
      </c>
      <c r="S57" s="96" t="s">
        <v>15</v>
      </c>
      <c r="T57" s="105">
        <v>132.286</v>
      </c>
      <c r="U57" s="95">
        <v>132.15899999999999</v>
      </c>
      <c r="V57" s="97">
        <v>127</v>
      </c>
      <c r="W57" s="97">
        <v>101</v>
      </c>
      <c r="X57" s="97">
        <v>16</v>
      </c>
      <c r="Y57" s="97">
        <v>10</v>
      </c>
      <c r="Z57" s="98">
        <v>127</v>
      </c>
      <c r="AA57" s="99">
        <f t="shared" si="1"/>
        <v>9.5496943686157465E-12</v>
      </c>
      <c r="AB57" s="97">
        <f t="shared" si="2"/>
        <v>-9.0949470177292824E-13</v>
      </c>
      <c r="AC57" s="97">
        <f t="shared" si="3"/>
        <v>-8.8675733422860503E-12</v>
      </c>
      <c r="AD57" s="100">
        <f t="shared" si="4"/>
        <v>1.9326762412674725E-11</v>
      </c>
    </row>
    <row r="58" spans="1:30">
      <c r="A58" s="125">
        <v>43055</v>
      </c>
      <c r="B58" s="105"/>
      <c r="C58" s="95"/>
      <c r="D58" s="95"/>
      <c r="E58" s="95"/>
      <c r="F58" s="95"/>
      <c r="G58" s="97"/>
      <c r="H58" s="97"/>
      <c r="I58" s="97"/>
      <c r="J58" s="97"/>
      <c r="K58" s="98"/>
      <c r="L58" s="94"/>
      <c r="M58" s="133"/>
      <c r="N58" s="133"/>
      <c r="O58" s="133"/>
      <c r="P58" s="133"/>
      <c r="Q58" s="133"/>
      <c r="R58" s="133"/>
      <c r="S58" s="96"/>
      <c r="T58" s="105"/>
      <c r="U58" s="95"/>
      <c r="V58" s="97"/>
      <c r="W58" s="97"/>
      <c r="X58" s="97"/>
      <c r="Y58" s="97"/>
      <c r="Z58" s="98"/>
      <c r="AA58" s="99">
        <f t="shared" si="1"/>
        <v>0</v>
      </c>
      <c r="AB58" s="97">
        <f t="shared" si="2"/>
        <v>0</v>
      </c>
      <c r="AC58" s="97">
        <f t="shared" si="3"/>
        <v>0</v>
      </c>
      <c r="AD58" s="100">
        <f t="shared" si="4"/>
        <v>0</v>
      </c>
    </row>
    <row r="59" spans="1:30">
      <c r="A59" s="89">
        <v>0</v>
      </c>
      <c r="B59" s="106" t="s">
        <v>12</v>
      </c>
      <c r="C59" s="91">
        <v>132.864</v>
      </c>
      <c r="D59" s="91">
        <v>133.15799999999999</v>
      </c>
      <c r="E59" s="91">
        <v>132.85300000000001</v>
      </c>
      <c r="F59" s="91">
        <v>133.09200000000001</v>
      </c>
      <c r="G59" s="92">
        <v>5535</v>
      </c>
      <c r="H59" s="92">
        <f>(D59-E59)*1000</f>
        <v>304.9999999999784</v>
      </c>
      <c r="I59" s="92">
        <f t="shared" si="5"/>
        <v>228.00000000000864</v>
      </c>
      <c r="J59" s="92">
        <f t="shared" ref="J59:J60" si="18">(D59-F59)*1000</f>
        <v>65.999999999974079</v>
      </c>
      <c r="K59" s="93">
        <f t="shared" ref="K59:K60" si="19">(C59-E59)*1000</f>
        <v>10.99999999999568</v>
      </c>
      <c r="L59" s="94" t="s">
        <v>15</v>
      </c>
      <c r="M59" s="133" t="s">
        <v>12</v>
      </c>
      <c r="N59" s="133" t="s">
        <v>18</v>
      </c>
      <c r="O59" s="133" t="s">
        <v>12</v>
      </c>
      <c r="P59" s="133" t="s">
        <v>15</v>
      </c>
      <c r="Q59" s="133" t="s">
        <v>18</v>
      </c>
      <c r="R59" s="133" t="s">
        <v>12</v>
      </c>
      <c r="S59" s="96" t="s">
        <v>15</v>
      </c>
      <c r="T59" s="105">
        <v>133.15799999999999</v>
      </c>
      <c r="U59" s="95">
        <v>132.85300000000001</v>
      </c>
      <c r="V59" s="97">
        <v>305</v>
      </c>
      <c r="W59" s="97">
        <v>228</v>
      </c>
      <c r="X59" s="97">
        <v>66</v>
      </c>
      <c r="Y59" s="97">
        <v>11</v>
      </c>
      <c r="Z59" s="98">
        <v>305</v>
      </c>
      <c r="AA59" s="108">
        <f t="shared" si="1"/>
        <v>-2.1600499167107046E-11</v>
      </c>
      <c r="AB59" s="97">
        <f t="shared" si="2"/>
        <v>8.6401996668428183E-12</v>
      </c>
      <c r="AC59" s="97">
        <f t="shared" si="3"/>
        <v>-2.5920599000528455E-11</v>
      </c>
      <c r="AD59" s="100">
        <f t="shared" si="4"/>
        <v>-4.3200998334214091E-12</v>
      </c>
    </row>
    <row r="60" spans="1:30">
      <c r="A60" s="89">
        <v>0.16666666666666666</v>
      </c>
      <c r="B60" s="106" t="s">
        <v>12</v>
      </c>
      <c r="C60" s="91">
        <v>133.09200000000001</v>
      </c>
      <c r="D60" s="91">
        <v>133.44399999999999</v>
      </c>
      <c r="E60" s="91">
        <v>133.08500000000001</v>
      </c>
      <c r="F60" s="91">
        <v>133.297</v>
      </c>
      <c r="G60" s="92">
        <v>8439</v>
      </c>
      <c r="H60" s="92">
        <f t="shared" si="0"/>
        <v>358.99999999998045</v>
      </c>
      <c r="I60" s="92">
        <f t="shared" si="5"/>
        <v>204.99999999998408</v>
      </c>
      <c r="J60" s="92">
        <f t="shared" si="18"/>
        <v>146.99999999999136</v>
      </c>
      <c r="K60" s="93">
        <f t="shared" si="19"/>
        <v>7.0000000000050022</v>
      </c>
      <c r="L60" s="94" t="s">
        <v>15</v>
      </c>
      <c r="M60" s="133" t="s">
        <v>12</v>
      </c>
      <c r="N60" s="133" t="s">
        <v>18</v>
      </c>
      <c r="O60" s="133" t="s">
        <v>12</v>
      </c>
      <c r="P60" s="133" t="s">
        <v>15</v>
      </c>
      <c r="Q60" s="133" t="s">
        <v>18</v>
      </c>
      <c r="R60" s="133" t="s">
        <v>12</v>
      </c>
      <c r="S60" s="96" t="s">
        <v>15</v>
      </c>
      <c r="T60" s="105">
        <v>133.44399999999999</v>
      </c>
      <c r="U60" s="95">
        <v>133.08500000000001</v>
      </c>
      <c r="V60" s="97">
        <v>359</v>
      </c>
      <c r="W60" s="97">
        <v>205</v>
      </c>
      <c r="X60" s="97">
        <v>147</v>
      </c>
      <c r="Y60" s="97">
        <v>7</v>
      </c>
      <c r="Z60" s="98">
        <v>359</v>
      </c>
      <c r="AA60" s="108">
        <f t="shared" si="1"/>
        <v>-1.9554136088117957E-11</v>
      </c>
      <c r="AB60" s="103">
        <f t="shared" si="2"/>
        <v>-1.5916157281026244E-11</v>
      </c>
      <c r="AC60" s="97">
        <f t="shared" si="3"/>
        <v>-8.6401996668428183E-12</v>
      </c>
      <c r="AD60" s="100">
        <f t="shared" si="4"/>
        <v>5.0022208597511053E-12</v>
      </c>
    </row>
    <row r="61" spans="1:30">
      <c r="A61" s="89">
        <v>0.33333333333333331</v>
      </c>
      <c r="B61" s="105" t="s">
        <v>13</v>
      </c>
      <c r="C61" s="95">
        <v>133.29599999999999</v>
      </c>
      <c r="D61" s="95">
        <v>133.42699999999999</v>
      </c>
      <c r="E61" s="95">
        <v>133.05600000000001</v>
      </c>
      <c r="F61" s="95">
        <v>133.11199999999999</v>
      </c>
      <c r="G61" s="97">
        <v>11377</v>
      </c>
      <c r="H61" s="97">
        <f t="shared" si="0"/>
        <v>370.9999999999809</v>
      </c>
      <c r="I61" s="97">
        <f t="shared" ref="I61:I62" si="20">(C61-F61)*1000</f>
        <v>183.9999999999975</v>
      </c>
      <c r="J61" s="97">
        <f t="shared" ref="J61:J62" si="21">(D61-C61)*1000</f>
        <v>131.00000000000023</v>
      </c>
      <c r="K61" s="98">
        <f t="shared" ref="K61:K62" si="22">(F61-E61)*1000</f>
        <v>55.999999999983174</v>
      </c>
      <c r="L61" s="94" t="s">
        <v>15</v>
      </c>
      <c r="M61" s="133" t="s">
        <v>13</v>
      </c>
      <c r="N61" s="133" t="s">
        <v>18</v>
      </c>
      <c r="O61" s="133" t="s">
        <v>13</v>
      </c>
      <c r="P61" s="133" t="s">
        <v>15</v>
      </c>
      <c r="Q61" s="133" t="s">
        <v>18</v>
      </c>
      <c r="R61" s="133" t="s">
        <v>13</v>
      </c>
      <c r="S61" s="96" t="s">
        <v>15</v>
      </c>
      <c r="T61" s="105">
        <v>133.42699999999999</v>
      </c>
      <c r="U61" s="95">
        <v>133.05600000000001</v>
      </c>
      <c r="V61" s="97">
        <v>371</v>
      </c>
      <c r="W61" s="97">
        <v>184</v>
      </c>
      <c r="X61" s="97">
        <v>131</v>
      </c>
      <c r="Y61" s="97">
        <v>56</v>
      </c>
      <c r="Z61" s="98">
        <v>371</v>
      </c>
      <c r="AA61" s="99">
        <f t="shared" si="1"/>
        <v>-1.9099388737231493E-11</v>
      </c>
      <c r="AB61" s="97">
        <f t="shared" si="2"/>
        <v>-2.5011104298755527E-12</v>
      </c>
      <c r="AC61" s="97">
        <f t="shared" si="3"/>
        <v>2.2737367544323206E-13</v>
      </c>
      <c r="AD61" s="100">
        <f t="shared" si="4"/>
        <v>-1.6825651982799172E-11</v>
      </c>
    </row>
    <row r="62" spans="1:30">
      <c r="A62" s="89">
        <v>0.5</v>
      </c>
      <c r="B62" s="105" t="s">
        <v>13</v>
      </c>
      <c r="C62" s="95">
        <v>133.11199999999999</v>
      </c>
      <c r="D62" s="95">
        <v>133.18899999999999</v>
      </c>
      <c r="E62" s="95">
        <v>132.762</v>
      </c>
      <c r="F62" s="95">
        <v>132.786</v>
      </c>
      <c r="G62" s="97">
        <v>12131</v>
      </c>
      <c r="H62" s="97">
        <f t="shared" si="0"/>
        <v>426.9999999999925</v>
      </c>
      <c r="I62" s="97">
        <f t="shared" si="20"/>
        <v>325.99999999999341</v>
      </c>
      <c r="J62" s="97">
        <f t="shared" si="21"/>
        <v>76.999999999998181</v>
      </c>
      <c r="K62" s="98">
        <f t="shared" si="22"/>
        <v>24.000000000000909</v>
      </c>
      <c r="L62" s="94" t="s">
        <v>15</v>
      </c>
      <c r="M62" s="133" t="s">
        <v>13</v>
      </c>
      <c r="N62" s="133" t="s">
        <v>18</v>
      </c>
      <c r="O62" s="133" t="s">
        <v>13</v>
      </c>
      <c r="P62" s="133" t="s">
        <v>15</v>
      </c>
      <c r="Q62" s="133" t="s">
        <v>18</v>
      </c>
      <c r="R62" s="133" t="s">
        <v>13</v>
      </c>
      <c r="S62" s="96" t="s">
        <v>15</v>
      </c>
      <c r="T62" s="105">
        <v>133.18899999999999</v>
      </c>
      <c r="U62" s="95">
        <v>132.762</v>
      </c>
      <c r="V62" s="97">
        <v>427</v>
      </c>
      <c r="W62" s="97">
        <v>326</v>
      </c>
      <c r="X62" s="97">
        <v>77</v>
      </c>
      <c r="Y62" s="97">
        <v>24</v>
      </c>
      <c r="Z62" s="98">
        <v>427</v>
      </c>
      <c r="AA62" s="99">
        <f t="shared" si="1"/>
        <v>-7.503331289626658E-12</v>
      </c>
      <c r="AB62" s="97">
        <f t="shared" si="2"/>
        <v>-6.5938365878537297E-12</v>
      </c>
      <c r="AC62" s="97">
        <f t="shared" si="3"/>
        <v>-1.8189894035458565E-12</v>
      </c>
      <c r="AD62" s="100">
        <f t="shared" si="4"/>
        <v>9.0949470177292824E-13</v>
      </c>
    </row>
    <row r="63" spans="1:30">
      <c r="A63" s="89">
        <v>0.66666666666666663</v>
      </c>
      <c r="B63" s="106" t="s">
        <v>12</v>
      </c>
      <c r="C63" s="91">
        <v>132.78700000000001</v>
      </c>
      <c r="D63" s="91">
        <v>132.999</v>
      </c>
      <c r="E63" s="91">
        <v>132.75200000000001</v>
      </c>
      <c r="F63" s="91">
        <v>132.93600000000001</v>
      </c>
      <c r="G63" s="92">
        <v>9356</v>
      </c>
      <c r="H63" s="92">
        <f t="shared" si="0"/>
        <v>246.99999999998568</v>
      </c>
      <c r="I63" s="92">
        <f t="shared" si="5"/>
        <v>149.00000000000091</v>
      </c>
      <c r="J63" s="92">
        <f t="shared" ref="J63:J64" si="23">(D63-F63)*1000</f>
        <v>62.999999999988177</v>
      </c>
      <c r="K63" s="93">
        <f t="shared" ref="K63:K64" si="24">(C63-E63)*1000</f>
        <v>34.999999999996589</v>
      </c>
      <c r="L63" s="94" t="s">
        <v>15</v>
      </c>
      <c r="M63" s="133" t="s">
        <v>12</v>
      </c>
      <c r="N63" s="133" t="s">
        <v>18</v>
      </c>
      <c r="O63" s="133" t="s">
        <v>12</v>
      </c>
      <c r="P63" s="133" t="s">
        <v>15</v>
      </c>
      <c r="Q63" s="133" t="s">
        <v>18</v>
      </c>
      <c r="R63" s="133" t="s">
        <v>12</v>
      </c>
      <c r="S63" s="96" t="s">
        <v>15</v>
      </c>
      <c r="T63" s="105">
        <v>132.999</v>
      </c>
      <c r="U63" s="95">
        <v>132.75200000000001</v>
      </c>
      <c r="V63" s="97">
        <v>247</v>
      </c>
      <c r="W63" s="97">
        <v>149</v>
      </c>
      <c r="X63" s="97">
        <v>63</v>
      </c>
      <c r="Y63" s="97">
        <v>35</v>
      </c>
      <c r="Z63" s="98">
        <v>247</v>
      </c>
      <c r="AA63" s="99">
        <f t="shared" si="1"/>
        <v>-1.432454155292362E-11</v>
      </c>
      <c r="AB63" s="97">
        <f t="shared" si="2"/>
        <v>9.0949470177292824E-13</v>
      </c>
      <c r="AC63" s="97">
        <f t="shared" si="3"/>
        <v>-1.1823431123048067E-11</v>
      </c>
      <c r="AD63" s="100">
        <f t="shared" si="4"/>
        <v>-3.4106051316484809E-12</v>
      </c>
    </row>
    <row r="64" spans="1:30">
      <c r="A64" s="89">
        <v>0.83333333333333337</v>
      </c>
      <c r="B64" s="106" t="s">
        <v>12</v>
      </c>
      <c r="C64" s="91">
        <v>132.93700000000001</v>
      </c>
      <c r="D64" s="91">
        <v>133.15</v>
      </c>
      <c r="E64" s="91">
        <v>132.90600000000001</v>
      </c>
      <c r="F64" s="91">
        <v>133.13399999999999</v>
      </c>
      <c r="G64" s="92">
        <v>7273</v>
      </c>
      <c r="H64" s="92">
        <f t="shared" si="0"/>
        <v>243.99999999999977</v>
      </c>
      <c r="I64" s="92">
        <f t="shared" si="5"/>
        <v>196.99999999997431</v>
      </c>
      <c r="J64" s="92">
        <f t="shared" si="23"/>
        <v>16.000000000019554</v>
      </c>
      <c r="K64" s="93">
        <f t="shared" si="24"/>
        <v>31.000000000005912</v>
      </c>
      <c r="L64" s="94" t="s">
        <v>15</v>
      </c>
      <c r="M64" s="133" t="s">
        <v>12</v>
      </c>
      <c r="N64" s="133" t="s">
        <v>18</v>
      </c>
      <c r="O64" s="133" t="s">
        <v>12</v>
      </c>
      <c r="P64" s="133" t="s">
        <v>15</v>
      </c>
      <c r="Q64" s="133" t="s">
        <v>18</v>
      </c>
      <c r="R64" s="133" t="s">
        <v>12</v>
      </c>
      <c r="S64" s="96" t="s">
        <v>15</v>
      </c>
      <c r="T64" s="105">
        <v>133.15</v>
      </c>
      <c r="U64" s="95">
        <v>132.90600000000001</v>
      </c>
      <c r="V64" s="97">
        <v>244</v>
      </c>
      <c r="W64" s="97">
        <v>197</v>
      </c>
      <c r="X64" s="97">
        <v>16</v>
      </c>
      <c r="Y64" s="97">
        <v>31</v>
      </c>
      <c r="Z64" s="98">
        <v>244</v>
      </c>
      <c r="AA64" s="99">
        <f t="shared" si="1"/>
        <v>-2.2737367544323206E-13</v>
      </c>
      <c r="AB64" s="97">
        <f t="shared" si="2"/>
        <v>-2.5693225325085223E-11</v>
      </c>
      <c r="AC64" s="97">
        <f t="shared" si="3"/>
        <v>1.9554136088117957E-11</v>
      </c>
      <c r="AD64" s="100">
        <f t="shared" si="4"/>
        <v>5.9117155615240335E-12</v>
      </c>
    </row>
    <row r="65" spans="1:30">
      <c r="A65" s="125">
        <v>43054</v>
      </c>
      <c r="B65" s="105"/>
      <c r="C65" s="95"/>
      <c r="D65" s="95"/>
      <c r="E65" s="95"/>
      <c r="F65" s="95"/>
      <c r="G65" s="97"/>
      <c r="H65" s="97"/>
      <c r="I65" s="97"/>
      <c r="J65" s="97"/>
      <c r="K65" s="98"/>
      <c r="L65" s="94"/>
      <c r="M65" s="133"/>
      <c r="N65" s="133"/>
      <c r="O65" s="133"/>
      <c r="P65" s="133"/>
      <c r="Q65" s="133"/>
      <c r="R65" s="133"/>
      <c r="S65" s="96"/>
      <c r="T65" s="105"/>
      <c r="U65" s="95"/>
      <c r="V65" s="97"/>
      <c r="W65" s="97"/>
      <c r="X65" s="97"/>
      <c r="Y65" s="97"/>
      <c r="Z65" s="98"/>
      <c r="AA65" s="99">
        <f t="shared" si="1"/>
        <v>0</v>
      </c>
      <c r="AB65" s="97">
        <f t="shared" si="2"/>
        <v>0</v>
      </c>
      <c r="AC65" s="97">
        <f t="shared" si="3"/>
        <v>0</v>
      </c>
      <c r="AD65" s="100">
        <f t="shared" si="4"/>
        <v>0</v>
      </c>
    </row>
    <row r="66" spans="1:30">
      <c r="A66" s="89">
        <v>0</v>
      </c>
      <c r="B66" s="105" t="s">
        <v>13</v>
      </c>
      <c r="C66" s="95">
        <v>133.71600000000001</v>
      </c>
      <c r="D66" s="95">
        <v>133.82900000000001</v>
      </c>
      <c r="E66" s="95">
        <v>133.29400000000001</v>
      </c>
      <c r="F66" s="95">
        <v>133.458</v>
      </c>
      <c r="G66" s="97">
        <v>8045</v>
      </c>
      <c r="H66" s="97">
        <f t="shared" si="0"/>
        <v>534.99999999999659</v>
      </c>
      <c r="I66" s="97">
        <f>(C66-F66)*1000</f>
        <v>258.00000000000978</v>
      </c>
      <c r="J66" s="97">
        <f t="shared" ref="J66:J67" si="25">(D66-C66)*1000</f>
        <v>112.99999999999955</v>
      </c>
      <c r="K66" s="98">
        <f t="shared" ref="K66:K67" si="26">(F66-E66)*1000</f>
        <v>163.99999999998727</v>
      </c>
      <c r="L66" s="94" t="s">
        <v>15</v>
      </c>
      <c r="M66" s="133" t="s">
        <v>13</v>
      </c>
      <c r="N66" s="133" t="s">
        <v>24</v>
      </c>
      <c r="O66" s="133" t="s">
        <v>13</v>
      </c>
      <c r="P66" s="133" t="s">
        <v>15</v>
      </c>
      <c r="Q66" s="133" t="s">
        <v>24</v>
      </c>
      <c r="R66" s="133" t="s">
        <v>13</v>
      </c>
      <c r="S66" s="96" t="s">
        <v>15</v>
      </c>
      <c r="T66" s="105">
        <v>133.82900000000001</v>
      </c>
      <c r="U66" s="95">
        <v>133.29400000000001</v>
      </c>
      <c r="V66" s="97">
        <v>535</v>
      </c>
      <c r="W66" s="97">
        <v>258</v>
      </c>
      <c r="X66" s="97">
        <v>113</v>
      </c>
      <c r="Y66" s="97">
        <v>164</v>
      </c>
      <c r="Z66" s="98">
        <v>535</v>
      </c>
      <c r="AA66" s="99">
        <f t="shared" si="1"/>
        <v>-3.4106051316484809E-12</v>
      </c>
      <c r="AB66" s="97">
        <f t="shared" si="2"/>
        <v>9.7770680440589786E-12</v>
      </c>
      <c r="AC66" s="97">
        <f t="shared" si="3"/>
        <v>-4.5474735088646412E-13</v>
      </c>
      <c r="AD66" s="100">
        <f t="shared" si="4"/>
        <v>-1.2732925824820995E-11</v>
      </c>
    </row>
    <row r="67" spans="1:30">
      <c r="A67" s="89">
        <v>0.16666666666666666</v>
      </c>
      <c r="B67" s="105" t="s">
        <v>13</v>
      </c>
      <c r="C67" s="95">
        <v>133.458</v>
      </c>
      <c r="D67" s="95">
        <v>133.56299999999999</v>
      </c>
      <c r="E67" s="95">
        <v>133.315</v>
      </c>
      <c r="F67" s="95">
        <v>133.41300000000001</v>
      </c>
      <c r="G67" s="97">
        <v>7668</v>
      </c>
      <c r="H67" s="97">
        <f t="shared" si="0"/>
        <v>247.99999999999045</v>
      </c>
      <c r="I67" s="97">
        <f>(C67-F67)*1000</f>
        <v>44.999999999987494</v>
      </c>
      <c r="J67" s="97">
        <f t="shared" si="25"/>
        <v>104.99999999998977</v>
      </c>
      <c r="K67" s="98">
        <f t="shared" si="26"/>
        <v>98.000000000013188</v>
      </c>
      <c r="L67" s="94" t="s">
        <v>15</v>
      </c>
      <c r="M67" s="133" t="s">
        <v>13</v>
      </c>
      <c r="N67" s="133" t="s">
        <v>24</v>
      </c>
      <c r="O67" s="133" t="s">
        <v>13</v>
      </c>
      <c r="P67" s="133" t="s">
        <v>15</v>
      </c>
      <c r="Q67" s="133" t="s">
        <v>24</v>
      </c>
      <c r="R67" s="133" t="s">
        <v>13</v>
      </c>
      <c r="S67" s="96" t="s">
        <v>15</v>
      </c>
      <c r="T67" s="105">
        <v>133.56299999999999</v>
      </c>
      <c r="U67" s="95">
        <v>133.315</v>
      </c>
      <c r="V67" s="97">
        <v>248</v>
      </c>
      <c r="W67" s="97">
        <v>45</v>
      </c>
      <c r="X67" s="97">
        <v>105</v>
      </c>
      <c r="Y67" s="97">
        <v>98</v>
      </c>
      <c r="Z67" s="98">
        <v>248</v>
      </c>
      <c r="AA67" s="99">
        <f t="shared" si="1"/>
        <v>-9.5496943686157465E-12</v>
      </c>
      <c r="AB67" s="97">
        <f t="shared" si="2"/>
        <v>-1.2505552149377763E-11</v>
      </c>
      <c r="AC67" s="97">
        <f t="shared" si="3"/>
        <v>-1.0231815394945443E-11</v>
      </c>
      <c r="AD67" s="100">
        <f t="shared" si="4"/>
        <v>1.3187673175707459E-11</v>
      </c>
    </row>
    <row r="68" spans="1:30">
      <c r="A68" s="89">
        <v>0.33333333333333331</v>
      </c>
      <c r="B68" s="106" t="s">
        <v>12</v>
      </c>
      <c r="C68" s="91">
        <v>133.41200000000001</v>
      </c>
      <c r="D68" s="91">
        <v>133.636</v>
      </c>
      <c r="E68" s="91">
        <v>133.37299999999999</v>
      </c>
      <c r="F68" s="91">
        <v>133.511</v>
      </c>
      <c r="G68" s="92">
        <v>11117</v>
      </c>
      <c r="H68" s="92">
        <f t="shared" si="0"/>
        <v>263.00000000000523</v>
      </c>
      <c r="I68" s="92">
        <f t="shared" si="5"/>
        <v>98.999999999989541</v>
      </c>
      <c r="J68" s="92">
        <f>(D68-F68)*1000</f>
        <v>125</v>
      </c>
      <c r="K68" s="93">
        <f>(C68-E68)*1000</f>
        <v>39.000000000015689</v>
      </c>
      <c r="L68" s="94" t="s">
        <v>15</v>
      </c>
      <c r="M68" s="133" t="s">
        <v>12</v>
      </c>
      <c r="N68" s="133" t="s">
        <v>24</v>
      </c>
      <c r="O68" s="133" t="s">
        <v>12</v>
      </c>
      <c r="P68" s="133" t="s">
        <v>15</v>
      </c>
      <c r="Q68" s="133" t="s">
        <v>24</v>
      </c>
      <c r="R68" s="133" t="s">
        <v>12</v>
      </c>
      <c r="S68" s="96" t="s">
        <v>15</v>
      </c>
      <c r="T68" s="105">
        <v>133.636</v>
      </c>
      <c r="U68" s="95">
        <v>133.37299999999999</v>
      </c>
      <c r="V68" s="97">
        <v>263</v>
      </c>
      <c r="W68" s="97">
        <v>99</v>
      </c>
      <c r="X68" s="97">
        <v>125</v>
      </c>
      <c r="Y68" s="97">
        <v>39</v>
      </c>
      <c r="Z68" s="98">
        <v>263</v>
      </c>
      <c r="AA68" s="99">
        <f t="shared" si="1"/>
        <v>5.2295945351943374E-12</v>
      </c>
      <c r="AB68" s="97">
        <f t="shared" si="2"/>
        <v>-1.0459189070388675E-11</v>
      </c>
      <c r="AC68" s="97">
        <f t="shared" si="3"/>
        <v>0</v>
      </c>
      <c r="AD68" s="100">
        <f t="shared" si="4"/>
        <v>1.5688783605583012E-11</v>
      </c>
    </row>
    <row r="69" spans="1:30">
      <c r="A69" s="89">
        <v>0.5</v>
      </c>
      <c r="B69" s="105" t="s">
        <v>13</v>
      </c>
      <c r="C69" s="95">
        <v>133.512</v>
      </c>
      <c r="D69" s="95">
        <v>133.589</v>
      </c>
      <c r="E69" s="95">
        <v>133.15</v>
      </c>
      <c r="F69" s="95">
        <v>133.44200000000001</v>
      </c>
      <c r="G69" s="97">
        <v>14380</v>
      </c>
      <c r="H69" s="97">
        <f t="shared" si="0"/>
        <v>438.99999999999295</v>
      </c>
      <c r="I69" s="97">
        <f t="shared" ref="I69:I71" si="27">(C69-F69)*1000</f>
        <v>69.999999999993179</v>
      </c>
      <c r="J69" s="97">
        <f t="shared" ref="J69:J71" si="28">(D69-C69)*1000</f>
        <v>76.999999999998181</v>
      </c>
      <c r="K69" s="98">
        <f t="shared" ref="K69:K71" si="29">(F69-E69)*1000</f>
        <v>292.00000000000159</v>
      </c>
      <c r="L69" s="94" t="s">
        <v>15</v>
      </c>
      <c r="M69" s="133" t="s">
        <v>13</v>
      </c>
      <c r="N69" s="133" t="s">
        <v>24</v>
      </c>
      <c r="O69" s="133" t="s">
        <v>13</v>
      </c>
      <c r="P69" s="133" t="s">
        <v>15</v>
      </c>
      <c r="Q69" s="133" t="s">
        <v>24</v>
      </c>
      <c r="R69" s="133" t="s">
        <v>13</v>
      </c>
      <c r="S69" s="96" t="s">
        <v>15</v>
      </c>
      <c r="T69" s="105">
        <v>133.589</v>
      </c>
      <c r="U69" s="95">
        <v>133.15</v>
      </c>
      <c r="V69" s="97">
        <v>439</v>
      </c>
      <c r="W69" s="97">
        <v>70</v>
      </c>
      <c r="X69" s="97">
        <v>77</v>
      </c>
      <c r="Y69" s="97">
        <v>292</v>
      </c>
      <c r="Z69" s="98">
        <v>439</v>
      </c>
      <c r="AA69" s="99">
        <f t="shared" si="1"/>
        <v>-7.0485839387401938E-12</v>
      </c>
      <c r="AB69" s="97">
        <f t="shared" si="2"/>
        <v>-6.8212102632969618E-12</v>
      </c>
      <c r="AC69" s="97">
        <f t="shared" si="3"/>
        <v>-1.8189894035458565E-12</v>
      </c>
      <c r="AD69" s="100">
        <f t="shared" si="4"/>
        <v>1.5916157281026244E-12</v>
      </c>
    </row>
    <row r="70" spans="1:30">
      <c r="A70" s="89">
        <v>0.66666666666666663</v>
      </c>
      <c r="B70" s="105" t="s">
        <v>13</v>
      </c>
      <c r="C70" s="95">
        <v>133.44499999999999</v>
      </c>
      <c r="D70" s="95">
        <v>133.52699999999999</v>
      </c>
      <c r="E70" s="95">
        <v>133.107</v>
      </c>
      <c r="F70" s="95">
        <v>133.12700000000001</v>
      </c>
      <c r="G70" s="97">
        <v>10193</v>
      </c>
      <c r="H70" s="97">
        <f t="shared" si="0"/>
        <v>419.99999999998749</v>
      </c>
      <c r="I70" s="97">
        <f t="shared" si="27"/>
        <v>317.99999999998363</v>
      </c>
      <c r="J70" s="97">
        <f t="shared" si="28"/>
        <v>81.999999999993634</v>
      </c>
      <c r="K70" s="98">
        <f t="shared" si="29"/>
        <v>20.000000000010232</v>
      </c>
      <c r="L70" s="94" t="s">
        <v>15</v>
      </c>
      <c r="M70" s="133" t="s">
        <v>13</v>
      </c>
      <c r="N70" s="133" t="s">
        <v>24</v>
      </c>
      <c r="O70" s="133" t="s">
        <v>13</v>
      </c>
      <c r="P70" s="133" t="s">
        <v>15</v>
      </c>
      <c r="Q70" s="133" t="s">
        <v>24</v>
      </c>
      <c r="R70" s="133" t="s">
        <v>13</v>
      </c>
      <c r="S70" s="96" t="s">
        <v>15</v>
      </c>
      <c r="T70" s="105">
        <v>133.52699999999999</v>
      </c>
      <c r="U70" s="95">
        <v>133.107</v>
      </c>
      <c r="V70" s="97">
        <v>420</v>
      </c>
      <c r="W70" s="97">
        <v>318</v>
      </c>
      <c r="X70" s="97">
        <v>82</v>
      </c>
      <c r="Y70" s="97">
        <v>20</v>
      </c>
      <c r="Z70" s="98">
        <v>420</v>
      </c>
      <c r="AA70" s="99">
        <f t="shared" si="1"/>
        <v>-1.2505552149377763E-11</v>
      </c>
      <c r="AB70" s="97">
        <f t="shared" si="2"/>
        <v>-1.6370904631912708E-11</v>
      </c>
      <c r="AC70" s="97">
        <f t="shared" si="3"/>
        <v>-6.3664629124104977E-12</v>
      </c>
      <c r="AD70" s="100">
        <f t="shared" si="4"/>
        <v>1.0231815394945443E-11</v>
      </c>
    </row>
    <row r="71" spans="1:30">
      <c r="A71" s="89">
        <v>0.83333333333333337</v>
      </c>
      <c r="B71" s="105" t="s">
        <v>13</v>
      </c>
      <c r="C71" s="95">
        <v>133.12799999999999</v>
      </c>
      <c r="D71" s="95">
        <v>133.15100000000001</v>
      </c>
      <c r="E71" s="95">
        <v>132.78800000000001</v>
      </c>
      <c r="F71" s="95">
        <v>132.864</v>
      </c>
      <c r="G71" s="97">
        <v>8371</v>
      </c>
      <c r="H71" s="97">
        <f t="shared" si="0"/>
        <v>362.99999999999955</v>
      </c>
      <c r="I71" s="97">
        <f t="shared" si="27"/>
        <v>263.99999999998158</v>
      </c>
      <c r="J71" s="97">
        <f t="shared" si="28"/>
        <v>23.000000000024556</v>
      </c>
      <c r="K71" s="98">
        <f t="shared" si="29"/>
        <v>75.999999999993406</v>
      </c>
      <c r="L71" s="94" t="s">
        <v>15</v>
      </c>
      <c r="M71" s="133" t="s">
        <v>13</v>
      </c>
      <c r="N71" s="133" t="s">
        <v>24</v>
      </c>
      <c r="O71" s="133" t="s">
        <v>13</v>
      </c>
      <c r="P71" s="133" t="s">
        <v>15</v>
      </c>
      <c r="Q71" s="133" t="s">
        <v>24</v>
      </c>
      <c r="R71" s="133" t="s">
        <v>13</v>
      </c>
      <c r="S71" s="96" t="s">
        <v>15</v>
      </c>
      <c r="T71" s="105">
        <v>133.15100000000001</v>
      </c>
      <c r="U71" s="95">
        <v>132.78800000000001</v>
      </c>
      <c r="V71" s="97">
        <v>363</v>
      </c>
      <c r="W71" s="97">
        <v>264</v>
      </c>
      <c r="X71" s="97">
        <v>23</v>
      </c>
      <c r="Y71" s="97">
        <v>76</v>
      </c>
      <c r="Z71" s="98">
        <v>363</v>
      </c>
      <c r="AA71" s="108">
        <f t="shared" si="1"/>
        <v>-4.5474735088646412E-13</v>
      </c>
      <c r="AB71" s="97">
        <f t="shared" si="2"/>
        <v>-1.8417267710901797E-11</v>
      </c>
      <c r="AC71" s="97">
        <f t="shared" si="3"/>
        <v>2.4556356947869062E-11</v>
      </c>
      <c r="AD71" s="100">
        <f t="shared" si="4"/>
        <v>-6.5938365878537297E-12</v>
      </c>
    </row>
    <row r="72" spans="1:30">
      <c r="A72" s="125">
        <v>43053</v>
      </c>
      <c r="B72" s="105"/>
      <c r="C72" s="95"/>
      <c r="D72" s="95"/>
      <c r="E72" s="95"/>
      <c r="F72" s="95"/>
      <c r="G72" s="97"/>
      <c r="H72" s="97"/>
      <c r="I72" s="97"/>
      <c r="J72" s="97"/>
      <c r="K72" s="98"/>
      <c r="L72" s="94"/>
      <c r="M72" s="133"/>
      <c r="N72" s="133"/>
      <c r="O72" s="133"/>
      <c r="P72" s="133"/>
      <c r="Q72" s="133"/>
      <c r="R72" s="133"/>
      <c r="S72" s="96"/>
      <c r="T72" s="105"/>
      <c r="U72" s="95"/>
      <c r="V72" s="97"/>
      <c r="W72" s="97"/>
      <c r="X72" s="97"/>
      <c r="Y72" s="97"/>
      <c r="Z72" s="98"/>
      <c r="AA72" s="99">
        <f t="shared" si="1"/>
        <v>0</v>
      </c>
      <c r="AB72" s="97">
        <f t="shared" si="2"/>
        <v>0</v>
      </c>
      <c r="AC72" s="97">
        <f t="shared" si="3"/>
        <v>0</v>
      </c>
      <c r="AD72" s="100">
        <f t="shared" si="4"/>
        <v>0</v>
      </c>
    </row>
    <row r="73" spans="1:30">
      <c r="A73" s="89">
        <v>0</v>
      </c>
      <c r="B73" s="106" t="s">
        <v>12</v>
      </c>
      <c r="C73" s="91">
        <v>132.50700000000001</v>
      </c>
      <c r="D73" s="91">
        <v>132.70599999999999</v>
      </c>
      <c r="E73" s="91">
        <v>132.48699999999999</v>
      </c>
      <c r="F73" s="91">
        <v>132.61099999999999</v>
      </c>
      <c r="G73" s="92">
        <v>8253</v>
      </c>
      <c r="H73" s="92">
        <f t="shared" si="0"/>
        <v>218.99999999999409</v>
      </c>
      <c r="I73" s="92">
        <f t="shared" si="5"/>
        <v>103.99999999998499</v>
      </c>
      <c r="J73" s="92">
        <f t="shared" ref="J73:J77" si="30">(D73-F73)*1000</f>
        <v>94.999999999998863</v>
      </c>
      <c r="K73" s="93">
        <f t="shared" ref="K73:K77" si="31">(C73-E73)*1000</f>
        <v>20.000000000010232</v>
      </c>
      <c r="L73" s="94" t="s">
        <v>15</v>
      </c>
      <c r="M73" s="133" t="s">
        <v>12</v>
      </c>
      <c r="N73" s="133" t="s">
        <v>26</v>
      </c>
      <c r="O73" s="133" t="s">
        <v>12</v>
      </c>
      <c r="P73" s="133" t="s">
        <v>15</v>
      </c>
      <c r="Q73" s="133" t="s">
        <v>26</v>
      </c>
      <c r="R73" s="133" t="s">
        <v>12</v>
      </c>
      <c r="S73" s="96" t="s">
        <v>15</v>
      </c>
      <c r="T73" s="105">
        <v>132.70599999999999</v>
      </c>
      <c r="U73" s="95">
        <v>132.48699999999999</v>
      </c>
      <c r="V73" s="97">
        <v>219</v>
      </c>
      <c r="W73" s="97">
        <v>104</v>
      </c>
      <c r="X73" s="97">
        <v>95</v>
      </c>
      <c r="Y73" s="97">
        <v>20</v>
      </c>
      <c r="Z73" s="98">
        <v>219</v>
      </c>
      <c r="AA73" s="99">
        <f t="shared" si="1"/>
        <v>-5.9117155615240335E-12</v>
      </c>
      <c r="AB73" s="97">
        <f t="shared" si="2"/>
        <v>-1.5006662579253316E-11</v>
      </c>
      <c r="AC73" s="97">
        <f t="shared" si="3"/>
        <v>-1.1368683772161603E-12</v>
      </c>
      <c r="AD73" s="100">
        <f t="shared" si="4"/>
        <v>1.0231815394945443E-11</v>
      </c>
    </row>
    <row r="74" spans="1:30">
      <c r="A74" s="89">
        <v>0.16666666666666666</v>
      </c>
      <c r="B74" s="106" t="s">
        <v>12</v>
      </c>
      <c r="C74" s="91">
        <v>132.61099999999999</v>
      </c>
      <c r="D74" s="91">
        <v>133.01599999999999</v>
      </c>
      <c r="E74" s="91">
        <v>132.565</v>
      </c>
      <c r="F74" s="91">
        <v>132.93700000000001</v>
      </c>
      <c r="G74" s="92">
        <v>7708</v>
      </c>
      <c r="H74" s="92">
        <f t="shared" si="0"/>
        <v>450.99999999999341</v>
      </c>
      <c r="I74" s="92">
        <f t="shared" si="5"/>
        <v>326.00000000002183</v>
      </c>
      <c r="J74" s="92">
        <f t="shared" si="30"/>
        <v>78.999999999979309</v>
      </c>
      <c r="K74" s="93">
        <f t="shared" si="31"/>
        <v>45.999999999992269</v>
      </c>
      <c r="L74" s="94" t="s">
        <v>15</v>
      </c>
      <c r="M74" s="133" t="s">
        <v>12</v>
      </c>
      <c r="N74" s="133" t="s">
        <v>26</v>
      </c>
      <c r="O74" s="133" t="s">
        <v>12</v>
      </c>
      <c r="P74" s="133" t="s">
        <v>15</v>
      </c>
      <c r="Q74" s="133" t="s">
        <v>26</v>
      </c>
      <c r="R74" s="133" t="s">
        <v>12</v>
      </c>
      <c r="S74" s="96" t="s">
        <v>15</v>
      </c>
      <c r="T74" s="105">
        <v>133.01599999999999</v>
      </c>
      <c r="U74" s="95">
        <v>132.565</v>
      </c>
      <c r="V74" s="97">
        <v>451</v>
      </c>
      <c r="W74" s="97">
        <v>326</v>
      </c>
      <c r="X74" s="97">
        <v>79</v>
      </c>
      <c r="Y74" s="97">
        <v>46</v>
      </c>
      <c r="Z74" s="98">
        <v>451</v>
      </c>
      <c r="AA74" s="99">
        <f t="shared" si="1"/>
        <v>-6.5938365878537297E-12</v>
      </c>
      <c r="AB74" s="97">
        <f t="shared" si="2"/>
        <v>2.1827872842550278E-11</v>
      </c>
      <c r="AC74" s="97">
        <f t="shared" si="3"/>
        <v>-2.0691004465334117E-11</v>
      </c>
      <c r="AD74" s="100">
        <f t="shared" si="4"/>
        <v>-7.73070496506989E-12</v>
      </c>
    </row>
    <row r="75" spans="1:30">
      <c r="A75" s="89">
        <v>0.33333333333333331</v>
      </c>
      <c r="B75" s="106" t="s">
        <v>12</v>
      </c>
      <c r="C75" s="91">
        <v>132.93799999999999</v>
      </c>
      <c r="D75" s="91">
        <v>133.328</v>
      </c>
      <c r="E75" s="91">
        <v>132.92099999999999</v>
      </c>
      <c r="F75" s="91">
        <v>133.22999999999999</v>
      </c>
      <c r="G75" s="92">
        <v>11506</v>
      </c>
      <c r="H75" s="92">
        <f t="shared" si="0"/>
        <v>407.00000000001069</v>
      </c>
      <c r="I75" s="92">
        <f t="shared" si="5"/>
        <v>292.00000000000159</v>
      </c>
      <c r="J75" s="92">
        <f t="shared" si="30"/>
        <v>98.000000000013188</v>
      </c>
      <c r="K75" s="93">
        <f t="shared" si="31"/>
        <v>16.999999999995907</v>
      </c>
      <c r="L75" s="94" t="s">
        <v>15</v>
      </c>
      <c r="M75" s="133" t="s">
        <v>12</v>
      </c>
      <c r="N75" s="133" t="s">
        <v>26</v>
      </c>
      <c r="O75" s="133" t="s">
        <v>12</v>
      </c>
      <c r="P75" s="133" t="s">
        <v>15</v>
      </c>
      <c r="Q75" s="133" t="s">
        <v>26</v>
      </c>
      <c r="R75" s="133" t="s">
        <v>12</v>
      </c>
      <c r="S75" s="96" t="s">
        <v>15</v>
      </c>
      <c r="T75" s="105">
        <v>133.328</v>
      </c>
      <c r="U75" s="95">
        <v>132.92099999999999</v>
      </c>
      <c r="V75" s="97">
        <v>407</v>
      </c>
      <c r="W75" s="97">
        <v>292</v>
      </c>
      <c r="X75" s="97">
        <v>98</v>
      </c>
      <c r="Y75" s="97">
        <v>17</v>
      </c>
      <c r="Z75" s="98">
        <v>407</v>
      </c>
      <c r="AA75" s="99">
        <f t="shared" si="1"/>
        <v>1.0686562745831907E-11</v>
      </c>
      <c r="AB75" s="97">
        <f t="shared" si="2"/>
        <v>1.5916157281026244E-12</v>
      </c>
      <c r="AC75" s="97">
        <f t="shared" si="3"/>
        <v>1.3187673175707459E-11</v>
      </c>
      <c r="AD75" s="100">
        <f t="shared" si="4"/>
        <v>-4.0927261579781771E-12</v>
      </c>
    </row>
    <row r="76" spans="1:30">
      <c r="A76" s="89">
        <v>0.5</v>
      </c>
      <c r="B76" s="106" t="s">
        <v>12</v>
      </c>
      <c r="C76" s="91">
        <v>133.22999999999999</v>
      </c>
      <c r="D76" s="91">
        <v>133.50200000000001</v>
      </c>
      <c r="E76" s="91">
        <v>133.16200000000001</v>
      </c>
      <c r="F76" s="91">
        <v>133.35900000000001</v>
      </c>
      <c r="G76" s="92">
        <v>13630</v>
      </c>
      <c r="H76" s="92">
        <f t="shared" si="0"/>
        <v>340.00000000000341</v>
      </c>
      <c r="I76" s="92">
        <f t="shared" si="5"/>
        <v>129.0000000000191</v>
      </c>
      <c r="J76" s="92">
        <f t="shared" si="30"/>
        <v>143.00000000000068</v>
      </c>
      <c r="K76" s="93">
        <f t="shared" si="31"/>
        <v>67.999999999983629</v>
      </c>
      <c r="L76" s="94" t="s">
        <v>15</v>
      </c>
      <c r="M76" s="133" t="s">
        <v>12</v>
      </c>
      <c r="N76" s="133" t="s">
        <v>26</v>
      </c>
      <c r="O76" s="133" t="s">
        <v>12</v>
      </c>
      <c r="P76" s="133" t="s">
        <v>15</v>
      </c>
      <c r="Q76" s="133" t="s">
        <v>26</v>
      </c>
      <c r="R76" s="133" t="s">
        <v>12</v>
      </c>
      <c r="S76" s="96" t="s">
        <v>15</v>
      </c>
      <c r="T76" s="105">
        <v>133.50200000000001</v>
      </c>
      <c r="U76" s="95">
        <v>133.16200000000001</v>
      </c>
      <c r="V76" s="97">
        <v>340</v>
      </c>
      <c r="W76" s="97">
        <v>129</v>
      </c>
      <c r="X76" s="97">
        <v>143</v>
      </c>
      <c r="Y76" s="97">
        <v>68</v>
      </c>
      <c r="Z76" s="98">
        <v>340</v>
      </c>
      <c r="AA76" s="99">
        <f t="shared" si="1"/>
        <v>3.4106051316484809E-12</v>
      </c>
      <c r="AB76" s="97">
        <f t="shared" si="2"/>
        <v>1.9099388737231493E-11</v>
      </c>
      <c r="AC76" s="97">
        <f t="shared" si="3"/>
        <v>6.8212102632969618E-13</v>
      </c>
      <c r="AD76" s="100">
        <f t="shared" si="4"/>
        <v>-1.6370904631912708E-11</v>
      </c>
    </row>
    <row r="77" spans="1:30">
      <c r="A77" s="89">
        <v>0.66666666666666663</v>
      </c>
      <c r="B77" s="106" t="s">
        <v>12</v>
      </c>
      <c r="C77" s="91">
        <v>133.36000000000001</v>
      </c>
      <c r="D77" s="91">
        <v>133.81899999999999</v>
      </c>
      <c r="E77" s="91">
        <v>133.29300000000001</v>
      </c>
      <c r="F77" s="91">
        <v>133.72900000000001</v>
      </c>
      <c r="G77" s="92">
        <v>11210</v>
      </c>
      <c r="H77" s="92">
        <f t="shared" si="0"/>
        <v>525.99999999998204</v>
      </c>
      <c r="I77" s="92">
        <f t="shared" si="5"/>
        <v>368.99999999999977</v>
      </c>
      <c r="J77" s="92">
        <f t="shared" si="30"/>
        <v>89.999999999974989</v>
      </c>
      <c r="K77" s="93">
        <f t="shared" si="31"/>
        <v>67.000000000007276</v>
      </c>
      <c r="L77" s="94" t="s">
        <v>15</v>
      </c>
      <c r="M77" s="133" t="s">
        <v>12</v>
      </c>
      <c r="N77" s="133" t="s">
        <v>26</v>
      </c>
      <c r="O77" s="133" t="s">
        <v>12</v>
      </c>
      <c r="P77" s="133" t="s">
        <v>15</v>
      </c>
      <c r="Q77" s="133" t="s">
        <v>26</v>
      </c>
      <c r="R77" s="133" t="s">
        <v>12</v>
      </c>
      <c r="S77" s="96" t="s">
        <v>15</v>
      </c>
      <c r="T77" s="105">
        <v>133.81899999999999</v>
      </c>
      <c r="U77" s="95">
        <v>133.29300000000001</v>
      </c>
      <c r="V77" s="97">
        <v>526</v>
      </c>
      <c r="W77" s="97">
        <v>369</v>
      </c>
      <c r="X77" s="97">
        <v>90</v>
      </c>
      <c r="Y77" s="97">
        <v>67</v>
      </c>
      <c r="Z77" s="98">
        <v>526</v>
      </c>
      <c r="AA77" s="99">
        <f t="shared" si="1"/>
        <v>-1.7962520360015333E-11</v>
      </c>
      <c r="AB77" s="97">
        <f t="shared" si="2"/>
        <v>0</v>
      </c>
      <c r="AC77" s="97">
        <f t="shared" si="3"/>
        <v>-2.5011104298755527E-11</v>
      </c>
      <c r="AD77" s="100">
        <f t="shared" si="4"/>
        <v>7.2759576141834259E-12</v>
      </c>
    </row>
    <row r="78" spans="1:30">
      <c r="A78" s="89">
        <v>0.83333333333333337</v>
      </c>
      <c r="B78" s="105" t="s">
        <v>13</v>
      </c>
      <c r="C78" s="95">
        <v>133.72900000000001</v>
      </c>
      <c r="D78" s="95">
        <v>133.87100000000001</v>
      </c>
      <c r="E78" s="95">
        <v>133.685</v>
      </c>
      <c r="F78" s="95">
        <v>133.714</v>
      </c>
      <c r="G78" s="97">
        <v>6950</v>
      </c>
      <c r="H78" s="97">
        <f t="shared" si="0"/>
        <v>186.00000000000705</v>
      </c>
      <c r="I78" s="97">
        <f>(C78-F78)*1000</f>
        <v>15.000000000014779</v>
      </c>
      <c r="J78" s="97">
        <f>(D78-C78)*1000</f>
        <v>141.99999999999591</v>
      </c>
      <c r="K78" s="98">
        <f>(F78-E78)*1000</f>
        <v>28.999999999996362</v>
      </c>
      <c r="L78" s="94" t="s">
        <v>15</v>
      </c>
      <c r="M78" s="133" t="s">
        <v>13</v>
      </c>
      <c r="N78" s="133" t="s">
        <v>26</v>
      </c>
      <c r="O78" s="133" t="s">
        <v>13</v>
      </c>
      <c r="P78" s="133" t="s">
        <v>15</v>
      </c>
      <c r="Q78" s="133" t="s">
        <v>26</v>
      </c>
      <c r="R78" s="133" t="s">
        <v>13</v>
      </c>
      <c r="S78" s="96" t="s">
        <v>15</v>
      </c>
      <c r="T78" s="105">
        <v>133.87100000000001</v>
      </c>
      <c r="U78" s="95">
        <v>133.685</v>
      </c>
      <c r="V78" s="97">
        <v>186</v>
      </c>
      <c r="W78" s="97">
        <v>15</v>
      </c>
      <c r="X78" s="97">
        <v>142</v>
      </c>
      <c r="Y78" s="97">
        <v>29</v>
      </c>
      <c r="Z78" s="98">
        <v>186</v>
      </c>
      <c r="AA78" s="99">
        <f t="shared" si="1"/>
        <v>7.0485839387401938E-12</v>
      </c>
      <c r="AB78" s="97">
        <f t="shared" si="2"/>
        <v>1.4779288903810084E-11</v>
      </c>
      <c r="AC78" s="97">
        <f t="shared" si="3"/>
        <v>-4.0927261579781771E-12</v>
      </c>
      <c r="AD78" s="100">
        <f t="shared" si="4"/>
        <v>-3.637978807091713E-12</v>
      </c>
    </row>
    <row r="79" spans="1:30">
      <c r="A79" s="125">
        <v>43052</v>
      </c>
      <c r="B79" s="105"/>
      <c r="C79" s="95"/>
      <c r="D79" s="95"/>
      <c r="E79" s="95"/>
      <c r="F79" s="95"/>
      <c r="G79" s="97"/>
      <c r="H79" s="97"/>
      <c r="I79" s="97"/>
      <c r="J79" s="97"/>
      <c r="K79" s="98"/>
      <c r="L79" s="94"/>
      <c r="M79" s="133"/>
      <c r="N79" s="133"/>
      <c r="O79" s="133"/>
      <c r="P79" s="133"/>
      <c r="Q79" s="133"/>
      <c r="R79" s="133"/>
      <c r="S79" s="96"/>
      <c r="T79" s="105"/>
      <c r="U79" s="95"/>
      <c r="V79" s="97"/>
      <c r="W79" s="97"/>
      <c r="X79" s="97"/>
      <c r="Y79" s="97"/>
      <c r="Z79" s="98"/>
      <c r="AA79" s="99">
        <f t="shared" si="1"/>
        <v>0</v>
      </c>
      <c r="AB79" s="97">
        <f t="shared" si="2"/>
        <v>0</v>
      </c>
      <c r="AC79" s="97">
        <f t="shared" si="3"/>
        <v>0</v>
      </c>
      <c r="AD79" s="100">
        <f t="shared" si="4"/>
        <v>0</v>
      </c>
    </row>
    <row r="80" spans="1:30">
      <c r="A80" s="89">
        <v>0</v>
      </c>
      <c r="B80" s="105" t="s">
        <v>13</v>
      </c>
      <c r="C80" s="95">
        <v>132.57300000000001</v>
      </c>
      <c r="D80" s="95">
        <v>132.57499999999999</v>
      </c>
      <c r="E80" s="95">
        <v>132.30799999999999</v>
      </c>
      <c r="F80" s="95">
        <v>132.47</v>
      </c>
      <c r="G80" s="97">
        <v>8425</v>
      </c>
      <c r="H80" s="97">
        <f t="shared" ref="H80:H122" si="32">(D80-E80)*1000</f>
        <v>266.99999999999591</v>
      </c>
      <c r="I80" s="97">
        <f t="shared" ref="I80:I82" si="33">(C80-F80)*1000</f>
        <v>103.00000000000864</v>
      </c>
      <c r="J80" s="97">
        <f t="shared" ref="J80:J82" si="34">(D80-C80)*1000</f>
        <v>1.999999999981128</v>
      </c>
      <c r="K80" s="98">
        <f t="shared" ref="K80:K82" si="35">(F80-E80)*1000</f>
        <v>162.00000000000614</v>
      </c>
      <c r="L80" s="94" t="s">
        <v>15</v>
      </c>
      <c r="M80" s="133" t="s">
        <v>13</v>
      </c>
      <c r="N80" s="133" t="s">
        <v>27</v>
      </c>
      <c r="O80" s="133" t="s">
        <v>13</v>
      </c>
      <c r="P80" s="133" t="s">
        <v>15</v>
      </c>
      <c r="Q80" s="133" t="s">
        <v>27</v>
      </c>
      <c r="R80" s="133" t="s">
        <v>13</v>
      </c>
      <c r="S80" s="96" t="s">
        <v>15</v>
      </c>
      <c r="T80" s="105">
        <v>132.57499999999999</v>
      </c>
      <c r="U80" s="95">
        <v>132.30799999999999</v>
      </c>
      <c r="V80" s="97">
        <v>267</v>
      </c>
      <c r="W80" s="97">
        <v>103</v>
      </c>
      <c r="X80" s="97">
        <v>2</v>
      </c>
      <c r="Y80" s="97">
        <v>162</v>
      </c>
      <c r="Z80" s="98">
        <v>267</v>
      </c>
      <c r="AA80" s="99">
        <f t="shared" ref="AA80:AA122" si="36">H80-Z80</f>
        <v>-4.0927261579781771E-12</v>
      </c>
      <c r="AB80" s="97">
        <f t="shared" ref="AB80:AB122" si="37">I80-W80</f>
        <v>8.6401996668428183E-12</v>
      </c>
      <c r="AC80" s="97">
        <f t="shared" ref="AC80:AC122" si="38">J80-X80</f>
        <v>-1.8872015061788261E-11</v>
      </c>
      <c r="AD80" s="100">
        <f t="shared" ref="AD80:AD122" si="39">K80-Y80</f>
        <v>6.1390892369672656E-12</v>
      </c>
    </row>
    <row r="81" spans="1:30">
      <c r="A81" s="89">
        <v>0.16666666666666666</v>
      </c>
      <c r="B81" s="105" t="s">
        <v>13</v>
      </c>
      <c r="C81" s="95">
        <v>132.47</v>
      </c>
      <c r="D81" s="95">
        <v>132.48099999999999</v>
      </c>
      <c r="E81" s="95">
        <v>132.053</v>
      </c>
      <c r="F81" s="95">
        <v>132.059</v>
      </c>
      <c r="G81" s="97">
        <v>8667</v>
      </c>
      <c r="H81" s="97">
        <f t="shared" si="32"/>
        <v>427.99999999999727</v>
      </c>
      <c r="I81" s="97">
        <f t="shared" si="33"/>
        <v>411.00000000000136</v>
      </c>
      <c r="J81" s="97">
        <f t="shared" si="34"/>
        <v>10.99999999999568</v>
      </c>
      <c r="K81" s="98">
        <f t="shared" si="35"/>
        <v>6.0000000000002274</v>
      </c>
      <c r="L81" s="94" t="s">
        <v>15</v>
      </c>
      <c r="M81" s="133" t="s">
        <v>13</v>
      </c>
      <c r="N81" s="133" t="s">
        <v>27</v>
      </c>
      <c r="O81" s="133" t="s">
        <v>13</v>
      </c>
      <c r="P81" s="133" t="s">
        <v>15</v>
      </c>
      <c r="Q81" s="133" t="s">
        <v>27</v>
      </c>
      <c r="R81" s="133" t="s">
        <v>13</v>
      </c>
      <c r="S81" s="96" t="s">
        <v>15</v>
      </c>
      <c r="T81" s="105">
        <v>132.48099999999999</v>
      </c>
      <c r="U81" s="95">
        <v>132.053</v>
      </c>
      <c r="V81" s="97">
        <v>428</v>
      </c>
      <c r="W81" s="97">
        <v>411</v>
      </c>
      <c r="X81" s="97">
        <v>11</v>
      </c>
      <c r="Y81" s="97">
        <v>6</v>
      </c>
      <c r="Z81" s="98">
        <v>428</v>
      </c>
      <c r="AA81" s="99">
        <f t="shared" si="36"/>
        <v>-2.7284841053187847E-12</v>
      </c>
      <c r="AB81" s="97">
        <f t="shared" si="37"/>
        <v>1.3642420526593924E-12</v>
      </c>
      <c r="AC81" s="97">
        <f t="shared" si="38"/>
        <v>-4.3200998334214091E-12</v>
      </c>
      <c r="AD81" s="100">
        <f t="shared" si="39"/>
        <v>2.2737367544323206E-13</v>
      </c>
    </row>
    <row r="82" spans="1:30">
      <c r="A82" s="89">
        <v>0.33333333333333331</v>
      </c>
      <c r="B82" s="105" t="s">
        <v>13</v>
      </c>
      <c r="C82" s="95">
        <v>132.059</v>
      </c>
      <c r="D82" s="95">
        <v>132.18199999999999</v>
      </c>
      <c r="E82" s="95">
        <v>131.917</v>
      </c>
      <c r="F82" s="95">
        <v>132.047</v>
      </c>
      <c r="G82" s="97">
        <v>10070</v>
      </c>
      <c r="H82" s="97">
        <f t="shared" si="32"/>
        <v>264.99999999998636</v>
      </c>
      <c r="I82" s="97">
        <f t="shared" si="33"/>
        <v>12.000000000000455</v>
      </c>
      <c r="J82" s="97">
        <f t="shared" si="34"/>
        <v>122.99999999999045</v>
      </c>
      <c r="K82" s="98">
        <f t="shared" si="35"/>
        <v>129.99999999999545</v>
      </c>
      <c r="L82" s="94" t="s">
        <v>15</v>
      </c>
      <c r="M82" s="133" t="s">
        <v>13</v>
      </c>
      <c r="N82" s="133" t="s">
        <v>27</v>
      </c>
      <c r="O82" s="133" t="s">
        <v>13</v>
      </c>
      <c r="P82" s="133" t="s">
        <v>15</v>
      </c>
      <c r="Q82" s="133" t="s">
        <v>27</v>
      </c>
      <c r="R82" s="133" t="s">
        <v>13</v>
      </c>
      <c r="S82" s="96" t="s">
        <v>15</v>
      </c>
      <c r="T82" s="105">
        <v>132.18199999999999</v>
      </c>
      <c r="U82" s="95">
        <v>131.917</v>
      </c>
      <c r="V82" s="97">
        <v>265</v>
      </c>
      <c r="W82" s="97">
        <v>12</v>
      </c>
      <c r="X82" s="97">
        <v>123</v>
      </c>
      <c r="Y82" s="97">
        <v>130</v>
      </c>
      <c r="Z82" s="98">
        <v>265</v>
      </c>
      <c r="AA82" s="99">
        <f t="shared" si="36"/>
        <v>-1.3642420526593924E-11</v>
      </c>
      <c r="AB82" s="97">
        <f t="shared" si="37"/>
        <v>4.5474735088646412E-13</v>
      </c>
      <c r="AC82" s="97">
        <f t="shared" si="38"/>
        <v>-9.5496943686157465E-12</v>
      </c>
      <c r="AD82" s="100">
        <f t="shared" si="39"/>
        <v>-4.5474735088646412E-12</v>
      </c>
    </row>
    <row r="83" spans="1:30">
      <c r="A83" s="89">
        <v>0.5</v>
      </c>
      <c r="B83" s="106" t="s">
        <v>12</v>
      </c>
      <c r="C83" s="91">
        <v>132.048</v>
      </c>
      <c r="D83" s="91">
        <v>132.53700000000001</v>
      </c>
      <c r="E83" s="91">
        <v>132.03200000000001</v>
      </c>
      <c r="F83" s="91">
        <v>132.38999999999999</v>
      </c>
      <c r="G83" s="92">
        <v>11519</v>
      </c>
      <c r="H83" s="92">
        <f t="shared" si="32"/>
        <v>504.99999999999545</v>
      </c>
      <c r="I83" s="92">
        <f t="shared" ref="I83:I122" si="40">(F83-C83)*1000</f>
        <v>341.99999999998454</v>
      </c>
      <c r="J83" s="92">
        <f>(D83-F83)*1000</f>
        <v>147.00000000001978</v>
      </c>
      <c r="K83" s="93">
        <f t="shared" ref="K83:K85" si="41">(C83-E83)*1000</f>
        <v>15.999999999991132</v>
      </c>
      <c r="L83" s="94" t="s">
        <v>15</v>
      </c>
      <c r="M83" s="133" t="s">
        <v>12</v>
      </c>
      <c r="N83" s="133" t="s">
        <v>27</v>
      </c>
      <c r="O83" s="133" t="s">
        <v>12</v>
      </c>
      <c r="P83" s="133" t="s">
        <v>15</v>
      </c>
      <c r="Q83" s="133" t="s">
        <v>27</v>
      </c>
      <c r="R83" s="133" t="s">
        <v>12</v>
      </c>
      <c r="S83" s="96" t="s">
        <v>15</v>
      </c>
      <c r="T83" s="105">
        <v>132.53700000000001</v>
      </c>
      <c r="U83" s="95">
        <v>132.03200000000001</v>
      </c>
      <c r="V83" s="97">
        <v>505</v>
      </c>
      <c r="W83" s="97">
        <v>342</v>
      </c>
      <c r="X83" s="97">
        <v>147</v>
      </c>
      <c r="Y83" s="97">
        <v>16</v>
      </c>
      <c r="Z83" s="98">
        <v>505</v>
      </c>
      <c r="AA83" s="99">
        <f t="shared" si="36"/>
        <v>-4.5474735088646412E-12</v>
      </c>
      <c r="AB83" s="97">
        <f t="shared" si="37"/>
        <v>-1.546140993013978E-11</v>
      </c>
      <c r="AC83" s="97">
        <f t="shared" si="38"/>
        <v>1.9781509763561189E-11</v>
      </c>
      <c r="AD83" s="100">
        <f t="shared" si="39"/>
        <v>-8.8675733422860503E-12</v>
      </c>
    </row>
    <row r="84" spans="1:30">
      <c r="A84" s="89">
        <v>0.66666666666666663</v>
      </c>
      <c r="B84" s="106" t="s">
        <v>12</v>
      </c>
      <c r="C84" s="91">
        <v>132.38900000000001</v>
      </c>
      <c r="D84" s="91">
        <v>132.536</v>
      </c>
      <c r="E84" s="91">
        <v>132.297</v>
      </c>
      <c r="F84" s="91">
        <v>132.49</v>
      </c>
      <c r="G84" s="92">
        <v>7899</v>
      </c>
      <c r="H84" s="92">
        <f t="shared" si="32"/>
        <v>239.00000000000432</v>
      </c>
      <c r="I84" s="92">
        <f t="shared" si="40"/>
        <v>100.99999999999909</v>
      </c>
      <c r="J84" s="92">
        <f t="shared" ref="J84:J85" si="42">(D84-F84)*1000</f>
        <v>45.999999999992269</v>
      </c>
      <c r="K84" s="93">
        <f t="shared" si="41"/>
        <v>92.00000000001296</v>
      </c>
      <c r="L84" s="94" t="s">
        <v>15</v>
      </c>
      <c r="M84" s="133" t="s">
        <v>12</v>
      </c>
      <c r="N84" s="133" t="s">
        <v>27</v>
      </c>
      <c r="O84" s="133" t="s">
        <v>12</v>
      </c>
      <c r="P84" s="133" t="s">
        <v>15</v>
      </c>
      <c r="Q84" s="133" t="s">
        <v>27</v>
      </c>
      <c r="R84" s="133" t="s">
        <v>12</v>
      </c>
      <c r="S84" s="96" t="s">
        <v>15</v>
      </c>
      <c r="T84" s="105">
        <v>132.536</v>
      </c>
      <c r="U84" s="95">
        <v>132.297</v>
      </c>
      <c r="V84" s="97">
        <v>239</v>
      </c>
      <c r="W84" s="97">
        <v>101</v>
      </c>
      <c r="X84" s="97">
        <v>46</v>
      </c>
      <c r="Y84" s="97">
        <v>92</v>
      </c>
      <c r="Z84" s="98">
        <v>239</v>
      </c>
      <c r="AA84" s="99">
        <f t="shared" si="36"/>
        <v>4.3200998334214091E-12</v>
      </c>
      <c r="AB84" s="97">
        <f t="shared" si="37"/>
        <v>-9.0949470177292824E-13</v>
      </c>
      <c r="AC84" s="97">
        <f t="shared" si="38"/>
        <v>-7.73070496506989E-12</v>
      </c>
      <c r="AD84" s="100">
        <f t="shared" si="39"/>
        <v>1.2960299500264227E-11</v>
      </c>
    </row>
    <row r="85" spans="1:30">
      <c r="A85" s="89">
        <v>0.83333333333333337</v>
      </c>
      <c r="B85" s="106" t="s">
        <v>12</v>
      </c>
      <c r="C85" s="91">
        <v>132.49</v>
      </c>
      <c r="D85" s="91">
        <v>132.61600000000001</v>
      </c>
      <c r="E85" s="91">
        <v>132.471</v>
      </c>
      <c r="F85" s="91">
        <v>132.505</v>
      </c>
      <c r="G85" s="92">
        <v>6629</v>
      </c>
      <c r="H85" s="92">
        <f t="shared" si="32"/>
        <v>145.00000000001023</v>
      </c>
      <c r="I85" s="92">
        <f t="shared" si="40"/>
        <v>14.999999999986358</v>
      </c>
      <c r="J85" s="92">
        <f t="shared" si="42"/>
        <v>111.00000000001842</v>
      </c>
      <c r="K85" s="93">
        <f t="shared" si="41"/>
        <v>19.000000000005457</v>
      </c>
      <c r="L85" s="94" t="s">
        <v>15</v>
      </c>
      <c r="M85" s="133" t="s">
        <v>12</v>
      </c>
      <c r="N85" s="133" t="s">
        <v>27</v>
      </c>
      <c r="O85" s="133" t="s">
        <v>12</v>
      </c>
      <c r="P85" s="133" t="s">
        <v>15</v>
      </c>
      <c r="Q85" s="133" t="s">
        <v>27</v>
      </c>
      <c r="R85" s="133" t="s">
        <v>12</v>
      </c>
      <c r="S85" s="96" t="s">
        <v>15</v>
      </c>
      <c r="T85" s="105">
        <v>132.61600000000001</v>
      </c>
      <c r="U85" s="95">
        <v>132.471</v>
      </c>
      <c r="V85" s="97">
        <v>145</v>
      </c>
      <c r="W85" s="97">
        <v>15</v>
      </c>
      <c r="X85" s="97">
        <v>111</v>
      </c>
      <c r="Y85" s="97">
        <v>19</v>
      </c>
      <c r="Z85" s="98">
        <v>145</v>
      </c>
      <c r="AA85" s="99">
        <f t="shared" si="36"/>
        <v>1.0231815394945443E-11</v>
      </c>
      <c r="AB85" s="97">
        <f t="shared" si="37"/>
        <v>-1.3642420526593924E-11</v>
      </c>
      <c r="AC85" s="97">
        <f t="shared" si="38"/>
        <v>1.8417267710901797E-11</v>
      </c>
      <c r="AD85" s="100">
        <f t="shared" si="39"/>
        <v>5.4569682106375694E-12</v>
      </c>
    </row>
    <row r="86" spans="1:30">
      <c r="A86" s="125">
        <v>43051</v>
      </c>
      <c r="B86" s="107"/>
      <c r="C86" s="95"/>
      <c r="D86" s="95"/>
      <c r="E86" s="95"/>
      <c r="F86" s="95"/>
      <c r="G86" s="97"/>
      <c r="H86" s="97"/>
      <c r="I86" s="97"/>
      <c r="J86" s="97"/>
      <c r="K86" s="98"/>
      <c r="L86" s="94"/>
      <c r="M86" s="133"/>
      <c r="N86" s="133"/>
      <c r="O86" s="133"/>
      <c r="P86" s="133"/>
      <c r="Q86" s="133"/>
      <c r="R86" s="133"/>
      <c r="S86" s="96"/>
      <c r="T86" s="105"/>
      <c r="U86" s="95"/>
      <c r="V86" s="97"/>
      <c r="W86" s="97"/>
      <c r="X86" s="97"/>
      <c r="Y86" s="97"/>
      <c r="Z86" s="98"/>
      <c r="AA86" s="99">
        <f t="shared" si="36"/>
        <v>0</v>
      </c>
      <c r="AB86" s="97">
        <f t="shared" si="37"/>
        <v>0</v>
      </c>
      <c r="AC86" s="97">
        <f t="shared" si="38"/>
        <v>0</v>
      </c>
      <c r="AD86" s="100">
        <f t="shared" si="39"/>
        <v>0</v>
      </c>
    </row>
    <row r="87" spans="1:30">
      <c r="A87" s="89">
        <v>0.875</v>
      </c>
      <c r="B87" s="106" t="s">
        <v>12</v>
      </c>
      <c r="C87" s="91">
        <v>132.30600000000001</v>
      </c>
      <c r="D87" s="91">
        <v>132.583</v>
      </c>
      <c r="E87" s="91">
        <v>132.24</v>
      </c>
      <c r="F87" s="91">
        <v>132.571</v>
      </c>
      <c r="G87" s="92">
        <v>5137</v>
      </c>
      <c r="H87" s="92">
        <f t="shared" si="32"/>
        <v>342.99999999998931</v>
      </c>
      <c r="I87" s="92">
        <f t="shared" si="40"/>
        <v>264.99999999998636</v>
      </c>
      <c r="J87" s="92">
        <f>(D87-F87)*1000</f>
        <v>12.000000000000455</v>
      </c>
      <c r="K87" s="93">
        <f>(C87-E87)*1000</f>
        <v>66.000000000002501</v>
      </c>
      <c r="L87" s="94" t="s">
        <v>15</v>
      </c>
      <c r="M87" s="133" t="s">
        <v>28</v>
      </c>
      <c r="N87" s="133" t="s">
        <v>28</v>
      </c>
      <c r="O87" s="133" t="s">
        <v>28</v>
      </c>
      <c r="P87" s="133" t="s">
        <v>15</v>
      </c>
      <c r="Q87" s="133" t="s">
        <v>28</v>
      </c>
      <c r="R87" s="133" t="s">
        <v>28</v>
      </c>
      <c r="S87" s="96" t="s">
        <v>15</v>
      </c>
      <c r="T87" s="105">
        <v>132.583</v>
      </c>
      <c r="U87" s="95">
        <v>132.24</v>
      </c>
      <c r="V87" s="97">
        <v>343</v>
      </c>
      <c r="W87" s="97">
        <v>265</v>
      </c>
      <c r="X87" s="97">
        <v>12</v>
      </c>
      <c r="Y87" s="97">
        <v>66</v>
      </c>
      <c r="Z87" s="98">
        <v>343</v>
      </c>
      <c r="AA87" s="99">
        <f t="shared" si="36"/>
        <v>-1.0686562745831907E-11</v>
      </c>
      <c r="AB87" s="97">
        <f t="shared" si="37"/>
        <v>-1.3642420526593924E-11</v>
      </c>
      <c r="AC87" s="97">
        <f t="shared" si="38"/>
        <v>4.5474735088646412E-13</v>
      </c>
      <c r="AD87" s="100">
        <f t="shared" si="39"/>
        <v>2.5011104298755527E-12</v>
      </c>
    </row>
    <row r="88" spans="1:30">
      <c r="A88" s="125">
        <v>43049</v>
      </c>
      <c r="B88" s="107"/>
      <c r="C88" s="87"/>
      <c r="D88" s="87"/>
      <c r="E88" s="87"/>
      <c r="F88" s="87"/>
      <c r="G88" s="87"/>
      <c r="H88" s="97"/>
      <c r="I88" s="97"/>
      <c r="J88" s="97"/>
      <c r="K88" s="98"/>
      <c r="L88" s="94"/>
      <c r="M88" s="133"/>
      <c r="N88" s="133"/>
      <c r="O88" s="133"/>
      <c r="P88" s="133"/>
      <c r="Q88" s="133"/>
      <c r="R88" s="133"/>
      <c r="S88" s="96"/>
      <c r="T88" s="105"/>
      <c r="U88" s="95"/>
      <c r="V88" s="97"/>
      <c r="W88" s="97"/>
      <c r="X88" s="97"/>
      <c r="Y88" s="97"/>
      <c r="Z88" s="98"/>
      <c r="AA88" s="99">
        <f t="shared" si="36"/>
        <v>0</v>
      </c>
      <c r="AB88" s="97">
        <f t="shared" si="37"/>
        <v>0</v>
      </c>
      <c r="AC88" s="97">
        <f t="shared" si="38"/>
        <v>0</v>
      </c>
      <c r="AD88" s="100">
        <f t="shared" si="39"/>
        <v>0</v>
      </c>
    </row>
    <row r="89" spans="1:30">
      <c r="A89" s="89">
        <v>0</v>
      </c>
      <c r="B89" s="106" t="s">
        <v>12</v>
      </c>
      <c r="C89" s="91">
        <v>132.01400000000001</v>
      </c>
      <c r="D89" s="91">
        <v>132.191</v>
      </c>
      <c r="E89" s="91">
        <v>131.947</v>
      </c>
      <c r="F89" s="91">
        <v>132.048</v>
      </c>
      <c r="G89" s="92">
        <v>9917</v>
      </c>
      <c r="H89" s="92">
        <f t="shared" si="32"/>
        <v>243.99999999999977</v>
      </c>
      <c r="I89" s="92">
        <f t="shared" si="40"/>
        <v>33.999999999991815</v>
      </c>
      <c r="J89" s="92">
        <f t="shared" ref="J89:J90" si="43">(D89-F89)*1000</f>
        <v>143.00000000000068</v>
      </c>
      <c r="K89" s="93">
        <f t="shared" ref="K89:K90" si="44">(C89-E89)*1000</f>
        <v>67.000000000007276</v>
      </c>
      <c r="L89" s="94" t="s">
        <v>15</v>
      </c>
      <c r="M89" s="133" t="s">
        <v>12</v>
      </c>
      <c r="N89" s="133" t="s">
        <v>16</v>
      </c>
      <c r="O89" s="133" t="s">
        <v>12</v>
      </c>
      <c r="P89" s="133" t="s">
        <v>15</v>
      </c>
      <c r="Q89" s="133" t="s">
        <v>16</v>
      </c>
      <c r="R89" s="133" t="s">
        <v>12</v>
      </c>
      <c r="S89" s="96" t="s">
        <v>15</v>
      </c>
      <c r="T89" s="105">
        <v>132.191</v>
      </c>
      <c r="U89" s="95">
        <v>131.947</v>
      </c>
      <c r="V89" s="97">
        <v>244</v>
      </c>
      <c r="W89" s="97">
        <v>34</v>
      </c>
      <c r="X89" s="97">
        <v>143</v>
      </c>
      <c r="Y89" s="97">
        <v>67</v>
      </c>
      <c r="Z89" s="98">
        <v>244</v>
      </c>
      <c r="AA89" s="99">
        <f t="shared" si="36"/>
        <v>-2.2737367544323206E-13</v>
      </c>
      <c r="AB89" s="97">
        <f t="shared" si="37"/>
        <v>-8.1854523159563541E-12</v>
      </c>
      <c r="AC89" s="97">
        <f t="shared" si="38"/>
        <v>6.8212102632969618E-13</v>
      </c>
      <c r="AD89" s="100">
        <f t="shared" si="39"/>
        <v>7.2759576141834259E-12</v>
      </c>
    </row>
    <row r="90" spans="1:30">
      <c r="A90" s="89">
        <v>0.16666666666666666</v>
      </c>
      <c r="B90" s="106" t="s">
        <v>12</v>
      </c>
      <c r="C90" s="91">
        <v>132.047</v>
      </c>
      <c r="D90" s="91">
        <v>132.20699999999999</v>
      </c>
      <c r="E90" s="91">
        <v>131.989</v>
      </c>
      <c r="F90" s="91">
        <v>132.102</v>
      </c>
      <c r="G90" s="92">
        <v>9341</v>
      </c>
      <c r="H90" s="92">
        <f t="shared" si="32"/>
        <v>217.99999999998931</v>
      </c>
      <c r="I90" s="92">
        <f t="shared" si="40"/>
        <v>55.000000000006821</v>
      </c>
      <c r="J90" s="92">
        <f t="shared" si="43"/>
        <v>104.99999999998977</v>
      </c>
      <c r="K90" s="93">
        <f t="shared" si="44"/>
        <v>57.999999999992724</v>
      </c>
      <c r="L90" s="94" t="s">
        <v>15</v>
      </c>
      <c r="M90" s="133" t="s">
        <v>12</v>
      </c>
      <c r="N90" s="133" t="s">
        <v>16</v>
      </c>
      <c r="O90" s="133" t="s">
        <v>12</v>
      </c>
      <c r="P90" s="133" t="s">
        <v>15</v>
      </c>
      <c r="Q90" s="133" t="s">
        <v>16</v>
      </c>
      <c r="R90" s="133" t="s">
        <v>12</v>
      </c>
      <c r="S90" s="96" t="s">
        <v>15</v>
      </c>
      <c r="T90" s="105">
        <v>132.20699999999999</v>
      </c>
      <c r="U90" s="95">
        <v>131.989</v>
      </c>
      <c r="V90" s="97">
        <v>218</v>
      </c>
      <c r="W90" s="97">
        <v>55</v>
      </c>
      <c r="X90" s="97">
        <v>105</v>
      </c>
      <c r="Y90" s="97">
        <v>58</v>
      </c>
      <c r="Z90" s="98">
        <v>218</v>
      </c>
      <c r="AA90" s="99">
        <f t="shared" si="36"/>
        <v>-1.0686562745831907E-11</v>
      </c>
      <c r="AB90" s="97">
        <f t="shared" si="37"/>
        <v>6.8212102632969618E-12</v>
      </c>
      <c r="AC90" s="97">
        <f t="shared" si="38"/>
        <v>-1.0231815394945443E-11</v>
      </c>
      <c r="AD90" s="100">
        <f t="shared" si="39"/>
        <v>-7.2759576141834259E-12</v>
      </c>
    </row>
    <row r="91" spans="1:30">
      <c r="A91" s="89">
        <v>0.33333333333333331</v>
      </c>
      <c r="B91" s="105" t="s">
        <v>13</v>
      </c>
      <c r="C91" s="95">
        <v>132.101</v>
      </c>
      <c r="D91" s="95">
        <v>132.232</v>
      </c>
      <c r="E91" s="95">
        <v>132.01300000000001</v>
      </c>
      <c r="F91" s="95">
        <v>132.07400000000001</v>
      </c>
      <c r="G91" s="97">
        <v>11568</v>
      </c>
      <c r="H91" s="97">
        <f t="shared" si="32"/>
        <v>218.99999999999409</v>
      </c>
      <c r="I91" s="97">
        <f>(C91-F91)*1000</f>
        <v>26.999999999986812</v>
      </c>
      <c r="J91" s="97">
        <f>(D91-C91)*1000</f>
        <v>131.00000000000023</v>
      </c>
      <c r="K91" s="98">
        <f>(F91-E91)*1000</f>
        <v>61.000000000007049</v>
      </c>
      <c r="L91" s="94" t="s">
        <v>15</v>
      </c>
      <c r="M91" s="133" t="s">
        <v>13</v>
      </c>
      <c r="N91" s="133" t="s">
        <v>16</v>
      </c>
      <c r="O91" s="133" t="s">
        <v>13</v>
      </c>
      <c r="P91" s="133" t="s">
        <v>15</v>
      </c>
      <c r="Q91" s="133" t="s">
        <v>16</v>
      </c>
      <c r="R91" s="133" t="s">
        <v>13</v>
      </c>
      <c r="S91" s="96" t="s">
        <v>15</v>
      </c>
      <c r="T91" s="105">
        <v>132.232</v>
      </c>
      <c r="U91" s="95">
        <v>132.01300000000001</v>
      </c>
      <c r="V91" s="97">
        <v>219</v>
      </c>
      <c r="W91" s="97">
        <v>27</v>
      </c>
      <c r="X91" s="97">
        <v>131</v>
      </c>
      <c r="Y91" s="97">
        <v>61</v>
      </c>
      <c r="Z91" s="98">
        <v>219</v>
      </c>
      <c r="AA91" s="99">
        <f t="shared" si="36"/>
        <v>-5.9117155615240335E-12</v>
      </c>
      <c r="AB91" s="97">
        <f t="shared" si="37"/>
        <v>-1.3187673175707459E-11</v>
      </c>
      <c r="AC91" s="97">
        <f t="shared" si="38"/>
        <v>2.2737367544323206E-13</v>
      </c>
      <c r="AD91" s="100">
        <f t="shared" si="39"/>
        <v>7.0485839387401938E-12</v>
      </c>
    </row>
    <row r="92" spans="1:30">
      <c r="A92" s="89">
        <v>0.5</v>
      </c>
      <c r="B92" s="106" t="s">
        <v>12</v>
      </c>
      <c r="C92" s="91">
        <v>132.07400000000001</v>
      </c>
      <c r="D92" s="91">
        <v>132.256</v>
      </c>
      <c r="E92" s="91">
        <v>132.01</v>
      </c>
      <c r="F92" s="91">
        <v>132.12100000000001</v>
      </c>
      <c r="G92" s="92">
        <v>11784</v>
      </c>
      <c r="H92" s="92">
        <f t="shared" si="32"/>
        <v>246.00000000000932</v>
      </c>
      <c r="I92" s="92">
        <f t="shared" si="40"/>
        <v>46.999999999997044</v>
      </c>
      <c r="J92" s="92">
        <f t="shared" ref="J92:J93" si="45">(D92-F92)*1000</f>
        <v>134.99999999999091</v>
      </c>
      <c r="K92" s="93">
        <f t="shared" ref="K92:K93" si="46">(C92-E92)*1000</f>
        <v>64.000000000021373</v>
      </c>
      <c r="L92" s="94" t="s">
        <v>15</v>
      </c>
      <c r="M92" s="133" t="s">
        <v>12</v>
      </c>
      <c r="N92" s="133" t="s">
        <v>16</v>
      </c>
      <c r="O92" s="133" t="s">
        <v>12</v>
      </c>
      <c r="P92" s="133" t="s">
        <v>15</v>
      </c>
      <c r="Q92" s="133" t="s">
        <v>16</v>
      </c>
      <c r="R92" s="133" t="s">
        <v>12</v>
      </c>
      <c r="S92" s="96" t="s">
        <v>15</v>
      </c>
      <c r="T92" s="105">
        <v>132.256</v>
      </c>
      <c r="U92" s="95">
        <v>132.01</v>
      </c>
      <c r="V92" s="97">
        <v>246</v>
      </c>
      <c r="W92" s="97">
        <v>47</v>
      </c>
      <c r="X92" s="97">
        <v>135</v>
      </c>
      <c r="Y92" s="97">
        <v>64</v>
      </c>
      <c r="Z92" s="98">
        <v>246</v>
      </c>
      <c r="AA92" s="99">
        <f t="shared" si="36"/>
        <v>9.3223206931725144E-12</v>
      </c>
      <c r="AB92" s="97">
        <f t="shared" si="37"/>
        <v>-2.9558577807620168E-12</v>
      </c>
      <c r="AC92" s="97">
        <f t="shared" si="38"/>
        <v>-9.0949470177292824E-12</v>
      </c>
      <c r="AD92" s="100">
        <f t="shared" si="39"/>
        <v>2.1373125491663814E-11</v>
      </c>
    </row>
    <row r="93" spans="1:30">
      <c r="A93" s="89">
        <v>0.66666666666666663</v>
      </c>
      <c r="B93" s="106" t="s">
        <v>12</v>
      </c>
      <c r="C93" s="91">
        <v>132.12299999999999</v>
      </c>
      <c r="D93" s="91">
        <v>132.499</v>
      </c>
      <c r="E93" s="91">
        <v>132.10300000000001</v>
      </c>
      <c r="F93" s="91">
        <v>132.499</v>
      </c>
      <c r="G93" s="92">
        <v>9204</v>
      </c>
      <c r="H93" s="92">
        <f t="shared" si="32"/>
        <v>395.99999999998658</v>
      </c>
      <c r="I93" s="92">
        <f t="shared" si="40"/>
        <v>376.00000000000477</v>
      </c>
      <c r="J93" s="92">
        <f t="shared" si="45"/>
        <v>0</v>
      </c>
      <c r="K93" s="93">
        <f t="shared" si="46"/>
        <v>19.99999999998181</v>
      </c>
      <c r="L93" s="94" t="s">
        <v>15</v>
      </c>
      <c r="M93" s="133" t="s">
        <v>12</v>
      </c>
      <c r="N93" s="133" t="s">
        <v>16</v>
      </c>
      <c r="O93" s="133" t="s">
        <v>12</v>
      </c>
      <c r="P93" s="133" t="s">
        <v>15</v>
      </c>
      <c r="Q93" s="133" t="s">
        <v>16</v>
      </c>
      <c r="R93" s="133" t="s">
        <v>12</v>
      </c>
      <c r="S93" s="96" t="s">
        <v>15</v>
      </c>
      <c r="T93" s="105">
        <v>132.499</v>
      </c>
      <c r="U93" s="95">
        <v>132.10300000000001</v>
      </c>
      <c r="V93" s="97">
        <v>396</v>
      </c>
      <c r="W93" s="97">
        <v>376</v>
      </c>
      <c r="X93" s="97">
        <v>0</v>
      </c>
      <c r="Y93" s="97">
        <v>20</v>
      </c>
      <c r="Z93" s="98">
        <v>396</v>
      </c>
      <c r="AA93" s="99">
        <f t="shared" si="36"/>
        <v>-1.3415046851150692E-11</v>
      </c>
      <c r="AB93" s="97">
        <f t="shared" si="37"/>
        <v>4.7748471843078732E-12</v>
      </c>
      <c r="AC93" s="97">
        <f t="shared" si="38"/>
        <v>0</v>
      </c>
      <c r="AD93" s="100">
        <f t="shared" si="39"/>
        <v>-1.8189894035458565E-11</v>
      </c>
    </row>
    <row r="94" spans="1:30">
      <c r="A94" s="89">
        <v>0.83333333333333337</v>
      </c>
      <c r="B94" s="105" t="s">
        <v>13</v>
      </c>
      <c r="C94" s="95">
        <v>132.5</v>
      </c>
      <c r="D94" s="95">
        <v>132.541</v>
      </c>
      <c r="E94" s="95">
        <v>132.364</v>
      </c>
      <c r="F94" s="95">
        <v>132.38900000000001</v>
      </c>
      <c r="G94" s="97">
        <v>3362</v>
      </c>
      <c r="H94" s="97">
        <f t="shared" si="32"/>
        <v>176.9999999999925</v>
      </c>
      <c r="I94" s="97">
        <f>(C94-F94)*1000</f>
        <v>110.99999999999</v>
      </c>
      <c r="J94" s="97">
        <f>(D94-C94)*1000</f>
        <v>40.999999999996817</v>
      </c>
      <c r="K94" s="98">
        <f t="shared" ref="K94" si="47">(F94-E94)*1000</f>
        <v>25.000000000005684</v>
      </c>
      <c r="L94" s="94" t="s">
        <v>15</v>
      </c>
      <c r="M94" s="133" t="s">
        <v>13</v>
      </c>
      <c r="N94" s="133" t="s">
        <v>16</v>
      </c>
      <c r="O94" s="133" t="s">
        <v>13</v>
      </c>
      <c r="P94" s="133" t="s">
        <v>15</v>
      </c>
      <c r="Q94" s="133" t="s">
        <v>16</v>
      </c>
      <c r="R94" s="133" t="s">
        <v>13</v>
      </c>
      <c r="S94" s="96" t="s">
        <v>15</v>
      </c>
      <c r="T94" s="105">
        <v>132.541</v>
      </c>
      <c r="U94" s="95">
        <v>132.364</v>
      </c>
      <c r="V94" s="97">
        <v>177</v>
      </c>
      <c r="W94" s="97">
        <v>111</v>
      </c>
      <c r="X94" s="97">
        <v>41</v>
      </c>
      <c r="Y94" s="97">
        <v>25</v>
      </c>
      <c r="Z94" s="98">
        <v>177</v>
      </c>
      <c r="AA94" s="99">
        <f t="shared" si="36"/>
        <v>-7.503331289626658E-12</v>
      </c>
      <c r="AB94" s="97">
        <f t="shared" si="37"/>
        <v>-1.0004441719502211E-11</v>
      </c>
      <c r="AC94" s="97">
        <f t="shared" si="38"/>
        <v>-3.1832314562052488E-12</v>
      </c>
      <c r="AD94" s="100">
        <f t="shared" si="39"/>
        <v>5.6843418860808015E-12</v>
      </c>
    </row>
    <row r="95" spans="1:30">
      <c r="A95" s="125">
        <v>43048</v>
      </c>
      <c r="B95" s="105"/>
      <c r="C95" s="95"/>
      <c r="D95" s="95"/>
      <c r="E95" s="95"/>
      <c r="F95" s="95"/>
      <c r="G95" s="97"/>
      <c r="H95" s="97"/>
      <c r="I95" s="97"/>
      <c r="J95" s="97"/>
      <c r="K95" s="98"/>
      <c r="L95" s="94"/>
      <c r="M95" s="133"/>
      <c r="N95" s="133"/>
      <c r="O95" s="133"/>
      <c r="P95" s="133"/>
      <c r="Q95" s="133"/>
      <c r="R95" s="133"/>
      <c r="S95" s="96"/>
      <c r="T95" s="105"/>
      <c r="U95" s="95"/>
      <c r="V95" s="97"/>
      <c r="W95" s="97"/>
      <c r="X95" s="97"/>
      <c r="Y95" s="97"/>
      <c r="Z95" s="98"/>
      <c r="AA95" s="99">
        <f t="shared" si="36"/>
        <v>0</v>
      </c>
      <c r="AB95" s="97">
        <f t="shared" si="37"/>
        <v>0</v>
      </c>
      <c r="AC95" s="97">
        <f t="shared" si="38"/>
        <v>0</v>
      </c>
      <c r="AD95" s="100">
        <f t="shared" si="39"/>
        <v>0</v>
      </c>
    </row>
    <row r="96" spans="1:30">
      <c r="A96" s="89">
        <v>0</v>
      </c>
      <c r="B96" s="106" t="s">
        <v>12</v>
      </c>
      <c r="C96" s="91">
        <v>132.077</v>
      </c>
      <c r="D96" s="91">
        <v>132.249</v>
      </c>
      <c r="E96" s="91">
        <v>132.04599999999999</v>
      </c>
      <c r="F96" s="91">
        <v>132.15100000000001</v>
      </c>
      <c r="G96" s="92">
        <v>9460</v>
      </c>
      <c r="H96" s="92">
        <f t="shared" si="32"/>
        <v>203.00000000000296</v>
      </c>
      <c r="I96" s="92">
        <f t="shared" si="40"/>
        <v>74.000000000012278</v>
      </c>
      <c r="J96" s="92">
        <f>(D96-F96)*1000</f>
        <v>97.999999999984766</v>
      </c>
      <c r="K96" s="93">
        <f>(C96-E96)*1000</f>
        <v>31.000000000005912</v>
      </c>
      <c r="L96" s="94" t="s">
        <v>15</v>
      </c>
      <c r="M96" s="133" t="s">
        <v>12</v>
      </c>
      <c r="N96" s="133" t="s">
        <v>18</v>
      </c>
      <c r="O96" s="133" t="s">
        <v>12</v>
      </c>
      <c r="P96" s="133" t="s">
        <v>15</v>
      </c>
      <c r="Q96" s="133" t="s">
        <v>18</v>
      </c>
      <c r="R96" s="133" t="s">
        <v>12</v>
      </c>
      <c r="S96" s="96" t="s">
        <v>15</v>
      </c>
      <c r="T96" s="105">
        <v>132.249</v>
      </c>
      <c r="U96" s="95">
        <v>132.04599999999999</v>
      </c>
      <c r="V96" s="97">
        <v>203</v>
      </c>
      <c r="W96" s="97">
        <v>74</v>
      </c>
      <c r="X96" s="97">
        <v>98</v>
      </c>
      <c r="Y96" s="97">
        <v>31</v>
      </c>
      <c r="Z96" s="98">
        <v>203</v>
      </c>
      <c r="AA96" s="99">
        <f t="shared" si="36"/>
        <v>2.9558577807620168E-12</v>
      </c>
      <c r="AB96" s="97">
        <f t="shared" si="37"/>
        <v>1.2278178473934531E-11</v>
      </c>
      <c r="AC96" s="97">
        <f t="shared" si="38"/>
        <v>-1.5234036254696548E-11</v>
      </c>
      <c r="AD96" s="100">
        <f t="shared" si="39"/>
        <v>5.9117155615240335E-12</v>
      </c>
    </row>
    <row r="97" spans="1:30">
      <c r="A97" s="89">
        <v>0.16666666666666666</v>
      </c>
      <c r="B97" s="105" t="s">
        <v>13</v>
      </c>
      <c r="C97" s="95">
        <v>132.15</v>
      </c>
      <c r="D97" s="95">
        <v>132.15299999999999</v>
      </c>
      <c r="E97" s="95">
        <v>131.626</v>
      </c>
      <c r="F97" s="95">
        <v>131.74</v>
      </c>
      <c r="G97" s="97">
        <v>11511</v>
      </c>
      <c r="H97" s="97">
        <f t="shared" si="32"/>
        <v>526.99999999998681</v>
      </c>
      <c r="I97" s="97">
        <f>(C97-F97)*1000</f>
        <v>409.99999999999659</v>
      </c>
      <c r="J97" s="97">
        <f>(D97-C97)*1000</f>
        <v>2.9999999999859028</v>
      </c>
      <c r="K97" s="98">
        <f>(F97-E97)*1000</f>
        <v>114.00000000000432</v>
      </c>
      <c r="L97" s="94" t="s">
        <v>15</v>
      </c>
      <c r="M97" s="133" t="s">
        <v>13</v>
      </c>
      <c r="N97" s="133" t="s">
        <v>18</v>
      </c>
      <c r="O97" s="133" t="s">
        <v>13</v>
      </c>
      <c r="P97" s="133" t="s">
        <v>15</v>
      </c>
      <c r="Q97" s="133" t="s">
        <v>18</v>
      </c>
      <c r="R97" s="133" t="s">
        <v>13</v>
      </c>
      <c r="S97" s="96" t="s">
        <v>15</v>
      </c>
      <c r="T97" s="105">
        <v>132.15299999999999</v>
      </c>
      <c r="U97" s="95">
        <v>131.626</v>
      </c>
      <c r="V97" s="97">
        <v>527</v>
      </c>
      <c r="W97" s="97">
        <v>410</v>
      </c>
      <c r="X97" s="97">
        <v>3</v>
      </c>
      <c r="Y97" s="97">
        <v>114</v>
      </c>
      <c r="Z97" s="98">
        <v>527</v>
      </c>
      <c r="AA97" s="99">
        <f t="shared" si="36"/>
        <v>-1.3187673175707459E-11</v>
      </c>
      <c r="AB97" s="97">
        <f t="shared" si="37"/>
        <v>-3.4106051316484809E-12</v>
      </c>
      <c r="AC97" s="97">
        <f t="shared" si="38"/>
        <v>-1.4097167877480388E-11</v>
      </c>
      <c r="AD97" s="100">
        <f t="shared" si="39"/>
        <v>4.3200998334214091E-12</v>
      </c>
    </row>
    <row r="98" spans="1:30">
      <c r="A98" s="89">
        <v>0.33333333333333331</v>
      </c>
      <c r="B98" s="106" t="s">
        <v>12</v>
      </c>
      <c r="C98" s="91">
        <v>131.739</v>
      </c>
      <c r="D98" s="91">
        <v>132.001</v>
      </c>
      <c r="E98" s="91">
        <v>131.51400000000001</v>
      </c>
      <c r="F98" s="91">
        <v>131.91300000000001</v>
      </c>
      <c r="G98" s="92">
        <v>12508</v>
      </c>
      <c r="H98" s="92">
        <f t="shared" si="32"/>
        <v>486.99999999999477</v>
      </c>
      <c r="I98" s="92">
        <f t="shared" si="40"/>
        <v>174.00000000000659</v>
      </c>
      <c r="J98" s="92">
        <f t="shared" ref="J98:J99" si="48">(D98-F98)*1000</f>
        <v>87.999999999993861</v>
      </c>
      <c r="K98" s="93">
        <f t="shared" ref="K98:K99" si="49">(C98-E98)*1000</f>
        <v>224.99999999999432</v>
      </c>
      <c r="L98" s="94" t="s">
        <v>15</v>
      </c>
      <c r="M98" s="133" t="s">
        <v>12</v>
      </c>
      <c r="N98" s="133" t="s">
        <v>18</v>
      </c>
      <c r="O98" s="133" t="s">
        <v>12</v>
      </c>
      <c r="P98" s="133" t="s">
        <v>15</v>
      </c>
      <c r="Q98" s="133" t="s">
        <v>18</v>
      </c>
      <c r="R98" s="133" t="s">
        <v>12</v>
      </c>
      <c r="S98" s="96" t="s">
        <v>15</v>
      </c>
      <c r="T98" s="105">
        <v>132.001</v>
      </c>
      <c r="U98" s="95">
        <v>131.51400000000001</v>
      </c>
      <c r="V98" s="97">
        <v>487</v>
      </c>
      <c r="W98" s="97">
        <v>174</v>
      </c>
      <c r="X98" s="97">
        <v>88</v>
      </c>
      <c r="Y98" s="97">
        <v>225</v>
      </c>
      <c r="Z98" s="98">
        <v>487</v>
      </c>
      <c r="AA98" s="99">
        <f t="shared" si="36"/>
        <v>-5.2295945351943374E-12</v>
      </c>
      <c r="AB98" s="97">
        <f t="shared" si="37"/>
        <v>6.5938365878537297E-12</v>
      </c>
      <c r="AC98" s="97">
        <f t="shared" si="38"/>
        <v>-6.1390892369672656E-12</v>
      </c>
      <c r="AD98" s="100">
        <f t="shared" si="39"/>
        <v>-5.6843418860808015E-12</v>
      </c>
    </row>
    <row r="99" spans="1:30">
      <c r="A99" s="89">
        <v>0.5</v>
      </c>
      <c r="B99" s="106" t="s">
        <v>12</v>
      </c>
      <c r="C99" s="91">
        <v>131.91399999999999</v>
      </c>
      <c r="D99" s="91">
        <v>132.19</v>
      </c>
      <c r="E99" s="91">
        <v>131.697</v>
      </c>
      <c r="F99" s="91">
        <v>132.13200000000001</v>
      </c>
      <c r="G99" s="92">
        <v>14795</v>
      </c>
      <c r="H99" s="92">
        <f t="shared" si="32"/>
        <v>492.999999999995</v>
      </c>
      <c r="I99" s="92">
        <f t="shared" si="40"/>
        <v>218.00000000001774</v>
      </c>
      <c r="J99" s="92">
        <f t="shared" si="48"/>
        <v>57.999999999992724</v>
      </c>
      <c r="K99" s="93">
        <f t="shared" si="49"/>
        <v>216.99999999998454</v>
      </c>
      <c r="L99" s="94" t="s">
        <v>15</v>
      </c>
      <c r="M99" s="133" t="s">
        <v>12</v>
      </c>
      <c r="N99" s="133" t="s">
        <v>18</v>
      </c>
      <c r="O99" s="133" t="s">
        <v>12</v>
      </c>
      <c r="P99" s="133" t="s">
        <v>15</v>
      </c>
      <c r="Q99" s="133" t="s">
        <v>18</v>
      </c>
      <c r="R99" s="133" t="s">
        <v>12</v>
      </c>
      <c r="S99" s="96" t="s">
        <v>15</v>
      </c>
      <c r="T99" s="105">
        <v>132.19</v>
      </c>
      <c r="U99" s="95">
        <v>131.697</v>
      </c>
      <c r="V99" s="97">
        <v>493</v>
      </c>
      <c r="W99" s="97">
        <v>218</v>
      </c>
      <c r="X99" s="97">
        <v>58</v>
      </c>
      <c r="Y99" s="97">
        <v>217</v>
      </c>
      <c r="Z99" s="98">
        <v>493</v>
      </c>
      <c r="AA99" s="99">
        <f t="shared" si="36"/>
        <v>-5.0022208597511053E-12</v>
      </c>
      <c r="AB99" s="97">
        <f t="shared" si="37"/>
        <v>1.7735146684572101E-11</v>
      </c>
      <c r="AC99" s="97">
        <f t="shared" si="38"/>
        <v>-7.2759576141834259E-12</v>
      </c>
      <c r="AD99" s="100">
        <f t="shared" si="39"/>
        <v>-1.546140993013978E-11</v>
      </c>
    </row>
    <row r="100" spans="1:30">
      <c r="A100" s="89">
        <v>0.66666666666666663</v>
      </c>
      <c r="B100" s="105" t="s">
        <v>13</v>
      </c>
      <c r="C100" s="95">
        <v>132.13300000000001</v>
      </c>
      <c r="D100" s="95">
        <v>132.21799999999999</v>
      </c>
      <c r="E100" s="95">
        <v>131.68899999999999</v>
      </c>
      <c r="F100" s="95">
        <v>131.82300000000001</v>
      </c>
      <c r="G100" s="97">
        <v>13878</v>
      </c>
      <c r="H100" s="97">
        <f t="shared" si="32"/>
        <v>528.99999999999636</v>
      </c>
      <c r="I100" s="97">
        <f>(C100-F100)*1000</f>
        <v>310.00000000000227</v>
      </c>
      <c r="J100" s="97">
        <f>(D100-C100)*1000</f>
        <v>84.999999999979536</v>
      </c>
      <c r="K100" s="98">
        <f>(F100-E100)*1000</f>
        <v>134.00000000001455</v>
      </c>
      <c r="L100" s="94" t="s">
        <v>15</v>
      </c>
      <c r="M100" s="133" t="s">
        <v>13</v>
      </c>
      <c r="N100" s="133" t="s">
        <v>18</v>
      </c>
      <c r="O100" s="133" t="s">
        <v>13</v>
      </c>
      <c r="P100" s="133" t="s">
        <v>15</v>
      </c>
      <c r="Q100" s="133" t="s">
        <v>18</v>
      </c>
      <c r="R100" s="133" t="s">
        <v>13</v>
      </c>
      <c r="S100" s="96" t="s">
        <v>15</v>
      </c>
      <c r="T100" s="105">
        <v>132.21799999999999</v>
      </c>
      <c r="U100" s="95">
        <v>131.68899999999999</v>
      </c>
      <c r="V100" s="97">
        <v>529</v>
      </c>
      <c r="W100" s="97">
        <v>310</v>
      </c>
      <c r="X100" s="97">
        <v>85</v>
      </c>
      <c r="Y100" s="97">
        <v>134</v>
      </c>
      <c r="Z100" s="98">
        <v>529</v>
      </c>
      <c r="AA100" s="99">
        <f t="shared" si="36"/>
        <v>-3.637978807091713E-12</v>
      </c>
      <c r="AB100" s="97">
        <f t="shared" si="37"/>
        <v>2.2737367544323206E-12</v>
      </c>
      <c r="AC100" s="97">
        <f t="shared" si="38"/>
        <v>-2.0463630789890885E-11</v>
      </c>
      <c r="AD100" s="100">
        <f t="shared" si="39"/>
        <v>1.4551915228366852E-11</v>
      </c>
    </row>
    <row r="101" spans="1:30">
      <c r="A101" s="89">
        <v>0.83333333333333337</v>
      </c>
      <c r="B101" s="106" t="s">
        <v>12</v>
      </c>
      <c r="C101" s="91">
        <v>131.82400000000001</v>
      </c>
      <c r="D101" s="91">
        <v>132.09899999999999</v>
      </c>
      <c r="E101" s="91">
        <v>131.803</v>
      </c>
      <c r="F101" s="91">
        <v>132.01900000000001</v>
      </c>
      <c r="G101" s="92">
        <v>8490</v>
      </c>
      <c r="H101" s="92">
        <f t="shared" si="32"/>
        <v>295.99999999999227</v>
      </c>
      <c r="I101" s="92">
        <f t="shared" si="40"/>
        <v>194.99999999999318</v>
      </c>
      <c r="J101" s="92">
        <f>(D101-F101)*1000</f>
        <v>79.999999999984084</v>
      </c>
      <c r="K101" s="93">
        <f>(C101-E101)*1000</f>
        <v>21.000000000015007</v>
      </c>
      <c r="L101" s="94" t="s">
        <v>15</v>
      </c>
      <c r="M101" s="133" t="s">
        <v>12</v>
      </c>
      <c r="N101" s="133" t="s">
        <v>18</v>
      </c>
      <c r="O101" s="133" t="s">
        <v>12</v>
      </c>
      <c r="P101" s="133" t="s">
        <v>15</v>
      </c>
      <c r="Q101" s="133" t="s">
        <v>18</v>
      </c>
      <c r="R101" s="133" t="s">
        <v>12</v>
      </c>
      <c r="S101" s="96" t="s">
        <v>15</v>
      </c>
      <c r="T101" s="105">
        <v>132.09899999999999</v>
      </c>
      <c r="U101" s="95">
        <v>131.803</v>
      </c>
      <c r="V101" s="97">
        <v>296</v>
      </c>
      <c r="W101" s="97">
        <v>195</v>
      </c>
      <c r="X101" s="97">
        <v>80</v>
      </c>
      <c r="Y101" s="97">
        <v>21</v>
      </c>
      <c r="Z101" s="98">
        <v>296</v>
      </c>
      <c r="AA101" s="99">
        <f t="shared" si="36"/>
        <v>-7.73070496506989E-12</v>
      </c>
      <c r="AB101" s="97">
        <f t="shared" si="37"/>
        <v>-6.8212102632969618E-12</v>
      </c>
      <c r="AC101" s="97">
        <f t="shared" si="38"/>
        <v>-1.5916157281026244E-11</v>
      </c>
      <c r="AD101" s="100">
        <f t="shared" si="39"/>
        <v>1.5006662579253316E-11</v>
      </c>
    </row>
    <row r="102" spans="1:30">
      <c r="A102" s="125">
        <v>43047</v>
      </c>
      <c r="B102" s="105"/>
      <c r="C102" s="95"/>
      <c r="D102" s="95"/>
      <c r="E102" s="95"/>
      <c r="F102" s="95"/>
      <c r="G102" s="97"/>
      <c r="H102" s="97"/>
      <c r="I102" s="97"/>
      <c r="J102" s="97"/>
      <c r="K102" s="98"/>
      <c r="L102" s="94"/>
      <c r="M102" s="133"/>
      <c r="N102" s="133"/>
      <c r="O102" s="133"/>
      <c r="P102" s="133"/>
      <c r="Q102" s="133"/>
      <c r="R102" s="133"/>
      <c r="S102" s="96"/>
      <c r="T102" s="105"/>
      <c r="U102" s="95"/>
      <c r="V102" s="97"/>
      <c r="W102" s="97"/>
      <c r="X102" s="97"/>
      <c r="Y102" s="97"/>
      <c r="Z102" s="98"/>
      <c r="AA102" s="99">
        <f t="shared" si="36"/>
        <v>0</v>
      </c>
      <c r="AB102" s="97">
        <f t="shared" si="37"/>
        <v>0</v>
      </c>
      <c r="AC102" s="97">
        <f t="shared" si="38"/>
        <v>0</v>
      </c>
      <c r="AD102" s="100">
        <f t="shared" si="39"/>
        <v>0</v>
      </c>
    </row>
    <row r="103" spans="1:30">
      <c r="A103" s="89">
        <v>0</v>
      </c>
      <c r="B103" s="106" t="s">
        <v>12</v>
      </c>
      <c r="C103" s="91">
        <v>131.94900000000001</v>
      </c>
      <c r="D103" s="91">
        <v>132.01</v>
      </c>
      <c r="E103" s="91">
        <v>131.79599999999999</v>
      </c>
      <c r="F103" s="91">
        <v>131.96899999999999</v>
      </c>
      <c r="G103" s="92">
        <v>8720</v>
      </c>
      <c r="H103" s="92">
        <f t="shared" si="32"/>
        <v>213.99999999999864</v>
      </c>
      <c r="I103" s="92">
        <f t="shared" si="40"/>
        <v>19.99999999998181</v>
      </c>
      <c r="J103" s="92">
        <f t="shared" ref="J103:J104" si="50">(D103-F103)*1000</f>
        <v>40.999999999996817</v>
      </c>
      <c r="K103" s="93">
        <f t="shared" ref="K103:K104" si="51">(C103-E103)*1000</f>
        <v>153.00000000002001</v>
      </c>
      <c r="L103" s="94" t="s">
        <v>15</v>
      </c>
      <c r="M103" s="133" t="s">
        <v>12</v>
      </c>
      <c r="N103" s="133" t="s">
        <v>24</v>
      </c>
      <c r="O103" s="133" t="s">
        <v>12</v>
      </c>
      <c r="P103" s="133" t="s">
        <v>15</v>
      </c>
      <c r="Q103" s="133" t="s">
        <v>24</v>
      </c>
      <c r="R103" s="133" t="s">
        <v>12</v>
      </c>
      <c r="S103" s="96" t="s">
        <v>15</v>
      </c>
      <c r="T103" s="105">
        <v>132.01</v>
      </c>
      <c r="U103" s="95">
        <v>131.79599999999999</v>
      </c>
      <c r="V103" s="97">
        <v>214</v>
      </c>
      <c r="W103" s="97">
        <v>20</v>
      </c>
      <c r="X103" s="97">
        <v>41</v>
      </c>
      <c r="Y103" s="97">
        <v>153</v>
      </c>
      <c r="Z103" s="98">
        <v>214</v>
      </c>
      <c r="AA103" s="99">
        <f t="shared" si="36"/>
        <v>-1.3642420526593924E-12</v>
      </c>
      <c r="AB103" s="97">
        <f t="shared" si="37"/>
        <v>-1.8189894035458565E-11</v>
      </c>
      <c r="AC103" s="97">
        <f t="shared" si="38"/>
        <v>-3.1832314562052488E-12</v>
      </c>
      <c r="AD103" s="100">
        <f t="shared" si="39"/>
        <v>2.0008883439004421E-11</v>
      </c>
    </row>
    <row r="104" spans="1:30">
      <c r="A104" s="89">
        <v>0.16666666666666666</v>
      </c>
      <c r="B104" s="106" t="s">
        <v>12</v>
      </c>
      <c r="C104" s="91">
        <v>131.96899999999999</v>
      </c>
      <c r="D104" s="91">
        <v>132.024</v>
      </c>
      <c r="E104" s="91">
        <v>131.904</v>
      </c>
      <c r="F104" s="91">
        <v>131.983</v>
      </c>
      <c r="G104" s="92">
        <v>7793</v>
      </c>
      <c r="H104" s="92">
        <f t="shared" si="32"/>
        <v>120.00000000000455</v>
      </c>
      <c r="I104" s="92">
        <f t="shared" si="40"/>
        <v>14.000000000010004</v>
      </c>
      <c r="J104" s="92">
        <f t="shared" si="50"/>
        <v>40.999999999996817</v>
      </c>
      <c r="K104" s="93">
        <f t="shared" si="51"/>
        <v>64.999999999997726</v>
      </c>
      <c r="L104" s="94" t="s">
        <v>15</v>
      </c>
      <c r="M104" s="133" t="s">
        <v>12</v>
      </c>
      <c r="N104" s="133" t="s">
        <v>24</v>
      </c>
      <c r="O104" s="133" t="s">
        <v>12</v>
      </c>
      <c r="P104" s="133" t="s">
        <v>15</v>
      </c>
      <c r="Q104" s="133" t="s">
        <v>24</v>
      </c>
      <c r="R104" s="133" t="s">
        <v>12</v>
      </c>
      <c r="S104" s="96" t="s">
        <v>15</v>
      </c>
      <c r="T104" s="105">
        <v>132.024</v>
      </c>
      <c r="U104" s="95">
        <v>131.904</v>
      </c>
      <c r="V104" s="97">
        <v>120</v>
      </c>
      <c r="W104" s="97">
        <v>14</v>
      </c>
      <c r="X104" s="97">
        <v>41</v>
      </c>
      <c r="Y104" s="97">
        <v>65</v>
      </c>
      <c r="Z104" s="98">
        <v>120</v>
      </c>
      <c r="AA104" s="99">
        <f t="shared" si="36"/>
        <v>4.5474735088646412E-12</v>
      </c>
      <c r="AB104" s="97">
        <f t="shared" si="37"/>
        <v>1.0004441719502211E-11</v>
      </c>
      <c r="AC104" s="97">
        <f t="shared" si="38"/>
        <v>-3.1832314562052488E-12</v>
      </c>
      <c r="AD104" s="100">
        <f t="shared" si="39"/>
        <v>-2.2737367544323206E-12</v>
      </c>
    </row>
    <row r="105" spans="1:30">
      <c r="A105" s="89">
        <v>0.33333333333333331</v>
      </c>
      <c r="B105" s="105" t="s">
        <v>13</v>
      </c>
      <c r="C105" s="95">
        <v>131.98099999999999</v>
      </c>
      <c r="D105" s="95">
        <v>132.15899999999999</v>
      </c>
      <c r="E105" s="95">
        <v>131.678</v>
      </c>
      <c r="F105" s="95">
        <v>131.74799999999999</v>
      </c>
      <c r="G105" s="97">
        <v>10655</v>
      </c>
      <c r="H105" s="97">
        <f t="shared" si="32"/>
        <v>480.99999999999454</v>
      </c>
      <c r="I105" s="97">
        <f t="shared" ref="I105:I106" si="52">(C105-F105)*1000</f>
        <v>233.00000000000409</v>
      </c>
      <c r="J105" s="97">
        <f t="shared" ref="J105:J106" si="53">(D105-C105)*1000</f>
        <v>177.99999999999727</v>
      </c>
      <c r="K105" s="98">
        <f t="shared" ref="K105:K106" si="54">(F105-E105)*1000</f>
        <v>69.999999999993179</v>
      </c>
      <c r="L105" s="94" t="s">
        <v>15</v>
      </c>
      <c r="M105" s="133" t="s">
        <v>13</v>
      </c>
      <c r="N105" s="133" t="s">
        <v>24</v>
      </c>
      <c r="O105" s="133" t="s">
        <v>13</v>
      </c>
      <c r="P105" s="133" t="s">
        <v>15</v>
      </c>
      <c r="Q105" s="133" t="s">
        <v>24</v>
      </c>
      <c r="R105" s="133" t="s">
        <v>13</v>
      </c>
      <c r="S105" s="96" t="s">
        <v>15</v>
      </c>
      <c r="T105" s="105">
        <v>132.15899999999999</v>
      </c>
      <c r="U105" s="95">
        <v>131.678</v>
      </c>
      <c r="V105" s="97">
        <v>481</v>
      </c>
      <c r="W105" s="97">
        <v>233</v>
      </c>
      <c r="X105" s="97">
        <v>178</v>
      </c>
      <c r="Y105" s="97">
        <v>70</v>
      </c>
      <c r="Z105" s="98">
        <v>481</v>
      </c>
      <c r="AA105" s="99">
        <f t="shared" si="36"/>
        <v>-5.4569682106375694E-12</v>
      </c>
      <c r="AB105" s="97">
        <f t="shared" si="37"/>
        <v>4.0927261579781771E-12</v>
      </c>
      <c r="AC105" s="97">
        <f t="shared" si="38"/>
        <v>-2.7284841053187847E-12</v>
      </c>
      <c r="AD105" s="100">
        <f t="shared" si="39"/>
        <v>-6.8212102632969618E-12</v>
      </c>
    </row>
    <row r="106" spans="1:30">
      <c r="A106" s="89">
        <v>0.5</v>
      </c>
      <c r="B106" s="105" t="s">
        <v>13</v>
      </c>
      <c r="C106" s="95">
        <v>131.74799999999999</v>
      </c>
      <c r="D106" s="95">
        <v>131.82</v>
      </c>
      <c r="E106" s="95">
        <v>131.39500000000001</v>
      </c>
      <c r="F106" s="95">
        <v>131.637</v>
      </c>
      <c r="G106" s="97">
        <v>12230</v>
      </c>
      <c r="H106" s="97">
        <f t="shared" si="32"/>
        <v>424.99999999998295</v>
      </c>
      <c r="I106" s="97">
        <f t="shared" si="52"/>
        <v>110.99999999999</v>
      </c>
      <c r="J106" s="97">
        <f t="shared" si="53"/>
        <v>72.000000000002728</v>
      </c>
      <c r="K106" s="98">
        <f t="shared" si="54"/>
        <v>241.99999999999022</v>
      </c>
      <c r="L106" s="94" t="s">
        <v>15</v>
      </c>
      <c r="M106" s="133" t="s">
        <v>13</v>
      </c>
      <c r="N106" s="133" t="s">
        <v>24</v>
      </c>
      <c r="O106" s="133" t="s">
        <v>13</v>
      </c>
      <c r="P106" s="133" t="s">
        <v>15</v>
      </c>
      <c r="Q106" s="133" t="s">
        <v>24</v>
      </c>
      <c r="R106" s="133" t="s">
        <v>13</v>
      </c>
      <c r="S106" s="96" t="s">
        <v>15</v>
      </c>
      <c r="T106" s="105">
        <v>131.82</v>
      </c>
      <c r="U106" s="95">
        <v>131.39500000000001</v>
      </c>
      <c r="V106" s="97">
        <v>425</v>
      </c>
      <c r="W106" s="97">
        <v>111</v>
      </c>
      <c r="X106" s="97">
        <v>72</v>
      </c>
      <c r="Y106" s="97">
        <v>242</v>
      </c>
      <c r="Z106" s="98">
        <v>425</v>
      </c>
      <c r="AA106" s="99">
        <f t="shared" si="36"/>
        <v>-1.7053025658242404E-11</v>
      </c>
      <c r="AB106" s="97">
        <f t="shared" si="37"/>
        <v>-1.0004441719502211E-11</v>
      </c>
      <c r="AC106" s="97">
        <f t="shared" si="38"/>
        <v>2.7284841053187847E-12</v>
      </c>
      <c r="AD106" s="100">
        <f t="shared" si="39"/>
        <v>-9.7770680440589786E-12</v>
      </c>
    </row>
    <row r="107" spans="1:30">
      <c r="A107" s="89">
        <v>0.66666666666666663</v>
      </c>
      <c r="B107" s="106" t="s">
        <v>12</v>
      </c>
      <c r="C107" s="91">
        <v>131.63800000000001</v>
      </c>
      <c r="D107" s="91">
        <v>131.946</v>
      </c>
      <c r="E107" s="91">
        <v>131.59399999999999</v>
      </c>
      <c r="F107" s="91">
        <v>131.92699999999999</v>
      </c>
      <c r="G107" s="92">
        <v>9186</v>
      </c>
      <c r="H107" s="92">
        <f t="shared" si="32"/>
        <v>352.00000000000387</v>
      </c>
      <c r="I107" s="92">
        <f t="shared" si="40"/>
        <v>288.99999999998727</v>
      </c>
      <c r="J107" s="92">
        <f t="shared" ref="J107:J108" si="55">(D107-F107)*1000</f>
        <v>19.000000000005457</v>
      </c>
      <c r="K107" s="93">
        <f t="shared" ref="K107:K108" si="56">(C107-E107)*1000</f>
        <v>44.000000000011141</v>
      </c>
      <c r="L107" s="94" t="s">
        <v>15</v>
      </c>
      <c r="M107" s="133" t="s">
        <v>12</v>
      </c>
      <c r="N107" s="133" t="s">
        <v>24</v>
      </c>
      <c r="O107" s="133" t="s">
        <v>12</v>
      </c>
      <c r="P107" s="133" t="s">
        <v>15</v>
      </c>
      <c r="Q107" s="133" t="s">
        <v>24</v>
      </c>
      <c r="R107" s="133" t="s">
        <v>12</v>
      </c>
      <c r="S107" s="96" t="s">
        <v>15</v>
      </c>
      <c r="T107" s="105">
        <v>131.946</v>
      </c>
      <c r="U107" s="95">
        <v>131.59399999999999</v>
      </c>
      <c r="V107" s="97">
        <v>352</v>
      </c>
      <c r="W107" s="97">
        <v>289</v>
      </c>
      <c r="X107" s="97">
        <v>19</v>
      </c>
      <c r="Y107" s="97">
        <v>44</v>
      </c>
      <c r="Z107" s="98">
        <v>352</v>
      </c>
      <c r="AA107" s="99">
        <f t="shared" si="36"/>
        <v>3.865352482534945E-12</v>
      </c>
      <c r="AB107" s="97">
        <f t="shared" si="37"/>
        <v>-1.2732925824820995E-11</v>
      </c>
      <c r="AC107" s="97">
        <f t="shared" si="38"/>
        <v>5.4569682106375694E-12</v>
      </c>
      <c r="AD107" s="100">
        <f t="shared" si="39"/>
        <v>1.1141310096718371E-11</v>
      </c>
    </row>
    <row r="108" spans="1:30">
      <c r="A108" s="89">
        <v>0.83333333333333337</v>
      </c>
      <c r="B108" s="106" t="s">
        <v>12</v>
      </c>
      <c r="C108" s="91">
        <v>131.92599999999999</v>
      </c>
      <c r="D108" s="91">
        <v>132.107</v>
      </c>
      <c r="E108" s="91">
        <v>131.911</v>
      </c>
      <c r="F108" s="91">
        <v>132.078</v>
      </c>
      <c r="G108" s="92">
        <v>7884</v>
      </c>
      <c r="H108" s="92">
        <f t="shared" si="32"/>
        <v>195.99999999999795</v>
      </c>
      <c r="I108" s="92">
        <f t="shared" si="40"/>
        <v>152.00000000001523</v>
      </c>
      <c r="J108" s="92">
        <f t="shared" si="55"/>
        <v>28.999999999996362</v>
      </c>
      <c r="K108" s="93">
        <f t="shared" si="56"/>
        <v>14.999999999986358</v>
      </c>
      <c r="L108" s="94" t="s">
        <v>15</v>
      </c>
      <c r="M108" s="133" t="s">
        <v>12</v>
      </c>
      <c r="N108" s="133" t="s">
        <v>24</v>
      </c>
      <c r="O108" s="133" t="s">
        <v>12</v>
      </c>
      <c r="P108" s="133" t="s">
        <v>15</v>
      </c>
      <c r="Q108" s="133" t="s">
        <v>24</v>
      </c>
      <c r="R108" s="133" t="s">
        <v>12</v>
      </c>
      <c r="S108" s="96" t="s">
        <v>15</v>
      </c>
      <c r="T108" s="105">
        <v>132.107</v>
      </c>
      <c r="U108" s="95">
        <v>131.911</v>
      </c>
      <c r="V108" s="97">
        <v>196</v>
      </c>
      <c r="W108" s="97">
        <v>152</v>
      </c>
      <c r="X108" s="97">
        <v>29</v>
      </c>
      <c r="Y108" s="97">
        <v>15</v>
      </c>
      <c r="Z108" s="98">
        <v>196</v>
      </c>
      <c r="AA108" s="99">
        <f t="shared" si="36"/>
        <v>-2.0463630789890885E-12</v>
      </c>
      <c r="AB108" s="97">
        <f t="shared" si="37"/>
        <v>1.5234036254696548E-11</v>
      </c>
      <c r="AC108" s="97">
        <f t="shared" si="38"/>
        <v>-3.637978807091713E-12</v>
      </c>
      <c r="AD108" s="100">
        <f t="shared" si="39"/>
        <v>-1.3642420526593924E-11</v>
      </c>
    </row>
    <row r="109" spans="1:30">
      <c r="A109" s="125">
        <v>43046</v>
      </c>
      <c r="B109" s="105"/>
      <c r="C109" s="95"/>
      <c r="D109" s="95"/>
      <c r="E109" s="95"/>
      <c r="F109" s="95"/>
      <c r="G109" s="97"/>
      <c r="H109" s="97"/>
      <c r="I109" s="97"/>
      <c r="J109" s="97"/>
      <c r="K109" s="98"/>
      <c r="L109" s="94"/>
      <c r="M109" s="133"/>
      <c r="N109" s="133"/>
      <c r="O109" s="133"/>
      <c r="P109" s="133"/>
      <c r="Q109" s="133"/>
      <c r="R109" s="133"/>
      <c r="S109" s="96"/>
      <c r="T109" s="105"/>
      <c r="U109" s="95"/>
      <c r="V109" s="97"/>
      <c r="W109" s="97"/>
      <c r="X109" s="97"/>
      <c r="Y109" s="97"/>
      <c r="Z109" s="98"/>
      <c r="AA109" s="99">
        <f t="shared" si="36"/>
        <v>0</v>
      </c>
      <c r="AB109" s="97">
        <f t="shared" si="37"/>
        <v>0</v>
      </c>
      <c r="AC109" s="97">
        <f t="shared" si="38"/>
        <v>0</v>
      </c>
      <c r="AD109" s="100">
        <f t="shared" si="39"/>
        <v>0</v>
      </c>
    </row>
    <row r="110" spans="1:30">
      <c r="A110" s="89">
        <v>0</v>
      </c>
      <c r="B110" s="106" t="s">
        <v>12</v>
      </c>
      <c r="C110" s="91">
        <v>132.09399999999999</v>
      </c>
      <c r="D110" s="91">
        <v>132.28700000000001</v>
      </c>
      <c r="E110" s="91">
        <v>132.04400000000001</v>
      </c>
      <c r="F110" s="91">
        <v>132.25399999999999</v>
      </c>
      <c r="G110" s="92">
        <v>9134</v>
      </c>
      <c r="H110" s="92">
        <f t="shared" si="32"/>
        <v>242.999999999995</v>
      </c>
      <c r="I110" s="92">
        <f t="shared" si="40"/>
        <v>159.99999999999659</v>
      </c>
      <c r="J110" s="92">
        <f t="shared" ref="J110:J111" si="57">(D110-F110)*1000</f>
        <v>33.000000000015461</v>
      </c>
      <c r="K110" s="93">
        <f t="shared" ref="K110:K111" si="58">(C110-E110)*1000</f>
        <v>49.999999999982947</v>
      </c>
      <c r="L110" s="94" t="s">
        <v>15</v>
      </c>
      <c r="M110" s="133" t="s">
        <v>12</v>
      </c>
      <c r="N110" s="133" t="s">
        <v>26</v>
      </c>
      <c r="O110" s="133" t="s">
        <v>12</v>
      </c>
      <c r="P110" s="133" t="s">
        <v>15</v>
      </c>
      <c r="Q110" s="133" t="s">
        <v>26</v>
      </c>
      <c r="R110" s="133" t="s">
        <v>12</v>
      </c>
      <c r="S110" s="96" t="s">
        <v>15</v>
      </c>
      <c r="T110" s="105">
        <v>132.28700000000001</v>
      </c>
      <c r="U110" s="95">
        <v>132.04400000000001</v>
      </c>
      <c r="V110" s="97">
        <v>243</v>
      </c>
      <c r="W110" s="97">
        <v>160</v>
      </c>
      <c r="X110" s="97">
        <v>33</v>
      </c>
      <c r="Y110" s="97">
        <v>50</v>
      </c>
      <c r="Z110" s="98">
        <v>243</v>
      </c>
      <c r="AA110" s="99">
        <f t="shared" si="36"/>
        <v>-5.0022208597511053E-12</v>
      </c>
      <c r="AB110" s="97">
        <f t="shared" si="37"/>
        <v>-3.4106051316484809E-12</v>
      </c>
      <c r="AC110" s="97">
        <f t="shared" si="38"/>
        <v>1.546140993013978E-11</v>
      </c>
      <c r="AD110" s="100">
        <f t="shared" si="39"/>
        <v>-1.7053025658242404E-11</v>
      </c>
    </row>
    <row r="111" spans="1:30">
      <c r="A111" s="89">
        <v>0.16666666666666666</v>
      </c>
      <c r="B111" s="106" t="s">
        <v>12</v>
      </c>
      <c r="C111" s="91">
        <v>132.25399999999999</v>
      </c>
      <c r="D111" s="91">
        <v>132.40199999999999</v>
      </c>
      <c r="E111" s="91">
        <v>132.239</v>
      </c>
      <c r="F111" s="91">
        <v>132.29</v>
      </c>
      <c r="G111" s="92">
        <v>8653</v>
      </c>
      <c r="H111" s="92">
        <f t="shared" si="32"/>
        <v>162.99999999998249</v>
      </c>
      <c r="I111" s="92">
        <f t="shared" si="40"/>
        <v>36.000000000001364</v>
      </c>
      <c r="J111" s="92">
        <f t="shared" si="57"/>
        <v>111.99999999999477</v>
      </c>
      <c r="K111" s="93">
        <f t="shared" si="58"/>
        <v>14.999999999986358</v>
      </c>
      <c r="L111" s="94" t="s">
        <v>15</v>
      </c>
      <c r="M111" s="133" t="s">
        <v>12</v>
      </c>
      <c r="N111" s="133" t="s">
        <v>26</v>
      </c>
      <c r="O111" s="133" t="s">
        <v>12</v>
      </c>
      <c r="P111" s="133" t="s">
        <v>15</v>
      </c>
      <c r="Q111" s="133" t="s">
        <v>26</v>
      </c>
      <c r="R111" s="133" t="s">
        <v>12</v>
      </c>
      <c r="S111" s="96" t="s">
        <v>15</v>
      </c>
      <c r="T111" s="105">
        <v>132.40199999999999</v>
      </c>
      <c r="U111" s="95">
        <v>132.239</v>
      </c>
      <c r="V111" s="97">
        <v>163</v>
      </c>
      <c r="W111" s="97">
        <v>36</v>
      </c>
      <c r="X111" s="97">
        <v>112</v>
      </c>
      <c r="Y111" s="97">
        <v>15</v>
      </c>
      <c r="Z111" s="98">
        <v>163</v>
      </c>
      <c r="AA111" s="99">
        <f t="shared" si="36"/>
        <v>-1.7507773009128869E-11</v>
      </c>
      <c r="AB111" s="97">
        <f t="shared" si="37"/>
        <v>1.3642420526593924E-12</v>
      </c>
      <c r="AC111" s="97">
        <f t="shared" si="38"/>
        <v>-5.2295945351943374E-12</v>
      </c>
      <c r="AD111" s="100">
        <f t="shared" si="39"/>
        <v>-1.3642420526593924E-11</v>
      </c>
    </row>
    <row r="112" spans="1:30">
      <c r="A112" s="89">
        <v>0.33333333333333331</v>
      </c>
      <c r="B112" s="105" t="s">
        <v>13</v>
      </c>
      <c r="C112" s="95">
        <v>132.291</v>
      </c>
      <c r="D112" s="95">
        <v>132.32300000000001</v>
      </c>
      <c r="E112" s="95">
        <v>131.85400000000001</v>
      </c>
      <c r="F112" s="95">
        <v>132.047</v>
      </c>
      <c r="G112" s="97">
        <v>11855</v>
      </c>
      <c r="H112" s="97">
        <f t="shared" si="32"/>
        <v>468.99999999999409</v>
      </c>
      <c r="I112" s="97">
        <f t="shared" ref="I112:I114" si="59">(C112-F112)*1000</f>
        <v>243.99999999999977</v>
      </c>
      <c r="J112" s="97">
        <f t="shared" ref="J112:J114" si="60">(D112-C112)*1000</f>
        <v>32.000000000010687</v>
      </c>
      <c r="K112" s="98">
        <f t="shared" ref="K112:K114" si="61">(F112-E112)*1000</f>
        <v>192.99999999998363</v>
      </c>
      <c r="L112" s="94" t="s">
        <v>15</v>
      </c>
      <c r="M112" s="133" t="s">
        <v>13</v>
      </c>
      <c r="N112" s="133" t="s">
        <v>26</v>
      </c>
      <c r="O112" s="133" t="s">
        <v>13</v>
      </c>
      <c r="P112" s="133" t="s">
        <v>15</v>
      </c>
      <c r="Q112" s="133" t="s">
        <v>26</v>
      </c>
      <c r="R112" s="133" t="s">
        <v>13</v>
      </c>
      <c r="S112" s="96" t="s">
        <v>15</v>
      </c>
      <c r="T112" s="105">
        <v>132.32300000000001</v>
      </c>
      <c r="U112" s="95">
        <v>131.85400000000001</v>
      </c>
      <c r="V112" s="97">
        <v>469</v>
      </c>
      <c r="W112" s="97">
        <v>244</v>
      </c>
      <c r="X112" s="97">
        <v>32</v>
      </c>
      <c r="Y112" s="97">
        <v>193</v>
      </c>
      <c r="Z112" s="98">
        <v>469</v>
      </c>
      <c r="AA112" s="99">
        <f t="shared" si="36"/>
        <v>-5.9117155615240335E-12</v>
      </c>
      <c r="AB112" s="97">
        <f t="shared" si="37"/>
        <v>-2.2737367544323206E-13</v>
      </c>
      <c r="AC112" s="97">
        <f t="shared" si="38"/>
        <v>1.0686562745831907E-11</v>
      </c>
      <c r="AD112" s="100">
        <f t="shared" si="39"/>
        <v>-1.6370904631912708E-11</v>
      </c>
    </row>
    <row r="113" spans="1:30">
      <c r="A113" s="89">
        <v>0.5</v>
      </c>
      <c r="B113" s="105" t="s">
        <v>13</v>
      </c>
      <c r="C113" s="95">
        <v>132.04599999999999</v>
      </c>
      <c r="D113" s="95">
        <v>132.28399999999999</v>
      </c>
      <c r="E113" s="95">
        <v>131.898</v>
      </c>
      <c r="F113" s="95">
        <v>131.982</v>
      </c>
      <c r="G113" s="97">
        <v>12283</v>
      </c>
      <c r="H113" s="97">
        <f t="shared" si="32"/>
        <v>385.99999999999568</v>
      </c>
      <c r="I113" s="97">
        <f t="shared" si="59"/>
        <v>63.999999999992951</v>
      </c>
      <c r="J113" s="97">
        <f t="shared" si="60"/>
        <v>237.99999999999955</v>
      </c>
      <c r="K113" s="98">
        <f t="shared" si="61"/>
        <v>84.000000000003183</v>
      </c>
      <c r="L113" s="94" t="s">
        <v>15</v>
      </c>
      <c r="M113" s="133" t="s">
        <v>13</v>
      </c>
      <c r="N113" s="133" t="s">
        <v>26</v>
      </c>
      <c r="O113" s="133" t="s">
        <v>13</v>
      </c>
      <c r="P113" s="133" t="s">
        <v>15</v>
      </c>
      <c r="Q113" s="133" t="s">
        <v>26</v>
      </c>
      <c r="R113" s="133" t="s">
        <v>13</v>
      </c>
      <c r="S113" s="96" t="s">
        <v>15</v>
      </c>
      <c r="T113" s="105">
        <v>132.28399999999999</v>
      </c>
      <c r="U113" s="95">
        <v>131.898</v>
      </c>
      <c r="V113" s="97">
        <v>386</v>
      </c>
      <c r="W113" s="97">
        <v>64</v>
      </c>
      <c r="X113" s="97">
        <v>238</v>
      </c>
      <c r="Y113" s="97">
        <v>84</v>
      </c>
      <c r="Z113" s="98">
        <v>386</v>
      </c>
      <c r="AA113" s="99">
        <f t="shared" si="36"/>
        <v>-4.3200998334214091E-12</v>
      </c>
      <c r="AB113" s="97">
        <f t="shared" si="37"/>
        <v>-7.0485839387401938E-12</v>
      </c>
      <c r="AC113" s="97">
        <f t="shared" si="38"/>
        <v>-4.5474735088646412E-13</v>
      </c>
      <c r="AD113" s="100">
        <f t="shared" si="39"/>
        <v>3.1832314562052488E-12</v>
      </c>
    </row>
    <row r="114" spans="1:30">
      <c r="A114" s="89">
        <v>0.66666666666666663</v>
      </c>
      <c r="B114" s="105" t="s">
        <v>13</v>
      </c>
      <c r="C114" s="95">
        <v>131.982</v>
      </c>
      <c r="D114" s="95">
        <v>132.05799999999999</v>
      </c>
      <c r="E114" s="95">
        <v>131.83199999999999</v>
      </c>
      <c r="F114" s="95">
        <v>131.934</v>
      </c>
      <c r="G114" s="97">
        <v>10285</v>
      </c>
      <c r="H114" s="97">
        <f t="shared" si="32"/>
        <v>225.99999999999909</v>
      </c>
      <c r="I114" s="97">
        <f t="shared" si="59"/>
        <v>48.000000000001819</v>
      </c>
      <c r="J114" s="97">
        <f t="shared" si="60"/>
        <v>75.999999999993406</v>
      </c>
      <c r="K114" s="98">
        <f t="shared" si="61"/>
        <v>102.00000000000387</v>
      </c>
      <c r="L114" s="94" t="s">
        <v>15</v>
      </c>
      <c r="M114" s="133" t="s">
        <v>13</v>
      </c>
      <c r="N114" s="133" t="s">
        <v>26</v>
      </c>
      <c r="O114" s="133" t="s">
        <v>13</v>
      </c>
      <c r="P114" s="133" t="s">
        <v>15</v>
      </c>
      <c r="Q114" s="133" t="s">
        <v>26</v>
      </c>
      <c r="R114" s="133" t="s">
        <v>13</v>
      </c>
      <c r="S114" s="96" t="s">
        <v>15</v>
      </c>
      <c r="T114" s="105">
        <v>132.05799999999999</v>
      </c>
      <c r="U114" s="95">
        <v>131.83199999999999</v>
      </c>
      <c r="V114" s="97">
        <v>226</v>
      </c>
      <c r="W114" s="97">
        <v>48</v>
      </c>
      <c r="X114" s="97">
        <v>76</v>
      </c>
      <c r="Y114" s="97">
        <v>102</v>
      </c>
      <c r="Z114" s="98">
        <v>226</v>
      </c>
      <c r="AA114" s="99">
        <f t="shared" si="36"/>
        <v>-9.0949470177292824E-13</v>
      </c>
      <c r="AB114" s="97">
        <f t="shared" si="37"/>
        <v>1.8189894035458565E-12</v>
      </c>
      <c r="AC114" s="97">
        <f t="shared" si="38"/>
        <v>-6.5938365878537297E-12</v>
      </c>
      <c r="AD114" s="100">
        <f t="shared" si="39"/>
        <v>3.865352482534945E-12</v>
      </c>
    </row>
    <row r="115" spans="1:30">
      <c r="A115" s="89">
        <v>0.83333333333333337</v>
      </c>
      <c r="B115" s="106" t="s">
        <v>12</v>
      </c>
      <c r="C115" s="91">
        <v>131.934</v>
      </c>
      <c r="D115" s="91">
        <v>132.107</v>
      </c>
      <c r="E115" s="91">
        <v>131.88300000000001</v>
      </c>
      <c r="F115" s="91">
        <v>131.94800000000001</v>
      </c>
      <c r="G115" s="92">
        <v>9178</v>
      </c>
      <c r="H115" s="92">
        <f t="shared" si="32"/>
        <v>223.99999999998954</v>
      </c>
      <c r="I115" s="92">
        <f t="shared" si="40"/>
        <v>14.000000000010004</v>
      </c>
      <c r="J115" s="92">
        <f>(D115-F115)*1000</f>
        <v>158.99999999999181</v>
      </c>
      <c r="K115" s="93">
        <f>(C115-E115)*1000</f>
        <v>50.999999999987722</v>
      </c>
      <c r="L115" s="94" t="s">
        <v>15</v>
      </c>
      <c r="M115" s="133" t="s">
        <v>12</v>
      </c>
      <c r="N115" s="133" t="s">
        <v>26</v>
      </c>
      <c r="O115" s="133" t="s">
        <v>12</v>
      </c>
      <c r="P115" s="133" t="s">
        <v>15</v>
      </c>
      <c r="Q115" s="133" t="s">
        <v>26</v>
      </c>
      <c r="R115" s="133" t="s">
        <v>12</v>
      </c>
      <c r="S115" s="96" t="s">
        <v>15</v>
      </c>
      <c r="T115" s="105">
        <v>132.107</v>
      </c>
      <c r="U115" s="95">
        <v>131.88300000000001</v>
      </c>
      <c r="V115" s="97">
        <v>224</v>
      </c>
      <c r="W115" s="97">
        <v>14</v>
      </c>
      <c r="X115" s="97">
        <v>159</v>
      </c>
      <c r="Y115" s="97">
        <v>51</v>
      </c>
      <c r="Z115" s="98">
        <v>224</v>
      </c>
      <c r="AA115" s="99">
        <f t="shared" si="36"/>
        <v>-1.0459189070388675E-11</v>
      </c>
      <c r="AB115" s="97">
        <f t="shared" si="37"/>
        <v>1.0004441719502211E-11</v>
      </c>
      <c r="AC115" s="97">
        <f t="shared" si="38"/>
        <v>-8.1854523159563541E-12</v>
      </c>
      <c r="AD115" s="100">
        <f t="shared" si="39"/>
        <v>-1.2278178473934531E-11</v>
      </c>
    </row>
    <row r="116" spans="1:30">
      <c r="A116" s="125">
        <v>43045</v>
      </c>
      <c r="B116" s="105"/>
      <c r="C116" s="95"/>
      <c r="D116" s="95"/>
      <c r="E116" s="95"/>
      <c r="F116" s="95"/>
      <c r="G116" s="97"/>
      <c r="H116" s="97"/>
      <c r="I116" s="97"/>
      <c r="J116" s="97"/>
      <c r="K116" s="98"/>
      <c r="L116" s="94"/>
      <c r="M116" s="133"/>
      <c r="N116" s="133"/>
      <c r="O116" s="133"/>
      <c r="P116" s="133"/>
      <c r="Q116" s="133"/>
      <c r="R116" s="133"/>
      <c r="S116" s="96"/>
      <c r="T116" s="105"/>
      <c r="U116" s="95"/>
      <c r="V116" s="97"/>
      <c r="W116" s="97"/>
      <c r="X116" s="97"/>
      <c r="Y116" s="97"/>
      <c r="Z116" s="98"/>
      <c r="AA116" s="99">
        <f t="shared" si="36"/>
        <v>0</v>
      </c>
      <c r="AB116" s="97">
        <f t="shared" si="37"/>
        <v>0</v>
      </c>
      <c r="AC116" s="97">
        <f t="shared" si="38"/>
        <v>0</v>
      </c>
      <c r="AD116" s="100">
        <f t="shared" si="39"/>
        <v>0</v>
      </c>
    </row>
    <row r="117" spans="1:30">
      <c r="A117" s="89">
        <v>0</v>
      </c>
      <c r="B117" s="106" t="s">
        <v>12</v>
      </c>
      <c r="C117" s="91">
        <v>132.59800000000001</v>
      </c>
      <c r="D117" s="91">
        <v>133.10900000000001</v>
      </c>
      <c r="E117" s="91">
        <v>132.56100000000001</v>
      </c>
      <c r="F117" s="91">
        <v>132.82499999999999</v>
      </c>
      <c r="G117" s="92">
        <v>11522</v>
      </c>
      <c r="H117" s="92">
        <f t="shared" si="32"/>
        <v>548.00000000000182</v>
      </c>
      <c r="I117" s="92">
        <f t="shared" si="40"/>
        <v>226.99999999997544</v>
      </c>
      <c r="J117" s="92">
        <f>(D117-F117)*1000</f>
        <v>284.00000000002024</v>
      </c>
      <c r="K117" s="93">
        <f>(C117-E117)*1000</f>
        <v>37.000000000006139</v>
      </c>
      <c r="L117" s="94" t="s">
        <v>15</v>
      </c>
      <c r="M117" s="133" t="s">
        <v>12</v>
      </c>
      <c r="N117" s="133" t="s">
        <v>27</v>
      </c>
      <c r="O117" s="133" t="s">
        <v>12</v>
      </c>
      <c r="P117" s="133" t="s">
        <v>15</v>
      </c>
      <c r="Q117" s="133" t="s">
        <v>27</v>
      </c>
      <c r="R117" s="133" t="s">
        <v>12</v>
      </c>
      <c r="S117" s="96" t="s">
        <v>15</v>
      </c>
      <c r="T117" s="105">
        <v>133.10900000000001</v>
      </c>
      <c r="U117" s="95">
        <v>132.56100000000001</v>
      </c>
      <c r="V117" s="97">
        <v>548</v>
      </c>
      <c r="W117" s="97">
        <v>227</v>
      </c>
      <c r="X117" s="97">
        <v>284</v>
      </c>
      <c r="Y117" s="97">
        <v>37</v>
      </c>
      <c r="Z117" s="98">
        <v>548</v>
      </c>
      <c r="AA117" s="99">
        <f t="shared" si="36"/>
        <v>1.8189894035458565E-12</v>
      </c>
      <c r="AB117" s="97">
        <f t="shared" si="37"/>
        <v>-2.4556356947869062E-11</v>
      </c>
      <c r="AC117" s="97">
        <f t="shared" si="38"/>
        <v>2.0236257114447653E-11</v>
      </c>
      <c r="AD117" s="100">
        <f t="shared" si="39"/>
        <v>6.1390892369672656E-12</v>
      </c>
    </row>
    <row r="118" spans="1:30">
      <c r="A118" s="89">
        <v>0.16666666666666666</v>
      </c>
      <c r="B118" s="105" t="s">
        <v>13</v>
      </c>
      <c r="C118" s="95">
        <v>132.82599999999999</v>
      </c>
      <c r="D118" s="95">
        <v>132.82599999999999</v>
      </c>
      <c r="E118" s="95">
        <v>132.61199999999999</v>
      </c>
      <c r="F118" s="95">
        <v>132.727</v>
      </c>
      <c r="G118" s="97">
        <v>9562</v>
      </c>
      <c r="H118" s="97">
        <f t="shared" si="32"/>
        <v>213.99999999999864</v>
      </c>
      <c r="I118" s="97">
        <f t="shared" ref="I118:I121" si="62">(C118-F118)*1000</f>
        <v>98.999999999989541</v>
      </c>
      <c r="J118" s="97">
        <f t="shared" ref="J118:J121" si="63">(D118-C118)*1000</f>
        <v>0</v>
      </c>
      <c r="K118" s="98">
        <f t="shared" ref="K118:K121" si="64">(F118-E118)*1000</f>
        <v>115.00000000000909</v>
      </c>
      <c r="L118" s="94" t="s">
        <v>15</v>
      </c>
      <c r="M118" s="133" t="s">
        <v>13</v>
      </c>
      <c r="N118" s="133" t="s">
        <v>27</v>
      </c>
      <c r="O118" s="133" t="s">
        <v>13</v>
      </c>
      <c r="P118" s="133" t="s">
        <v>15</v>
      </c>
      <c r="Q118" s="133" t="s">
        <v>27</v>
      </c>
      <c r="R118" s="133" t="s">
        <v>13</v>
      </c>
      <c r="S118" s="96" t="s">
        <v>15</v>
      </c>
      <c r="T118" s="105">
        <v>132.82599999999999</v>
      </c>
      <c r="U118" s="95">
        <v>132.61199999999999</v>
      </c>
      <c r="V118" s="97">
        <v>214</v>
      </c>
      <c r="W118" s="97">
        <v>99</v>
      </c>
      <c r="X118" s="97">
        <v>0</v>
      </c>
      <c r="Y118" s="97">
        <v>115</v>
      </c>
      <c r="Z118" s="98">
        <v>214</v>
      </c>
      <c r="AA118" s="99">
        <f t="shared" si="36"/>
        <v>-1.3642420526593924E-12</v>
      </c>
      <c r="AB118" s="97">
        <f t="shared" si="37"/>
        <v>-1.0459189070388675E-11</v>
      </c>
      <c r="AC118" s="97">
        <f t="shared" si="38"/>
        <v>0</v>
      </c>
      <c r="AD118" s="100">
        <f t="shared" si="39"/>
        <v>9.0949470177292824E-12</v>
      </c>
    </row>
    <row r="119" spans="1:30">
      <c r="A119" s="89">
        <v>0.33333333333333331</v>
      </c>
      <c r="B119" s="105" t="s">
        <v>13</v>
      </c>
      <c r="C119" s="95">
        <v>132.726</v>
      </c>
      <c r="D119" s="95">
        <v>132.73099999999999</v>
      </c>
      <c r="E119" s="95">
        <v>132.232</v>
      </c>
      <c r="F119" s="95">
        <v>132.233</v>
      </c>
      <c r="G119" s="97">
        <v>11189</v>
      </c>
      <c r="H119" s="97">
        <f t="shared" si="32"/>
        <v>498.99999999999523</v>
      </c>
      <c r="I119" s="97">
        <f t="shared" si="62"/>
        <v>492.999999999995</v>
      </c>
      <c r="J119" s="97">
        <f t="shared" si="63"/>
        <v>4.9999999999954525</v>
      </c>
      <c r="K119" s="98">
        <f t="shared" si="64"/>
        <v>1.0000000000047748</v>
      </c>
      <c r="L119" s="94" t="s">
        <v>15</v>
      </c>
      <c r="M119" s="133" t="s">
        <v>13</v>
      </c>
      <c r="N119" s="133" t="s">
        <v>27</v>
      </c>
      <c r="O119" s="133" t="s">
        <v>13</v>
      </c>
      <c r="P119" s="133" t="s">
        <v>15</v>
      </c>
      <c r="Q119" s="133" t="s">
        <v>27</v>
      </c>
      <c r="R119" s="133" t="s">
        <v>13</v>
      </c>
      <c r="S119" s="96" t="s">
        <v>15</v>
      </c>
      <c r="T119" s="105">
        <v>132.73099999999999</v>
      </c>
      <c r="U119" s="95">
        <v>132.232</v>
      </c>
      <c r="V119" s="97">
        <v>499</v>
      </c>
      <c r="W119" s="97">
        <v>493</v>
      </c>
      <c r="X119" s="97">
        <v>5</v>
      </c>
      <c r="Y119" s="97">
        <v>1</v>
      </c>
      <c r="Z119" s="98">
        <v>499</v>
      </c>
      <c r="AA119" s="99">
        <f t="shared" si="36"/>
        <v>-4.7748471843078732E-12</v>
      </c>
      <c r="AB119" s="97">
        <f t="shared" si="37"/>
        <v>-5.0022208597511053E-12</v>
      </c>
      <c r="AC119" s="97">
        <f t="shared" si="38"/>
        <v>-4.5474735088646412E-12</v>
      </c>
      <c r="AD119" s="100">
        <f t="shared" si="39"/>
        <v>4.7748471843078732E-12</v>
      </c>
    </row>
    <row r="120" spans="1:30">
      <c r="A120" s="89">
        <v>0.5</v>
      </c>
      <c r="B120" s="105" t="s">
        <v>13</v>
      </c>
      <c r="C120" s="95">
        <v>132.233</v>
      </c>
      <c r="D120" s="95">
        <v>132.33199999999999</v>
      </c>
      <c r="E120" s="95">
        <v>132.15299999999999</v>
      </c>
      <c r="F120" s="95">
        <v>132.21</v>
      </c>
      <c r="G120" s="97">
        <v>10377</v>
      </c>
      <c r="H120" s="97">
        <f t="shared" si="32"/>
        <v>179.00000000000205</v>
      </c>
      <c r="I120" s="97">
        <f t="shared" si="62"/>
        <v>22.999999999996135</v>
      </c>
      <c r="J120" s="97">
        <f t="shared" si="63"/>
        <v>98.999999999989541</v>
      </c>
      <c r="K120" s="98">
        <f t="shared" si="64"/>
        <v>57.000000000016371</v>
      </c>
      <c r="L120" s="94" t="s">
        <v>15</v>
      </c>
      <c r="M120" s="133" t="s">
        <v>13</v>
      </c>
      <c r="N120" s="133" t="s">
        <v>27</v>
      </c>
      <c r="O120" s="133" t="s">
        <v>13</v>
      </c>
      <c r="P120" s="133" t="s">
        <v>15</v>
      </c>
      <c r="Q120" s="133" t="s">
        <v>27</v>
      </c>
      <c r="R120" s="133" t="s">
        <v>13</v>
      </c>
      <c r="S120" s="96" t="s">
        <v>15</v>
      </c>
      <c r="T120" s="105">
        <v>132.33199999999999</v>
      </c>
      <c r="U120" s="95">
        <v>132.15299999999999</v>
      </c>
      <c r="V120" s="97">
        <v>179</v>
      </c>
      <c r="W120" s="97">
        <v>23</v>
      </c>
      <c r="X120" s="97">
        <v>99</v>
      </c>
      <c r="Y120" s="97">
        <v>57</v>
      </c>
      <c r="Z120" s="98">
        <v>179</v>
      </c>
      <c r="AA120" s="99">
        <f t="shared" si="36"/>
        <v>2.0463630789890885E-12</v>
      </c>
      <c r="AB120" s="97">
        <f t="shared" si="37"/>
        <v>-3.865352482534945E-12</v>
      </c>
      <c r="AC120" s="97">
        <f t="shared" si="38"/>
        <v>-1.0459189070388675E-11</v>
      </c>
      <c r="AD120" s="100">
        <f t="shared" si="39"/>
        <v>1.6370904631912708E-11</v>
      </c>
    </row>
    <row r="121" spans="1:30">
      <c r="A121" s="89">
        <v>0.66666666666666663</v>
      </c>
      <c r="B121" s="105" t="s">
        <v>13</v>
      </c>
      <c r="C121" s="95">
        <v>132.21</v>
      </c>
      <c r="D121" s="95">
        <v>132.22999999999999</v>
      </c>
      <c r="E121" s="95">
        <v>132.00200000000001</v>
      </c>
      <c r="F121" s="95">
        <v>132.036</v>
      </c>
      <c r="G121" s="97">
        <v>10132</v>
      </c>
      <c r="H121" s="97">
        <f t="shared" si="32"/>
        <v>227.99999999998022</v>
      </c>
      <c r="I121" s="97">
        <f t="shared" si="62"/>
        <v>174.00000000000659</v>
      </c>
      <c r="J121" s="97">
        <f t="shared" si="63"/>
        <v>19.99999999998181</v>
      </c>
      <c r="K121" s="98">
        <f t="shared" si="64"/>
        <v>33.999999999991815</v>
      </c>
      <c r="L121" s="94" t="s">
        <v>15</v>
      </c>
      <c r="M121" s="133" t="s">
        <v>13</v>
      </c>
      <c r="N121" s="133" t="s">
        <v>27</v>
      </c>
      <c r="O121" s="133" t="s">
        <v>13</v>
      </c>
      <c r="P121" s="133" t="s">
        <v>15</v>
      </c>
      <c r="Q121" s="133" t="s">
        <v>27</v>
      </c>
      <c r="R121" s="133" t="s">
        <v>13</v>
      </c>
      <c r="S121" s="96" t="s">
        <v>15</v>
      </c>
      <c r="T121" s="105">
        <v>132.22999999999999</v>
      </c>
      <c r="U121" s="95">
        <v>132.00200000000001</v>
      </c>
      <c r="V121" s="97">
        <v>228</v>
      </c>
      <c r="W121" s="97">
        <v>174</v>
      </c>
      <c r="X121" s="97">
        <v>20</v>
      </c>
      <c r="Y121" s="97">
        <v>34</v>
      </c>
      <c r="Z121" s="98">
        <v>228</v>
      </c>
      <c r="AA121" s="99">
        <f t="shared" si="36"/>
        <v>-1.9781509763561189E-11</v>
      </c>
      <c r="AB121" s="97">
        <f t="shared" si="37"/>
        <v>6.5938365878537297E-12</v>
      </c>
      <c r="AC121" s="97">
        <f t="shared" si="38"/>
        <v>-1.8189894035458565E-11</v>
      </c>
      <c r="AD121" s="100">
        <f t="shared" si="39"/>
        <v>-8.1854523159563541E-12</v>
      </c>
    </row>
    <row r="122" spans="1:30" ht="15.75" thickBot="1">
      <c r="A122" s="109">
        <v>0.83333333333333337</v>
      </c>
      <c r="B122" s="121" t="s">
        <v>12</v>
      </c>
      <c r="C122" s="122">
        <v>132.036</v>
      </c>
      <c r="D122" s="122">
        <v>132.143</v>
      </c>
      <c r="E122" s="122">
        <v>131.94</v>
      </c>
      <c r="F122" s="122">
        <v>132.095</v>
      </c>
      <c r="G122" s="123">
        <v>7401</v>
      </c>
      <c r="H122" s="123">
        <f t="shared" si="32"/>
        <v>203.00000000000296</v>
      </c>
      <c r="I122" s="123">
        <f t="shared" si="40"/>
        <v>58.999999999997499</v>
      </c>
      <c r="J122" s="123">
        <f>(D122-F122)*1000</f>
        <v>48.000000000001819</v>
      </c>
      <c r="K122" s="124">
        <f>(C122-E122)*1000</f>
        <v>96.000000000003638</v>
      </c>
      <c r="L122" s="113" t="s">
        <v>15</v>
      </c>
      <c r="M122" s="110" t="s">
        <v>12</v>
      </c>
      <c r="N122" s="110" t="s">
        <v>27</v>
      </c>
      <c r="O122" s="110" t="s">
        <v>12</v>
      </c>
      <c r="P122" s="110" t="s">
        <v>15</v>
      </c>
      <c r="Q122" s="110" t="s">
        <v>27</v>
      </c>
      <c r="R122" s="110" t="s">
        <v>12</v>
      </c>
      <c r="S122" s="114" t="s">
        <v>15</v>
      </c>
      <c r="T122" s="135">
        <v>132.143</v>
      </c>
      <c r="U122" s="110">
        <v>131.94</v>
      </c>
      <c r="V122" s="111">
        <v>203</v>
      </c>
      <c r="W122" s="111">
        <v>59</v>
      </c>
      <c r="X122" s="111">
        <v>48</v>
      </c>
      <c r="Y122" s="111">
        <v>96</v>
      </c>
      <c r="Z122" s="115">
        <v>203</v>
      </c>
      <c r="AA122" s="116">
        <f t="shared" si="36"/>
        <v>2.9558577807620168E-12</v>
      </c>
      <c r="AB122" s="111">
        <f t="shared" si="37"/>
        <v>-2.5011104298755527E-12</v>
      </c>
      <c r="AC122" s="111">
        <f t="shared" si="38"/>
        <v>1.8189894035458565E-12</v>
      </c>
      <c r="AD122" s="112">
        <f t="shared" si="39"/>
        <v>3.637978807091713E-12</v>
      </c>
    </row>
    <row r="123" spans="1:30">
      <c r="A123" s="117"/>
      <c r="B123" s="118"/>
      <c r="C123" s="118"/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8"/>
      <c r="R123" s="118"/>
      <c r="S123" s="118"/>
      <c r="T123" s="119"/>
      <c r="U123" s="119"/>
      <c r="V123" s="120"/>
      <c r="W123" s="120"/>
      <c r="X123" s="120"/>
      <c r="Y123" s="120"/>
      <c r="Z123" s="120"/>
      <c r="AA123" s="117"/>
      <c r="AB123" s="117"/>
      <c r="AC123" s="117"/>
      <c r="AD123" s="117"/>
    </row>
    <row r="124" spans="1:30">
      <c r="A124" s="117"/>
      <c r="B124" s="118"/>
      <c r="C124" s="118"/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8"/>
      <c r="R124" s="118"/>
      <c r="S124" s="118"/>
      <c r="T124" s="119"/>
      <c r="U124" s="119"/>
      <c r="V124" s="120"/>
      <c r="W124" s="120"/>
      <c r="X124" s="120"/>
      <c r="Y124" s="120"/>
      <c r="Z124" s="120"/>
      <c r="AA124" s="117"/>
      <c r="AB124" s="117"/>
      <c r="AC124" s="117"/>
      <c r="AD124" s="117"/>
    </row>
    <row r="125" spans="1:30">
      <c r="A125" s="117"/>
      <c r="B125" s="118"/>
      <c r="C125" s="118"/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9"/>
      <c r="U125" s="119"/>
      <c r="V125" s="120"/>
      <c r="W125" s="120"/>
      <c r="X125" s="120"/>
      <c r="Y125" s="120"/>
      <c r="Z125" s="120"/>
      <c r="AA125" s="117"/>
      <c r="AB125" s="117"/>
      <c r="AC125" s="117"/>
      <c r="AD125" s="117"/>
    </row>
    <row r="126" spans="1:30">
      <c r="A126" s="117"/>
      <c r="B126" s="118"/>
      <c r="C126" s="118"/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9"/>
      <c r="U126" s="119"/>
      <c r="V126" s="118"/>
      <c r="W126" s="118"/>
      <c r="X126" s="118"/>
      <c r="Y126" s="118"/>
      <c r="Z126" s="118"/>
      <c r="AA126" s="117"/>
      <c r="AB126" s="117"/>
      <c r="AC126" s="117"/>
      <c r="AD126" s="117"/>
    </row>
    <row r="127" spans="1:30">
      <c r="A127" s="117"/>
      <c r="B127" s="118"/>
      <c r="C127" s="118"/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9"/>
      <c r="U127" s="119"/>
      <c r="V127" s="118"/>
      <c r="W127" s="118"/>
      <c r="X127" s="118"/>
      <c r="Y127" s="118"/>
      <c r="Z127" s="118"/>
      <c r="AA127" s="117"/>
      <c r="AB127" s="117"/>
      <c r="AC127" s="117"/>
      <c r="AD127" s="117"/>
    </row>
    <row r="128" spans="1:30">
      <c r="A128" s="117"/>
      <c r="B128" s="118"/>
      <c r="C128" s="118"/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9"/>
      <c r="U128" s="119"/>
      <c r="V128" s="118"/>
      <c r="W128" s="118"/>
      <c r="X128" s="118"/>
      <c r="Y128" s="118"/>
      <c r="Z128" s="118"/>
      <c r="AA128" s="117"/>
      <c r="AB128" s="117"/>
      <c r="AC128" s="117"/>
      <c r="AD128" s="117"/>
    </row>
    <row r="129" spans="1:30">
      <c r="A129" s="117"/>
      <c r="B129" s="118"/>
      <c r="C129" s="118"/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9"/>
      <c r="U129" s="119"/>
      <c r="V129" s="118"/>
      <c r="W129" s="118"/>
      <c r="X129" s="118"/>
      <c r="Y129" s="118"/>
      <c r="Z129" s="118"/>
      <c r="AA129" s="117"/>
      <c r="AB129" s="117"/>
      <c r="AC129" s="117"/>
      <c r="AD129" s="117"/>
    </row>
    <row r="130" spans="1:30">
      <c r="A130" s="117"/>
      <c r="B130" s="118"/>
      <c r="C130" s="118"/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9"/>
      <c r="U130" s="119"/>
      <c r="V130" s="118"/>
      <c r="W130" s="118"/>
      <c r="X130" s="118"/>
      <c r="Y130" s="118"/>
      <c r="Z130" s="118"/>
      <c r="AA130" s="117"/>
      <c r="AB130" s="117"/>
      <c r="AC130" s="117"/>
      <c r="AD130" s="117"/>
    </row>
    <row r="131" spans="1:30">
      <c r="A131" s="117"/>
      <c r="B131" s="118"/>
      <c r="C131" s="118"/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8"/>
      <c r="R131" s="118"/>
      <c r="S131" s="118"/>
      <c r="T131" s="119"/>
      <c r="U131" s="119"/>
      <c r="V131" s="118"/>
      <c r="W131" s="118"/>
      <c r="X131" s="118"/>
      <c r="Y131" s="118"/>
      <c r="Z131" s="118"/>
      <c r="AA131" s="117"/>
      <c r="AB131" s="117"/>
      <c r="AC131" s="117"/>
      <c r="AD131" s="117"/>
    </row>
    <row r="132" spans="1:30">
      <c r="A132" s="117"/>
      <c r="B132" s="118"/>
      <c r="C132" s="118"/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9"/>
      <c r="U132" s="119"/>
      <c r="V132" s="118"/>
      <c r="W132" s="118"/>
      <c r="X132" s="118"/>
      <c r="Y132" s="118"/>
      <c r="Z132" s="118"/>
      <c r="AA132" s="117"/>
      <c r="AB132" s="117"/>
      <c r="AC132" s="117"/>
      <c r="AD132" s="117"/>
    </row>
    <row r="133" spans="1:30">
      <c r="A133" s="117"/>
      <c r="B133" s="118"/>
      <c r="C133" s="118"/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8"/>
      <c r="R133" s="118"/>
      <c r="S133" s="118"/>
      <c r="T133" s="119"/>
      <c r="U133" s="119"/>
      <c r="V133" s="118"/>
      <c r="W133" s="118"/>
      <c r="X133" s="118"/>
      <c r="Y133" s="118"/>
      <c r="Z133" s="118"/>
      <c r="AA133" s="117"/>
      <c r="AB133" s="117"/>
      <c r="AC133" s="117"/>
      <c r="AD133" s="117"/>
    </row>
    <row r="134" spans="1:30">
      <c r="A134" s="117"/>
      <c r="B134" s="118"/>
      <c r="C134" s="118"/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8"/>
      <c r="R134" s="118"/>
      <c r="S134" s="118"/>
      <c r="T134" s="119"/>
      <c r="U134" s="119"/>
      <c r="V134" s="118"/>
      <c r="W134" s="118"/>
      <c r="X134" s="118"/>
      <c r="Y134" s="118"/>
      <c r="Z134" s="118"/>
      <c r="AA134" s="117"/>
      <c r="AB134" s="117"/>
      <c r="AC134" s="117"/>
      <c r="AD134" s="117"/>
    </row>
    <row r="135" spans="1:30">
      <c r="A135" s="117"/>
      <c r="B135" s="118"/>
      <c r="C135" s="118"/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8"/>
      <c r="R135" s="118"/>
      <c r="S135" s="118"/>
      <c r="T135" s="119"/>
      <c r="U135" s="119"/>
      <c r="V135" s="118"/>
      <c r="W135" s="118"/>
      <c r="X135" s="118"/>
      <c r="Y135" s="118"/>
      <c r="Z135" s="118"/>
      <c r="AA135" s="117"/>
      <c r="AB135" s="117"/>
      <c r="AC135" s="117"/>
      <c r="AD135" s="117"/>
    </row>
    <row r="136" spans="1:30">
      <c r="A136" s="117"/>
      <c r="B136" s="118"/>
      <c r="C136" s="118"/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8"/>
      <c r="R136" s="118"/>
      <c r="S136" s="118"/>
      <c r="T136" s="119"/>
      <c r="U136" s="119"/>
      <c r="V136" s="118"/>
      <c r="W136" s="118"/>
      <c r="X136" s="118"/>
      <c r="Y136" s="118"/>
      <c r="Z136" s="118"/>
      <c r="AA136" s="117"/>
      <c r="AB136" s="117"/>
      <c r="AC136" s="117"/>
      <c r="AD136" s="117"/>
    </row>
    <row r="137" spans="1:30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4"/>
      <c r="U137" s="4"/>
      <c r="V137" s="3"/>
      <c r="W137" s="3"/>
      <c r="X137" s="3"/>
      <c r="Y137" s="3"/>
      <c r="Z137" s="3"/>
    </row>
    <row r="138" spans="1:30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4"/>
      <c r="U138" s="4"/>
      <c r="V138" s="3"/>
      <c r="W138" s="3"/>
      <c r="X138" s="3"/>
      <c r="Y138" s="3"/>
      <c r="Z138" s="3"/>
    </row>
    <row r="139" spans="1:30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4"/>
      <c r="U139" s="4"/>
      <c r="V139" s="3"/>
      <c r="W139" s="3"/>
      <c r="X139" s="3"/>
      <c r="Y139" s="3"/>
      <c r="Z139" s="3"/>
    </row>
    <row r="140" spans="1:30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4"/>
      <c r="U140" s="4"/>
      <c r="V140" s="3"/>
      <c r="W140" s="3"/>
      <c r="X140" s="3"/>
      <c r="Y140" s="3"/>
      <c r="Z140" s="3"/>
    </row>
    <row r="141" spans="1:30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4"/>
      <c r="U141" s="4"/>
      <c r="V141" s="3"/>
      <c r="W141" s="3"/>
      <c r="X141" s="3"/>
      <c r="Y141" s="3"/>
      <c r="Z141" s="3"/>
    </row>
    <row r="142" spans="1:30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4"/>
      <c r="U142" s="4"/>
      <c r="V142" s="3"/>
      <c r="W142" s="3"/>
      <c r="X142" s="3"/>
      <c r="Y142" s="3"/>
      <c r="Z142" s="3"/>
    </row>
    <row r="143" spans="1:30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4"/>
      <c r="U143" s="4"/>
      <c r="V143" s="3"/>
      <c r="W143" s="3"/>
      <c r="X143" s="3"/>
      <c r="Y143" s="3"/>
      <c r="Z143" s="3"/>
    </row>
    <row r="144" spans="1:30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4"/>
      <c r="U144" s="4"/>
      <c r="V144" s="3"/>
      <c r="W144" s="3"/>
      <c r="X144" s="3"/>
      <c r="Y144" s="3"/>
      <c r="Z144" s="3"/>
    </row>
    <row r="145" spans="2:26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4"/>
      <c r="U145" s="4"/>
      <c r="V145" s="3"/>
      <c r="W145" s="3"/>
      <c r="X145" s="3"/>
      <c r="Y145" s="3"/>
      <c r="Z145" s="3"/>
    </row>
    <row r="146" spans="2:26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4"/>
      <c r="U146" s="4"/>
      <c r="V146" s="3"/>
      <c r="W146" s="3"/>
      <c r="X146" s="3"/>
      <c r="Y146" s="3"/>
      <c r="Z146" s="3"/>
    </row>
    <row r="147" spans="2:26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4"/>
      <c r="U147" s="4"/>
      <c r="V147" s="3"/>
      <c r="W147" s="3"/>
      <c r="X147" s="3"/>
      <c r="Y147" s="3"/>
      <c r="Z147" s="3"/>
    </row>
    <row r="148" spans="2:26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4"/>
      <c r="U148" s="4"/>
      <c r="V148" s="3"/>
      <c r="W148" s="3"/>
      <c r="X148" s="3"/>
      <c r="Y148" s="3"/>
      <c r="Z148" s="3"/>
    </row>
    <row r="149" spans="2:26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4"/>
      <c r="U149" s="4"/>
      <c r="V149" s="3"/>
      <c r="W149" s="3"/>
      <c r="X149" s="3"/>
      <c r="Y149" s="3"/>
      <c r="Z149" s="3"/>
    </row>
    <row r="150" spans="2:26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4"/>
      <c r="U150" s="4"/>
      <c r="V150" s="3"/>
      <c r="W150" s="3"/>
      <c r="X150" s="3"/>
      <c r="Y150" s="3"/>
      <c r="Z150" s="3"/>
    </row>
    <row r="151" spans="2:26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4"/>
      <c r="U151" s="4"/>
      <c r="V151" s="3"/>
      <c r="W151" s="3"/>
      <c r="X151" s="3"/>
      <c r="Y151" s="3"/>
      <c r="Z151" s="3"/>
    </row>
    <row r="152" spans="2:26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4"/>
      <c r="U152" s="4"/>
      <c r="V152" s="3"/>
      <c r="W152" s="3"/>
      <c r="X152" s="3"/>
      <c r="Y152" s="3"/>
      <c r="Z152" s="3"/>
    </row>
    <row r="153" spans="2:26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4"/>
      <c r="U153" s="4"/>
      <c r="V153" s="3"/>
      <c r="W153" s="3"/>
      <c r="X153" s="3"/>
      <c r="Y153" s="3"/>
      <c r="Z153" s="3"/>
    </row>
    <row r="154" spans="2:26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4"/>
      <c r="U154" s="4"/>
      <c r="V154" s="3"/>
      <c r="W154" s="3"/>
      <c r="X154" s="3"/>
      <c r="Y154" s="3"/>
      <c r="Z154" s="3"/>
    </row>
    <row r="155" spans="2:26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4"/>
      <c r="U155" s="4"/>
      <c r="V155" s="3"/>
      <c r="W155" s="3"/>
      <c r="X155" s="3"/>
      <c r="Y155" s="3"/>
      <c r="Z155" s="3"/>
    </row>
    <row r="156" spans="2:26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4"/>
      <c r="U156" s="4"/>
      <c r="V156" s="3"/>
      <c r="W156" s="3"/>
      <c r="X156" s="3"/>
      <c r="Y156" s="3"/>
      <c r="Z156" s="3"/>
    </row>
    <row r="157" spans="2:26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4"/>
      <c r="U157" s="4"/>
      <c r="V157" s="3"/>
      <c r="W157" s="3"/>
      <c r="X157" s="3"/>
      <c r="Y157" s="3"/>
      <c r="Z157" s="3"/>
    </row>
    <row r="158" spans="2:26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4"/>
      <c r="U158" s="4"/>
      <c r="V158" s="3"/>
      <c r="W158" s="3"/>
      <c r="X158" s="3"/>
      <c r="Y158" s="3"/>
      <c r="Z158" s="3"/>
    </row>
    <row r="159" spans="2:26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4"/>
      <c r="U159" s="4"/>
      <c r="V159" s="3"/>
      <c r="W159" s="3"/>
      <c r="X159" s="3"/>
      <c r="Y159" s="3"/>
      <c r="Z159" s="3"/>
    </row>
    <row r="160" spans="2:26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4"/>
      <c r="U160" s="4"/>
      <c r="V160" s="3"/>
      <c r="W160" s="3"/>
      <c r="X160" s="3"/>
      <c r="Y160" s="3"/>
      <c r="Z160" s="3"/>
    </row>
    <row r="161" spans="2:26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4"/>
      <c r="U161" s="4"/>
      <c r="V161" s="3"/>
      <c r="W161" s="3"/>
      <c r="X161" s="3"/>
      <c r="Y161" s="3"/>
      <c r="Z161" s="3"/>
    </row>
    <row r="162" spans="2:26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4"/>
      <c r="U162" s="4"/>
      <c r="V162" s="3"/>
      <c r="W162" s="3"/>
      <c r="X162" s="3"/>
      <c r="Y162" s="3"/>
      <c r="Z162" s="3"/>
    </row>
    <row r="163" spans="2:26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4"/>
      <c r="U163" s="4"/>
      <c r="V163" s="3"/>
      <c r="W163" s="3"/>
      <c r="X163" s="3"/>
      <c r="Y163" s="3"/>
      <c r="Z163" s="3"/>
    </row>
    <row r="164" spans="2:26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4"/>
      <c r="U164" s="4"/>
      <c r="V164" s="3"/>
      <c r="W164" s="3"/>
      <c r="X164" s="3"/>
      <c r="Y164" s="3"/>
      <c r="Z164" s="3"/>
    </row>
    <row r="165" spans="2:26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4"/>
      <c r="U165" s="4"/>
      <c r="V165" s="3"/>
      <c r="W165" s="3"/>
      <c r="X165" s="3"/>
      <c r="Y165" s="3"/>
      <c r="Z165" s="3"/>
    </row>
    <row r="166" spans="2:26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4"/>
      <c r="U166" s="4"/>
      <c r="V166" s="3"/>
      <c r="W166" s="3"/>
      <c r="X166" s="3"/>
      <c r="Y166" s="3"/>
      <c r="Z166" s="3"/>
    </row>
    <row r="167" spans="2:26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4"/>
      <c r="U167" s="4"/>
      <c r="V167" s="3"/>
      <c r="W167" s="3"/>
      <c r="X167" s="3"/>
      <c r="Y167" s="3"/>
      <c r="Z167" s="3"/>
    </row>
    <row r="168" spans="2:26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4"/>
      <c r="U168" s="4"/>
      <c r="V168" s="3"/>
      <c r="W168" s="3"/>
      <c r="X168" s="3"/>
      <c r="Y168" s="3"/>
      <c r="Z168" s="3"/>
    </row>
    <row r="169" spans="2:26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4"/>
      <c r="U169" s="4"/>
      <c r="V169" s="3"/>
      <c r="W169" s="3"/>
      <c r="X169" s="3"/>
      <c r="Y169" s="3"/>
      <c r="Z169" s="3"/>
    </row>
    <row r="170" spans="2:26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4"/>
      <c r="U170" s="4"/>
      <c r="V170" s="3"/>
      <c r="W170" s="3"/>
      <c r="X170" s="3"/>
      <c r="Y170" s="3"/>
      <c r="Z170" s="3"/>
    </row>
    <row r="171" spans="2:26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4"/>
      <c r="U171" s="4"/>
      <c r="V171" s="3"/>
      <c r="W171" s="3"/>
      <c r="X171" s="3"/>
      <c r="Y171" s="3"/>
      <c r="Z171" s="3"/>
    </row>
    <row r="172" spans="2:26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4"/>
      <c r="U172" s="4"/>
      <c r="V172" s="3"/>
      <c r="W172" s="3"/>
      <c r="X172" s="3"/>
      <c r="Y172" s="3"/>
      <c r="Z172" s="3"/>
    </row>
    <row r="173" spans="2:26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4"/>
      <c r="U173" s="4"/>
      <c r="V173" s="3"/>
      <c r="W173" s="3"/>
      <c r="X173" s="3"/>
      <c r="Y173" s="3"/>
      <c r="Z173" s="3"/>
    </row>
    <row r="174" spans="2:26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4"/>
      <c r="U174" s="4"/>
      <c r="V174" s="3"/>
      <c r="W174" s="3"/>
      <c r="X174" s="3"/>
      <c r="Y174" s="3"/>
      <c r="Z174" s="3"/>
    </row>
    <row r="175" spans="2:26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4"/>
      <c r="U175" s="4"/>
      <c r="V175" s="3"/>
      <c r="W175" s="3"/>
      <c r="X175" s="3"/>
      <c r="Y175" s="3"/>
      <c r="Z175" s="3"/>
    </row>
    <row r="176" spans="2:26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4"/>
      <c r="U176" s="4"/>
      <c r="V176" s="3"/>
      <c r="W176" s="3"/>
      <c r="X176" s="3"/>
      <c r="Y176" s="3"/>
      <c r="Z176" s="3"/>
    </row>
    <row r="177" spans="2:26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4"/>
      <c r="U177" s="4"/>
      <c r="V177" s="3"/>
      <c r="W177" s="3"/>
      <c r="X177" s="3"/>
      <c r="Y177" s="3"/>
      <c r="Z177" s="3"/>
    </row>
    <row r="178" spans="2:26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4"/>
      <c r="U178" s="4"/>
      <c r="V178" s="3"/>
      <c r="W178" s="3"/>
      <c r="X178" s="3"/>
      <c r="Y178" s="3"/>
      <c r="Z178" s="3"/>
    </row>
    <row r="179" spans="2:26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4"/>
      <c r="U179" s="4"/>
      <c r="V179" s="3"/>
      <c r="W179" s="3"/>
      <c r="X179" s="3"/>
      <c r="Y179" s="3"/>
      <c r="Z179" s="3"/>
    </row>
    <row r="180" spans="2:26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4"/>
      <c r="U180" s="4"/>
      <c r="V180" s="3"/>
      <c r="W180" s="3"/>
      <c r="X180" s="3"/>
      <c r="Y180" s="3"/>
      <c r="Z180" s="3"/>
    </row>
    <row r="181" spans="2:26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4"/>
      <c r="U181" s="4"/>
      <c r="V181" s="3"/>
      <c r="W181" s="3"/>
      <c r="X181" s="3"/>
      <c r="Y181" s="3"/>
      <c r="Z181" s="3"/>
    </row>
    <row r="182" spans="2:26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4"/>
      <c r="U182" s="4"/>
      <c r="V182" s="3"/>
      <c r="W182" s="3"/>
      <c r="X182" s="3"/>
      <c r="Y182" s="3"/>
      <c r="Z182" s="3"/>
    </row>
    <row r="183" spans="2:26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4"/>
      <c r="U183" s="4"/>
      <c r="V183" s="3"/>
      <c r="W183" s="3"/>
      <c r="X183" s="3"/>
      <c r="Y183" s="3"/>
      <c r="Z183" s="3"/>
    </row>
    <row r="184" spans="2:26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4"/>
      <c r="U184" s="4"/>
      <c r="V184" s="3"/>
      <c r="W184" s="3"/>
      <c r="X184" s="3"/>
      <c r="Y184" s="3"/>
      <c r="Z184" s="3"/>
    </row>
    <row r="185" spans="2:26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4"/>
      <c r="U185" s="4"/>
      <c r="V185" s="3"/>
      <c r="W185" s="3"/>
      <c r="X185" s="3"/>
      <c r="Y185" s="3"/>
      <c r="Z185" s="3"/>
    </row>
    <row r="186" spans="2:26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4"/>
      <c r="U186" s="4"/>
      <c r="V186" s="3"/>
      <c r="W186" s="3"/>
      <c r="X186" s="3"/>
      <c r="Y186" s="3"/>
      <c r="Z186" s="3"/>
    </row>
    <row r="187" spans="2:26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4"/>
      <c r="U187" s="4"/>
      <c r="V187" s="3"/>
      <c r="W187" s="3"/>
      <c r="X187" s="3"/>
      <c r="Y187" s="3"/>
      <c r="Z187" s="3"/>
    </row>
    <row r="188" spans="2:26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4"/>
      <c r="U188" s="4"/>
      <c r="V188" s="3"/>
      <c r="W188" s="3"/>
      <c r="X188" s="3"/>
      <c r="Y188" s="3"/>
      <c r="Z188" s="3"/>
    </row>
    <row r="189" spans="2:26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4"/>
      <c r="U189" s="4"/>
      <c r="V189" s="3"/>
      <c r="W189" s="3"/>
      <c r="X189" s="3"/>
      <c r="Y189" s="3"/>
      <c r="Z189" s="3"/>
    </row>
    <row r="190" spans="2:26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4"/>
      <c r="U190" s="4"/>
      <c r="V190" s="3"/>
      <c r="W190" s="3"/>
      <c r="X190" s="3"/>
      <c r="Y190" s="3"/>
      <c r="Z190" s="3"/>
    </row>
    <row r="191" spans="2:26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4"/>
      <c r="U191" s="4"/>
      <c r="V191" s="3"/>
      <c r="W191" s="3"/>
      <c r="X191" s="3"/>
      <c r="Y191" s="3"/>
      <c r="Z191" s="3"/>
    </row>
    <row r="192" spans="2:26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4"/>
      <c r="U192" s="4"/>
      <c r="V192" s="3"/>
      <c r="W192" s="3"/>
      <c r="X192" s="3"/>
      <c r="Y192" s="3"/>
      <c r="Z192" s="3"/>
    </row>
    <row r="193" spans="2:26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4"/>
      <c r="U193" s="4"/>
      <c r="V193" s="3"/>
      <c r="W193" s="3"/>
      <c r="X193" s="3"/>
      <c r="Y193" s="3"/>
      <c r="Z193" s="3"/>
    </row>
    <row r="194" spans="2:26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4"/>
      <c r="U194" s="4"/>
      <c r="V194" s="3"/>
      <c r="W194" s="3"/>
      <c r="X194" s="3"/>
      <c r="Y194" s="3"/>
      <c r="Z194" s="3"/>
    </row>
    <row r="195" spans="2:26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4"/>
      <c r="U195" s="4"/>
      <c r="V195" s="3"/>
      <c r="W195" s="3"/>
      <c r="X195" s="3"/>
      <c r="Y195" s="3"/>
      <c r="Z195" s="3"/>
    </row>
    <row r="196" spans="2:26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4"/>
      <c r="U196" s="4"/>
      <c r="V196" s="3"/>
      <c r="W196" s="3"/>
      <c r="X196" s="3"/>
      <c r="Y196" s="3"/>
      <c r="Z196" s="3"/>
    </row>
    <row r="197" spans="2:26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4"/>
      <c r="U197" s="4"/>
      <c r="V197" s="3"/>
      <c r="W197" s="3"/>
      <c r="X197" s="3"/>
      <c r="Y197" s="3"/>
      <c r="Z197" s="3"/>
    </row>
    <row r="198" spans="2:26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4"/>
      <c r="U198" s="4"/>
      <c r="V198" s="3"/>
      <c r="W198" s="3"/>
      <c r="X198" s="3"/>
      <c r="Y198" s="3"/>
      <c r="Z198" s="3"/>
    </row>
    <row r="199" spans="2:26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4"/>
      <c r="U199" s="4"/>
      <c r="V199" s="3"/>
      <c r="W199" s="3"/>
      <c r="X199" s="3"/>
      <c r="Y199" s="3"/>
      <c r="Z199" s="3"/>
    </row>
    <row r="200" spans="2:26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4"/>
      <c r="U200" s="4"/>
      <c r="V200" s="3"/>
      <c r="W200" s="3"/>
      <c r="X200" s="3"/>
      <c r="Y200" s="3"/>
      <c r="Z200" s="3"/>
    </row>
    <row r="201" spans="2:26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4"/>
      <c r="U201" s="4"/>
      <c r="V201" s="3"/>
      <c r="W201" s="3"/>
      <c r="X201" s="3"/>
      <c r="Y201" s="3"/>
      <c r="Z201" s="3"/>
    </row>
    <row r="202" spans="2:26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4"/>
      <c r="U202" s="4"/>
      <c r="V202" s="3"/>
      <c r="W202" s="3"/>
      <c r="X202" s="3"/>
      <c r="Y202" s="3"/>
      <c r="Z202" s="3"/>
    </row>
    <row r="203" spans="2:26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4"/>
      <c r="U203" s="4"/>
      <c r="V203" s="3"/>
      <c r="W203" s="3"/>
      <c r="X203" s="3"/>
      <c r="Y203" s="3"/>
      <c r="Z203" s="3"/>
    </row>
    <row r="204" spans="2:26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4"/>
      <c r="U204" s="4"/>
      <c r="V204" s="3"/>
      <c r="W204" s="3"/>
      <c r="X204" s="3"/>
      <c r="Y204" s="3"/>
      <c r="Z204" s="3"/>
    </row>
    <row r="205" spans="2:26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4"/>
      <c r="U205" s="4"/>
      <c r="V205" s="3"/>
      <c r="W205" s="3"/>
      <c r="X205" s="3"/>
      <c r="Y205" s="3"/>
      <c r="Z205" s="3"/>
    </row>
    <row r="206" spans="2:26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4"/>
      <c r="U206" s="4"/>
      <c r="V206" s="3"/>
      <c r="W206" s="3"/>
      <c r="X206" s="3"/>
      <c r="Y206" s="3"/>
      <c r="Z206" s="3"/>
    </row>
    <row r="207" spans="2:26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4"/>
      <c r="U207" s="4"/>
      <c r="V207" s="3"/>
      <c r="W207" s="3"/>
      <c r="X207" s="3"/>
      <c r="Y207" s="3"/>
      <c r="Z207" s="3"/>
    </row>
    <row r="208" spans="2:26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4"/>
      <c r="U208" s="4"/>
      <c r="V208" s="3"/>
      <c r="W208" s="3"/>
      <c r="X208" s="3"/>
      <c r="Y208" s="3"/>
      <c r="Z208" s="3"/>
    </row>
    <row r="209" spans="2:26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4"/>
      <c r="U209" s="4"/>
      <c r="V209" s="3"/>
      <c r="W209" s="3"/>
      <c r="X209" s="3"/>
      <c r="Y209" s="3"/>
      <c r="Z209" s="3"/>
    </row>
    <row r="210" spans="2:26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4"/>
      <c r="U210" s="4"/>
      <c r="V210" s="3"/>
      <c r="W210" s="3"/>
      <c r="X210" s="3"/>
      <c r="Y210" s="3"/>
      <c r="Z210" s="3"/>
    </row>
    <row r="211" spans="2:26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4"/>
      <c r="U211" s="4"/>
      <c r="V211" s="3"/>
      <c r="W211" s="3"/>
      <c r="X211" s="3"/>
      <c r="Y211" s="3"/>
      <c r="Z211" s="3"/>
    </row>
    <row r="212" spans="2:26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4"/>
      <c r="U212" s="4"/>
      <c r="V212" s="3"/>
      <c r="W212" s="3"/>
      <c r="X212" s="3"/>
      <c r="Y212" s="3"/>
      <c r="Z212" s="3"/>
    </row>
    <row r="213" spans="2:26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4"/>
      <c r="U213" s="4"/>
      <c r="V213" s="3"/>
      <c r="W213" s="3"/>
      <c r="X213" s="3"/>
      <c r="Y213" s="3"/>
      <c r="Z213" s="3"/>
    </row>
    <row r="214" spans="2:26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4"/>
      <c r="U214" s="4"/>
      <c r="V214" s="3"/>
      <c r="W214" s="3"/>
      <c r="X214" s="3"/>
      <c r="Y214" s="3"/>
      <c r="Z214" s="3"/>
    </row>
    <row r="215" spans="2:26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4"/>
      <c r="U215" s="4"/>
      <c r="V215" s="3"/>
      <c r="W215" s="3"/>
      <c r="X215" s="3"/>
      <c r="Y215" s="3"/>
      <c r="Z215" s="3"/>
    </row>
    <row r="216" spans="2:26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4"/>
      <c r="U216" s="4"/>
      <c r="V216" s="3"/>
      <c r="W216" s="3"/>
      <c r="X216" s="3"/>
      <c r="Y216" s="3"/>
      <c r="Z216" s="3"/>
    </row>
    <row r="217" spans="2:26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4"/>
      <c r="U217" s="4"/>
      <c r="V217" s="3"/>
      <c r="W217" s="3"/>
      <c r="X217" s="3"/>
      <c r="Y217" s="3"/>
      <c r="Z217" s="3"/>
    </row>
    <row r="218" spans="2:26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4"/>
      <c r="U218" s="4"/>
      <c r="V218" s="3"/>
      <c r="W218" s="3"/>
      <c r="X218" s="3"/>
      <c r="Y218" s="3"/>
      <c r="Z218" s="3"/>
    </row>
    <row r="219" spans="2:26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4"/>
      <c r="U219" s="4"/>
      <c r="V219" s="3"/>
      <c r="W219" s="3"/>
      <c r="X219" s="3"/>
      <c r="Y219" s="3"/>
      <c r="Z219" s="3"/>
    </row>
    <row r="220" spans="2:26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4"/>
      <c r="U220" s="4"/>
      <c r="V220" s="3"/>
      <c r="W220" s="3"/>
      <c r="X220" s="3"/>
      <c r="Y220" s="3"/>
      <c r="Z220" s="3"/>
    </row>
    <row r="221" spans="2:26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4"/>
      <c r="U221" s="4"/>
      <c r="V221" s="3"/>
      <c r="W221" s="3"/>
      <c r="X221" s="3"/>
      <c r="Y221" s="3"/>
      <c r="Z221" s="3"/>
    </row>
    <row r="222" spans="2:26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4"/>
      <c r="U222" s="4"/>
      <c r="V222" s="3"/>
      <c r="W222" s="3"/>
      <c r="X222" s="3"/>
      <c r="Y222" s="3"/>
      <c r="Z222" s="3"/>
    </row>
    <row r="223" spans="2:26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4"/>
      <c r="U223" s="4"/>
      <c r="V223" s="3"/>
      <c r="W223" s="3"/>
      <c r="X223" s="3"/>
      <c r="Y223" s="3"/>
      <c r="Z223" s="3"/>
    </row>
    <row r="224" spans="2:26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4"/>
      <c r="U224" s="4"/>
      <c r="V224" s="3"/>
      <c r="W224" s="3"/>
      <c r="X224" s="3"/>
      <c r="Y224" s="3"/>
      <c r="Z224" s="3"/>
    </row>
    <row r="225" spans="2:26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4"/>
      <c r="U225" s="4"/>
      <c r="V225" s="3"/>
      <c r="W225" s="3"/>
      <c r="X225" s="3"/>
      <c r="Y225" s="3"/>
      <c r="Z225" s="3"/>
    </row>
    <row r="226" spans="2:26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4"/>
      <c r="U226" s="4"/>
      <c r="V226" s="3"/>
      <c r="W226" s="3"/>
      <c r="X226" s="3"/>
      <c r="Y226" s="3"/>
      <c r="Z226" s="3"/>
    </row>
    <row r="227" spans="2:26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4"/>
      <c r="U227" s="4"/>
      <c r="V227" s="3"/>
      <c r="W227" s="3"/>
      <c r="X227" s="3"/>
      <c r="Y227" s="3"/>
      <c r="Z227" s="3"/>
    </row>
    <row r="228" spans="2:26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4"/>
      <c r="U228" s="4"/>
      <c r="V228" s="3"/>
      <c r="W228" s="3"/>
      <c r="X228" s="3"/>
      <c r="Y228" s="3"/>
      <c r="Z228" s="3"/>
    </row>
    <row r="229" spans="2:26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4"/>
      <c r="U229" s="4"/>
      <c r="V229" s="3"/>
      <c r="W229" s="3"/>
      <c r="X229" s="3"/>
      <c r="Y229" s="3"/>
      <c r="Z229" s="3"/>
    </row>
    <row r="230" spans="2:26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4"/>
      <c r="U230" s="4"/>
      <c r="V230" s="3"/>
      <c r="W230" s="3"/>
      <c r="X230" s="3"/>
      <c r="Y230" s="3"/>
      <c r="Z230" s="3"/>
    </row>
    <row r="231" spans="2:26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4"/>
      <c r="U231" s="4"/>
      <c r="V231" s="3"/>
      <c r="W231" s="3"/>
      <c r="X231" s="3"/>
      <c r="Y231" s="3"/>
      <c r="Z231" s="3"/>
    </row>
    <row r="232" spans="2:26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4"/>
      <c r="U232" s="4"/>
      <c r="V232" s="3"/>
      <c r="W232" s="3"/>
      <c r="X232" s="3"/>
      <c r="Y232" s="3"/>
      <c r="Z232" s="3"/>
    </row>
    <row r="233" spans="2:26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4"/>
      <c r="U233" s="4"/>
      <c r="V233" s="3"/>
      <c r="W233" s="3"/>
      <c r="X233" s="3"/>
      <c r="Y233" s="3"/>
      <c r="Z233" s="3"/>
    </row>
    <row r="234" spans="2:26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4"/>
      <c r="U234" s="4"/>
      <c r="V234" s="3"/>
      <c r="W234" s="3"/>
      <c r="X234" s="3"/>
      <c r="Y234" s="3"/>
      <c r="Z234" s="3"/>
    </row>
    <row r="235" spans="2:26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4"/>
      <c r="U235" s="4"/>
      <c r="V235" s="3"/>
      <c r="W235" s="3"/>
      <c r="X235" s="3"/>
      <c r="Y235" s="3"/>
      <c r="Z235" s="3"/>
    </row>
    <row r="236" spans="2:26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4"/>
      <c r="U236" s="4"/>
      <c r="V236" s="3"/>
      <c r="W236" s="3"/>
      <c r="X236" s="3"/>
      <c r="Y236" s="3"/>
      <c r="Z236" s="3"/>
    </row>
    <row r="237" spans="2:26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4"/>
      <c r="U237" s="4"/>
      <c r="V237" s="3"/>
      <c r="W237" s="3"/>
      <c r="X237" s="3"/>
      <c r="Y237" s="3"/>
      <c r="Z237" s="3"/>
    </row>
    <row r="238" spans="2:26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4"/>
      <c r="U238" s="4"/>
      <c r="V238" s="3"/>
      <c r="W238" s="3"/>
      <c r="X238" s="3"/>
      <c r="Y238" s="3"/>
      <c r="Z238" s="3"/>
    </row>
    <row r="239" spans="2:26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4"/>
      <c r="U239" s="4"/>
      <c r="V239" s="3"/>
      <c r="W239" s="3"/>
      <c r="X239" s="3"/>
      <c r="Y239" s="3"/>
      <c r="Z239" s="3"/>
    </row>
    <row r="240" spans="2:26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4"/>
      <c r="U240" s="4"/>
      <c r="V240" s="3"/>
      <c r="W240" s="3"/>
      <c r="X240" s="3"/>
      <c r="Y240" s="3"/>
      <c r="Z240" s="3"/>
    </row>
    <row r="241" spans="2:26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4"/>
      <c r="U241" s="4"/>
      <c r="V241" s="3"/>
      <c r="W241" s="3"/>
      <c r="X241" s="3"/>
      <c r="Y241" s="3"/>
      <c r="Z241" s="3"/>
    </row>
    <row r="242" spans="2:26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4"/>
      <c r="U242" s="4"/>
      <c r="V242" s="3"/>
      <c r="W242" s="3"/>
      <c r="X242" s="3"/>
      <c r="Y242" s="3"/>
      <c r="Z242" s="3"/>
    </row>
    <row r="243" spans="2:26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4"/>
      <c r="U243" s="4"/>
      <c r="V243" s="3"/>
      <c r="W243" s="3"/>
      <c r="X243" s="3"/>
      <c r="Y243" s="3"/>
      <c r="Z243" s="3"/>
    </row>
    <row r="244" spans="2:26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4"/>
      <c r="U244" s="4"/>
      <c r="V244" s="3"/>
      <c r="W244" s="3"/>
      <c r="X244" s="3"/>
      <c r="Y244" s="3"/>
      <c r="Z244" s="3"/>
    </row>
    <row r="245" spans="2:26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4"/>
      <c r="U245" s="4"/>
      <c r="V245" s="3"/>
      <c r="W245" s="3"/>
      <c r="X245" s="3"/>
      <c r="Y245" s="3"/>
      <c r="Z245" s="3"/>
    </row>
    <row r="246" spans="2:26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4"/>
      <c r="U246" s="4"/>
      <c r="V246" s="3"/>
      <c r="W246" s="3"/>
      <c r="X246" s="3"/>
      <c r="Y246" s="3"/>
      <c r="Z246" s="3"/>
    </row>
    <row r="247" spans="2:26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4"/>
      <c r="U247" s="4"/>
      <c r="V247" s="3"/>
      <c r="W247" s="3"/>
      <c r="X247" s="3"/>
      <c r="Y247" s="3"/>
      <c r="Z247" s="3"/>
    </row>
    <row r="248" spans="2:26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4"/>
      <c r="U248" s="4"/>
      <c r="V248" s="3"/>
      <c r="W248" s="3"/>
      <c r="X248" s="3"/>
      <c r="Y248" s="3"/>
      <c r="Z248" s="3"/>
    </row>
    <row r="249" spans="2:26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4"/>
      <c r="U249" s="4"/>
      <c r="V249" s="3"/>
      <c r="W249" s="3"/>
      <c r="X249" s="3"/>
      <c r="Y249" s="3"/>
      <c r="Z249" s="3"/>
    </row>
    <row r="250" spans="2:26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4"/>
      <c r="U250" s="4"/>
      <c r="V250" s="3"/>
      <c r="W250" s="3"/>
      <c r="X250" s="3"/>
      <c r="Y250" s="3"/>
      <c r="Z250" s="3"/>
    </row>
    <row r="251" spans="2:26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4"/>
      <c r="U251" s="4"/>
      <c r="V251" s="3"/>
      <c r="W251" s="3"/>
      <c r="X251" s="3"/>
      <c r="Y251" s="3"/>
      <c r="Z251" s="3"/>
    </row>
    <row r="252" spans="2:26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4"/>
      <c r="U252" s="4"/>
      <c r="V252" s="3"/>
      <c r="W252" s="3"/>
      <c r="X252" s="3"/>
      <c r="Y252" s="3"/>
      <c r="Z252" s="3"/>
    </row>
    <row r="253" spans="2:26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4"/>
      <c r="U253" s="4"/>
      <c r="V253" s="3"/>
      <c r="W253" s="3"/>
      <c r="X253" s="3"/>
      <c r="Y253" s="3"/>
      <c r="Z253" s="3"/>
    </row>
    <row r="254" spans="2:26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4"/>
      <c r="U254" s="4"/>
      <c r="V254" s="3"/>
      <c r="W254" s="3"/>
      <c r="X254" s="3"/>
      <c r="Y254" s="3"/>
      <c r="Z254" s="3"/>
    </row>
    <row r="255" spans="2:26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4"/>
      <c r="U255" s="4"/>
      <c r="V255" s="3"/>
      <c r="W255" s="3"/>
      <c r="X255" s="3"/>
      <c r="Y255" s="3"/>
      <c r="Z255" s="3"/>
    </row>
    <row r="256" spans="2:26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4"/>
      <c r="U256" s="4"/>
      <c r="V256" s="3"/>
      <c r="W256" s="3"/>
      <c r="X256" s="3"/>
      <c r="Y256" s="3"/>
      <c r="Z256" s="3"/>
    </row>
    <row r="257" spans="2:26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4"/>
      <c r="U257" s="4"/>
      <c r="V257" s="3"/>
      <c r="W257" s="3"/>
      <c r="X257" s="3"/>
      <c r="Y257" s="3"/>
      <c r="Z257" s="3"/>
    </row>
    <row r="258" spans="2:26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4"/>
      <c r="U258" s="4"/>
      <c r="V258" s="3"/>
      <c r="W258" s="3"/>
      <c r="X258" s="3"/>
      <c r="Y258" s="3"/>
      <c r="Z258" s="3"/>
    </row>
    <row r="259" spans="2:26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4"/>
      <c r="U259" s="4"/>
      <c r="V259" s="3"/>
      <c r="W259" s="3"/>
      <c r="X259" s="3"/>
      <c r="Y259" s="3"/>
      <c r="Z259" s="3"/>
    </row>
    <row r="260" spans="2:26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4"/>
      <c r="U260" s="4"/>
      <c r="V260" s="3"/>
      <c r="W260" s="3"/>
      <c r="X260" s="3"/>
      <c r="Y260" s="3"/>
      <c r="Z260" s="3"/>
    </row>
    <row r="261" spans="2:26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4"/>
      <c r="U261" s="4"/>
      <c r="V261" s="3"/>
      <c r="W261" s="3"/>
      <c r="X261" s="3"/>
      <c r="Y261" s="3"/>
      <c r="Z261" s="3"/>
    </row>
    <row r="262" spans="2:26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4"/>
      <c r="U262" s="4"/>
      <c r="V262" s="3"/>
      <c r="W262" s="3"/>
      <c r="X262" s="3"/>
      <c r="Y262" s="3"/>
      <c r="Z262" s="3"/>
    </row>
    <row r="263" spans="2:26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4"/>
      <c r="U263" s="4"/>
      <c r="V263" s="3"/>
      <c r="W263" s="3"/>
      <c r="X263" s="3"/>
      <c r="Y263" s="3"/>
      <c r="Z263" s="3"/>
    </row>
    <row r="264" spans="2:26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4"/>
      <c r="U264" s="4"/>
      <c r="V264" s="3"/>
      <c r="W264" s="3"/>
      <c r="X264" s="3"/>
      <c r="Y264" s="3"/>
      <c r="Z264" s="3"/>
    </row>
    <row r="265" spans="2:26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4"/>
      <c r="U265" s="4"/>
      <c r="V265" s="3"/>
      <c r="W265" s="3"/>
      <c r="X265" s="3"/>
      <c r="Y265" s="3"/>
      <c r="Z265" s="3"/>
    </row>
    <row r="266" spans="2:26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4"/>
      <c r="U266" s="4"/>
      <c r="V266" s="3"/>
      <c r="W266" s="3"/>
      <c r="X266" s="3"/>
      <c r="Y266" s="3"/>
      <c r="Z266" s="3"/>
    </row>
    <row r="267" spans="2:26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4"/>
      <c r="U267" s="4"/>
      <c r="V267" s="3"/>
      <c r="W267" s="3"/>
      <c r="X267" s="3"/>
      <c r="Y267" s="3"/>
      <c r="Z267" s="3"/>
    </row>
    <row r="268" spans="2:26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4"/>
      <c r="U268" s="4"/>
      <c r="V268" s="3"/>
      <c r="W268" s="3"/>
      <c r="X268" s="3"/>
      <c r="Y268" s="3"/>
      <c r="Z268" s="3"/>
    </row>
    <row r="269" spans="2:26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4"/>
      <c r="U269" s="4"/>
      <c r="V269" s="3"/>
      <c r="W269" s="3"/>
      <c r="X269" s="3"/>
      <c r="Y269" s="3"/>
      <c r="Z269" s="3"/>
    </row>
    <row r="270" spans="2:26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4"/>
      <c r="U270" s="4"/>
      <c r="V270" s="3"/>
      <c r="W270" s="3"/>
      <c r="X270" s="3"/>
      <c r="Y270" s="3"/>
      <c r="Z270" s="3"/>
    </row>
    <row r="271" spans="2:26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4"/>
      <c r="U271" s="4"/>
      <c r="V271" s="3"/>
      <c r="W271" s="3"/>
      <c r="X271" s="3"/>
      <c r="Y271" s="3"/>
      <c r="Z271" s="3"/>
    </row>
    <row r="272" spans="2:26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4"/>
      <c r="U272" s="4"/>
      <c r="V272" s="3"/>
      <c r="W272" s="3"/>
      <c r="X272" s="3"/>
      <c r="Y272" s="3"/>
      <c r="Z272" s="3"/>
    </row>
    <row r="273" spans="2:26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2:26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</sheetData>
  <autoFilter ref="A13:AD13"/>
  <mergeCells count="6">
    <mergeCell ref="B6:D6"/>
    <mergeCell ref="AA11:AD11"/>
    <mergeCell ref="B4:J4"/>
    <mergeCell ref="B11:K11"/>
    <mergeCell ref="L12:M12"/>
    <mergeCell ref="L11:Z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04"/>
  <sheetViews>
    <sheetView tabSelected="1" workbookViewId="0">
      <pane ySplit="12" topLeftCell="A13" activePane="bottomLeft" state="frozen"/>
      <selection pane="bottomLeft" activeCell="F193" sqref="F193"/>
    </sheetView>
  </sheetViews>
  <sheetFormatPr defaultRowHeight="15"/>
  <cols>
    <col min="1" max="1" width="22.42578125" customWidth="1"/>
    <col min="2" max="2" width="12.42578125" customWidth="1"/>
    <col min="3" max="3" width="11.5703125" customWidth="1"/>
    <col min="4" max="4" width="12.5703125" customWidth="1"/>
    <col min="5" max="5" width="16.5703125" customWidth="1"/>
    <col min="6" max="6" width="17.28515625" customWidth="1"/>
    <col min="7" max="7" width="19.42578125" customWidth="1"/>
    <col min="8" max="8" width="21.42578125" customWidth="1"/>
    <col min="9" max="9" width="16.42578125" customWidth="1"/>
    <col min="10" max="10" width="19.140625" customWidth="1"/>
  </cols>
  <sheetData>
    <row r="2" spans="1:10" ht="20.25">
      <c r="B2" s="18" t="s">
        <v>54</v>
      </c>
      <c r="C2" s="18"/>
      <c r="D2" s="18"/>
    </row>
    <row r="3" spans="1:10">
      <c r="B3" s="19"/>
      <c r="C3" s="19"/>
      <c r="D3" s="19"/>
    </row>
    <row r="4" spans="1:10" ht="15.75">
      <c r="B4" s="38" t="s">
        <v>33</v>
      </c>
      <c r="C4" s="38"/>
      <c r="D4" s="38"/>
    </row>
    <row r="5" spans="1:10" ht="15.75">
      <c r="B5" s="20"/>
      <c r="C5" s="20"/>
      <c r="D5" s="20"/>
    </row>
    <row r="6" spans="1:10" ht="15.75">
      <c r="B6" s="136" t="s">
        <v>36</v>
      </c>
      <c r="C6" s="136"/>
      <c r="D6" s="136"/>
    </row>
    <row r="7" spans="1:10" ht="15.75">
      <c r="B7" s="38" t="s">
        <v>31</v>
      </c>
      <c r="C7" s="38"/>
      <c r="D7" s="38"/>
    </row>
    <row r="8" spans="1:10" ht="15.75">
      <c r="B8" s="38" t="s">
        <v>34</v>
      </c>
      <c r="C8" s="38"/>
      <c r="D8" s="38"/>
      <c r="E8" s="1"/>
      <c r="F8" s="1"/>
      <c r="G8" s="1"/>
    </row>
    <row r="9" spans="1:10" ht="34.5" customHeight="1">
      <c r="B9" s="38" t="s">
        <v>32</v>
      </c>
      <c r="C9" s="38"/>
      <c r="D9" s="38"/>
    </row>
    <row r="10" spans="1:10" ht="41.25" customHeight="1" thickBot="1">
      <c r="A10" s="1"/>
      <c r="B10" s="20"/>
      <c r="E10" s="48"/>
      <c r="F10" s="48"/>
      <c r="G10" s="48"/>
      <c r="H10" s="126"/>
      <c r="I10" s="126"/>
      <c r="J10" s="126"/>
    </row>
    <row r="11" spans="1:10" ht="19.5" thickBot="1">
      <c r="A11" s="13"/>
      <c r="B11" s="140" t="s">
        <v>0</v>
      </c>
      <c r="C11" s="141"/>
      <c r="D11" s="141"/>
      <c r="E11" s="146" t="s">
        <v>30</v>
      </c>
      <c r="F11" s="147"/>
      <c r="G11" s="147"/>
      <c r="H11" s="137" t="s">
        <v>38</v>
      </c>
      <c r="I11" s="138"/>
      <c r="J11" s="139"/>
    </row>
    <row r="12" spans="1:10" ht="28.5" customHeight="1" thickBot="1">
      <c r="A12" s="14"/>
      <c r="B12" s="32" t="s">
        <v>15</v>
      </c>
      <c r="C12" s="33" t="s">
        <v>12</v>
      </c>
      <c r="D12" s="33" t="s">
        <v>13</v>
      </c>
      <c r="E12" s="57" t="s">
        <v>15</v>
      </c>
      <c r="F12" s="34" t="s">
        <v>12</v>
      </c>
      <c r="G12" s="35" t="s">
        <v>13</v>
      </c>
      <c r="H12" s="66" t="s">
        <v>15</v>
      </c>
      <c r="I12" s="61" t="s">
        <v>12</v>
      </c>
      <c r="J12" s="62" t="s">
        <v>13</v>
      </c>
    </row>
    <row r="13" spans="1:10" ht="15.75" thickBot="1">
      <c r="A13" s="76"/>
      <c r="B13" s="70"/>
      <c r="C13" s="71"/>
      <c r="D13" s="72"/>
      <c r="E13" s="68"/>
      <c r="F13" s="46"/>
      <c r="G13" s="47"/>
      <c r="H13" s="67"/>
      <c r="I13" s="51"/>
      <c r="J13" s="52"/>
    </row>
    <row r="14" spans="1:10" ht="27.75" customHeight="1">
      <c r="A14" s="75" t="s">
        <v>56</v>
      </c>
      <c r="B14" s="73"/>
      <c r="C14" s="7"/>
      <c r="D14" s="74"/>
      <c r="E14" s="63"/>
      <c r="F14" s="6"/>
      <c r="G14" s="10"/>
      <c r="H14" s="12"/>
      <c r="I14" s="9"/>
      <c r="J14" s="53"/>
    </row>
    <row r="15" spans="1:10">
      <c r="A15" s="15" t="s">
        <v>43</v>
      </c>
      <c r="B15" s="54">
        <v>6</v>
      </c>
      <c r="C15" s="8">
        <v>4</v>
      </c>
      <c r="D15" s="40">
        <v>2</v>
      </c>
      <c r="E15" s="64">
        <v>6</v>
      </c>
      <c r="F15" s="8">
        <v>4</v>
      </c>
      <c r="G15" s="40">
        <v>2</v>
      </c>
      <c r="H15" s="60">
        <f>B15-E15</f>
        <v>0</v>
      </c>
      <c r="I15" s="8">
        <f>C15-F15</f>
        <v>0</v>
      </c>
      <c r="J15" s="40">
        <f>D15-G15</f>
        <v>0</v>
      </c>
    </row>
    <row r="16" spans="1:10">
      <c r="A16" s="15" t="s">
        <v>41</v>
      </c>
      <c r="B16" s="5">
        <f>('подсчет по каждой свече H4'!H15+'подсчет по каждой свече H4'!H16+'подсчет по каждой свече H4'!H17+'подсчет по каждой свече H4'!H18+'подсчет по каждой свече H4'!H19+'подсчет по каждой свече H4'!H20)/6</f>
        <v>353.83333333334122</v>
      </c>
      <c r="C16" s="54">
        <f>('подсчет по каждой свече H4'!H15+'подсчет по каждой свече H4'!H17+'подсчет по каждой свече H4'!H18+'подсчет по каждой свече H4'!H19)/4</f>
        <v>447.25000000001103</v>
      </c>
      <c r="D16" s="40">
        <f>('подсчет по каждой свече H4'!H16+'подсчет по каждой свече H4'!H20)/2</f>
        <v>167.00000000000159</v>
      </c>
      <c r="E16" s="64">
        <v>353</v>
      </c>
      <c r="F16" s="8">
        <v>447</v>
      </c>
      <c r="G16" s="40">
        <v>167</v>
      </c>
      <c r="H16" s="150">
        <f t="shared" ref="H16:H79" si="0">B16-E16</f>
        <v>0.83333333334121562</v>
      </c>
      <c r="I16" s="8">
        <f t="shared" ref="I16:I79" si="1">C16-F16</f>
        <v>0.25000000001102762</v>
      </c>
      <c r="J16" s="40">
        <f t="shared" ref="J16:J79" si="2">D16-G16</f>
        <v>1.5916157281026244E-12</v>
      </c>
    </row>
    <row r="17" spans="1:10">
      <c r="A17" s="15" t="s">
        <v>42</v>
      </c>
      <c r="B17" s="54">
        <f>('подсчет по каждой свече H4'!I15+'подсчет по каждой свече H4'!I16+'подсчет по каждой свече H4'!I17+'подсчет по каждой свече H4'!I18+'подсчет по каждой свече H4'!I19+'подсчет по каждой свече H4'!I20)/6</f>
        <v>218.4999999999917</v>
      </c>
      <c r="C17" s="8">
        <f>('подсчет по каждой свече H4'!I15+'подсчет по каждой свече H4'!I17+'подсчет по каждой свече H4'!I18+'подсчет по каждой свече H4'!I19)/4</f>
        <v>316.99999999999307</v>
      </c>
      <c r="D17" s="40">
        <f>('подсчет по каждой свече H4'!I16+'подсчет по каждой свече H4'!I20)/2</f>
        <v>21.499999999988972</v>
      </c>
      <c r="E17" s="64">
        <v>218</v>
      </c>
      <c r="F17" s="8">
        <v>317</v>
      </c>
      <c r="G17" s="40">
        <v>21</v>
      </c>
      <c r="H17" s="60">
        <f t="shared" si="0"/>
        <v>0.49999999999170086</v>
      </c>
      <c r="I17" s="8">
        <f t="shared" si="1"/>
        <v>-6.9348971010185778E-12</v>
      </c>
      <c r="J17" s="40">
        <f t="shared" si="2"/>
        <v>0.49999999998897238</v>
      </c>
    </row>
    <row r="18" spans="1:10">
      <c r="A18" s="15" t="s">
        <v>44</v>
      </c>
      <c r="B18" s="54">
        <f>('подсчет по каждой свече H4'!J15+'подсчет по каждой свече H4'!J16+'подсчет по каждой свече H4'!J17+'подсчет по каждой свече H4'!J18+'подсчет по каждой свече H4'!J19+'подсчет по каждой свече H4'!J20)/6</f>
        <v>98.166666666675908</v>
      </c>
      <c r="C18" s="8">
        <f>('подсчет по каждой свече H4'!J15+'подсчет по каждой свече H4'!J17+'подсчет по каждой свече H4'!J18+'подсчет по каждой свече H4'!J19)/4</f>
        <v>93.00000000001063</v>
      </c>
      <c r="D18" s="40">
        <f>('подсчет по каждой свече H4'!J16+'подсчет по каждой свече H4'!J20)/2</f>
        <v>108.50000000000648</v>
      </c>
      <c r="E18" s="64">
        <v>98</v>
      </c>
      <c r="F18" s="8">
        <v>93</v>
      </c>
      <c r="G18" s="40">
        <v>108</v>
      </c>
      <c r="H18" s="60">
        <f t="shared" si="0"/>
        <v>0.16666666667590846</v>
      </c>
      <c r="I18" s="8">
        <f t="shared" si="1"/>
        <v>1.0629719326971099E-11</v>
      </c>
      <c r="J18" s="40">
        <f t="shared" si="2"/>
        <v>0.50000000000648015</v>
      </c>
    </row>
    <row r="19" spans="1:10">
      <c r="A19" s="15" t="s">
        <v>45</v>
      </c>
      <c r="B19" s="54">
        <f>('подсчет по каждой свече H4'!K15+'подсчет по каждой свече H4'!K16+'подсчет по каждой свече H4'!K17+'подсчет по каждой свече H4'!K18+'подсчет по каждой свече H4'!K19+'подсчет по каждой свече H4'!K20)/6</f>
        <v>37.166666666673599</v>
      </c>
      <c r="C19" s="8">
        <f>('подсчет по каждой свече H4'!K15+'подсчет по каждой свече H4'!K17+'подсчет по каждой свече H4'!K18+'подсчет по каждой свече H4'!K19)/4</f>
        <v>37.250000000007333</v>
      </c>
      <c r="D19" s="40">
        <f>('подсчет по каждой свече H4'!K16+'подсчет по каждой свече H4'!K20)/2</f>
        <v>37.000000000006139</v>
      </c>
      <c r="E19" s="64">
        <v>37</v>
      </c>
      <c r="F19" s="8">
        <v>37</v>
      </c>
      <c r="G19" s="40">
        <v>37</v>
      </c>
      <c r="H19" s="60">
        <f t="shared" si="0"/>
        <v>0.1666666666735992</v>
      </c>
      <c r="I19" s="8">
        <f t="shared" si="1"/>
        <v>0.2500000000073328</v>
      </c>
      <c r="J19" s="40">
        <f t="shared" si="2"/>
        <v>6.1390892369672656E-12</v>
      </c>
    </row>
    <row r="20" spans="1:10">
      <c r="A20" s="15" t="s">
        <v>46</v>
      </c>
      <c r="B20" s="54">
        <f>'подсчет по каждой свече H4'!H18</f>
        <v>942.00000000000728</v>
      </c>
      <c r="C20" s="8">
        <f>'подсчет по каждой свече H4'!H18</f>
        <v>942.00000000000728</v>
      </c>
      <c r="D20" s="40">
        <f>'подсчет по каждой свече H4'!H16</f>
        <v>236.99999999999477</v>
      </c>
      <c r="E20" s="77">
        <v>942</v>
      </c>
      <c r="F20" s="39">
        <v>942</v>
      </c>
      <c r="G20" s="41">
        <v>237</v>
      </c>
      <c r="H20" s="60">
        <f t="shared" si="0"/>
        <v>7.2759576141834259E-12</v>
      </c>
      <c r="I20" s="8">
        <f t="shared" si="1"/>
        <v>7.2759576141834259E-12</v>
      </c>
      <c r="J20" s="40">
        <f t="shared" si="2"/>
        <v>-5.2295945351943374E-12</v>
      </c>
    </row>
    <row r="21" spans="1:10">
      <c r="A21" s="15" t="s">
        <v>49</v>
      </c>
      <c r="B21" s="54">
        <f>'подсчет по каждой свече H4'!I18</f>
        <v>908.99999999999181</v>
      </c>
      <c r="C21" s="8">
        <f>'подсчет по каждой свече H4'!I18</f>
        <v>908.99999999999181</v>
      </c>
      <c r="D21" s="40">
        <f>'подсчет по каждой свече H4'!I16</f>
        <v>36.999999999977717</v>
      </c>
      <c r="E21" s="77">
        <v>909</v>
      </c>
      <c r="F21" s="39">
        <v>909</v>
      </c>
      <c r="G21" s="41">
        <v>37</v>
      </c>
      <c r="H21" s="60">
        <f t="shared" si="0"/>
        <v>-8.1854523159563541E-12</v>
      </c>
      <c r="I21" s="8">
        <f t="shared" si="1"/>
        <v>-8.1854523159563541E-12</v>
      </c>
      <c r="J21" s="40">
        <f t="shared" si="2"/>
        <v>-2.2282620193436742E-11</v>
      </c>
    </row>
    <row r="22" spans="1:10">
      <c r="A22" s="15" t="s">
        <v>47</v>
      </c>
      <c r="B22" s="54">
        <f>'подсчет по каждой свече H4'!J17</f>
        <v>186.00000000000705</v>
      </c>
      <c r="C22" s="8">
        <f>'подсчет по каждой свече H4'!J17</f>
        <v>186.00000000000705</v>
      </c>
      <c r="D22" s="40">
        <f>'подсчет по каждой свече H4'!J16</f>
        <v>151.00000000001046</v>
      </c>
      <c r="E22" s="77">
        <v>186</v>
      </c>
      <c r="F22" s="39">
        <v>186</v>
      </c>
      <c r="G22" s="41">
        <v>151</v>
      </c>
      <c r="H22" s="60">
        <f t="shared" si="0"/>
        <v>7.0485839387401938E-12</v>
      </c>
      <c r="I22" s="8">
        <f t="shared" si="1"/>
        <v>7.0485839387401938E-12</v>
      </c>
      <c r="J22" s="40">
        <f t="shared" si="2"/>
        <v>1.0459189070388675E-11</v>
      </c>
    </row>
    <row r="23" spans="1:10">
      <c r="A23" s="15" t="s">
        <v>48</v>
      </c>
      <c r="B23" s="54">
        <f>'подсчет по каждой свече H4'!K19</f>
        <v>68.000000000012051</v>
      </c>
      <c r="C23" s="8">
        <f>'подсчет по каждой свече H4'!K19</f>
        <v>68.000000000012051</v>
      </c>
      <c r="D23" s="40">
        <f>'подсчет по каждой свече H4'!K16</f>
        <v>49.000000000006594</v>
      </c>
      <c r="E23" s="77">
        <v>68</v>
      </c>
      <c r="F23" s="39">
        <v>68</v>
      </c>
      <c r="G23" s="41">
        <v>49</v>
      </c>
      <c r="H23" s="60">
        <f t="shared" si="0"/>
        <v>1.2050804798491299E-11</v>
      </c>
      <c r="I23" s="8">
        <f t="shared" si="1"/>
        <v>1.2050804798491299E-11</v>
      </c>
      <c r="J23" s="40">
        <f t="shared" si="2"/>
        <v>6.5938365878537297E-12</v>
      </c>
    </row>
    <row r="24" spans="1:10">
      <c r="A24" s="58" t="s">
        <v>57</v>
      </c>
      <c r="B24" s="55"/>
      <c r="C24" s="8"/>
      <c r="D24" s="40"/>
      <c r="E24" s="64"/>
      <c r="F24" s="8"/>
      <c r="G24" s="40"/>
      <c r="H24" s="60"/>
      <c r="I24" s="8"/>
      <c r="J24" s="40"/>
    </row>
    <row r="25" spans="1:10">
      <c r="A25" s="15" t="s">
        <v>43</v>
      </c>
      <c r="B25" s="54">
        <v>6</v>
      </c>
      <c r="C25" s="8">
        <v>5</v>
      </c>
      <c r="D25" s="40">
        <v>1</v>
      </c>
      <c r="E25" s="64">
        <v>6</v>
      </c>
      <c r="F25" s="8">
        <v>5</v>
      </c>
      <c r="G25" s="40">
        <v>1</v>
      </c>
      <c r="H25" s="60">
        <f t="shared" si="0"/>
        <v>0</v>
      </c>
      <c r="I25" s="8">
        <f t="shared" si="1"/>
        <v>0</v>
      </c>
      <c r="J25" s="40">
        <f t="shared" si="2"/>
        <v>0</v>
      </c>
    </row>
    <row r="26" spans="1:10">
      <c r="A26" s="15" t="s">
        <v>41</v>
      </c>
      <c r="B26" s="5">
        <f>('подсчет по каждой свече H4'!H22+'подсчет по каждой свече H4'!H23+'подсчет по каждой свече H4'!H24+'подсчет по каждой свече H4'!H25+'подсчет по каждой свече H4'!H26+'подсчет по каждой свече H4'!H27)/6</f>
        <v>296.66666666666686</v>
      </c>
      <c r="C26" s="8">
        <f>('подсчет по каждой свече H4'!H22+'подсчет по каждой свече H4'!H24+'подсчет по каждой свече H4'!H25+'подсчет по каждой свече H4'!H26+'подсчет по каждой свече H4'!H27)/5</f>
        <v>286.40000000000327</v>
      </c>
      <c r="D26" s="40">
        <f>'подсчет по каждой свече H4'!H23</f>
        <v>347.99999999998477</v>
      </c>
      <c r="E26" s="64">
        <v>296</v>
      </c>
      <c r="F26" s="8">
        <v>286</v>
      </c>
      <c r="G26" s="40">
        <v>348</v>
      </c>
      <c r="H26" s="150">
        <f t="shared" si="0"/>
        <v>0.66666666666685614</v>
      </c>
      <c r="I26" s="149">
        <f t="shared" si="1"/>
        <v>0.40000000000327418</v>
      </c>
      <c r="J26" s="40">
        <f t="shared" si="2"/>
        <v>-1.5234036254696548E-11</v>
      </c>
    </row>
    <row r="27" spans="1:10">
      <c r="A27" s="15" t="s">
        <v>42</v>
      </c>
      <c r="B27" s="64">
        <f>('подсчет по каждой свече H4'!I22+'подсчет по каждой свече H4'!I23+'подсчет по каждой свече H4'!I24+'подсчет по каждой свече H4'!I25+'подсчет по каждой свече H4'!I26+'подсчет по каждой свече H4'!I27)/6</f>
        <v>137.33333333333539</v>
      </c>
      <c r="C27" s="8">
        <f>('подсчет по каждой свече H4'!I22+'подсчет по каждой свече H4'!I24+'подсчет по каждой свече H4'!I25+'подсчет по каждой свече H4'!I26+'подсчет по каждой свече H4'!I27)/5</f>
        <v>120.80000000000268</v>
      </c>
      <c r="D27" s="40">
        <f>'подсчет по каждой свече H4'!I23</f>
        <v>219.99999999999886</v>
      </c>
      <c r="E27" s="64">
        <v>137</v>
      </c>
      <c r="F27" s="8">
        <v>120</v>
      </c>
      <c r="G27" s="40">
        <v>220</v>
      </c>
      <c r="H27" s="150">
        <f t="shared" si="0"/>
        <v>0.33333333333538917</v>
      </c>
      <c r="I27" s="149">
        <f t="shared" si="1"/>
        <v>0.80000000000268301</v>
      </c>
      <c r="J27" s="40">
        <f t="shared" si="2"/>
        <v>-1.1368683772161603E-12</v>
      </c>
    </row>
    <row r="28" spans="1:10">
      <c r="A28" s="15" t="s">
        <v>44</v>
      </c>
      <c r="B28" s="64">
        <f>('подсчет по каждой свече H4'!J22+'подсчет по каждой свече H4'!J23+'подсчет по каждой свече H4'!J24+'подсчет по каждой свече H4'!J25+'подсчет по каждой свече H4'!J26+'подсчет по каждой свече H4'!J27)/6</f>
        <v>85.166666666670679</v>
      </c>
      <c r="C28" s="8">
        <f>('подсчет по каждой свече H4'!J22+'подсчет по каждой свече H4'!J24+'подсчет по каждой свече H4'!J25+'подсчет по каждой свече H4'!J26+'подсчет по каждой свече H4'!J27)/5</f>
        <v>80.600000000004002</v>
      </c>
      <c r="D28" s="40">
        <f>'подсчет по каждой свече H4'!J23</f>
        <v>108.00000000000409</v>
      </c>
      <c r="E28" s="64">
        <v>85</v>
      </c>
      <c r="F28" s="8">
        <v>80</v>
      </c>
      <c r="G28" s="40">
        <v>108</v>
      </c>
      <c r="H28" s="150">
        <f t="shared" si="0"/>
        <v>0.16666666667067886</v>
      </c>
      <c r="I28" s="149">
        <f t="shared" si="1"/>
        <v>0.60000000000400178</v>
      </c>
      <c r="J28" s="40">
        <f t="shared" si="2"/>
        <v>4.0927261579781771E-12</v>
      </c>
    </row>
    <row r="29" spans="1:10">
      <c r="A29" s="15" t="s">
        <v>45</v>
      </c>
      <c r="B29" s="64">
        <f>('подсчет по каждой свече H4'!K22+'подсчет по каждой свече H4'!K23+'подсчет по каждой свече H4'!K24+'подсчет по каждой свече H4'!K25+'подсчет по каждой свече H4'!K26+'подсчет по каждой свече H4'!K27)/6</f>
        <v>74.166666666660788</v>
      </c>
      <c r="C29" s="8">
        <f>('подсчет по каждой свече H4'!K22+'подсчет по каждой свече H4'!K24+'подсчет по каждой свече H4'!K25+'подсчет по каждой свече H4'!K26+'подсчет по каждой свече H4'!K27)/5</f>
        <v>84.999999999996589</v>
      </c>
      <c r="D29" s="40">
        <f>'подсчет по каждой свече H4'!K23</f>
        <v>19.99999999998181</v>
      </c>
      <c r="E29" s="64">
        <v>74</v>
      </c>
      <c r="F29" s="8">
        <v>85</v>
      </c>
      <c r="G29" s="40">
        <v>20</v>
      </c>
      <c r="H29" s="150">
        <f t="shared" si="0"/>
        <v>0.16666666666078811</v>
      </c>
      <c r="I29" s="149">
        <f t="shared" si="1"/>
        <v>-3.4106051316484809E-12</v>
      </c>
      <c r="J29" s="40">
        <f t="shared" si="2"/>
        <v>-1.8189894035458565E-11</v>
      </c>
    </row>
    <row r="30" spans="1:10">
      <c r="A30" s="15" t="s">
        <v>46</v>
      </c>
      <c r="B30" s="64">
        <f>'подсчет по каждой свече H4'!H22</f>
        <v>558.9999999999975</v>
      </c>
      <c r="C30" s="8">
        <f>'подсчет по каждой свече H4'!H22</f>
        <v>558.9999999999975</v>
      </c>
      <c r="D30" s="40">
        <f>'подсчет по каждой свече H4'!H23</f>
        <v>347.99999999998477</v>
      </c>
      <c r="E30" s="64">
        <v>559</v>
      </c>
      <c r="F30" s="8">
        <v>559</v>
      </c>
      <c r="G30" s="40">
        <v>348</v>
      </c>
      <c r="H30" s="150">
        <f t="shared" si="0"/>
        <v>-2.5011104298755527E-12</v>
      </c>
      <c r="I30" s="149">
        <f t="shared" si="1"/>
        <v>-2.5011104298755527E-12</v>
      </c>
      <c r="J30" s="40">
        <f t="shared" si="2"/>
        <v>-1.5234036254696548E-11</v>
      </c>
    </row>
    <row r="31" spans="1:10">
      <c r="A31" s="15" t="s">
        <v>49</v>
      </c>
      <c r="B31" s="64">
        <f>'подсчет по каждой свече H4'!I22</f>
        <v>233.99999999998045</v>
      </c>
      <c r="C31" s="8">
        <f>'подсчет по каждой свече H4'!I22</f>
        <v>233.99999999998045</v>
      </c>
      <c r="D31" s="40">
        <f>'подсчет по каждой свече H4'!I23</f>
        <v>219.99999999999886</v>
      </c>
      <c r="E31" s="64">
        <v>234</v>
      </c>
      <c r="F31" s="8">
        <v>234</v>
      </c>
      <c r="G31" s="40">
        <v>220</v>
      </c>
      <c r="H31" s="150">
        <f t="shared" si="0"/>
        <v>-1.9554136088117957E-11</v>
      </c>
      <c r="I31" s="149">
        <f t="shared" si="1"/>
        <v>-1.9554136088117957E-11</v>
      </c>
      <c r="J31" s="40">
        <f t="shared" si="2"/>
        <v>-1.1368683772161603E-12</v>
      </c>
    </row>
    <row r="32" spans="1:10">
      <c r="A32" s="15" t="s">
        <v>47</v>
      </c>
      <c r="B32" s="64">
        <f>'подсчет по каждой свече H4'!J24</f>
        <v>140.99999999999113</v>
      </c>
      <c r="C32" s="8">
        <f>'подсчет по каждой свече H4'!J24</f>
        <v>140.99999999999113</v>
      </c>
      <c r="D32" s="40">
        <f>'подсчет по каждой свече H4'!J23</f>
        <v>108.00000000000409</v>
      </c>
      <c r="E32" s="64">
        <v>141</v>
      </c>
      <c r="F32" s="8">
        <v>141</v>
      </c>
      <c r="G32" s="40">
        <v>108</v>
      </c>
      <c r="H32" s="150">
        <f t="shared" si="0"/>
        <v>-8.8675733422860503E-12</v>
      </c>
      <c r="I32" s="149">
        <f t="shared" si="1"/>
        <v>-8.8675733422860503E-12</v>
      </c>
      <c r="J32" s="40">
        <f t="shared" si="2"/>
        <v>4.0927261579781771E-12</v>
      </c>
    </row>
    <row r="33" spans="1:10">
      <c r="A33" s="15" t="s">
        <v>48</v>
      </c>
      <c r="B33" s="64">
        <f>'подсчет по каждой свече H4'!K22</f>
        <v>242.999999999995</v>
      </c>
      <c r="C33" s="8">
        <f>'подсчет по каждой свече H4'!K22</f>
        <v>242.999999999995</v>
      </c>
      <c r="D33" s="40">
        <f>'подсчет по каждой свече H4'!K23</f>
        <v>19.99999999998181</v>
      </c>
      <c r="E33" s="64">
        <v>243</v>
      </c>
      <c r="F33" s="8">
        <v>243</v>
      </c>
      <c r="G33" s="40">
        <v>20</v>
      </c>
      <c r="H33" s="60">
        <f t="shared" si="0"/>
        <v>-5.0022208597511053E-12</v>
      </c>
      <c r="I33" s="8">
        <f t="shared" si="1"/>
        <v>-5.0022208597511053E-12</v>
      </c>
      <c r="J33" s="40">
        <f t="shared" si="2"/>
        <v>-1.8189894035458565E-11</v>
      </c>
    </row>
    <row r="34" spans="1:10">
      <c r="A34" s="58" t="s">
        <v>58</v>
      </c>
      <c r="B34" s="55"/>
      <c r="C34" s="8"/>
      <c r="D34" s="40"/>
      <c r="E34" s="64"/>
      <c r="F34" s="8"/>
      <c r="G34" s="40"/>
      <c r="H34" s="60"/>
      <c r="I34" s="8"/>
      <c r="J34" s="40"/>
    </row>
    <row r="35" spans="1:10">
      <c r="A35" s="15" t="s">
        <v>43</v>
      </c>
      <c r="B35" s="54">
        <v>6</v>
      </c>
      <c r="C35" s="8">
        <v>1</v>
      </c>
      <c r="D35" s="40">
        <v>5</v>
      </c>
      <c r="E35" s="64">
        <v>6</v>
      </c>
      <c r="F35" s="8">
        <v>1</v>
      </c>
      <c r="G35" s="40">
        <v>5</v>
      </c>
      <c r="H35" s="60">
        <f t="shared" si="0"/>
        <v>0</v>
      </c>
      <c r="I35" s="8">
        <f t="shared" si="1"/>
        <v>0</v>
      </c>
      <c r="J35" s="40">
        <f t="shared" si="2"/>
        <v>0</v>
      </c>
    </row>
    <row r="36" spans="1:10">
      <c r="A36" s="15" t="s">
        <v>41</v>
      </c>
      <c r="B36" s="54">
        <f>('подсчет по каждой свече H4'!H29+'подсчет по каждой свече H4'!H30+'подсчет по каждой свече H4'!H31+'подсчет по каждой свече H4'!H32+'подсчет по каждой свече H4'!H33+'подсчет по каждой свече H4'!H34)/6</f>
        <v>212.50000000001043</v>
      </c>
      <c r="C36" s="8">
        <f>'подсчет по каждой свече H4'!H34</f>
        <v>109.00000000000887</v>
      </c>
      <c r="D36" s="40">
        <f>('подсчет по каждой свече H4'!H29+'подсчет по каждой свече H4'!H30+'подсчет по каждой свече H4'!H31+'подсчет по каждой свече H4'!H32+'подсчет по каждой свече H4'!H33)/5</f>
        <v>233.20000000001073</v>
      </c>
      <c r="E36" s="64">
        <v>212</v>
      </c>
      <c r="F36" s="8">
        <v>109</v>
      </c>
      <c r="G36" s="40">
        <v>233</v>
      </c>
      <c r="H36" s="150">
        <f t="shared" si="0"/>
        <v>0.50000000001043077</v>
      </c>
      <c r="I36" s="8">
        <f t="shared" si="1"/>
        <v>8.8675733422860503E-12</v>
      </c>
      <c r="J36" s="40">
        <f t="shared" si="2"/>
        <v>0.20000000001073204</v>
      </c>
    </row>
    <row r="37" spans="1:10">
      <c r="A37" s="15" t="s">
        <v>42</v>
      </c>
      <c r="B37" s="54">
        <f>('подсчет по каждой свече H4'!I29+'подсчет по каждой свече H4'!I30+'подсчет по каждой свече H4'!I31+'подсчет по каждой свече H4'!I32+'подсчет по каждой свече H4'!I33+'подсчет по каждой свече H4'!I34)/6</f>
        <v>81.500000000000725</v>
      </c>
      <c r="C37" s="8">
        <f>'подсчет по каждой свече H4'!I34</f>
        <v>19.000000000005457</v>
      </c>
      <c r="D37" s="40">
        <f>('подсчет по каждой свече H4'!I29+'подсчет по каждой свече H4'!I30+'подсчет по каждой свече H4'!I31+'подсчет по каждой свече H4'!I32+'подсчет по каждой свече H4'!I33)/5</f>
        <v>93.999999999999773</v>
      </c>
      <c r="E37" s="64">
        <v>81</v>
      </c>
      <c r="F37" s="8">
        <v>19</v>
      </c>
      <c r="G37" s="40">
        <v>94</v>
      </c>
      <c r="H37" s="150">
        <f t="shared" si="0"/>
        <v>0.50000000000072475</v>
      </c>
      <c r="I37" s="8">
        <f t="shared" si="1"/>
        <v>5.4569682106375694E-12</v>
      </c>
      <c r="J37" s="40">
        <f t="shared" si="2"/>
        <v>-2.2737367544323206E-13</v>
      </c>
    </row>
    <row r="38" spans="1:10">
      <c r="A38" s="15" t="s">
        <v>44</v>
      </c>
      <c r="B38" s="54">
        <f>('подсчет по каждой свече H4'!J29+'подсчет по каждой свече H4'!J30+'подсчет по каждой свече H4'!J31+'подсчет по каждой свече H4'!J32+'подсчет по каждой свече H4'!J33+'подсчет по каждой свече H4'!J34)/6</f>
        <v>63.500000000000036</v>
      </c>
      <c r="C38" s="8">
        <f>'подсчет по каждой свече H4'!J34</f>
        <v>51.999999999992497</v>
      </c>
      <c r="D38" s="40">
        <f>('подсчет по каждой свече H4'!J29+'подсчет по каждой свече H4'!J30+'подсчет по каждой свече H4'!J31+'подсчет по каждой свече H4'!J32+'подсчет по каждой свече H4'!J33)/5</f>
        <v>65.800000000001546</v>
      </c>
      <c r="E38" s="64">
        <v>63</v>
      </c>
      <c r="F38" s="8">
        <v>52</v>
      </c>
      <c r="G38" s="40">
        <v>65</v>
      </c>
      <c r="H38" s="150">
        <f t="shared" si="0"/>
        <v>0.50000000000003553</v>
      </c>
      <c r="I38" s="8">
        <f t="shared" si="1"/>
        <v>-7.503331289626658E-12</v>
      </c>
      <c r="J38" s="151">
        <f t="shared" si="2"/>
        <v>0.80000000000154614</v>
      </c>
    </row>
    <row r="39" spans="1:10">
      <c r="A39" s="15" t="s">
        <v>45</v>
      </c>
      <c r="B39" s="54">
        <f>('подсчет по каждой свече H4'!K29+'подсчет по каждой свече H4'!K30+'подсчет по каждой свече H4'!K31+'подсчет по каждой свече H4'!K32+'подсчет по каждой свече H4'!K33+'подсчет по каждой свече H4'!K34)/6</f>
        <v>67.500000000009663</v>
      </c>
      <c r="C39" s="8">
        <f>'подсчет по каждой свече H4'!K34</f>
        <v>38.000000000010914</v>
      </c>
      <c r="D39" s="40">
        <f>('подсчет по каждой свече H4'!K29+'подсчет по каждой свече H4'!K30+'подсчет по каждой свече H4'!K31+'подсчет по каждой свече H4'!K32+'подсчет по каждой свече H4'!K33)/5</f>
        <v>73.400000000009413</v>
      </c>
      <c r="E39" s="64">
        <v>67</v>
      </c>
      <c r="F39" s="8">
        <v>38</v>
      </c>
      <c r="G39" s="40">
        <v>73</v>
      </c>
      <c r="H39" s="150">
        <f t="shared" si="0"/>
        <v>0.50000000000966338</v>
      </c>
      <c r="I39" s="8">
        <f t="shared" si="1"/>
        <v>1.0913936421275139E-11</v>
      </c>
      <c r="J39" s="40">
        <f t="shared" si="2"/>
        <v>0.40000000000941327</v>
      </c>
    </row>
    <row r="40" spans="1:10">
      <c r="A40" s="15" t="s">
        <v>46</v>
      </c>
      <c r="B40" s="54">
        <f>'подсчет по каждой свече H4'!H32</f>
        <v>300.00000000001137</v>
      </c>
      <c r="C40" s="8">
        <f>'подсчет по каждой свече H4'!H34</f>
        <v>109.00000000000887</v>
      </c>
      <c r="D40" s="40">
        <f>'подсчет по каждой свече H4'!H32</f>
        <v>300.00000000001137</v>
      </c>
      <c r="E40" s="64">
        <v>300</v>
      </c>
      <c r="F40" s="8">
        <v>109</v>
      </c>
      <c r="G40" s="40">
        <v>300</v>
      </c>
      <c r="H40" s="60">
        <f t="shared" si="0"/>
        <v>1.1368683772161603E-11</v>
      </c>
      <c r="I40" s="8">
        <f t="shared" si="1"/>
        <v>8.8675733422860503E-12</v>
      </c>
      <c r="J40" s="40">
        <f t="shared" si="2"/>
        <v>1.1368683772161603E-11</v>
      </c>
    </row>
    <row r="41" spans="1:10">
      <c r="A41" s="15" t="s">
        <v>49</v>
      </c>
      <c r="B41" s="54">
        <f>'подсчет по каждой свече H4'!I32</f>
        <v>173.00000000000182</v>
      </c>
      <c r="C41" s="8">
        <f>'подсчет по каждой свече H4'!I34</f>
        <v>19.000000000005457</v>
      </c>
      <c r="D41" s="40">
        <f>'подсчет по каждой свече H4'!I32</f>
        <v>173.00000000000182</v>
      </c>
      <c r="E41" s="64">
        <v>173</v>
      </c>
      <c r="F41" s="8">
        <v>19</v>
      </c>
      <c r="G41" s="40">
        <v>173</v>
      </c>
      <c r="H41" s="60">
        <f t="shared" si="0"/>
        <v>1.8189894035458565E-12</v>
      </c>
      <c r="I41" s="8">
        <f t="shared" si="1"/>
        <v>5.4569682106375694E-12</v>
      </c>
      <c r="J41" s="40">
        <f t="shared" si="2"/>
        <v>1.8189894035458565E-12</v>
      </c>
    </row>
    <row r="42" spans="1:10">
      <c r="A42" s="15" t="s">
        <v>47</v>
      </c>
      <c r="B42" s="54">
        <f>'подсчет по каждой свече H4'!J31</f>
        <v>167.00000000000159</v>
      </c>
      <c r="C42" s="8">
        <f>'подсчет по каждой свече H4'!J34</f>
        <v>51.999999999992497</v>
      </c>
      <c r="D42" s="40">
        <f>'подсчет по каждой свече H4'!J31</f>
        <v>167.00000000000159</v>
      </c>
      <c r="E42" s="64">
        <v>167</v>
      </c>
      <c r="F42" s="8">
        <v>52</v>
      </c>
      <c r="G42" s="40">
        <v>167</v>
      </c>
      <c r="H42" s="60">
        <f t="shared" si="0"/>
        <v>1.5916157281026244E-12</v>
      </c>
      <c r="I42" s="8">
        <f t="shared" si="1"/>
        <v>-7.503331289626658E-12</v>
      </c>
      <c r="J42" s="40">
        <f t="shared" si="2"/>
        <v>1.5916157281026244E-12</v>
      </c>
    </row>
    <row r="43" spans="1:10">
      <c r="A43" s="15" t="s">
        <v>48</v>
      </c>
      <c r="B43" s="54">
        <f>'подсчет по каждой свече H4'!K29</f>
        <v>109.00000000000887</v>
      </c>
      <c r="C43" s="8">
        <f>'подсчет по каждой свече H4'!K34</f>
        <v>38.000000000010914</v>
      </c>
      <c r="D43" s="40">
        <f>'подсчет по каждой свече H4'!K29</f>
        <v>109.00000000000887</v>
      </c>
      <c r="E43" s="64">
        <v>109</v>
      </c>
      <c r="F43" s="8">
        <v>38</v>
      </c>
      <c r="G43" s="40">
        <v>109</v>
      </c>
      <c r="H43" s="60">
        <f t="shared" si="0"/>
        <v>8.8675733422860503E-12</v>
      </c>
      <c r="I43" s="8">
        <f t="shared" si="1"/>
        <v>1.0913936421275139E-11</v>
      </c>
      <c r="J43" s="40">
        <f t="shared" si="2"/>
        <v>8.8675733422860503E-12</v>
      </c>
    </row>
    <row r="44" spans="1:10">
      <c r="A44" s="58" t="s">
        <v>59</v>
      </c>
      <c r="B44" s="55"/>
      <c r="C44" s="8"/>
      <c r="D44" s="40"/>
      <c r="E44" s="64"/>
      <c r="F44" s="8"/>
      <c r="G44" s="40"/>
      <c r="H44" s="60"/>
      <c r="I44" s="8"/>
      <c r="J44" s="40"/>
    </row>
    <row r="45" spans="1:10">
      <c r="A45" s="15" t="s">
        <v>43</v>
      </c>
      <c r="B45" s="54">
        <v>6</v>
      </c>
      <c r="C45" s="8">
        <v>2</v>
      </c>
      <c r="D45" s="40">
        <v>4</v>
      </c>
      <c r="E45" s="64">
        <v>6</v>
      </c>
      <c r="F45" s="8">
        <v>2</v>
      </c>
      <c r="G45" s="40">
        <v>4</v>
      </c>
      <c r="H45" s="60">
        <f t="shared" si="0"/>
        <v>0</v>
      </c>
      <c r="I45" s="8">
        <f t="shared" si="1"/>
        <v>0</v>
      </c>
      <c r="J45" s="40">
        <f t="shared" si="2"/>
        <v>0</v>
      </c>
    </row>
    <row r="46" spans="1:10">
      <c r="A46" s="15" t="s">
        <v>41</v>
      </c>
      <c r="B46" s="54">
        <f>('подсчет по каждой свече H4'!H36+'подсчет по каждой свече H4'!H37+'подсчет по каждой свече H4'!H38+'подсчет по каждой свече H4'!H39+'подсчет по каждой свече H4'!H40+'подсчет по каждой свече H4'!H41)/6</f>
        <v>314.33333333332786</v>
      </c>
      <c r="C46" s="8">
        <f>('подсчет по каждой свече H4'!H37+'подсчет по каждой свече H4'!H40)/2</f>
        <v>206.50000000000546</v>
      </c>
      <c r="D46" s="40">
        <f>('подсчет по каждой свече H4'!H36+'подсчет по каждой свече H4'!H38+'подсчет по каждой свече H4'!H39+'подсчет по каждой свече H4'!H41)/4</f>
        <v>368.24999999998909</v>
      </c>
      <c r="E46" s="64">
        <v>314</v>
      </c>
      <c r="F46" s="8">
        <v>206</v>
      </c>
      <c r="G46" s="40">
        <v>368</v>
      </c>
      <c r="H46" s="150">
        <f t="shared" si="0"/>
        <v>0.33333333332785742</v>
      </c>
      <c r="I46" s="149">
        <f t="shared" si="1"/>
        <v>0.50000000000545697</v>
      </c>
      <c r="J46" s="152">
        <f t="shared" si="2"/>
        <v>0.24999999998908606</v>
      </c>
    </row>
    <row r="47" spans="1:10">
      <c r="A47" s="15" t="s">
        <v>42</v>
      </c>
      <c r="B47" s="54">
        <f>('подсчет по каждой свече H4'!I36+'подсчет по каждой свече H4'!I37+'подсчет по каждой свече H4'!I38+'подсчет по каждой свече H4'!I39+'подсчет по каждой свече H4'!I40+'подсчет по каждой свече H4'!I41)/6</f>
        <v>97.999999999998977</v>
      </c>
      <c r="C47" s="8">
        <f>('подсчет по каждой свече H4'!I37+'подсчет по каждой свече H4'!I40)/2</f>
        <v>100.99999999999909</v>
      </c>
      <c r="D47" s="40">
        <f>('подсчет по каждой свече H4'!I36+'подсчет по каждой свече H4'!I38+'подсчет по каждой свече H4'!I39+'подсчет по каждой свече H4'!I41)/4</f>
        <v>96.49999999999892</v>
      </c>
      <c r="E47" s="64">
        <v>98</v>
      </c>
      <c r="F47" s="8">
        <v>101</v>
      </c>
      <c r="G47" s="40">
        <v>96</v>
      </c>
      <c r="H47" s="150">
        <f t="shared" si="0"/>
        <v>-1.0231815394945443E-12</v>
      </c>
      <c r="I47" s="149">
        <f t="shared" si="1"/>
        <v>-9.0949470177292824E-13</v>
      </c>
      <c r="J47" s="152">
        <f t="shared" si="2"/>
        <v>0.49999999999891998</v>
      </c>
    </row>
    <row r="48" spans="1:10">
      <c r="A48" s="15" t="s">
        <v>44</v>
      </c>
      <c r="B48" s="54">
        <f>('подсчет по каждой свече H4'!J36+'подсчет по каждой свече H4'!J37+'подсчет по каждой свече H4'!J38+'подсчет по каждой свече H4'!J39+'подсчет по каждой свече H4'!J40+'подсчет по каждой свече H4'!J41)/6</f>
        <v>91.49999999999163</v>
      </c>
      <c r="C48" s="8">
        <f>('подсчет по каждой свече H4'!J37+'подсчет по каждой свече H4'!J40)/2</f>
        <v>66.999999999993065</v>
      </c>
      <c r="D48" s="40">
        <f>('подсчет по каждой свече H4'!J36+'подсчет по каждой свече H4'!J38+'подсчет по каждой свече H4'!J39+'подсчет по каждой свече H4'!J41)/4</f>
        <v>103.74999999999091</v>
      </c>
      <c r="E48" s="64">
        <v>91</v>
      </c>
      <c r="F48" s="8">
        <v>67</v>
      </c>
      <c r="G48" s="40">
        <v>103</v>
      </c>
      <c r="H48" s="150">
        <f t="shared" si="0"/>
        <v>0.49999999999162981</v>
      </c>
      <c r="I48" s="149">
        <f t="shared" si="1"/>
        <v>-6.9348971010185778E-12</v>
      </c>
      <c r="J48" s="152">
        <f t="shared" si="2"/>
        <v>0.74999999999090505</v>
      </c>
    </row>
    <row r="49" spans="1:10">
      <c r="A49" s="15" t="s">
        <v>45</v>
      </c>
      <c r="B49" s="54">
        <f>('подсчет по каждой свече H4'!K36+'подсчет по каждой свече H4'!K37+'подсчет по каждой свече H4'!K38+'подсчет по каждой свече H4'!K39+'подсчет по каждой свече H4'!K40+'подсчет по каждой свече H4'!K41)/6</f>
        <v>124.83333333333728</v>
      </c>
      <c r="C49" s="8">
        <f>('подсчет по каждой свече H4'!K37+'подсчет по каждой свече H4'!K40)/2</f>
        <v>38.500000000013301</v>
      </c>
      <c r="D49" s="40">
        <f>('подсчет по каждой свече H4'!K36+'подсчет по каждой свече H4'!K38+'подсчет по каждой свече H4'!K39+'подсчет по каждой свече H4'!K41)/4</f>
        <v>167.99999999999926</v>
      </c>
      <c r="E49" s="64">
        <v>124</v>
      </c>
      <c r="F49" s="8">
        <v>38</v>
      </c>
      <c r="G49" s="40">
        <v>168</v>
      </c>
      <c r="H49" s="150">
        <f t="shared" si="0"/>
        <v>0.83333333333727921</v>
      </c>
      <c r="I49" s="149">
        <f t="shared" si="1"/>
        <v>0.50000000001330136</v>
      </c>
      <c r="J49" s="152">
        <f t="shared" si="2"/>
        <v>-7.3896444519050419E-13</v>
      </c>
    </row>
    <row r="50" spans="1:10">
      <c r="A50" s="15" t="s">
        <v>46</v>
      </c>
      <c r="B50" s="54">
        <f>'подсчет по каждой свече H4'!H38</f>
        <v>568.9999999999884</v>
      </c>
      <c r="C50" s="8">
        <f>'подсчет по каждой свече H4'!H40</f>
        <v>243.00000000002342</v>
      </c>
      <c r="D50" s="40">
        <f>'подсчет по каждой свече H4'!H38</f>
        <v>568.9999999999884</v>
      </c>
      <c r="E50" s="64">
        <v>569</v>
      </c>
      <c r="F50" s="8">
        <v>243</v>
      </c>
      <c r="G50" s="40">
        <v>569</v>
      </c>
      <c r="H50" s="60">
        <f t="shared" si="0"/>
        <v>-1.1596057447604835E-11</v>
      </c>
      <c r="I50" s="8">
        <f t="shared" si="1"/>
        <v>2.3419488570652902E-11</v>
      </c>
      <c r="J50" s="40">
        <f t="shared" si="2"/>
        <v>-1.1596057447604835E-11</v>
      </c>
    </row>
    <row r="51" spans="1:10">
      <c r="A51" s="15" t="s">
        <v>49</v>
      </c>
      <c r="B51" s="54">
        <f>'подсчет по каждой свече H4'!I40</f>
        <v>177.99999999999727</v>
      </c>
      <c r="C51" s="8">
        <f>'подсчет по каждой свече H4'!I40</f>
        <v>177.99999999999727</v>
      </c>
      <c r="D51" s="40">
        <f>'подсчет по каждой свече H4'!I38</f>
        <v>133.00000000000978</v>
      </c>
      <c r="E51" s="64">
        <v>178</v>
      </c>
      <c r="F51" s="8">
        <v>178</v>
      </c>
      <c r="G51" s="40">
        <v>133</v>
      </c>
      <c r="H51" s="60">
        <f t="shared" si="0"/>
        <v>-2.7284841053187847E-12</v>
      </c>
      <c r="I51" s="8">
        <f t="shared" si="1"/>
        <v>-2.7284841053187847E-12</v>
      </c>
      <c r="J51" s="40">
        <f t="shared" si="2"/>
        <v>9.7770680440589786E-12</v>
      </c>
    </row>
    <row r="52" spans="1:10">
      <c r="A52" s="15" t="s">
        <v>47</v>
      </c>
      <c r="B52" s="54">
        <f>'подсчет по каждой свече H4'!J36</f>
        <v>160.99999999997294</v>
      </c>
      <c r="C52" s="8">
        <f>'подсчет по каждой свече H4'!J37</f>
        <v>84.999999999979536</v>
      </c>
      <c r="D52" s="40">
        <f>'подсчет по каждой свече H4'!J36</f>
        <v>160.99999999997294</v>
      </c>
      <c r="E52" s="64">
        <v>161</v>
      </c>
      <c r="F52" s="8">
        <v>85</v>
      </c>
      <c r="G52" s="40">
        <v>161</v>
      </c>
      <c r="H52" s="60">
        <f t="shared" si="0"/>
        <v>-2.7057467377744615E-11</v>
      </c>
      <c r="I52" s="8">
        <f t="shared" si="1"/>
        <v>-2.0463630789890885E-11</v>
      </c>
      <c r="J52" s="40">
        <f t="shared" si="2"/>
        <v>-2.7057467377744615E-11</v>
      </c>
    </row>
    <row r="53" spans="1:10">
      <c r="A53" s="15" t="s">
        <v>48</v>
      </c>
      <c r="B53" s="54">
        <f>'подсчет по каждой свече H4'!K39</f>
        <v>286.00000000000136</v>
      </c>
      <c r="C53" s="8">
        <f>'подсчет по каждой свече H4'!K37</f>
        <v>61.000000000007049</v>
      </c>
      <c r="D53" s="40">
        <f>'подсчет по каждой свече H4'!K39</f>
        <v>286.00000000000136</v>
      </c>
      <c r="E53" s="64">
        <v>286</v>
      </c>
      <c r="F53" s="8">
        <v>61</v>
      </c>
      <c r="G53" s="40">
        <v>286</v>
      </c>
      <c r="H53" s="60">
        <f t="shared" si="0"/>
        <v>1.3642420526593924E-12</v>
      </c>
      <c r="I53" s="8">
        <f t="shared" si="1"/>
        <v>7.0485839387401938E-12</v>
      </c>
      <c r="J53" s="40">
        <f t="shared" si="2"/>
        <v>1.3642420526593924E-12</v>
      </c>
    </row>
    <row r="54" spans="1:10">
      <c r="A54" s="59" t="s">
        <v>60</v>
      </c>
      <c r="B54" s="55"/>
      <c r="C54" s="8"/>
      <c r="D54" s="40"/>
      <c r="E54" s="64"/>
      <c r="F54" s="8"/>
      <c r="G54" s="40"/>
      <c r="H54" s="60"/>
      <c r="I54" s="8"/>
      <c r="J54" s="40"/>
    </row>
    <row r="55" spans="1:10">
      <c r="A55" s="15" t="s">
        <v>43</v>
      </c>
      <c r="B55" s="54">
        <v>6</v>
      </c>
      <c r="C55" s="8">
        <v>4</v>
      </c>
      <c r="D55" s="40">
        <v>2</v>
      </c>
      <c r="E55" s="64">
        <v>6</v>
      </c>
      <c r="F55" s="8">
        <v>4</v>
      </c>
      <c r="G55" s="40">
        <v>2</v>
      </c>
      <c r="H55" s="60">
        <f t="shared" si="0"/>
        <v>0</v>
      </c>
      <c r="I55" s="8">
        <f t="shared" si="1"/>
        <v>0</v>
      </c>
      <c r="J55" s="40">
        <f t="shared" si="2"/>
        <v>0</v>
      </c>
    </row>
    <row r="56" spans="1:10">
      <c r="A56" s="15" t="s">
        <v>41</v>
      </c>
      <c r="B56" s="54">
        <f>('подсчет по каждой свече H4'!H43+'подсчет по каждой свече H4'!H44+'подсчет по каждой свече H4'!H45+'подсчет по каждой свече H4'!H46+'подсчет по каждой свече H4'!H47+'подсчет по каждой свече H4'!H48)/6</f>
        <v>397.33333333332638</v>
      </c>
      <c r="C56" s="8">
        <f>('подсчет по каждой свече H4'!H43+'подсчет по каждой свече H4'!H44+'подсчет по каждой свече H4'!H45+'подсчет по каждой свече H4'!H47)/4</f>
        <v>476.24999999999318</v>
      </c>
      <c r="D56" s="40">
        <f>('подсчет по каждой свече H4'!H46+'подсчет по каждой свече H4'!H48)/2</f>
        <v>239.4999999999925</v>
      </c>
      <c r="E56" s="64">
        <v>397</v>
      </c>
      <c r="F56" s="8">
        <v>476</v>
      </c>
      <c r="G56" s="40">
        <v>239</v>
      </c>
      <c r="H56" s="150">
        <f t="shared" si="0"/>
        <v>0.33333333332637949</v>
      </c>
      <c r="I56" s="149">
        <f t="shared" si="1"/>
        <v>0.24999999999317879</v>
      </c>
      <c r="J56" s="152">
        <f t="shared" si="2"/>
        <v>0.49999999999249667</v>
      </c>
    </row>
    <row r="57" spans="1:10">
      <c r="A57" s="15" t="s">
        <v>42</v>
      </c>
      <c r="B57" s="54">
        <f>('подсчет по каждой свече H4'!I43+'подсчет по каждой свече H4'!I44+'подсчет по каждой свече H4'!I45+'подсчет по каждой свече H4'!I46+'подсчет по каждой свече H4'!I47+'подсчет по каждой свече H4'!I48)/6</f>
        <v>161.16666666667356</v>
      </c>
      <c r="C57" s="8">
        <f>('подсчет по каждой свече H4'!I43+'подсчет по каждой свече H4'!I44+'подсчет по каждой свече H4'!I45+'подсчет по каждой свече H4'!I47)/4</f>
        <v>203.00000000001006</v>
      </c>
      <c r="D57" s="40">
        <f>('подсчет по каждой свече H4'!I46+'подсчет по каждой свече H4'!I48)/2</f>
        <v>77.500000000000568</v>
      </c>
      <c r="E57" s="64">
        <v>161</v>
      </c>
      <c r="F57" s="8">
        <v>203</v>
      </c>
      <c r="G57" s="40">
        <v>77</v>
      </c>
      <c r="H57" s="150">
        <f t="shared" si="0"/>
        <v>0.16666666667356367</v>
      </c>
      <c r="I57" s="149">
        <f t="shared" si="1"/>
        <v>1.0061285138363019E-11</v>
      </c>
      <c r="J57" s="152">
        <f t="shared" si="2"/>
        <v>0.50000000000056843</v>
      </c>
    </row>
    <row r="58" spans="1:10">
      <c r="A58" s="15" t="s">
        <v>44</v>
      </c>
      <c r="B58" s="54">
        <f>('подсчет по каждой свече H4'!J43+'подсчет по каждой свече H4'!J44+'подсчет по каждой свече H4'!J45+'подсчет по каждой свече H4'!J46+'подсчет по каждой свече H4'!J47+'подсчет по каждой свече H4'!J48)/6</f>
        <v>147.49999999999849</v>
      </c>
      <c r="C58" s="8">
        <f>('подсчет по каждой свече H4'!J43+'подсчет по каждой свече H4'!J44+'подсчет по каждой свече H4'!J45+'подсчет по каждой свече H4'!J47)/4</f>
        <v>190.49999999999301</v>
      </c>
      <c r="D58" s="40">
        <f>('подсчет по каждой свече H4'!J46+'подсчет по каждой свече H4'!J48)/2</f>
        <v>61.500000000009436</v>
      </c>
      <c r="E58" s="64">
        <v>147</v>
      </c>
      <c r="F58" s="8">
        <v>190</v>
      </c>
      <c r="G58" s="40">
        <v>61</v>
      </c>
      <c r="H58" s="150">
        <f t="shared" si="0"/>
        <v>0.49999999999849365</v>
      </c>
      <c r="I58" s="149">
        <f t="shared" si="1"/>
        <v>0.49999999999300826</v>
      </c>
      <c r="J58" s="152">
        <f t="shared" si="2"/>
        <v>0.50000000000943601</v>
      </c>
    </row>
    <row r="59" spans="1:10">
      <c r="A59" s="15" t="s">
        <v>45</v>
      </c>
      <c r="B59" s="54">
        <f>('подсчет по каждой свече H4'!K43+'подсчет по каждой свече H4'!K44+'подсчет по каждой свече H4'!K45+'подсчет по каждой свече H4'!K46+'подсчет по каждой свече H4'!K47+'подсчет по каждой свече H4'!K48)/6</f>
        <v>88.666666666654237</v>
      </c>
      <c r="C59" s="8">
        <f>('подсчет по каждой свече H4'!K43+'подсчет по каждой свече H4'!K44+'подсчет по каждой свече H4'!K45+'подсчет по каждой свече H4'!K47)/4</f>
        <v>82.749999999990109</v>
      </c>
      <c r="D59" s="40">
        <f>('подсчет по каждой свече H4'!K46+'подсчет по каждой свече H4'!K48)/2</f>
        <v>100.49999999998249</v>
      </c>
      <c r="E59" s="64">
        <v>88</v>
      </c>
      <c r="F59" s="8">
        <v>82</v>
      </c>
      <c r="G59" s="40">
        <v>100</v>
      </c>
      <c r="H59" s="150">
        <f t="shared" si="0"/>
        <v>0.66666666665423691</v>
      </c>
      <c r="I59" s="149">
        <f t="shared" si="1"/>
        <v>0.74999999999010925</v>
      </c>
      <c r="J59" s="152">
        <f t="shared" si="2"/>
        <v>0.49999999998249223</v>
      </c>
    </row>
    <row r="60" spans="1:10">
      <c r="A60" s="15" t="s">
        <v>46</v>
      </c>
      <c r="B60" s="54">
        <f>'подсчет по каждой свече H4'!H45</f>
        <v>788.99999999998727</v>
      </c>
      <c r="C60" s="8">
        <f>'подсчет по каждой свече H4'!H45</f>
        <v>788.99999999998727</v>
      </c>
      <c r="D60" s="40">
        <f>'подсчет по каждой свече H4'!H46</f>
        <v>335.99999999998431</v>
      </c>
      <c r="E60" s="64">
        <v>789</v>
      </c>
      <c r="F60" s="8">
        <v>789</v>
      </c>
      <c r="G60" s="40">
        <v>336</v>
      </c>
      <c r="H60" s="150">
        <f t="shared" si="0"/>
        <v>-1.2732925824820995E-11</v>
      </c>
      <c r="I60" s="149">
        <f t="shared" si="1"/>
        <v>-1.2732925824820995E-11</v>
      </c>
      <c r="J60" s="152">
        <f t="shared" si="2"/>
        <v>-1.5688783605583012E-11</v>
      </c>
    </row>
    <row r="61" spans="1:10">
      <c r="A61" s="15" t="s">
        <v>49</v>
      </c>
      <c r="B61" s="54">
        <f>'подсчет по каждой свече H4'!I45</f>
        <v>422.00000000002547</v>
      </c>
      <c r="C61" s="8">
        <f>'подсчет по каждой свече H4'!I45</f>
        <v>422.00000000002547</v>
      </c>
      <c r="D61" s="40">
        <f>'подсчет по каждой свече H4'!I48</f>
        <v>88.999999999998636</v>
      </c>
      <c r="E61" s="64">
        <v>422</v>
      </c>
      <c r="F61" s="8">
        <v>422</v>
      </c>
      <c r="G61" s="40">
        <v>89</v>
      </c>
      <c r="H61" s="60">
        <f t="shared" si="0"/>
        <v>2.5465851649641991E-11</v>
      </c>
      <c r="I61" s="8">
        <f t="shared" si="1"/>
        <v>2.5465851649641991E-11</v>
      </c>
      <c r="J61" s="40">
        <f t="shared" si="2"/>
        <v>-1.3642420526593924E-12</v>
      </c>
    </row>
    <row r="62" spans="1:10">
      <c r="A62" s="15" t="s">
        <v>47</v>
      </c>
      <c r="B62" s="54">
        <f>'подсчет по каждой свече H4'!J45</f>
        <v>347.99999999998477</v>
      </c>
      <c r="C62" s="8">
        <f>'подсчет по каждой свече H4'!J45</f>
        <v>347.99999999998477</v>
      </c>
      <c r="D62" s="40">
        <f>'подсчет по каждой свече H4'!J46</f>
        <v>114.00000000000432</v>
      </c>
      <c r="E62" s="64">
        <v>348</v>
      </c>
      <c r="F62" s="8">
        <v>348</v>
      </c>
      <c r="G62" s="40">
        <v>114</v>
      </c>
      <c r="H62" s="60">
        <f t="shared" si="0"/>
        <v>-1.5234036254696548E-11</v>
      </c>
      <c r="I62" s="8">
        <f t="shared" si="1"/>
        <v>-1.5234036254696548E-11</v>
      </c>
      <c r="J62" s="40">
        <f t="shared" si="2"/>
        <v>4.3200998334214091E-12</v>
      </c>
    </row>
    <row r="63" spans="1:10">
      <c r="A63" s="15" t="s">
        <v>48</v>
      </c>
      <c r="B63" s="54">
        <f>'подсчет по каждой свече H4'!K43</f>
        <v>164.99999999999204</v>
      </c>
      <c r="C63" s="8">
        <f>'подсчет по каждой свече H4'!K43</f>
        <v>164.99999999999204</v>
      </c>
      <c r="D63" s="40">
        <f>'подсчет по каждой свече H4'!K46</f>
        <v>155.99999999997749</v>
      </c>
      <c r="E63" s="64">
        <v>165</v>
      </c>
      <c r="F63" s="8">
        <v>165</v>
      </c>
      <c r="G63" s="40">
        <v>156</v>
      </c>
      <c r="H63" s="60">
        <f t="shared" si="0"/>
        <v>-7.9580786405131221E-12</v>
      </c>
      <c r="I63" s="8">
        <f t="shared" si="1"/>
        <v>-7.9580786405131221E-12</v>
      </c>
      <c r="J63" s="40">
        <f t="shared" si="2"/>
        <v>-2.2509993868879974E-11</v>
      </c>
    </row>
    <row r="64" spans="1:10">
      <c r="A64" s="58" t="s">
        <v>61</v>
      </c>
      <c r="B64" s="55"/>
      <c r="C64" s="8"/>
      <c r="D64" s="40"/>
      <c r="E64" s="64" t="s">
        <v>29</v>
      </c>
      <c r="F64" s="8"/>
      <c r="G64" s="40"/>
      <c r="H64" s="60"/>
      <c r="I64" s="8"/>
      <c r="J64" s="40"/>
    </row>
    <row r="65" spans="1:10">
      <c r="A65" s="15" t="s">
        <v>43</v>
      </c>
      <c r="B65" s="54">
        <v>1</v>
      </c>
      <c r="C65" s="8"/>
      <c r="D65" s="40">
        <v>1</v>
      </c>
      <c r="E65" s="153">
        <v>2</v>
      </c>
      <c r="F65" s="149">
        <v>0</v>
      </c>
      <c r="G65" s="152">
        <v>2</v>
      </c>
      <c r="H65" s="78">
        <f t="shared" si="0"/>
        <v>-1</v>
      </c>
      <c r="I65" s="149">
        <f t="shared" si="1"/>
        <v>0</v>
      </c>
      <c r="J65" s="65">
        <f t="shared" si="2"/>
        <v>-1</v>
      </c>
    </row>
    <row r="66" spans="1:10">
      <c r="A66" s="15" t="s">
        <v>41</v>
      </c>
      <c r="B66" s="54">
        <v>1114</v>
      </c>
      <c r="C66" s="8"/>
      <c r="D66" s="40">
        <v>1114</v>
      </c>
      <c r="E66" s="153">
        <v>1114</v>
      </c>
      <c r="F66" s="149">
        <v>0</v>
      </c>
      <c r="G66" s="152">
        <v>1114</v>
      </c>
      <c r="H66" s="150">
        <f t="shared" si="0"/>
        <v>0</v>
      </c>
      <c r="I66" s="149">
        <f t="shared" si="1"/>
        <v>0</v>
      </c>
      <c r="J66" s="152">
        <f t="shared" si="2"/>
        <v>0</v>
      </c>
    </row>
    <row r="67" spans="1:10">
      <c r="A67" s="15" t="s">
        <v>42</v>
      </c>
      <c r="B67" s="54">
        <v>656</v>
      </c>
      <c r="C67" s="8"/>
      <c r="D67" s="40">
        <v>656</v>
      </c>
      <c r="E67" s="153">
        <v>656</v>
      </c>
      <c r="F67" s="149">
        <v>0</v>
      </c>
      <c r="G67" s="152">
        <v>656</v>
      </c>
      <c r="H67" s="150">
        <f t="shared" si="0"/>
        <v>0</v>
      </c>
      <c r="I67" s="149">
        <f t="shared" si="1"/>
        <v>0</v>
      </c>
      <c r="J67" s="152">
        <f t="shared" si="2"/>
        <v>0</v>
      </c>
    </row>
    <row r="68" spans="1:10">
      <c r="A68" s="15" t="s">
        <v>44</v>
      </c>
      <c r="B68" s="54">
        <v>179</v>
      </c>
      <c r="C68" s="8"/>
      <c r="D68" s="40">
        <v>179</v>
      </c>
      <c r="E68" s="153">
        <v>179</v>
      </c>
      <c r="F68" s="149">
        <v>0</v>
      </c>
      <c r="G68" s="152">
        <v>179</v>
      </c>
      <c r="H68" s="150">
        <f t="shared" si="0"/>
        <v>0</v>
      </c>
      <c r="I68" s="149">
        <f t="shared" si="1"/>
        <v>0</v>
      </c>
      <c r="J68" s="152">
        <f t="shared" si="2"/>
        <v>0</v>
      </c>
    </row>
    <row r="69" spans="1:10">
      <c r="A69" s="15" t="s">
        <v>45</v>
      </c>
      <c r="B69" s="54">
        <v>279</v>
      </c>
      <c r="C69" s="8"/>
      <c r="D69" s="40">
        <v>279</v>
      </c>
      <c r="E69" s="153">
        <v>279</v>
      </c>
      <c r="F69" s="149">
        <v>0</v>
      </c>
      <c r="G69" s="152">
        <v>279</v>
      </c>
      <c r="H69" s="150">
        <f t="shared" si="0"/>
        <v>0</v>
      </c>
      <c r="I69" s="149">
        <f t="shared" si="1"/>
        <v>0</v>
      </c>
      <c r="J69" s="152">
        <f t="shared" si="2"/>
        <v>0</v>
      </c>
    </row>
    <row r="70" spans="1:10">
      <c r="A70" s="15" t="s">
        <v>46</v>
      </c>
      <c r="B70" s="54">
        <v>1114</v>
      </c>
      <c r="C70" s="8"/>
      <c r="D70" s="40">
        <v>1114</v>
      </c>
      <c r="E70" s="153">
        <v>1114</v>
      </c>
      <c r="F70" s="149">
        <v>0</v>
      </c>
      <c r="G70" s="152">
        <v>1114</v>
      </c>
      <c r="H70" s="150">
        <f t="shared" si="0"/>
        <v>0</v>
      </c>
      <c r="I70" s="149">
        <f t="shared" si="1"/>
        <v>0</v>
      </c>
      <c r="J70" s="152">
        <f t="shared" si="2"/>
        <v>0</v>
      </c>
    </row>
    <row r="71" spans="1:10">
      <c r="A71" s="15" t="s">
        <v>49</v>
      </c>
      <c r="B71" s="54">
        <v>656</v>
      </c>
      <c r="C71" s="8"/>
      <c r="D71" s="40">
        <v>656</v>
      </c>
      <c r="E71" s="153">
        <v>656</v>
      </c>
      <c r="F71" s="149">
        <v>0</v>
      </c>
      <c r="G71" s="152">
        <v>656</v>
      </c>
      <c r="H71" s="150">
        <f t="shared" si="0"/>
        <v>0</v>
      </c>
      <c r="I71" s="149">
        <f t="shared" si="1"/>
        <v>0</v>
      </c>
      <c r="J71" s="152">
        <f t="shared" si="2"/>
        <v>0</v>
      </c>
    </row>
    <row r="72" spans="1:10">
      <c r="A72" s="15" t="s">
        <v>47</v>
      </c>
      <c r="B72" s="54">
        <v>179</v>
      </c>
      <c r="C72" s="8"/>
      <c r="D72" s="40">
        <v>179</v>
      </c>
      <c r="E72" s="153">
        <v>179</v>
      </c>
      <c r="F72" s="149">
        <v>0</v>
      </c>
      <c r="G72" s="152">
        <v>179</v>
      </c>
      <c r="H72" s="150">
        <f t="shared" si="0"/>
        <v>0</v>
      </c>
      <c r="I72" s="149">
        <f t="shared" si="1"/>
        <v>0</v>
      </c>
      <c r="J72" s="152">
        <f t="shared" si="2"/>
        <v>0</v>
      </c>
    </row>
    <row r="73" spans="1:10">
      <c r="A73" s="15" t="s">
        <v>48</v>
      </c>
      <c r="B73" s="54">
        <v>279</v>
      </c>
      <c r="C73" s="8"/>
      <c r="D73" s="40">
        <v>279</v>
      </c>
      <c r="E73" s="153">
        <v>279</v>
      </c>
      <c r="F73" s="149">
        <v>0</v>
      </c>
      <c r="G73" s="152">
        <v>279</v>
      </c>
      <c r="H73" s="150">
        <f t="shared" si="0"/>
        <v>0</v>
      </c>
      <c r="I73" s="149">
        <f t="shared" si="1"/>
        <v>0</v>
      </c>
      <c r="J73" s="152">
        <f t="shared" si="2"/>
        <v>0</v>
      </c>
    </row>
    <row r="74" spans="1:10">
      <c r="A74" s="59" t="s">
        <v>62</v>
      </c>
      <c r="B74" s="55"/>
      <c r="C74" s="8"/>
      <c r="D74" s="40"/>
      <c r="E74" s="64"/>
      <c r="F74" s="8"/>
      <c r="G74" s="40"/>
      <c r="H74" s="60"/>
      <c r="I74" s="8"/>
      <c r="J74" s="40"/>
    </row>
    <row r="75" spans="1:10">
      <c r="A75" s="15" t="s">
        <v>43</v>
      </c>
      <c r="B75" s="54">
        <v>6</v>
      </c>
      <c r="C75" s="8">
        <v>2</v>
      </c>
      <c r="D75" s="40">
        <v>4</v>
      </c>
      <c r="E75" s="64">
        <v>6</v>
      </c>
      <c r="F75" s="8">
        <v>2</v>
      </c>
      <c r="G75" s="40">
        <v>4</v>
      </c>
      <c r="H75" s="60">
        <f t="shared" si="0"/>
        <v>0</v>
      </c>
      <c r="I75" s="8">
        <f t="shared" si="1"/>
        <v>0</v>
      </c>
      <c r="J75" s="40">
        <f t="shared" si="2"/>
        <v>0</v>
      </c>
    </row>
    <row r="76" spans="1:10">
      <c r="A76" s="15" t="s">
        <v>41</v>
      </c>
      <c r="B76" s="54">
        <f>('подсчет по каждой свече H4'!H52+'подсчет по каждой свече H4'!H53+'подсчет по каждой свече H4'!H54+'подсчет по каждой свече H4'!H55+'подсчет по каждой свече H4'!H56+'подсчет по каждой свече H4'!H57)/6</f>
        <v>331.16666666667055</v>
      </c>
      <c r="C76" s="8">
        <f>('подсчет по каждой свече H4'!H54+'подсчет по каждой свече H4'!H56)/2</f>
        <v>293.49999999999454</v>
      </c>
      <c r="D76" s="40">
        <f>('подсчет по каждой свече H4'!H52+'подсчет по каждой свече H4'!H53+'подсчет по каждой свече H4'!H55+'подсчет по каждой свече H4'!H57)/4</f>
        <v>350.00000000000853</v>
      </c>
      <c r="E76" s="64">
        <v>331</v>
      </c>
      <c r="F76" s="8">
        <v>293</v>
      </c>
      <c r="G76" s="40">
        <v>350</v>
      </c>
      <c r="H76" s="60">
        <f t="shared" si="0"/>
        <v>0.16666666667055097</v>
      </c>
      <c r="I76" s="8">
        <f t="shared" si="1"/>
        <v>0.49999999999454303</v>
      </c>
      <c r="J76" s="40">
        <f t="shared" si="2"/>
        <v>8.5265128291212022E-12</v>
      </c>
    </row>
    <row r="77" spans="1:10">
      <c r="A77" s="15" t="s">
        <v>42</v>
      </c>
      <c r="B77" s="54">
        <f>('подсчет по каждой свече H4'!I52+'подсчет по каждой свече H4'!I53+'подсчет по каждой свече H4'!I54+'подсчет по каждой свече H4'!I55+'подсчет по каждой свече H4'!I56+'подсчет по каждой свече H4'!I57)/6</f>
        <v>220.3333333333338</v>
      </c>
      <c r="C77" s="8">
        <f>('подсчет по каждой свече H4'!I54+'подсчет по каждой свече H4'!I56)/2</f>
        <v>89.500000000001023</v>
      </c>
      <c r="D77" s="40">
        <f>('подсчет по каждой свече H4'!I52+'подсчет по каждой свече H4'!I53+'подсчет по каждой свече H4'!I55+'подсчет по каждой свече H4'!I57)/4</f>
        <v>285.75000000000017</v>
      </c>
      <c r="E77" s="64">
        <v>220</v>
      </c>
      <c r="F77" s="8">
        <v>89</v>
      </c>
      <c r="G77" s="40">
        <v>285</v>
      </c>
      <c r="H77" s="150">
        <f t="shared" si="0"/>
        <v>0.33333333333379755</v>
      </c>
      <c r="I77" s="149">
        <f t="shared" si="1"/>
        <v>0.50000000000102318</v>
      </c>
      <c r="J77" s="152">
        <f t="shared" si="2"/>
        <v>0.75000000000017053</v>
      </c>
    </row>
    <row r="78" spans="1:10">
      <c r="A78" s="15" t="s">
        <v>44</v>
      </c>
      <c r="B78" s="54">
        <f>('подсчет по каждой свече H4'!J52+'подсчет по каждой свече H4'!J53+'подсчет по каждой свече H4'!J54+'подсчет по каждой свече H4'!J55+'подсчет по каждой свече H4'!J56+'подсчет по каждой свече H4'!J57)/6</f>
        <v>63.000000000002387</v>
      </c>
      <c r="C78" s="8">
        <f>('подсчет по каждой свече H4'!J54+'подсчет по каждой свече H4'!J56)/2</f>
        <v>78.000000000002956</v>
      </c>
      <c r="D78" s="40">
        <f>('подсчет по каждой свече H4'!J52+'подсчет по каждой свече H4'!J53+'подсчет по каждой свече H4'!J55+'подсчет по каждой свече H4'!J57)/4</f>
        <v>55.500000000002103</v>
      </c>
      <c r="E78" s="64">
        <v>63</v>
      </c>
      <c r="F78" s="8">
        <v>78</v>
      </c>
      <c r="G78" s="40">
        <v>55</v>
      </c>
      <c r="H78" s="150">
        <f t="shared" si="0"/>
        <v>2.3874235921539366E-12</v>
      </c>
      <c r="I78" s="149">
        <f t="shared" si="1"/>
        <v>2.9558577807620168E-12</v>
      </c>
      <c r="J78" s="152">
        <f t="shared" si="2"/>
        <v>0.50000000000210321</v>
      </c>
    </row>
    <row r="79" spans="1:10">
      <c r="A79" s="15" t="s">
        <v>45</v>
      </c>
      <c r="B79" s="54">
        <f>('подсчет по каждой свече H4'!K52+'подсчет по каждой свече H4'!K53+'подсчет по каждой свече H4'!K54+'подсчет по каждой свече H4'!K55+'подсчет по каждой свече H4'!K56+'подсчет по каждой свече H4'!K57)/6</f>
        <v>47.833333333334359</v>
      </c>
      <c r="C79" s="8">
        <f>('подсчет по каждой свече H4'!K54+'подсчет по каждой свече H4'!K56)/2</f>
        <v>125.99999999999056</v>
      </c>
      <c r="D79" s="40">
        <f>('подсчет по каждой свече H4'!K52+'подсчет по каждой свече H4'!K53+'подсчет по каждой свече H4'!K55+'подсчет по каждой свече H4'!K57)/4</f>
        <v>8.7500000000062528</v>
      </c>
      <c r="E79" s="64">
        <v>47</v>
      </c>
      <c r="F79" s="8">
        <v>126</v>
      </c>
      <c r="G79" s="40">
        <v>8</v>
      </c>
      <c r="H79" s="150">
        <f t="shared" si="0"/>
        <v>0.83333333333435888</v>
      </c>
      <c r="I79" s="149">
        <f t="shared" si="1"/>
        <v>-9.4360075308941305E-12</v>
      </c>
      <c r="J79" s="152">
        <f t="shared" si="2"/>
        <v>0.75000000000625278</v>
      </c>
    </row>
    <row r="80" spans="1:10">
      <c r="A80" s="15" t="s">
        <v>46</v>
      </c>
      <c r="B80" s="54">
        <f>'подсчет по каждой свече H4'!H55</f>
        <v>679.00000000000205</v>
      </c>
      <c r="C80" s="8">
        <f>'подсчет по каждой свече H4'!H54</f>
        <v>331.99999999999363</v>
      </c>
      <c r="D80" s="40">
        <f>'подсчет по каждой свече H4'!H55</f>
        <v>679.00000000000205</v>
      </c>
      <c r="E80" s="64">
        <v>679</v>
      </c>
      <c r="F80" s="8">
        <v>332</v>
      </c>
      <c r="G80" s="40">
        <v>679</v>
      </c>
      <c r="H80" s="150">
        <f t="shared" ref="H80:H143" si="3">B80-E80</f>
        <v>2.0463630789890885E-12</v>
      </c>
      <c r="I80" s="149">
        <f t="shared" ref="I80:I143" si="4">C80-F80</f>
        <v>-6.3664629124104977E-12</v>
      </c>
      <c r="J80" s="152">
        <f t="shared" ref="J80:J143" si="5">D80-G80</f>
        <v>2.0463630789890885E-12</v>
      </c>
    </row>
    <row r="81" spans="1:10">
      <c r="A81" s="15" t="s">
        <v>49</v>
      </c>
      <c r="B81" s="54">
        <f>'подсчет по каждой свече H4'!I55</f>
        <v>598.00000000001319</v>
      </c>
      <c r="C81" s="8">
        <f>'подсчет по каждой свече H4'!I54</f>
        <v>123.99999999999523</v>
      </c>
      <c r="D81" s="40">
        <f>'подсчет по каждой свече H4'!I55</f>
        <v>598.00000000001319</v>
      </c>
      <c r="E81" s="64">
        <v>598</v>
      </c>
      <c r="F81" s="8">
        <v>124</v>
      </c>
      <c r="G81" s="40">
        <v>598</v>
      </c>
      <c r="H81" s="150">
        <f t="shared" si="3"/>
        <v>1.3187673175707459E-11</v>
      </c>
      <c r="I81" s="149">
        <f t="shared" si="4"/>
        <v>-4.7748471843078732E-12</v>
      </c>
      <c r="J81" s="152">
        <f t="shared" si="5"/>
        <v>1.3187673175707459E-11</v>
      </c>
    </row>
    <row r="82" spans="1:10">
      <c r="A82" s="15" t="s">
        <v>47</v>
      </c>
      <c r="B82" s="54">
        <f>'подсчет по каждой свече H4'!J53</f>
        <v>131.00000000000023</v>
      </c>
      <c r="C82" s="8">
        <f>'подсчет по каждой свече H4'!J54</f>
        <v>127.00000000000955</v>
      </c>
      <c r="D82" s="40">
        <f>'подсчет по каждой свече H4'!J53</f>
        <v>131.00000000000023</v>
      </c>
      <c r="E82" s="64">
        <v>131</v>
      </c>
      <c r="F82" s="8">
        <v>127</v>
      </c>
      <c r="G82" s="40">
        <v>131</v>
      </c>
      <c r="H82" s="150">
        <f t="shared" si="3"/>
        <v>2.2737367544323206E-13</v>
      </c>
      <c r="I82" s="149">
        <f t="shared" si="4"/>
        <v>9.5496943686157465E-12</v>
      </c>
      <c r="J82" s="152">
        <f t="shared" si="5"/>
        <v>2.2737367544323206E-13</v>
      </c>
    </row>
    <row r="83" spans="1:10">
      <c r="A83" s="15" t="s">
        <v>48</v>
      </c>
      <c r="B83" s="54">
        <f>'подсчет по каждой свече H4'!K56</f>
        <v>170.99999999999227</v>
      </c>
      <c r="C83" s="8">
        <f>'подсчет по каждой свече H4'!K56</f>
        <v>170.99999999999227</v>
      </c>
      <c r="D83" s="40">
        <f>'подсчет по каждой свече H4'!K52</f>
        <v>16.000000000019554</v>
      </c>
      <c r="E83" s="64">
        <v>171</v>
      </c>
      <c r="F83" s="8">
        <v>171</v>
      </c>
      <c r="G83" s="40">
        <v>16</v>
      </c>
      <c r="H83" s="150">
        <f t="shared" si="3"/>
        <v>-7.73070496506989E-12</v>
      </c>
      <c r="I83" s="149">
        <f t="shared" si="4"/>
        <v>-7.73070496506989E-12</v>
      </c>
      <c r="J83" s="152">
        <f t="shared" si="5"/>
        <v>1.9554136088117957E-11</v>
      </c>
    </row>
    <row r="84" spans="1:10">
      <c r="A84" s="58" t="s">
        <v>63</v>
      </c>
      <c r="B84" s="54"/>
      <c r="C84" s="8"/>
      <c r="D84" s="40"/>
      <c r="E84" s="64"/>
      <c r="F84" s="8"/>
      <c r="G84" s="40"/>
      <c r="H84" s="60"/>
      <c r="I84" s="8"/>
      <c r="J84" s="40"/>
    </row>
    <row r="85" spans="1:10">
      <c r="A85" s="15" t="s">
        <v>43</v>
      </c>
      <c r="B85" s="54">
        <v>6</v>
      </c>
      <c r="C85" s="8">
        <v>4</v>
      </c>
      <c r="D85" s="40">
        <v>2</v>
      </c>
      <c r="E85" s="64">
        <v>6</v>
      </c>
      <c r="F85" s="8">
        <v>4</v>
      </c>
      <c r="G85" s="40">
        <v>2</v>
      </c>
      <c r="H85" s="60">
        <f t="shared" si="3"/>
        <v>0</v>
      </c>
      <c r="I85" s="8">
        <f t="shared" si="4"/>
        <v>0</v>
      </c>
      <c r="J85" s="40">
        <f t="shared" si="5"/>
        <v>0</v>
      </c>
    </row>
    <row r="86" spans="1:10">
      <c r="A86" s="15" t="s">
        <v>41</v>
      </c>
      <c r="B86" s="54">
        <f>('подсчет по каждой свече H4'!H59+'подсчет по каждой свече H4'!H60+'подсчет по каждой свече H4'!H61+'подсчет по каждой свече H4'!H62+'подсчет по каждой свече H4'!H63+'подсчет по каждой свече H4'!H64)/6</f>
        <v>325.4999999999863</v>
      </c>
      <c r="C86" s="8">
        <f>('подсчет по каждой свече H4'!H59+'подсчет по каждой свече H4'!H60+'подсчет по каждой свече H4'!H63+'подсчет по каждой свече H4'!H64)/4</f>
        <v>288.74999999998607</v>
      </c>
      <c r="D86" s="40">
        <f>('подсчет по каждой свече H4'!H61+'подсчет по каждой свече H4'!H62)/2</f>
        <v>398.9999999999867</v>
      </c>
      <c r="E86" s="64">
        <v>325</v>
      </c>
      <c r="F86" s="8">
        <v>288</v>
      </c>
      <c r="G86" s="40">
        <v>399</v>
      </c>
      <c r="H86" s="150">
        <f t="shared" si="3"/>
        <v>0.49999999998630074</v>
      </c>
      <c r="I86" s="149">
        <f t="shared" si="4"/>
        <v>0.74999999998607336</v>
      </c>
      <c r="J86" s="40">
        <f t="shared" si="5"/>
        <v>-1.3301360013429075E-11</v>
      </c>
    </row>
    <row r="87" spans="1:10">
      <c r="A87" s="15" t="s">
        <v>42</v>
      </c>
      <c r="B87" s="54">
        <f>('подсчет по каждой свече H4'!I59+'подсчет по каждой свече H4'!I60+'подсчет по каждой свече H4'!I61+'подсчет по каждой свече H4'!I62+'подсчет по каждой свече H4'!I63+'подсчет по каждой свече H4'!I64)/6</f>
        <v>214.83333333332646</v>
      </c>
      <c r="C87" s="8">
        <f>('подсчет по каждой свече H4'!I59+'подсчет по каждой свече H4'!I60+'подсчет по каждой свече H4'!I63+'подсчет по каждой свече H4'!I64)/4</f>
        <v>194.74999999999199</v>
      </c>
      <c r="D87" s="40">
        <f>('подсчет по каждой свече H4'!I61+'подсчет по каждой свече H4'!I62)/2</f>
        <v>254.99999999999545</v>
      </c>
      <c r="E87" s="64">
        <v>214</v>
      </c>
      <c r="F87" s="8">
        <v>194</v>
      </c>
      <c r="G87" s="40">
        <v>255</v>
      </c>
      <c r="H87" s="150">
        <f t="shared" si="3"/>
        <v>0.83333333332646475</v>
      </c>
      <c r="I87" s="149">
        <f t="shared" si="4"/>
        <v>0.74999999999198508</v>
      </c>
      <c r="J87" s="40">
        <f t="shared" si="5"/>
        <v>-4.5474735088646412E-12</v>
      </c>
    </row>
    <row r="88" spans="1:10">
      <c r="A88" s="15" t="s">
        <v>44</v>
      </c>
      <c r="B88" s="54">
        <f>('подсчет по каждой свече H4'!J59+'подсчет по каждой свече H4'!J60+'подсчет по каждой свече H4'!J61+'подсчет по каждой свече H4'!J62+'подсчет по каждой свече H4'!J63+'подсчет по каждой свече H4'!J64)/6</f>
        <v>83.333333333328596</v>
      </c>
      <c r="C88" s="8">
        <f>('подсчет по каждой свече H4'!J59+'подсчет по каждой свече H4'!J60+'подсчет по каждой свече H4'!J63+'подсчет по каждой свече H4'!J64)/4</f>
        <v>72.999999999993292</v>
      </c>
      <c r="D88" s="40">
        <f>('подсчет по каждой свече H4'!J61+'подсчет по каждой свече H4'!J62)/2</f>
        <v>103.9999999999992</v>
      </c>
      <c r="E88" s="64">
        <v>83</v>
      </c>
      <c r="F88" s="8">
        <v>73</v>
      </c>
      <c r="G88" s="40">
        <v>104</v>
      </c>
      <c r="H88" s="60">
        <f t="shared" si="3"/>
        <v>0.33333333332859638</v>
      </c>
      <c r="I88" s="8">
        <f t="shared" si="4"/>
        <v>-6.7075234255753458E-12</v>
      </c>
      <c r="J88" s="40">
        <f t="shared" si="5"/>
        <v>-7.9580786405131221E-13</v>
      </c>
    </row>
    <row r="89" spans="1:10">
      <c r="A89" s="15" t="s">
        <v>45</v>
      </c>
      <c r="B89" s="54">
        <f>('подсчет по каждой свече H4'!K59+'подсчет по каждой свече H4'!K60+'подсчет по каждой свече H4'!K61+'подсчет по каждой свече H4'!K62+'подсчет по каждой свече H4'!K63+'подсчет по каждой свече H4'!K64)/6</f>
        <v>27.333333333331211</v>
      </c>
      <c r="C89" s="8">
        <f>('подсчет по каждой свече H4'!K59+'подсчет по каждой свече H4'!K60+'подсчет по каждой свече H4'!K63+'подсчет по каждой свече H4'!K64)/4</f>
        <v>21.000000000000796</v>
      </c>
      <c r="D89" s="40">
        <f>('подсчет по каждой свече H4'!K61+'подсчет по каждой свече H4'!K62)/2</f>
        <v>39.999999999992042</v>
      </c>
      <c r="E89" s="64">
        <v>27</v>
      </c>
      <c r="F89" s="8">
        <v>21</v>
      </c>
      <c r="G89" s="40">
        <v>40</v>
      </c>
      <c r="H89" s="60">
        <f t="shared" si="3"/>
        <v>0.33333333333121118</v>
      </c>
      <c r="I89" s="8">
        <f t="shared" si="4"/>
        <v>7.9580786405131221E-13</v>
      </c>
      <c r="J89" s="40">
        <f t="shared" si="5"/>
        <v>-7.9580786405131221E-12</v>
      </c>
    </row>
    <row r="90" spans="1:10">
      <c r="A90" s="15" t="s">
        <v>46</v>
      </c>
      <c r="B90" s="54">
        <f>'подсчет по каждой свече H4'!H62</f>
        <v>426.9999999999925</v>
      </c>
      <c r="C90" s="8">
        <f>'подсчет по каждой свече H4'!H60</f>
        <v>358.99999999998045</v>
      </c>
      <c r="D90" s="40">
        <f>'подсчет по каждой свече H4'!H62</f>
        <v>426.9999999999925</v>
      </c>
      <c r="E90" s="64">
        <v>427</v>
      </c>
      <c r="F90" s="8">
        <v>359</v>
      </c>
      <c r="G90" s="40">
        <v>427</v>
      </c>
      <c r="H90" s="60">
        <f t="shared" si="3"/>
        <v>-7.503331289626658E-12</v>
      </c>
      <c r="I90" s="8">
        <f t="shared" si="4"/>
        <v>-1.9554136088117957E-11</v>
      </c>
      <c r="J90" s="40">
        <f t="shared" si="5"/>
        <v>-7.503331289626658E-12</v>
      </c>
    </row>
    <row r="91" spans="1:10">
      <c r="A91" s="15" t="s">
        <v>49</v>
      </c>
      <c r="B91" s="54">
        <f>'подсчет по каждой свече H4'!I62</f>
        <v>325.99999999999341</v>
      </c>
      <c r="C91" s="8">
        <f>'подсчет по каждой свече H4'!I59</f>
        <v>228.00000000000864</v>
      </c>
      <c r="D91" s="40">
        <f>'подсчет по каждой свече H4'!I62</f>
        <v>325.99999999999341</v>
      </c>
      <c r="E91" s="64">
        <v>326</v>
      </c>
      <c r="F91" s="8">
        <v>228</v>
      </c>
      <c r="G91" s="40">
        <v>326</v>
      </c>
      <c r="H91" s="60">
        <f t="shared" si="3"/>
        <v>-6.5938365878537297E-12</v>
      </c>
      <c r="I91" s="8">
        <f t="shared" si="4"/>
        <v>8.6401996668428183E-12</v>
      </c>
      <c r="J91" s="40">
        <f t="shared" si="5"/>
        <v>-6.5938365878537297E-12</v>
      </c>
    </row>
    <row r="92" spans="1:10">
      <c r="A92" s="15" t="s">
        <v>47</v>
      </c>
      <c r="B92" s="54">
        <f>'подсчет по каждой свече H4'!J60</f>
        <v>146.99999999999136</v>
      </c>
      <c r="C92" s="8">
        <f>'подсчет по каждой свече H4'!J60</f>
        <v>146.99999999999136</v>
      </c>
      <c r="D92" s="40">
        <f>'подсчет по каждой свече H4'!J61</f>
        <v>131.00000000000023</v>
      </c>
      <c r="E92" s="64">
        <v>147</v>
      </c>
      <c r="F92" s="8">
        <v>147</v>
      </c>
      <c r="G92" s="40">
        <v>131</v>
      </c>
      <c r="H92" s="60">
        <f t="shared" si="3"/>
        <v>-8.6401996668428183E-12</v>
      </c>
      <c r="I92" s="8">
        <f t="shared" si="4"/>
        <v>-8.6401996668428183E-12</v>
      </c>
      <c r="J92" s="40">
        <f t="shared" si="5"/>
        <v>2.2737367544323206E-13</v>
      </c>
    </row>
    <row r="93" spans="1:10">
      <c r="A93" s="15" t="s">
        <v>48</v>
      </c>
      <c r="B93" s="54">
        <f>'подсчет по каждой свече H4'!K61</f>
        <v>55.999999999983174</v>
      </c>
      <c r="C93" s="8">
        <f>'подсчет по каждой свече H4'!K63</f>
        <v>34.999999999996589</v>
      </c>
      <c r="D93" s="40">
        <f>'подсчет по каждой свече H4'!K61</f>
        <v>55.999999999983174</v>
      </c>
      <c r="E93" s="64">
        <v>56</v>
      </c>
      <c r="F93" s="8">
        <v>35</v>
      </c>
      <c r="G93" s="40">
        <v>56</v>
      </c>
      <c r="H93" s="60">
        <f t="shared" si="3"/>
        <v>-1.6825651982799172E-11</v>
      </c>
      <c r="I93" s="8">
        <f t="shared" si="4"/>
        <v>-3.4106051316484809E-12</v>
      </c>
      <c r="J93" s="40">
        <f t="shared" si="5"/>
        <v>-1.6825651982799172E-11</v>
      </c>
    </row>
    <row r="94" spans="1:10">
      <c r="A94" s="59" t="s">
        <v>64</v>
      </c>
      <c r="B94" s="54"/>
      <c r="C94" s="8"/>
      <c r="D94" s="40"/>
      <c r="E94" s="64"/>
      <c r="F94" s="8"/>
      <c r="G94" s="40"/>
      <c r="H94" s="60"/>
      <c r="I94" s="8"/>
      <c r="J94" s="40"/>
    </row>
    <row r="95" spans="1:10">
      <c r="A95" s="15" t="s">
        <v>43</v>
      </c>
      <c r="B95" s="54">
        <v>6</v>
      </c>
      <c r="C95" s="8">
        <v>1</v>
      </c>
      <c r="D95" s="40">
        <v>5</v>
      </c>
      <c r="E95" s="64">
        <v>6</v>
      </c>
      <c r="F95" s="8">
        <v>1</v>
      </c>
      <c r="G95" s="40">
        <v>5</v>
      </c>
      <c r="H95" s="60">
        <f t="shared" si="3"/>
        <v>0</v>
      </c>
      <c r="I95" s="8">
        <f t="shared" si="4"/>
        <v>0</v>
      </c>
      <c r="J95" s="40">
        <f t="shared" si="5"/>
        <v>0</v>
      </c>
    </row>
    <row r="96" spans="1:10">
      <c r="A96" s="15" t="s">
        <v>41</v>
      </c>
      <c r="B96" s="54">
        <f>('подсчет по каждой свече H4'!H66+'подсчет по каждой свече H4'!H67+'подсчет по каждой свече H4'!H68+'подсчет по каждой свече H4'!H69+'подсчет по каждой свече H4'!H70+'подсчет по каждой свече H4'!H71)/6</f>
        <v>377.9999999999954</v>
      </c>
      <c r="C96" s="8">
        <f>'подсчет по каждой свече H4'!H68</f>
        <v>263.00000000000523</v>
      </c>
      <c r="D96" s="40">
        <f>('подсчет по каждой свече H4'!H66+'подсчет по каждой свече H4'!H67+'подсчет по каждой свече H4'!H69+'подсчет по каждой свече H4'!H70+'подсчет по каждой свече H4'!H71)/5</f>
        <v>400.99999999999341</v>
      </c>
      <c r="E96" s="64">
        <v>378</v>
      </c>
      <c r="F96" s="8">
        <v>263</v>
      </c>
      <c r="G96" s="40">
        <v>401</v>
      </c>
      <c r="H96" s="60">
        <f t="shared" si="3"/>
        <v>-4.6043169277254492E-12</v>
      </c>
      <c r="I96" s="8">
        <f t="shared" si="4"/>
        <v>5.2295945351943374E-12</v>
      </c>
      <c r="J96" s="40">
        <f t="shared" si="5"/>
        <v>-6.5938365878537297E-12</v>
      </c>
    </row>
    <row r="97" spans="1:10">
      <c r="A97" s="15" t="s">
        <v>42</v>
      </c>
      <c r="B97" s="54">
        <f>('подсчет по каждой свече H4'!I66+'подсчет по каждой свече H4'!I67+'подсчет по каждой свече H4'!I68+'подсчет по каждой свече H4'!I69+'подсчет по каждой свече H4'!I70+'подсчет по каждой свече H4'!I71)/6</f>
        <v>175.66666666665753</v>
      </c>
      <c r="C97" s="8">
        <f>'подсчет по каждой свече H4'!I68</f>
        <v>98.999999999989541</v>
      </c>
      <c r="D97" s="40">
        <f>('подсчет по каждой свече H4'!I66+'подсчет по каждой свече H4'!I67+'подсчет по каждой свече H4'!I69+'подсчет по каждой свече H4'!I70+'подсчет по каждой свече H4'!I71)/5</f>
        <v>190.99999999999113</v>
      </c>
      <c r="E97" s="64">
        <v>175</v>
      </c>
      <c r="F97" s="8">
        <v>99</v>
      </c>
      <c r="G97" s="40">
        <v>191</v>
      </c>
      <c r="H97" s="150">
        <f t="shared" si="3"/>
        <v>0.66666666665753382</v>
      </c>
      <c r="I97" s="8">
        <f t="shared" si="4"/>
        <v>-1.0459189070388675E-11</v>
      </c>
      <c r="J97" s="40">
        <f t="shared" si="5"/>
        <v>-8.8675733422860503E-12</v>
      </c>
    </row>
    <row r="98" spans="1:10">
      <c r="A98" s="15" t="s">
        <v>44</v>
      </c>
      <c r="B98" s="54">
        <f>('подсчет по каждой свече H4'!J66+'подсчет по каждой свече H4'!J67+'подсчет по каждой свече H4'!J68+'подсчет по каждой свече H4'!J69+'подсчет по каждой свече H4'!J70+'подсчет по каждой свече H4'!J71)/6</f>
        <v>87.500000000000952</v>
      </c>
      <c r="C98" s="8">
        <f>'подсчет по каждой свече H4'!J68</f>
        <v>125</v>
      </c>
      <c r="D98" s="40">
        <f>('подсчет по каждой свече H4'!J66+'подсчет по каждой свече H4'!J67+'подсчет по каждой свече H4'!J69+'подсчет по каждой свече H4'!J70+'подсчет по каждой свече H4'!J71)/5</f>
        <v>80.000000000001137</v>
      </c>
      <c r="E98" s="64">
        <v>87</v>
      </c>
      <c r="F98" s="8">
        <v>125</v>
      </c>
      <c r="G98" s="40">
        <v>80</v>
      </c>
      <c r="H98" s="150">
        <f t="shared" si="3"/>
        <v>0.50000000000095213</v>
      </c>
      <c r="I98" s="8">
        <f t="shared" si="4"/>
        <v>0</v>
      </c>
      <c r="J98" s="40">
        <f t="shared" si="5"/>
        <v>1.1368683772161603E-12</v>
      </c>
    </row>
    <row r="99" spans="1:10">
      <c r="A99" s="15" t="s">
        <v>45</v>
      </c>
      <c r="B99" s="54">
        <f>('подсчет по каждой свече H4'!K66+'подсчет по каждой свече H4'!K67+'подсчет по каждой свече H4'!K68+'подсчет по каждой свече H4'!K69+'подсчет по каждой свече H4'!K70+'подсчет по каждой свече H4'!K71)/6</f>
        <v>114.8333333333369</v>
      </c>
      <c r="C99" s="8">
        <f>'подсчет по каждой свече H4'!K68</f>
        <v>39.000000000015689</v>
      </c>
      <c r="D99" s="40">
        <f>('подсчет по каждой свече H4'!K66+'подсчет по каждой свече H4'!K67+'подсчет по каждой свече H4'!K69+'подсчет по каждой свече H4'!K70+'подсчет по каждой свече H4'!K71)/5</f>
        <v>130.00000000000114</v>
      </c>
      <c r="E99" s="64">
        <v>114</v>
      </c>
      <c r="F99" s="8">
        <v>39</v>
      </c>
      <c r="G99" s="40">
        <v>130</v>
      </c>
      <c r="H99" s="150">
        <f t="shared" si="3"/>
        <v>0.83333333333689552</v>
      </c>
      <c r="I99" s="8">
        <f t="shared" si="4"/>
        <v>1.5688783605583012E-11</v>
      </c>
      <c r="J99" s="40">
        <f t="shared" si="5"/>
        <v>1.1368683772161603E-12</v>
      </c>
    </row>
    <row r="100" spans="1:10">
      <c r="A100" s="15" t="s">
        <v>46</v>
      </c>
      <c r="B100" s="54">
        <f>'подсчет по каждой свече H4'!H66</f>
        <v>534.99999999999659</v>
      </c>
      <c r="C100" s="8">
        <f>'подсчет по каждой свече H4'!H68</f>
        <v>263.00000000000523</v>
      </c>
      <c r="D100" s="40">
        <f>'подсчет по каждой свече H4'!H66</f>
        <v>534.99999999999659</v>
      </c>
      <c r="E100" s="64">
        <v>535</v>
      </c>
      <c r="F100" s="8">
        <v>263</v>
      </c>
      <c r="G100" s="40">
        <v>535</v>
      </c>
      <c r="H100" s="60">
        <f t="shared" si="3"/>
        <v>-3.4106051316484809E-12</v>
      </c>
      <c r="I100" s="8">
        <f t="shared" si="4"/>
        <v>5.2295945351943374E-12</v>
      </c>
      <c r="J100" s="40">
        <f t="shared" si="5"/>
        <v>-3.4106051316484809E-12</v>
      </c>
    </row>
    <row r="101" spans="1:10">
      <c r="A101" s="15" t="s">
        <v>49</v>
      </c>
      <c r="B101" s="54">
        <f>'подсчет по каждой свече H4'!I70</f>
        <v>317.99999999998363</v>
      </c>
      <c r="C101" s="8">
        <f>'подсчет по каждой свече H4'!I68</f>
        <v>98.999999999989541</v>
      </c>
      <c r="D101" s="40">
        <f>'подсчет по каждой свече H4'!I70</f>
        <v>317.99999999998363</v>
      </c>
      <c r="E101" s="64">
        <v>318</v>
      </c>
      <c r="F101" s="8">
        <v>99</v>
      </c>
      <c r="G101" s="40">
        <v>318</v>
      </c>
      <c r="H101" s="60">
        <f t="shared" si="3"/>
        <v>-1.6370904631912708E-11</v>
      </c>
      <c r="I101" s="8">
        <f t="shared" si="4"/>
        <v>-1.0459189070388675E-11</v>
      </c>
      <c r="J101" s="40">
        <f t="shared" si="5"/>
        <v>-1.6370904631912708E-11</v>
      </c>
    </row>
    <row r="102" spans="1:10">
      <c r="A102" s="15" t="s">
        <v>47</v>
      </c>
      <c r="B102" s="54">
        <f>'подсчет по каждой свече H4'!J68</f>
        <v>125</v>
      </c>
      <c r="C102" s="8">
        <f>'подсчет по каждой свече H4'!J68</f>
        <v>125</v>
      </c>
      <c r="D102" s="40">
        <f>'подсчет по каждой свече H4'!J66</f>
        <v>112.99999999999955</v>
      </c>
      <c r="E102" s="64">
        <v>125</v>
      </c>
      <c r="F102" s="8">
        <v>125</v>
      </c>
      <c r="G102" s="40">
        <v>113</v>
      </c>
      <c r="H102" s="60">
        <f t="shared" si="3"/>
        <v>0</v>
      </c>
      <c r="I102" s="8">
        <f t="shared" si="4"/>
        <v>0</v>
      </c>
      <c r="J102" s="40">
        <f t="shared" si="5"/>
        <v>-4.5474735088646412E-13</v>
      </c>
    </row>
    <row r="103" spans="1:10">
      <c r="A103" s="15" t="s">
        <v>48</v>
      </c>
      <c r="B103" s="54">
        <f>'подсчет по каждой свече H4'!K69</f>
        <v>292.00000000000159</v>
      </c>
      <c r="C103" s="8">
        <f>'подсчет по каждой свече H4'!K68</f>
        <v>39.000000000015689</v>
      </c>
      <c r="D103" s="40">
        <f>'подсчет по каждой свече H4'!K69</f>
        <v>292.00000000000159</v>
      </c>
      <c r="E103" s="64">
        <v>292</v>
      </c>
      <c r="F103" s="8">
        <v>39</v>
      </c>
      <c r="G103" s="40">
        <v>292</v>
      </c>
      <c r="H103" s="60">
        <f t="shared" si="3"/>
        <v>1.5916157281026244E-12</v>
      </c>
      <c r="I103" s="8">
        <f t="shared" si="4"/>
        <v>1.5688783605583012E-11</v>
      </c>
      <c r="J103" s="40">
        <f t="shared" si="5"/>
        <v>1.5916157281026244E-12</v>
      </c>
    </row>
    <row r="104" spans="1:10">
      <c r="A104" s="59" t="s">
        <v>65</v>
      </c>
      <c r="B104" s="54"/>
      <c r="C104" s="8"/>
      <c r="D104" s="40"/>
      <c r="E104" s="64"/>
      <c r="F104" s="8"/>
      <c r="G104" s="40"/>
      <c r="H104" s="60"/>
      <c r="I104" s="8"/>
      <c r="J104" s="40"/>
    </row>
    <row r="105" spans="1:10">
      <c r="A105" s="15" t="s">
        <v>43</v>
      </c>
      <c r="B105" s="54">
        <v>6</v>
      </c>
      <c r="C105" s="8">
        <v>5</v>
      </c>
      <c r="D105" s="40">
        <v>1</v>
      </c>
      <c r="E105" s="64">
        <v>6</v>
      </c>
      <c r="F105" s="8">
        <v>5</v>
      </c>
      <c r="G105" s="40">
        <v>1</v>
      </c>
      <c r="H105" s="60">
        <f t="shared" si="3"/>
        <v>0</v>
      </c>
      <c r="I105" s="8">
        <f t="shared" si="4"/>
        <v>0</v>
      </c>
      <c r="J105" s="40">
        <f t="shared" si="5"/>
        <v>0</v>
      </c>
    </row>
    <row r="106" spans="1:10">
      <c r="A106" s="15" t="s">
        <v>41</v>
      </c>
      <c r="B106" s="54">
        <f>('подсчет по каждой свече H4'!H73+'подсчет по каждой свече H4'!H74+'подсчет по каждой свече H4'!H75+'подсчет по каждой свече H4'!H76+'подсчет по каждой свече H4'!H77+'подсчет по каждой свече H4'!H78)/6</f>
        <v>354.83333333333184</v>
      </c>
      <c r="C106" s="8">
        <f>('подсчет по каждой свече H4'!H73+'подсчет по каждой свече H4'!H74+'подсчет по каждой свече H4'!H75+'подсчет по каждой свече H4'!H76+'подсчет по каждой свече H4'!H77)/5</f>
        <v>388.59999999999673</v>
      </c>
      <c r="D106" s="40">
        <f>'подсчет по каждой свече H4'!H78</f>
        <v>186.00000000000705</v>
      </c>
      <c r="E106" s="64">
        <v>354</v>
      </c>
      <c r="F106" s="8">
        <v>388</v>
      </c>
      <c r="G106" s="40">
        <v>186</v>
      </c>
      <c r="H106" s="150">
        <f t="shared" si="3"/>
        <v>0.83333333333183646</v>
      </c>
      <c r="I106" s="149">
        <f t="shared" si="4"/>
        <v>0.59999999999672582</v>
      </c>
      <c r="J106" s="40">
        <f t="shared" si="5"/>
        <v>7.0485839387401938E-12</v>
      </c>
    </row>
    <row r="107" spans="1:10">
      <c r="A107" s="15" t="s">
        <v>42</v>
      </c>
      <c r="B107" s="54">
        <f>('подсчет по каждой свече H4'!I73+'подсчет по каждой свече H4'!I74+'подсчет по каждой свече H4'!I75+'подсчет по каждой свече H4'!I76+'подсчет по каждой свече H4'!I77+'подсчет по каждой свече H4'!I78)/6</f>
        <v>205.83333333334033</v>
      </c>
      <c r="C107" s="8">
        <f>('подсчет по каждой свече H4'!I73+'подсчет по каждой свече H4'!I74+'подсчет по каждой свече H4'!I75+'подсчет по каждой свече H4'!I76+'подсчет по каждой свече H4'!I77)/5</f>
        <v>244.00000000000546</v>
      </c>
      <c r="D107" s="40">
        <f>'подсчет по каждой свече H4'!I78</f>
        <v>15.000000000014779</v>
      </c>
      <c r="E107" s="64">
        <v>205</v>
      </c>
      <c r="F107" s="8">
        <v>244</v>
      </c>
      <c r="G107" s="40">
        <v>15</v>
      </c>
      <c r="H107" s="150">
        <f t="shared" si="3"/>
        <v>0.83333333334033455</v>
      </c>
      <c r="I107" s="149">
        <f t="shared" si="4"/>
        <v>5.4569682106375694E-12</v>
      </c>
      <c r="J107" s="40">
        <f t="shared" si="5"/>
        <v>1.4779288903810084E-11</v>
      </c>
    </row>
    <row r="108" spans="1:10">
      <c r="A108" s="15" t="s">
        <v>44</v>
      </c>
      <c r="B108" s="54">
        <f>('подсчет по каждой свече H4'!J73+'подсчет по каждой свече H4'!J74+'подсчет по каждой свече H4'!J75+'подсчет по каждой свече H4'!J76+'подсчет по каждой свече H4'!J77+'подсчет по каждой свече H4'!J78)/6</f>
        <v>107.83333333332716</v>
      </c>
      <c r="C108" s="8">
        <f>('подсчет по каждой свече H4'!J73+'подсчет по каждой свече H4'!J74+'подсчет по каждой свече H4'!J75+'подсчет по каждой свече H4'!J76+'подсчет по каждой свече H4'!J77)/5</f>
        <v>100.99999999999341</v>
      </c>
      <c r="D108" s="40">
        <f>'подсчет по каждой свече H4'!J78</f>
        <v>141.99999999999591</v>
      </c>
      <c r="E108" s="64">
        <v>107</v>
      </c>
      <c r="F108" s="8">
        <v>101</v>
      </c>
      <c r="G108" s="40">
        <v>142</v>
      </c>
      <c r="H108" s="150">
        <f t="shared" si="3"/>
        <v>0.83333333332716109</v>
      </c>
      <c r="I108" s="149">
        <f t="shared" si="4"/>
        <v>-6.5938365878537297E-12</v>
      </c>
      <c r="J108" s="40">
        <f t="shared" si="5"/>
        <v>-4.0927261579781771E-12</v>
      </c>
    </row>
    <row r="109" spans="1:10">
      <c r="A109" s="15" t="s">
        <v>45</v>
      </c>
      <c r="B109" s="54">
        <f>('подсчет по каждой свече H4'!K73+'подсчет по каждой свече H4'!K74+'подсчет по каждой свече H4'!K75+'подсчет по каждой свече H4'!K76+'подсчет по каждой свече H4'!K77+'подсчет по каждой свече H4'!K78)/6</f>
        <v>41.166666666664277</v>
      </c>
      <c r="C109" s="8">
        <f>('подсчет по каждой свече H4'!K73+'подсчет по каждой свече H4'!K74+'подсчет по каждой свече H4'!K75+'подсчет по каждой свече H4'!K76+'подсчет по каждой свече H4'!K77)/5</f>
        <v>43.599999999997863</v>
      </c>
      <c r="D109" s="40">
        <f>'подсчет по каждой свече H4'!K78</f>
        <v>28.999999999996362</v>
      </c>
      <c r="E109" s="64">
        <v>41</v>
      </c>
      <c r="F109" s="8">
        <v>43</v>
      </c>
      <c r="G109" s="40">
        <v>29</v>
      </c>
      <c r="H109" s="150">
        <f t="shared" si="3"/>
        <v>0.16666666666427687</v>
      </c>
      <c r="I109" s="149">
        <f t="shared" si="4"/>
        <v>0.59999999999786269</v>
      </c>
      <c r="J109" s="40">
        <f t="shared" si="5"/>
        <v>-3.637978807091713E-12</v>
      </c>
    </row>
    <row r="110" spans="1:10">
      <c r="A110" s="15" t="s">
        <v>46</v>
      </c>
      <c r="B110" s="54">
        <f>'подсчет по каждой свече H4'!H77</f>
        <v>525.99999999998204</v>
      </c>
      <c r="C110" s="8">
        <f>'подсчет по каждой свече H4'!H77</f>
        <v>525.99999999998204</v>
      </c>
      <c r="D110" s="40">
        <f>'подсчет по каждой свече H4'!H78</f>
        <v>186.00000000000705</v>
      </c>
      <c r="E110" s="64">
        <v>526</v>
      </c>
      <c r="F110" s="8">
        <v>526</v>
      </c>
      <c r="G110" s="40">
        <v>186</v>
      </c>
      <c r="H110" s="60">
        <f t="shared" si="3"/>
        <v>-1.7962520360015333E-11</v>
      </c>
      <c r="I110" s="8">
        <f t="shared" si="4"/>
        <v>-1.7962520360015333E-11</v>
      </c>
      <c r="J110" s="40">
        <f t="shared" si="5"/>
        <v>7.0485839387401938E-12</v>
      </c>
    </row>
    <row r="111" spans="1:10">
      <c r="A111" s="15" t="s">
        <v>49</v>
      </c>
      <c r="B111" s="54">
        <f>'подсчет по каждой свече H4'!I77</f>
        <v>368.99999999999977</v>
      </c>
      <c r="C111" s="8">
        <f>'подсчет по каждой свече H4'!I77</f>
        <v>368.99999999999977</v>
      </c>
      <c r="D111" s="40">
        <f>'подсчет по каждой свече H4'!I78</f>
        <v>15.000000000014779</v>
      </c>
      <c r="E111" s="64">
        <v>369</v>
      </c>
      <c r="F111" s="8">
        <v>369</v>
      </c>
      <c r="G111" s="40">
        <v>15</v>
      </c>
      <c r="H111" s="60">
        <f t="shared" si="3"/>
        <v>0</v>
      </c>
      <c r="I111" s="8">
        <f t="shared" si="4"/>
        <v>0</v>
      </c>
      <c r="J111" s="40">
        <f t="shared" si="5"/>
        <v>1.4779288903810084E-11</v>
      </c>
    </row>
    <row r="112" spans="1:10">
      <c r="A112" s="15" t="s">
        <v>47</v>
      </c>
      <c r="B112" s="54">
        <f>'подсчет по каждой свече H4'!J76</f>
        <v>143.00000000000068</v>
      </c>
      <c r="C112" s="8">
        <f>'подсчет по каждой свече H4'!J76</f>
        <v>143.00000000000068</v>
      </c>
      <c r="D112" s="40">
        <f>'подсчет по каждой свече H4'!J78</f>
        <v>141.99999999999591</v>
      </c>
      <c r="E112" s="64">
        <v>143</v>
      </c>
      <c r="F112" s="8">
        <v>143</v>
      </c>
      <c r="G112" s="40">
        <v>142</v>
      </c>
      <c r="H112" s="60">
        <f t="shared" si="3"/>
        <v>6.8212102632969618E-13</v>
      </c>
      <c r="I112" s="8">
        <f t="shared" si="4"/>
        <v>6.8212102632969618E-13</v>
      </c>
      <c r="J112" s="40">
        <f t="shared" si="5"/>
        <v>-4.0927261579781771E-12</v>
      </c>
    </row>
    <row r="113" spans="1:10">
      <c r="A113" s="15" t="s">
        <v>48</v>
      </c>
      <c r="B113" s="54">
        <f>'подсчет по каждой свече H4'!K76</f>
        <v>67.999999999983629</v>
      </c>
      <c r="C113" s="8">
        <f>'подсчет по каждой свече H4'!K76</f>
        <v>67.999999999983629</v>
      </c>
      <c r="D113" s="40">
        <f>'подсчет по каждой свече H4'!K78</f>
        <v>28.999999999996362</v>
      </c>
      <c r="E113" s="64">
        <v>68</v>
      </c>
      <c r="F113" s="8">
        <v>68</v>
      </c>
      <c r="G113" s="40">
        <v>29</v>
      </c>
      <c r="H113" s="60">
        <f t="shared" si="3"/>
        <v>-1.6370904631912708E-11</v>
      </c>
      <c r="I113" s="8">
        <f t="shared" si="4"/>
        <v>-1.6370904631912708E-11</v>
      </c>
      <c r="J113" s="40">
        <f t="shared" si="5"/>
        <v>-3.637978807091713E-12</v>
      </c>
    </row>
    <row r="114" spans="1:10">
      <c r="A114" s="58" t="s">
        <v>66</v>
      </c>
      <c r="B114" s="54"/>
      <c r="C114" s="8"/>
      <c r="D114" s="40"/>
      <c r="E114" s="64"/>
      <c r="F114" s="8"/>
      <c r="G114" s="40"/>
      <c r="H114" s="60"/>
      <c r="I114" s="8"/>
      <c r="J114" s="40"/>
    </row>
    <row r="115" spans="1:10">
      <c r="A115" s="15" t="s">
        <v>43</v>
      </c>
      <c r="B115" s="54">
        <v>6</v>
      </c>
      <c r="C115" s="8">
        <v>3</v>
      </c>
      <c r="D115" s="40">
        <v>3</v>
      </c>
      <c r="E115" s="64">
        <v>6</v>
      </c>
      <c r="F115" s="8">
        <v>3</v>
      </c>
      <c r="G115" s="40">
        <v>3</v>
      </c>
      <c r="H115" s="60">
        <f t="shared" si="3"/>
        <v>0</v>
      </c>
      <c r="I115" s="8">
        <f t="shared" si="4"/>
        <v>0</v>
      </c>
      <c r="J115" s="40">
        <f t="shared" si="5"/>
        <v>0</v>
      </c>
    </row>
    <row r="116" spans="1:10">
      <c r="A116" s="15" t="s">
        <v>41</v>
      </c>
      <c r="B116" s="54">
        <f>('подсчет по каждой свече H4'!H80+'подсчет по каждой свече H4'!H81+'подсчет по каждой свече H4'!H82+'подсчет по каждой свече H4'!H83+'подсчет по каждой свече H4'!H84+'подсчет по каждой свече H4'!H85)/6</f>
        <v>308.16666666666492</v>
      </c>
      <c r="C116" s="8">
        <f>('подсчет по каждой свече H4'!H83+'подсчет по каждой свече H4'!H84+'подсчет по каждой свече H4'!H85)/3</f>
        <v>296.33333333333667</v>
      </c>
      <c r="D116" s="40">
        <f>('подсчет по каждой свече H4'!H80+'подсчет по каждой свече H4'!H81+'подсчет по каждой свече H4'!H82)/3</f>
        <v>319.99999999999318</v>
      </c>
      <c r="E116" s="64">
        <v>308</v>
      </c>
      <c r="F116" s="8">
        <v>296</v>
      </c>
      <c r="G116" s="40">
        <v>320</v>
      </c>
      <c r="H116" s="60">
        <f t="shared" si="3"/>
        <v>0.16666666666492347</v>
      </c>
      <c r="I116" s="8">
        <f t="shared" si="4"/>
        <v>0.33333333333666815</v>
      </c>
      <c r="J116" s="40">
        <f t="shared" si="5"/>
        <v>-6.8212102632969618E-12</v>
      </c>
    </row>
    <row r="117" spans="1:10">
      <c r="A117" s="15" t="s">
        <v>42</v>
      </c>
      <c r="B117" s="54">
        <f>('подсчет по каждой свече H4'!I80+'подсчет по каждой свече H4'!I81+'подсчет по каждой свече H4'!I82+'подсчет по каждой свече H4'!I83+'подсчет по каждой свече H4'!I84+'подсчет по каждой свече H4'!I85)/6</f>
        <v>163.99999999999673</v>
      </c>
      <c r="C117" s="8">
        <f>('подсчет по каждой свече H4'!I83+'подсчет по каждой свече H4'!I84+'подсчет по каждой свече H4'!I85)/3</f>
        <v>152.66666666665665</v>
      </c>
      <c r="D117" s="40">
        <f>('подсчет по каждой свече H4'!I80+'подсчет по каждой свече H4'!I81+'подсчет по каждой свече H4'!I82)/3</f>
        <v>175.33333333333681</v>
      </c>
      <c r="E117" s="64">
        <v>164</v>
      </c>
      <c r="F117" s="8">
        <v>152</v>
      </c>
      <c r="G117" s="40">
        <v>175</v>
      </c>
      <c r="H117" s="150">
        <f t="shared" si="3"/>
        <v>-3.2684965844964609E-12</v>
      </c>
      <c r="I117" s="149">
        <f t="shared" si="4"/>
        <v>0.66666666665665275</v>
      </c>
      <c r="J117" s="40">
        <f t="shared" si="5"/>
        <v>0.33333333333681026</v>
      </c>
    </row>
    <row r="118" spans="1:10">
      <c r="A118" s="15" t="s">
        <v>44</v>
      </c>
      <c r="B118" s="54">
        <f>('подсчет по каждой свече H4'!J80+'подсчет по каждой свече H4'!J81+'подсчет по каждой свече H4'!J82+'подсчет по каждой свече H4'!J83+'подсчет по каждой свече H4'!J84+'подсчет по каждой свече H4'!J85)/6</f>
        <v>73.333333333332959</v>
      </c>
      <c r="C118" s="8">
        <f>('подсчет по каждой свече H4'!J83+'подсчет по каждой свече H4'!J84+'подсчет по каждой свече H4'!J85)/3</f>
        <v>101.33333333334349</v>
      </c>
      <c r="D118" s="40">
        <f>('подсчет по каждой свече H4'!J80+'подсчет по каждой свече H4'!J81+'подсчет по каждой свече H4'!J82)/3</f>
        <v>45.333333333322422</v>
      </c>
      <c r="E118" s="64">
        <v>73</v>
      </c>
      <c r="F118" s="8">
        <v>101</v>
      </c>
      <c r="G118" s="40">
        <v>45</v>
      </c>
      <c r="H118" s="150">
        <f t="shared" si="3"/>
        <v>0.33333333333295911</v>
      </c>
      <c r="I118" s="149">
        <f t="shared" si="4"/>
        <v>0.33333333334348936</v>
      </c>
      <c r="J118" s="40">
        <f t="shared" si="5"/>
        <v>0.33333333332242177</v>
      </c>
    </row>
    <row r="119" spans="1:10">
      <c r="A119" s="15" t="s">
        <v>45</v>
      </c>
      <c r="B119" s="54">
        <f>('подсчет по каждой свече H4'!K80+'подсчет по каждой свече H4'!K81+'подсчет по каждой свече H4'!K82+'подсчет по каждой свече H4'!K83+'подсчет по каждой свече H4'!K84+'подсчет по каждой свече H4'!K85)/6</f>
        <v>70.833333333335233</v>
      </c>
      <c r="C119" s="8">
        <f>('подсчет по каждой свече H4'!K83+'подсчет по каждой свече H4'!K84+'подсчет по каждой свече H4'!K85)/3</f>
        <v>42.333333333336519</v>
      </c>
      <c r="D119" s="40">
        <f>('подсчет по каждой свече H4'!K80+'подсчет по каждой свече H4'!K81+'подсчет по каждой свече H4'!K82)/3</f>
        <v>99.33333333333394</v>
      </c>
      <c r="E119" s="64">
        <v>70</v>
      </c>
      <c r="F119" s="8">
        <v>42</v>
      </c>
      <c r="G119" s="40">
        <v>99</v>
      </c>
      <c r="H119" s="150">
        <f t="shared" si="3"/>
        <v>0.83333333333523285</v>
      </c>
      <c r="I119" s="149">
        <f t="shared" si="4"/>
        <v>0.33333333333651893</v>
      </c>
      <c r="J119" s="40">
        <f t="shared" si="5"/>
        <v>0.33333333333393966</v>
      </c>
    </row>
    <row r="120" spans="1:10">
      <c r="A120" s="15" t="s">
        <v>46</v>
      </c>
      <c r="B120" s="54">
        <f>'подсчет по каждой свече H4'!H83</f>
        <v>504.99999999999545</v>
      </c>
      <c r="C120" s="8">
        <f>'подсчет по каждой свече H4'!H83</f>
        <v>504.99999999999545</v>
      </c>
      <c r="D120" s="40">
        <f>'подсчет по каждой свече H4'!H81</f>
        <v>427.99999999999727</v>
      </c>
      <c r="E120" s="64">
        <v>505</v>
      </c>
      <c r="F120" s="8">
        <v>505</v>
      </c>
      <c r="G120" s="40">
        <v>428</v>
      </c>
      <c r="H120" s="60">
        <f t="shared" si="3"/>
        <v>-4.5474735088646412E-12</v>
      </c>
      <c r="I120" s="8">
        <f t="shared" si="4"/>
        <v>-4.5474735088646412E-12</v>
      </c>
      <c r="J120" s="40">
        <f t="shared" si="5"/>
        <v>-2.7284841053187847E-12</v>
      </c>
    </row>
    <row r="121" spans="1:10">
      <c r="A121" s="15" t="s">
        <v>49</v>
      </c>
      <c r="B121" s="54">
        <f>'подсчет по каждой свече H4'!I81</f>
        <v>411.00000000000136</v>
      </c>
      <c r="C121" s="8">
        <f>'подсчет по каждой свече H4'!I83</f>
        <v>341.99999999998454</v>
      </c>
      <c r="D121" s="40">
        <f>'подсчет по каждой свече H4'!I81</f>
        <v>411.00000000000136</v>
      </c>
      <c r="E121" s="64">
        <v>411</v>
      </c>
      <c r="F121" s="8">
        <v>342</v>
      </c>
      <c r="G121" s="40">
        <v>411</v>
      </c>
      <c r="H121" s="60">
        <f t="shared" si="3"/>
        <v>1.3642420526593924E-12</v>
      </c>
      <c r="I121" s="8">
        <f t="shared" si="4"/>
        <v>-1.546140993013978E-11</v>
      </c>
      <c r="J121" s="40">
        <f t="shared" si="5"/>
        <v>1.3642420526593924E-12</v>
      </c>
    </row>
    <row r="122" spans="1:10">
      <c r="A122" s="15" t="s">
        <v>47</v>
      </c>
      <c r="B122" s="54">
        <f>'подсчет по каждой свече H4'!J83</f>
        <v>147.00000000001978</v>
      </c>
      <c r="C122" s="8">
        <f>'подсчет по каждой свече H4'!J83</f>
        <v>147.00000000001978</v>
      </c>
      <c r="D122" s="40">
        <f>'подсчет по каждой свече H4'!J82</f>
        <v>122.99999999999045</v>
      </c>
      <c r="E122" s="64">
        <v>147</v>
      </c>
      <c r="F122" s="8">
        <v>147</v>
      </c>
      <c r="G122" s="40">
        <v>123</v>
      </c>
      <c r="H122" s="60">
        <f t="shared" si="3"/>
        <v>1.9781509763561189E-11</v>
      </c>
      <c r="I122" s="8">
        <f t="shared" si="4"/>
        <v>1.9781509763561189E-11</v>
      </c>
      <c r="J122" s="40">
        <f t="shared" si="5"/>
        <v>-9.5496943686157465E-12</v>
      </c>
    </row>
    <row r="123" spans="1:10">
      <c r="A123" s="15" t="s">
        <v>48</v>
      </c>
      <c r="B123" s="54">
        <f>'подсчет по каждой свече H4'!K80</f>
        <v>162.00000000000614</v>
      </c>
      <c r="C123" s="8">
        <f>'подсчет по каждой свече H4'!K84</f>
        <v>92.00000000001296</v>
      </c>
      <c r="D123" s="40">
        <f>'подсчет по каждой свече H4'!K80</f>
        <v>162.00000000000614</v>
      </c>
      <c r="E123" s="64">
        <v>162</v>
      </c>
      <c r="F123" s="8">
        <v>92</v>
      </c>
      <c r="G123" s="40">
        <v>162</v>
      </c>
      <c r="H123" s="60">
        <f t="shared" si="3"/>
        <v>6.1390892369672656E-12</v>
      </c>
      <c r="I123" s="8">
        <f t="shared" si="4"/>
        <v>1.2960299500264227E-11</v>
      </c>
      <c r="J123" s="40">
        <f t="shared" si="5"/>
        <v>6.1390892369672656E-12</v>
      </c>
    </row>
    <row r="124" spans="1:10">
      <c r="A124" s="58" t="s">
        <v>67</v>
      </c>
      <c r="B124" s="54"/>
      <c r="C124" s="8"/>
      <c r="D124" s="40"/>
      <c r="E124" s="64" t="s">
        <v>29</v>
      </c>
      <c r="F124" s="8"/>
      <c r="G124" s="40"/>
      <c r="H124" s="60"/>
      <c r="I124" s="8"/>
      <c r="J124" s="40"/>
    </row>
    <row r="125" spans="1:10">
      <c r="A125" s="15" t="s">
        <v>43</v>
      </c>
      <c r="B125" s="54">
        <v>1</v>
      </c>
      <c r="C125" s="8">
        <v>1</v>
      </c>
      <c r="D125" s="40"/>
      <c r="E125" s="153">
        <v>2</v>
      </c>
      <c r="F125" s="149">
        <v>2</v>
      </c>
      <c r="G125" s="152">
        <v>0</v>
      </c>
      <c r="H125" s="78">
        <f t="shared" si="3"/>
        <v>-1</v>
      </c>
      <c r="I125" s="17">
        <f t="shared" si="4"/>
        <v>-1</v>
      </c>
      <c r="J125" s="40">
        <f t="shared" si="5"/>
        <v>0</v>
      </c>
    </row>
    <row r="126" spans="1:10">
      <c r="A126" s="15" t="s">
        <v>41</v>
      </c>
      <c r="B126" s="54">
        <f>'подсчет по каждой свече H4'!H87</f>
        <v>342.99999999998931</v>
      </c>
      <c r="C126" s="8">
        <f>'подсчет по каждой свече H4'!H87</f>
        <v>342.99999999998931</v>
      </c>
      <c r="D126" s="40"/>
      <c r="E126" s="153">
        <v>343</v>
      </c>
      <c r="F126" s="149">
        <v>343</v>
      </c>
      <c r="G126" s="152">
        <v>0</v>
      </c>
      <c r="H126" s="150">
        <f t="shared" si="3"/>
        <v>-1.0686562745831907E-11</v>
      </c>
      <c r="I126" s="149">
        <f t="shared" si="4"/>
        <v>-1.0686562745831907E-11</v>
      </c>
      <c r="J126" s="40">
        <f t="shared" si="5"/>
        <v>0</v>
      </c>
    </row>
    <row r="127" spans="1:10">
      <c r="A127" s="15" t="s">
        <v>42</v>
      </c>
      <c r="B127" s="54">
        <f>'подсчет по каждой свече H4'!I87</f>
        <v>264.99999999998636</v>
      </c>
      <c r="C127" s="8">
        <f>'подсчет по каждой свече H4'!I87</f>
        <v>264.99999999998636</v>
      </c>
      <c r="D127" s="40"/>
      <c r="E127" s="153">
        <v>265</v>
      </c>
      <c r="F127" s="149">
        <v>265</v>
      </c>
      <c r="G127" s="152">
        <v>0</v>
      </c>
      <c r="H127" s="150">
        <f t="shared" si="3"/>
        <v>-1.3642420526593924E-11</v>
      </c>
      <c r="I127" s="149">
        <f t="shared" si="4"/>
        <v>-1.3642420526593924E-11</v>
      </c>
      <c r="J127" s="40">
        <f t="shared" si="5"/>
        <v>0</v>
      </c>
    </row>
    <row r="128" spans="1:10">
      <c r="A128" s="15" t="s">
        <v>44</v>
      </c>
      <c r="B128" s="54">
        <f>'подсчет по каждой свече H4'!J87</f>
        <v>12.000000000000455</v>
      </c>
      <c r="C128" s="8">
        <f>'подсчет по каждой свече H4'!J87</f>
        <v>12.000000000000455</v>
      </c>
      <c r="D128" s="40"/>
      <c r="E128" s="153">
        <v>12</v>
      </c>
      <c r="F128" s="149">
        <v>12</v>
      </c>
      <c r="G128" s="152">
        <v>0</v>
      </c>
      <c r="H128" s="150">
        <f t="shared" si="3"/>
        <v>4.5474735088646412E-13</v>
      </c>
      <c r="I128" s="149">
        <f t="shared" si="4"/>
        <v>4.5474735088646412E-13</v>
      </c>
      <c r="J128" s="40">
        <f t="shared" si="5"/>
        <v>0</v>
      </c>
    </row>
    <row r="129" spans="1:10">
      <c r="A129" s="15" t="s">
        <v>45</v>
      </c>
      <c r="B129" s="54">
        <f>'подсчет по каждой свече H4'!K87</f>
        <v>66.000000000002501</v>
      </c>
      <c r="C129" s="8">
        <f>'подсчет по каждой свече H4'!K87</f>
        <v>66.000000000002501</v>
      </c>
      <c r="D129" s="40"/>
      <c r="E129" s="153">
        <v>66</v>
      </c>
      <c r="F129" s="149">
        <v>66</v>
      </c>
      <c r="G129" s="152">
        <v>0</v>
      </c>
      <c r="H129" s="150">
        <f t="shared" si="3"/>
        <v>2.5011104298755527E-12</v>
      </c>
      <c r="I129" s="149">
        <f t="shared" si="4"/>
        <v>2.5011104298755527E-12</v>
      </c>
      <c r="J129" s="40">
        <f t="shared" si="5"/>
        <v>0</v>
      </c>
    </row>
    <row r="130" spans="1:10">
      <c r="A130" s="15" t="s">
        <v>46</v>
      </c>
      <c r="B130" s="54">
        <f>'подсчет по каждой свече H4'!H87</f>
        <v>342.99999999998931</v>
      </c>
      <c r="C130" s="8">
        <f>'подсчет по каждой свече H4'!H87</f>
        <v>342.99999999998931</v>
      </c>
      <c r="D130" s="40"/>
      <c r="E130" s="153">
        <v>343</v>
      </c>
      <c r="F130" s="149">
        <v>343</v>
      </c>
      <c r="G130" s="152">
        <v>0</v>
      </c>
      <c r="H130" s="150">
        <f t="shared" si="3"/>
        <v>-1.0686562745831907E-11</v>
      </c>
      <c r="I130" s="149">
        <f t="shared" si="4"/>
        <v>-1.0686562745831907E-11</v>
      </c>
      <c r="J130" s="40">
        <f t="shared" si="5"/>
        <v>0</v>
      </c>
    </row>
    <row r="131" spans="1:10">
      <c r="A131" s="15" t="s">
        <v>49</v>
      </c>
      <c r="B131" s="54">
        <f>'подсчет по каждой свече H4'!I87</f>
        <v>264.99999999998636</v>
      </c>
      <c r="C131" s="8">
        <f>'подсчет по каждой свече H4'!I87</f>
        <v>264.99999999998636</v>
      </c>
      <c r="D131" s="40"/>
      <c r="E131" s="153">
        <v>265</v>
      </c>
      <c r="F131" s="149">
        <v>265</v>
      </c>
      <c r="G131" s="152">
        <v>0</v>
      </c>
      <c r="H131" s="150">
        <f t="shared" si="3"/>
        <v>-1.3642420526593924E-11</v>
      </c>
      <c r="I131" s="149">
        <f t="shared" si="4"/>
        <v>-1.3642420526593924E-11</v>
      </c>
      <c r="J131" s="40">
        <f t="shared" si="5"/>
        <v>0</v>
      </c>
    </row>
    <row r="132" spans="1:10">
      <c r="A132" s="15" t="s">
        <v>47</v>
      </c>
      <c r="B132" s="54">
        <f>'подсчет по каждой свече H4'!J87</f>
        <v>12.000000000000455</v>
      </c>
      <c r="C132" s="8">
        <f>'подсчет по каждой свече H4'!J87</f>
        <v>12.000000000000455</v>
      </c>
      <c r="D132" s="40"/>
      <c r="E132" s="153">
        <v>12</v>
      </c>
      <c r="F132" s="149">
        <v>12</v>
      </c>
      <c r="G132" s="152">
        <v>0</v>
      </c>
      <c r="H132" s="150">
        <f t="shared" si="3"/>
        <v>4.5474735088646412E-13</v>
      </c>
      <c r="I132" s="149">
        <f t="shared" si="4"/>
        <v>4.5474735088646412E-13</v>
      </c>
      <c r="J132" s="40">
        <f t="shared" si="5"/>
        <v>0</v>
      </c>
    </row>
    <row r="133" spans="1:10">
      <c r="A133" s="15" t="s">
        <v>48</v>
      </c>
      <c r="B133" s="54">
        <f>'подсчет по каждой свече H4'!K87</f>
        <v>66.000000000002501</v>
      </c>
      <c r="C133" s="8">
        <f>'подсчет по каждой свече H4'!K87</f>
        <v>66.000000000002501</v>
      </c>
      <c r="D133" s="40"/>
      <c r="E133" s="153">
        <v>66</v>
      </c>
      <c r="F133" s="149">
        <v>66</v>
      </c>
      <c r="G133" s="152">
        <v>0</v>
      </c>
      <c r="H133" s="150">
        <f t="shared" si="3"/>
        <v>2.5011104298755527E-12</v>
      </c>
      <c r="I133" s="149">
        <f t="shared" si="4"/>
        <v>2.5011104298755527E-12</v>
      </c>
      <c r="J133" s="40">
        <f t="shared" si="5"/>
        <v>0</v>
      </c>
    </row>
    <row r="134" spans="1:10">
      <c r="A134" s="59" t="s">
        <v>68</v>
      </c>
      <c r="B134" s="54"/>
      <c r="C134" s="8"/>
      <c r="D134" s="40"/>
      <c r="E134" s="64"/>
      <c r="F134" s="8"/>
      <c r="G134" s="40"/>
      <c r="H134" s="60"/>
      <c r="I134" s="8"/>
      <c r="J134" s="40"/>
    </row>
    <row r="135" spans="1:10">
      <c r="A135" s="15" t="s">
        <v>43</v>
      </c>
      <c r="B135" s="54">
        <v>6</v>
      </c>
      <c r="C135" s="8">
        <v>4</v>
      </c>
      <c r="D135" s="40">
        <v>2</v>
      </c>
      <c r="E135" s="64">
        <v>6</v>
      </c>
      <c r="F135" s="8">
        <v>4</v>
      </c>
      <c r="G135" s="40">
        <v>2</v>
      </c>
      <c r="H135" s="60">
        <f t="shared" si="3"/>
        <v>0</v>
      </c>
      <c r="I135" s="8">
        <f t="shared" si="4"/>
        <v>0</v>
      </c>
      <c r="J135" s="40">
        <f t="shared" si="5"/>
        <v>0</v>
      </c>
    </row>
    <row r="136" spans="1:10">
      <c r="A136" s="15" t="s">
        <v>41</v>
      </c>
      <c r="B136" s="54">
        <f>('подсчет по каждой свече H4'!H89+'подсчет по каждой свече H4'!H90+'подсчет по каждой свече H4'!H91+'подсчет по каждой свече H4'!H92+'подсчет по каждой свече H4'!H93+'подсчет по каждой свече H4'!H94)/6</f>
        <v>249.99999999999525</v>
      </c>
      <c r="C136" s="8">
        <f>('подсчет по каждой свече H4'!H89+'подсчет по каждой свече H4'!H90+'подсчет по каждой свече H4'!H92+'подсчет по каждой свече H4'!H93)/4</f>
        <v>275.99999999999625</v>
      </c>
      <c r="D136" s="40">
        <f>('подсчет по каждой свече H4'!H91+'подсчет по каждой свече H4'!H94)/2</f>
        <v>197.99999999999329</v>
      </c>
      <c r="E136" s="64">
        <v>250</v>
      </c>
      <c r="F136" s="8">
        <v>276</v>
      </c>
      <c r="G136" s="40">
        <v>198</v>
      </c>
      <c r="H136" s="60">
        <f t="shared" si="3"/>
        <v>-4.7464254748774692E-12</v>
      </c>
      <c r="I136" s="8">
        <f t="shared" si="4"/>
        <v>-3.751665644813329E-12</v>
      </c>
      <c r="J136" s="40">
        <f t="shared" si="5"/>
        <v>-6.7075234255753458E-12</v>
      </c>
    </row>
    <row r="137" spans="1:10">
      <c r="A137" s="15" t="s">
        <v>42</v>
      </c>
      <c r="B137" s="54">
        <f>('подсчет по каждой свече H4'!I89+'подсчет по каждой свече H4'!I90+'подсчет по каждой свече H4'!I91+'подсчет по каждой свече H4'!I92+'подсчет по каждой свече H4'!I93+'подсчет по каждой свече H4'!I94)/6</f>
        <v>108.33333333332955</v>
      </c>
      <c r="C137" s="8">
        <f>('подсчет по каждой свече H4'!I89+'подсчет по каждой свече H4'!I90+'подсчет по каждой свече H4'!I92+'подсчет по каждой свече H4'!I93)/4</f>
        <v>128.00000000000011</v>
      </c>
      <c r="D137" s="40">
        <f>('подсчет по каждой свече H4'!I91+'подсчет по каждой свече H4'!I94)/2</f>
        <v>68.999999999988404</v>
      </c>
      <c r="E137" s="64">
        <v>108</v>
      </c>
      <c r="F137" s="8">
        <v>128</v>
      </c>
      <c r="G137" s="40">
        <v>69</v>
      </c>
      <c r="H137" s="60">
        <f t="shared" si="3"/>
        <v>0.33333333332954851</v>
      </c>
      <c r="I137" s="8">
        <f t="shared" si="4"/>
        <v>0</v>
      </c>
      <c r="J137" s="40">
        <f t="shared" si="5"/>
        <v>-1.1596057447604835E-11</v>
      </c>
    </row>
    <row r="138" spans="1:10">
      <c r="A138" s="15" t="s">
        <v>44</v>
      </c>
      <c r="B138" s="54">
        <f>('подсчет по каждой свече H4'!J89+'подсчет по каждой свече H4'!J90+'подсчет по каждой свече H4'!J91+'подсчет по каждой свече H4'!J92+'подсчет по каждой свече H4'!J93+'подсчет по каждой свече H4'!J94)/6</f>
        <v>92.499999999996405</v>
      </c>
      <c r="C138" s="8">
        <f>('подсчет по каждой свече H4'!J89+'подсчет по каждой свече H4'!J90+'подсчет по каждой свече H4'!J92+'подсчет по каждой свече H4'!J93)/4</f>
        <v>95.749999999995339</v>
      </c>
      <c r="D138" s="40">
        <f>('подсчет по каждой свече H4'!J91+'подсчет по каждой свече H4'!J94)/2</f>
        <v>85.999999999998522</v>
      </c>
      <c r="E138" s="64">
        <v>92</v>
      </c>
      <c r="F138" s="8">
        <v>95</v>
      </c>
      <c r="G138" s="40">
        <v>86</v>
      </c>
      <c r="H138" s="60">
        <f t="shared" si="3"/>
        <v>0.49999999999640465</v>
      </c>
      <c r="I138" s="149">
        <f t="shared" si="4"/>
        <v>0.74999999999533884</v>
      </c>
      <c r="J138" s="40">
        <f t="shared" si="5"/>
        <v>-1.4779288903810084E-12</v>
      </c>
    </row>
    <row r="139" spans="1:10">
      <c r="A139" s="15" t="s">
        <v>45</v>
      </c>
      <c r="B139" s="54">
        <f>('подсчет по каждой свече H4'!K89+'подсчет по каждой свече H4'!K90+'подсчет по каждой свече H4'!K91+'подсчет по каждой свече H4'!K92+'подсчет по каждой свече H4'!K93+'подсчет по каждой свече H4'!K94)/6</f>
        <v>49.166666666669322</v>
      </c>
      <c r="C139" s="8">
        <f>('подсчет по каждой свече H4'!K89+'подсчет по каждой свече H4'!K90+'подсчет по каждой свече H4'!K92+'подсчет по каждой свече H4'!K93)/4</f>
        <v>52.250000000000796</v>
      </c>
      <c r="D139" s="40">
        <f>('подсчет по каждой свече H4'!K91+'подсчет по каждой свече H4'!K94)/2</f>
        <v>43.000000000006366</v>
      </c>
      <c r="E139" s="64">
        <v>49</v>
      </c>
      <c r="F139" s="8">
        <v>52</v>
      </c>
      <c r="G139" s="40">
        <v>43</v>
      </c>
      <c r="H139" s="60">
        <f t="shared" si="3"/>
        <v>0.16666666666932173</v>
      </c>
      <c r="I139" s="8">
        <f t="shared" si="4"/>
        <v>0.25000000000079581</v>
      </c>
      <c r="J139" s="40">
        <f t="shared" si="5"/>
        <v>6.3664629124104977E-12</v>
      </c>
    </row>
    <row r="140" spans="1:10">
      <c r="A140" s="15" t="s">
        <v>46</v>
      </c>
      <c r="B140" s="54">
        <f>'подсчет по каждой свече H4'!H93</f>
        <v>395.99999999998658</v>
      </c>
      <c r="C140" s="8">
        <f>'подсчет по каждой свече H4'!H93</f>
        <v>395.99999999998658</v>
      </c>
      <c r="D140" s="40">
        <f>'подсчет по каждой свече H4'!H91</f>
        <v>218.99999999999409</v>
      </c>
      <c r="E140" s="64">
        <v>396</v>
      </c>
      <c r="F140" s="8">
        <v>396</v>
      </c>
      <c r="G140" s="40">
        <v>219</v>
      </c>
      <c r="H140" s="60">
        <f t="shared" si="3"/>
        <v>-1.3415046851150692E-11</v>
      </c>
      <c r="I140" s="8">
        <f t="shared" si="4"/>
        <v>-1.3415046851150692E-11</v>
      </c>
      <c r="J140" s="40">
        <f t="shared" si="5"/>
        <v>-5.9117155615240335E-12</v>
      </c>
    </row>
    <row r="141" spans="1:10">
      <c r="A141" s="15" t="s">
        <v>49</v>
      </c>
      <c r="B141" s="54">
        <f>'подсчет по каждой свече H4'!I93</f>
        <v>376.00000000000477</v>
      </c>
      <c r="C141" s="8">
        <f>'подсчет по каждой свече H4'!I93</f>
        <v>376.00000000000477</v>
      </c>
      <c r="D141" s="40">
        <f>'подсчет по каждой свече H4'!I94</f>
        <v>110.99999999999</v>
      </c>
      <c r="E141" s="64">
        <v>376</v>
      </c>
      <c r="F141" s="8">
        <v>376</v>
      </c>
      <c r="G141" s="40">
        <v>111</v>
      </c>
      <c r="H141" s="60">
        <f t="shared" si="3"/>
        <v>4.7748471843078732E-12</v>
      </c>
      <c r="I141" s="8">
        <f t="shared" si="4"/>
        <v>4.7748471843078732E-12</v>
      </c>
      <c r="J141" s="40">
        <f t="shared" si="5"/>
        <v>-1.0004441719502211E-11</v>
      </c>
    </row>
    <row r="142" spans="1:10">
      <c r="A142" s="15" t="s">
        <v>47</v>
      </c>
      <c r="B142" s="54">
        <f>'подсчет по каждой свече H4'!J89</f>
        <v>143.00000000000068</v>
      </c>
      <c r="C142" s="8">
        <f>'подсчет по каждой свече H4'!J89</f>
        <v>143.00000000000068</v>
      </c>
      <c r="D142" s="40">
        <f>'подсчет по каждой свече H4'!J91</f>
        <v>131.00000000000023</v>
      </c>
      <c r="E142" s="64">
        <v>143</v>
      </c>
      <c r="F142" s="8">
        <v>143</v>
      </c>
      <c r="G142" s="40">
        <v>131</v>
      </c>
      <c r="H142" s="60">
        <f t="shared" si="3"/>
        <v>6.8212102632969618E-13</v>
      </c>
      <c r="I142" s="8">
        <f t="shared" si="4"/>
        <v>6.8212102632969618E-13</v>
      </c>
      <c r="J142" s="40">
        <f t="shared" si="5"/>
        <v>2.2737367544323206E-13</v>
      </c>
    </row>
    <row r="143" spans="1:10">
      <c r="A143" s="15" t="s">
        <v>48</v>
      </c>
      <c r="B143" s="54">
        <f>'подсчет по каждой свече H4'!K89</f>
        <v>67.000000000007276</v>
      </c>
      <c r="C143" s="8">
        <f>'подсчет по каждой свече H4'!K89</f>
        <v>67.000000000007276</v>
      </c>
      <c r="D143" s="40">
        <f>'подсчет по каждой свече H4'!K91</f>
        <v>61.000000000007049</v>
      </c>
      <c r="E143" s="64">
        <v>67</v>
      </c>
      <c r="F143" s="8">
        <v>67</v>
      </c>
      <c r="G143" s="40">
        <v>61</v>
      </c>
      <c r="H143" s="60">
        <f t="shared" si="3"/>
        <v>7.2759576141834259E-12</v>
      </c>
      <c r="I143" s="8">
        <f t="shared" si="4"/>
        <v>7.2759576141834259E-12</v>
      </c>
      <c r="J143" s="40">
        <f t="shared" si="5"/>
        <v>7.0485839387401938E-12</v>
      </c>
    </row>
    <row r="144" spans="1:10">
      <c r="A144" s="58" t="s">
        <v>69</v>
      </c>
      <c r="B144" s="54"/>
      <c r="C144" s="8"/>
      <c r="D144" s="40"/>
      <c r="E144" s="64"/>
      <c r="F144" s="8"/>
      <c r="G144" s="40"/>
      <c r="H144" s="60"/>
      <c r="I144" s="8"/>
      <c r="J144" s="40"/>
    </row>
    <row r="145" spans="1:10">
      <c r="A145" s="15" t="s">
        <v>43</v>
      </c>
      <c r="B145" s="54">
        <v>6</v>
      </c>
      <c r="C145" s="8">
        <v>4</v>
      </c>
      <c r="D145" s="40">
        <v>2</v>
      </c>
      <c r="E145" s="64">
        <v>6</v>
      </c>
      <c r="F145" s="8">
        <v>4</v>
      </c>
      <c r="G145" s="40">
        <v>2</v>
      </c>
      <c r="H145" s="60">
        <f t="shared" ref="H145:H193" si="6">B145-E145</f>
        <v>0</v>
      </c>
      <c r="I145" s="8">
        <f t="shared" ref="I145:I193" si="7">C145-F145</f>
        <v>0</v>
      </c>
      <c r="J145" s="40">
        <f t="shared" ref="J145:J193" si="8">D145-G145</f>
        <v>0</v>
      </c>
    </row>
    <row r="146" spans="1:10">
      <c r="A146" s="15" t="s">
        <v>41</v>
      </c>
      <c r="B146" s="54">
        <f>('подсчет по каждой свече H4'!H96+'подсчет по каждой свече H4'!H97+'подсчет по каждой свече H4'!H98+'подсчет по каждой свече H4'!H99+'подсчет по каждой свече H4'!H100+'подсчет по каждой свече H4'!H101)/6</f>
        <v>422.49999999999471</v>
      </c>
      <c r="C146" s="8">
        <f>('подсчет по каждой свече H4'!H96+'подсчет по каждой свече H4'!H98+'подсчет по каждой свече H4'!H99+'подсчет по каждой свече H4'!H101)/4</f>
        <v>369.74999999999625</v>
      </c>
      <c r="D146" s="40">
        <f>('подсчет по каждой свече H4'!H97+'подсчет по каждой свече H4'!H100)/2</f>
        <v>527.99999999999159</v>
      </c>
      <c r="E146" s="64">
        <v>422</v>
      </c>
      <c r="F146" s="8">
        <v>369</v>
      </c>
      <c r="G146" s="40">
        <v>528</v>
      </c>
      <c r="H146" s="150">
        <f t="shared" si="6"/>
        <v>0.49999999999471356</v>
      </c>
      <c r="I146" s="149">
        <f t="shared" si="7"/>
        <v>0.74999999999624833</v>
      </c>
      <c r="J146" s="40">
        <f t="shared" si="8"/>
        <v>-8.4128259913995862E-12</v>
      </c>
    </row>
    <row r="147" spans="1:10">
      <c r="A147" s="15" t="s">
        <v>42</v>
      </c>
      <c r="B147" s="54">
        <f>('подсчет по каждой свече H4'!I96+'подсчет по каждой свече H4'!I97+'подсчет по каждой свече H4'!I98+'подсчет по каждой свече H4'!I99+'подсчет по каждой свече H4'!I100+'подсчет по каждой свече H4'!I101)/6</f>
        <v>230.16666666667143</v>
      </c>
      <c r="C147" s="8">
        <f>('подсчет по каждой свече H4'!I96+'подсчет по каждой свече H4'!I98+'подсчет по каждой свече H4'!I99+'подсчет по каждой свече H4'!I101)/4</f>
        <v>165.25000000000745</v>
      </c>
      <c r="D147" s="40">
        <f>('подсчет по каждой свече H4'!I97+'подсчет по каждой свече H4'!I100)/2</f>
        <v>359.99999999999943</v>
      </c>
      <c r="E147" s="64">
        <v>230</v>
      </c>
      <c r="F147" s="8">
        <v>165</v>
      </c>
      <c r="G147" s="40">
        <v>360</v>
      </c>
      <c r="H147" s="150">
        <f t="shared" si="6"/>
        <v>0.16666666667143204</v>
      </c>
      <c r="I147" s="149">
        <f t="shared" si="7"/>
        <v>0.25000000000744649</v>
      </c>
      <c r="J147" s="40">
        <f t="shared" si="8"/>
        <v>-5.6843418860808015E-13</v>
      </c>
    </row>
    <row r="148" spans="1:10">
      <c r="A148" s="15" t="s">
        <v>44</v>
      </c>
      <c r="B148" s="54">
        <f>('подсчет по каждой свече H4'!J96+'подсчет по каждой свече H4'!J97+'подсчет по каждой свече H4'!J98+'подсчет по каждой свече H4'!J99+'подсчет по каждой свече H4'!J100+'подсчет по каждой свече H4'!J101)/6</f>
        <v>68.666666666653484</v>
      </c>
      <c r="C148" s="8">
        <f>('подсчет по каждой свече H4'!J96+'подсчет по каждой свече H4'!J98+'подсчет по каждой свече H4'!J99+'подсчет по каждой свече H4'!J101)/4</f>
        <v>80.999999999988859</v>
      </c>
      <c r="D148" s="40">
        <f>('подсчет по каждой свече H4'!J97+'подсчет по каждой свече H4'!J100)/2</f>
        <v>43.99999999998272</v>
      </c>
      <c r="E148" s="64">
        <v>68</v>
      </c>
      <c r="F148" s="8">
        <v>81</v>
      </c>
      <c r="G148" s="40">
        <v>44</v>
      </c>
      <c r="H148" s="150">
        <f t="shared" si="6"/>
        <v>0.66666666665348373</v>
      </c>
      <c r="I148" s="149">
        <f t="shared" si="7"/>
        <v>-1.1141310096718371E-11</v>
      </c>
      <c r="J148" s="40">
        <f t="shared" si="8"/>
        <v>-1.7280399333685637E-11</v>
      </c>
    </row>
    <row r="149" spans="1:10">
      <c r="A149" s="15" t="s">
        <v>45</v>
      </c>
      <c r="B149" s="54">
        <f>('подсчет по каждой свече H4'!K96+'подсчет по каждой свече H4'!K97+'подсчет по каждой свече H4'!K98+'подсчет по каждой свече H4'!K99+'подсчет по каждой свече H4'!K100+'подсчет по каждой свече H4'!K101)/6</f>
        <v>123.66666666666977</v>
      </c>
      <c r="C149" s="8">
        <f>('подсчет по каждой свече H4'!K96+'подсчет по каждой свече H4'!K98+'подсчет по каждой свече H4'!K99+'подсчет по каждой свече H4'!K101)/4</f>
        <v>123.49999999999994</v>
      </c>
      <c r="D149" s="40">
        <f>('подсчет по каждой свече H4'!K97+'подсчет по каждой свече H4'!K100)/2</f>
        <v>124.00000000000944</v>
      </c>
      <c r="E149" s="64">
        <v>123</v>
      </c>
      <c r="F149" s="8">
        <v>123</v>
      </c>
      <c r="G149" s="40">
        <v>124</v>
      </c>
      <c r="H149" s="150">
        <f t="shared" si="6"/>
        <v>0.66666666666976937</v>
      </c>
      <c r="I149" s="149">
        <f t="shared" si="7"/>
        <v>0.49999999999994316</v>
      </c>
      <c r="J149" s="40">
        <f t="shared" si="8"/>
        <v>9.4360075308941305E-12</v>
      </c>
    </row>
    <row r="150" spans="1:10">
      <c r="A150" s="15" t="s">
        <v>46</v>
      </c>
      <c r="B150" s="54">
        <f>'подсчет по каждой свече H4'!H100</f>
        <v>528.99999999999636</v>
      </c>
      <c r="C150" s="8">
        <f>'подсчет по каждой свече H4'!H99</f>
        <v>492.999999999995</v>
      </c>
      <c r="D150" s="40">
        <f>'подсчет по каждой свече H4'!H100</f>
        <v>528.99999999999636</v>
      </c>
      <c r="E150" s="64">
        <v>529</v>
      </c>
      <c r="F150" s="8">
        <v>493</v>
      </c>
      <c r="G150" s="40">
        <v>529</v>
      </c>
      <c r="H150" s="60">
        <f t="shared" si="6"/>
        <v>-3.637978807091713E-12</v>
      </c>
      <c r="I150" s="8">
        <f t="shared" si="7"/>
        <v>-5.0022208597511053E-12</v>
      </c>
      <c r="J150" s="40">
        <f t="shared" si="8"/>
        <v>-3.637978807091713E-12</v>
      </c>
    </row>
    <row r="151" spans="1:10">
      <c r="A151" s="15" t="s">
        <v>49</v>
      </c>
      <c r="B151" s="54">
        <f>'подсчет по каждой свече H4'!I97</f>
        <v>409.99999999999659</v>
      </c>
      <c r="C151" s="8">
        <f>'подсчет по каждой свече H4'!I99</f>
        <v>218.00000000001774</v>
      </c>
      <c r="D151" s="40">
        <f>'подсчет по каждой свече H4'!I97</f>
        <v>409.99999999999659</v>
      </c>
      <c r="E151" s="64">
        <v>410</v>
      </c>
      <c r="F151" s="8">
        <v>218</v>
      </c>
      <c r="G151" s="40">
        <v>410</v>
      </c>
      <c r="H151" s="60">
        <f t="shared" si="6"/>
        <v>-3.4106051316484809E-12</v>
      </c>
      <c r="I151" s="8">
        <f t="shared" si="7"/>
        <v>1.7735146684572101E-11</v>
      </c>
      <c r="J151" s="40">
        <f t="shared" si="8"/>
        <v>-3.4106051316484809E-12</v>
      </c>
    </row>
    <row r="152" spans="1:10">
      <c r="A152" s="15" t="s">
        <v>47</v>
      </c>
      <c r="B152" s="54">
        <f>'подсчет по каждой свече H4'!J96</f>
        <v>97.999999999984766</v>
      </c>
      <c r="C152" s="8">
        <f>'подсчет по каждой свече H4'!J96</f>
        <v>97.999999999984766</v>
      </c>
      <c r="D152" s="40">
        <f>'подсчет по каждой свече H4'!J100</f>
        <v>84.999999999979536</v>
      </c>
      <c r="E152" s="64">
        <v>98</v>
      </c>
      <c r="F152" s="8">
        <v>98</v>
      </c>
      <c r="G152" s="40">
        <v>85</v>
      </c>
      <c r="H152" s="60">
        <f t="shared" si="6"/>
        <v>-1.5234036254696548E-11</v>
      </c>
      <c r="I152" s="8">
        <f t="shared" si="7"/>
        <v>-1.5234036254696548E-11</v>
      </c>
      <c r="J152" s="40">
        <f t="shared" si="8"/>
        <v>-2.0463630789890885E-11</v>
      </c>
    </row>
    <row r="153" spans="1:10">
      <c r="A153" s="15" t="s">
        <v>48</v>
      </c>
      <c r="B153" s="54">
        <f>'подсчет по каждой свече H4'!K98</f>
        <v>224.99999999999432</v>
      </c>
      <c r="C153" s="8">
        <f>'подсчет по каждой свече H4'!K98</f>
        <v>224.99999999999432</v>
      </c>
      <c r="D153" s="40">
        <f>'подсчет по каждой свече H4'!K100</f>
        <v>134.00000000001455</v>
      </c>
      <c r="E153" s="64">
        <v>225</v>
      </c>
      <c r="F153" s="8">
        <v>225</v>
      </c>
      <c r="G153" s="40">
        <v>134</v>
      </c>
      <c r="H153" s="60">
        <f t="shared" si="6"/>
        <v>-5.6843418860808015E-12</v>
      </c>
      <c r="I153" s="8">
        <f t="shared" si="7"/>
        <v>-5.6843418860808015E-12</v>
      </c>
      <c r="J153" s="40">
        <f t="shared" si="8"/>
        <v>1.4551915228366852E-11</v>
      </c>
    </row>
    <row r="154" spans="1:10">
      <c r="A154" s="58" t="s">
        <v>70</v>
      </c>
      <c r="B154" s="54"/>
      <c r="C154" s="8"/>
      <c r="D154" s="40"/>
      <c r="E154" s="64"/>
      <c r="F154" s="8"/>
      <c r="G154" s="40"/>
      <c r="H154" s="60"/>
      <c r="I154" s="8"/>
      <c r="J154" s="40"/>
    </row>
    <row r="155" spans="1:10">
      <c r="A155" s="15" t="s">
        <v>43</v>
      </c>
      <c r="B155" s="54">
        <v>6</v>
      </c>
      <c r="C155" s="8">
        <v>4</v>
      </c>
      <c r="D155" s="40">
        <v>2</v>
      </c>
      <c r="E155" s="64">
        <v>6</v>
      </c>
      <c r="F155" s="8">
        <v>4</v>
      </c>
      <c r="G155" s="40">
        <v>2</v>
      </c>
      <c r="H155" s="60">
        <f t="shared" si="6"/>
        <v>0</v>
      </c>
      <c r="I155" s="8">
        <f t="shared" si="7"/>
        <v>0</v>
      </c>
      <c r="J155" s="40">
        <f t="shared" si="8"/>
        <v>0</v>
      </c>
    </row>
    <row r="156" spans="1:10">
      <c r="A156" s="15" t="s">
        <v>41</v>
      </c>
      <c r="B156" s="54">
        <f>('подсчет по каждой свече H4'!H103+'подсчет по каждой свече H4'!H104+'подсчет по каждой свече H4'!H105+'подсчет по каждой свече H4'!H106+'подсчет по каждой свече H4'!H107+'подсчет по каждой свече H4'!H108)/6</f>
        <v>297.9999999999971</v>
      </c>
      <c r="C156" s="8">
        <f>('подсчет по каждой свече H4'!H103+'подсчет по каждой свече H4'!H104+'подсчет по каждой свече H4'!H107+'подсчет по каждой свече H4'!H108)/4</f>
        <v>220.50000000000125</v>
      </c>
      <c r="D156" s="40">
        <f>('подсчет по каждой свече H4'!H105+'подсчет по каждой свече H4'!H106)/2</f>
        <v>452.99999999998875</v>
      </c>
      <c r="E156" s="64">
        <v>298</v>
      </c>
      <c r="F156" s="8">
        <v>220</v>
      </c>
      <c r="G156" s="40">
        <v>453</v>
      </c>
      <c r="H156" s="60">
        <f t="shared" si="6"/>
        <v>-2.8990143619012088E-12</v>
      </c>
      <c r="I156" s="149">
        <f>C156-F156</f>
        <v>0.50000000000125056</v>
      </c>
      <c r="J156" s="40">
        <f t="shared" si="8"/>
        <v>-1.1254996934439987E-11</v>
      </c>
    </row>
    <row r="157" spans="1:10">
      <c r="A157" s="15" t="s">
        <v>42</v>
      </c>
      <c r="B157" s="54">
        <f>('подсчет по каждой свече H4'!I103+'подсчет по каждой свече H4'!I104+'подсчет по каждой свече H4'!I105+'подсчет по каждой свече H4'!I106+'подсчет по каждой свече H4'!I107+'подсчет по каждой свече H4'!I108)/6</f>
        <v>136.49999999999807</v>
      </c>
      <c r="C157" s="8">
        <f>('подсчет по каждой свече H4'!I103+'подсчет по каждой свече H4'!I104+'подсчет по каждой свече H4'!I107+'подсчет по каждой свече H4'!I108)/4</f>
        <v>118.74999999999858</v>
      </c>
      <c r="D157" s="40">
        <f>('подсчет по каждой свече H4'!I105+'подсчет по каждой свече H4'!I106)/2</f>
        <v>171.99999999999704</v>
      </c>
      <c r="E157" s="64">
        <v>136</v>
      </c>
      <c r="F157" s="8">
        <v>118</v>
      </c>
      <c r="G157" s="40">
        <v>172</v>
      </c>
      <c r="H157" s="60">
        <f t="shared" si="6"/>
        <v>0.49999999999806732</v>
      </c>
      <c r="I157" s="149">
        <f t="shared" si="7"/>
        <v>0.74999999999857891</v>
      </c>
      <c r="J157" s="40">
        <f t="shared" si="8"/>
        <v>-2.9558577807620168E-12</v>
      </c>
    </row>
    <row r="158" spans="1:10">
      <c r="A158" s="15" t="s">
        <v>44</v>
      </c>
      <c r="B158" s="54">
        <f>('подсчет по каждой свече H4'!J103+'подсчет по каждой свече H4'!J104+'подсчет по каждой свече H4'!J105+'подсчет по каждой свече H4'!J106+'подсчет по каждой свече H4'!J107+'подсчет по каждой свече H4'!J108)/6</f>
        <v>63.333333333332575</v>
      </c>
      <c r="C158" s="8">
        <f>('подсчет по каждой свече H4'!J103+'подсчет по каждой свече H4'!J104+'подсчет по каждой свече H4'!J107+'подсчет по каждой свече H4'!J108)/4</f>
        <v>32.499999999998863</v>
      </c>
      <c r="D158" s="40">
        <f>('подсчет по каждой свече H4'!J105+'подсчет по каждой свече H4'!J106)/2</f>
        <v>125</v>
      </c>
      <c r="E158" s="64">
        <v>63</v>
      </c>
      <c r="F158" s="8">
        <v>32</v>
      </c>
      <c r="G158" s="40">
        <v>125</v>
      </c>
      <c r="H158" s="60">
        <f t="shared" si="6"/>
        <v>0.33333333333257542</v>
      </c>
      <c r="I158" s="8">
        <f t="shared" si="7"/>
        <v>0.49999999999886313</v>
      </c>
      <c r="J158" s="40">
        <f t="shared" si="8"/>
        <v>0</v>
      </c>
    </row>
    <row r="159" spans="1:10">
      <c r="A159" s="15" t="s">
        <v>45</v>
      </c>
      <c r="B159" s="54">
        <f>('подсчет по каждой свече H4'!K103+'подсчет по каждой свече H4'!K104+'подсчет по каждой свече H4'!K105+'подсчет по каждой свече H4'!K106+'подсчет по каждой свече H4'!K107+'подсчет по каждой свече H4'!K108)/6</f>
        <v>98.166666666666444</v>
      </c>
      <c r="C159" s="8">
        <f>('подсчет по каждой свече H4'!K103+'подсчет по каждой свече H4'!K104+'подсчет по каждой свече H4'!K107+'подсчет по каждой свече H4'!K108)/4</f>
        <v>69.250000000003809</v>
      </c>
      <c r="D159" s="40">
        <f>('подсчет по каждой свече H4'!K105+'подсчет по каждой свече H4'!K106)/2</f>
        <v>155.9999999999917</v>
      </c>
      <c r="E159" s="64">
        <v>98</v>
      </c>
      <c r="F159" s="8">
        <v>69</v>
      </c>
      <c r="G159" s="40">
        <v>156</v>
      </c>
      <c r="H159" s="60">
        <f t="shared" si="6"/>
        <v>0.16666666666644403</v>
      </c>
      <c r="I159" s="8">
        <f t="shared" si="7"/>
        <v>0.25000000000380851</v>
      </c>
      <c r="J159" s="40">
        <f t="shared" si="8"/>
        <v>-8.2991391536779702E-12</v>
      </c>
    </row>
    <row r="160" spans="1:10">
      <c r="A160" s="15" t="s">
        <v>46</v>
      </c>
      <c r="B160" s="54">
        <f>'подсчет по каждой свече H4'!H105</f>
        <v>480.99999999999454</v>
      </c>
      <c r="C160" s="8">
        <f>'подсчет по каждой свече H4'!H107</f>
        <v>352.00000000000387</v>
      </c>
      <c r="D160" s="40">
        <f>'подсчет по каждой свече H4'!H105</f>
        <v>480.99999999999454</v>
      </c>
      <c r="E160" s="64">
        <v>481</v>
      </c>
      <c r="F160" s="8">
        <v>352</v>
      </c>
      <c r="G160" s="40">
        <v>481</v>
      </c>
      <c r="H160" s="60">
        <f t="shared" si="6"/>
        <v>-5.4569682106375694E-12</v>
      </c>
      <c r="I160" s="8">
        <f t="shared" si="7"/>
        <v>3.865352482534945E-12</v>
      </c>
      <c r="J160" s="40">
        <f t="shared" si="8"/>
        <v>-5.4569682106375694E-12</v>
      </c>
    </row>
    <row r="161" spans="1:10">
      <c r="A161" s="15" t="s">
        <v>49</v>
      </c>
      <c r="B161" s="54">
        <f>'подсчет по каждой свече H4'!I107</f>
        <v>288.99999999998727</v>
      </c>
      <c r="C161" s="8">
        <f>'подсчет по каждой свече H4'!I107</f>
        <v>288.99999999998727</v>
      </c>
      <c r="D161" s="40">
        <f>'подсчет по каждой свече H4'!I105</f>
        <v>233.00000000000409</v>
      </c>
      <c r="E161" s="64">
        <v>289</v>
      </c>
      <c r="F161" s="8">
        <v>289</v>
      </c>
      <c r="G161" s="40">
        <v>233</v>
      </c>
      <c r="H161" s="60">
        <f t="shared" si="6"/>
        <v>-1.2732925824820995E-11</v>
      </c>
      <c r="I161" s="8">
        <f t="shared" si="7"/>
        <v>-1.2732925824820995E-11</v>
      </c>
      <c r="J161" s="40">
        <f t="shared" si="8"/>
        <v>4.0927261579781771E-12</v>
      </c>
    </row>
    <row r="162" spans="1:10">
      <c r="A162" s="15" t="s">
        <v>47</v>
      </c>
      <c r="B162" s="54">
        <f>'подсчет по каждой свече H4'!J105</f>
        <v>177.99999999999727</v>
      </c>
      <c r="C162" s="8">
        <f>'подсчет по каждой свече H4'!J103</f>
        <v>40.999999999996817</v>
      </c>
      <c r="D162" s="40">
        <f>'подсчет по каждой свече H4'!J105</f>
        <v>177.99999999999727</v>
      </c>
      <c r="E162" s="64">
        <v>178</v>
      </c>
      <c r="F162" s="8">
        <v>41</v>
      </c>
      <c r="G162" s="40">
        <v>178</v>
      </c>
      <c r="H162" s="60">
        <f t="shared" si="6"/>
        <v>-2.7284841053187847E-12</v>
      </c>
      <c r="I162" s="8">
        <f t="shared" si="7"/>
        <v>-3.1832314562052488E-12</v>
      </c>
      <c r="J162" s="40">
        <f t="shared" si="8"/>
        <v>-2.7284841053187847E-12</v>
      </c>
    </row>
    <row r="163" spans="1:10">
      <c r="A163" s="15" t="s">
        <v>48</v>
      </c>
      <c r="B163" s="54">
        <f>'подсчет по каждой свече H4'!K106</f>
        <v>241.99999999999022</v>
      </c>
      <c r="C163" s="8">
        <f>'подсчет по каждой свече H4'!K103</f>
        <v>153.00000000002001</v>
      </c>
      <c r="D163" s="40">
        <f>'подсчет по каждой свече H4'!K106</f>
        <v>241.99999999999022</v>
      </c>
      <c r="E163" s="64">
        <v>242</v>
      </c>
      <c r="F163" s="8">
        <v>153</v>
      </c>
      <c r="G163" s="40">
        <v>242</v>
      </c>
      <c r="H163" s="60">
        <f t="shared" si="6"/>
        <v>-9.7770680440589786E-12</v>
      </c>
      <c r="I163" s="8">
        <f t="shared" si="7"/>
        <v>2.0008883439004421E-11</v>
      </c>
      <c r="J163" s="40">
        <f t="shared" si="8"/>
        <v>-9.7770680440589786E-12</v>
      </c>
    </row>
    <row r="164" spans="1:10">
      <c r="A164" s="58" t="s">
        <v>71</v>
      </c>
      <c r="B164" s="54"/>
      <c r="C164" s="8"/>
      <c r="D164" s="40"/>
      <c r="E164" s="64"/>
      <c r="F164" s="8"/>
      <c r="G164" s="40"/>
      <c r="H164" s="60"/>
      <c r="I164" s="8"/>
      <c r="J164" s="40"/>
    </row>
    <row r="165" spans="1:10">
      <c r="A165" s="15" t="s">
        <v>43</v>
      </c>
      <c r="B165" s="54">
        <v>6</v>
      </c>
      <c r="C165" s="8">
        <v>3</v>
      </c>
      <c r="D165" s="40">
        <v>3</v>
      </c>
      <c r="E165" s="64">
        <v>6</v>
      </c>
      <c r="F165" s="8">
        <v>3</v>
      </c>
      <c r="G165" s="40">
        <v>3</v>
      </c>
      <c r="H165" s="60">
        <f t="shared" si="6"/>
        <v>0</v>
      </c>
      <c r="I165" s="8">
        <f t="shared" si="7"/>
        <v>0</v>
      </c>
      <c r="J165" s="40">
        <f t="shared" si="8"/>
        <v>0</v>
      </c>
    </row>
    <row r="166" spans="1:10">
      <c r="A166" s="15" t="s">
        <v>41</v>
      </c>
      <c r="B166" s="54">
        <f>('подсчет по каждой свече H4'!H110+'подсчет по каждой свече H4'!H111+'подсчет по каждой свече H4'!H112+'подсчет по каждой свече H4'!H113+'подсчет по каждой свече H4'!H114+'подсчет по каждой свече H4'!H115)/6</f>
        <v>285.1666666666593</v>
      </c>
      <c r="C166" s="8">
        <f>('подсчет по каждой свече H4'!H110+'подсчет по каждой свече H4'!H111+'подсчет по каждой свече H4'!H115)/3</f>
        <v>209.999999999989</v>
      </c>
      <c r="D166" s="40">
        <f>('подсчет по каждой свече H4'!H112+'подсчет по каждой свече H4'!H113+'подсчет по каждой свече H4'!H114)/3</f>
        <v>360.33333333332962</v>
      </c>
      <c r="E166" s="64">
        <v>285</v>
      </c>
      <c r="F166" s="8">
        <v>210</v>
      </c>
      <c r="G166" s="40">
        <v>360</v>
      </c>
      <c r="H166" s="60">
        <f t="shared" si="6"/>
        <v>0.16666666665929597</v>
      </c>
      <c r="I166" s="8">
        <f t="shared" si="7"/>
        <v>-1.0999201549566351E-11</v>
      </c>
      <c r="J166" s="40">
        <f t="shared" si="8"/>
        <v>0.33333333332961956</v>
      </c>
    </row>
    <row r="167" spans="1:10">
      <c r="A167" s="15" t="s">
        <v>42</v>
      </c>
      <c r="B167" s="54">
        <f>('подсчет по каждой свече H4'!I110+'подсчет по каждой свече H4'!I111+'подсчет по каждой свече H4'!I112+'подсчет по каждой свече H4'!I113+'подсчет по каждой свече H4'!I114+'подсчет по каждой свече H4'!I115)/6</f>
        <v>94.333333333333755</v>
      </c>
      <c r="C167" s="8">
        <f>('подсчет по каждой свече H4'!I110+'подсчет по каждой свече H4'!I111+'подсчет по каждой свече H4'!I115)/3</f>
        <v>70.000000000002657</v>
      </c>
      <c r="D167" s="40">
        <f>('подсчет по каждой свече H4'!I112+'подсчет по каждой свече H4'!I113+'подсчет по каждой свече H4'!I114)/3</f>
        <v>118.66666666666485</v>
      </c>
      <c r="E167" s="64">
        <v>94</v>
      </c>
      <c r="F167" s="8">
        <v>70</v>
      </c>
      <c r="G167" s="40">
        <v>118</v>
      </c>
      <c r="H167" s="60">
        <f t="shared" si="6"/>
        <v>0.33333333333375492</v>
      </c>
      <c r="I167" s="8">
        <f t="shared" si="7"/>
        <v>2.6574298317427747E-12</v>
      </c>
      <c r="J167" s="40">
        <f t="shared" si="8"/>
        <v>0.66666666666485241</v>
      </c>
    </row>
    <row r="168" spans="1:10">
      <c r="A168" s="15" t="s">
        <v>44</v>
      </c>
      <c r="B168" s="54">
        <f>('подсчет по каждой свече H4'!J110+'подсчет по каждой свече H4'!J111+'подсчет по каждой свече H4'!J112+'подсчет по каждой свече H4'!J113+'подсчет по каждой свече H4'!J114+'подсчет по каждой свече H4'!J115)/6</f>
        <v>108.33333333333428</v>
      </c>
      <c r="C168" s="8">
        <f>('подсчет по каждой свече H4'!J110+'подсчет по каждой свече H4'!J111+'подсчет по каждой свече H4'!J115)/3</f>
        <v>101.33333333333401</v>
      </c>
      <c r="D168" s="40">
        <f>('подсчет по каждой свече H4'!J112+'подсчет по каждой свече H4'!J113+'подсчет по каждой свече H4'!J114)/3</f>
        <v>115.33333333333455</v>
      </c>
      <c r="E168" s="64">
        <v>108</v>
      </c>
      <c r="F168" s="8">
        <v>101</v>
      </c>
      <c r="G168" s="40">
        <v>115</v>
      </c>
      <c r="H168" s="60">
        <f t="shared" si="6"/>
        <v>0.33333333333428072</v>
      </c>
      <c r="I168" s="8">
        <f t="shared" si="7"/>
        <v>0.33333333333401072</v>
      </c>
      <c r="J168" s="40">
        <f t="shared" si="8"/>
        <v>0.33333333333455073</v>
      </c>
    </row>
    <row r="169" spans="1:10">
      <c r="A169" s="15" t="s">
        <v>45</v>
      </c>
      <c r="B169" s="54">
        <f>('подсчет по каждой свече H4'!K110+'подсчет по каждой свече H4'!K111+'подсчет по каждой свече H4'!K112+'подсчет по каждой свече H4'!K113+'подсчет по каждой свече H4'!K114+'подсчет по каждой свече H4'!K115)/6</f>
        <v>82.499999999991289</v>
      </c>
      <c r="C169" s="8">
        <f>('подсчет по каждой свече H4'!K110+'подсчет по каждой свече H4'!K111+'подсчет по каждой свече H4'!K115)/3</f>
        <v>38.66666666665234</v>
      </c>
      <c r="D169" s="40">
        <f>('подсчет по каждой свече H4'!K112+'подсчет по каждой свече H4'!K113+'подсчет по каждой свече H4'!K114)/3</f>
        <v>126.33333333333023</v>
      </c>
      <c r="E169" s="64">
        <v>82</v>
      </c>
      <c r="F169" s="8">
        <v>38</v>
      </c>
      <c r="G169" s="40">
        <v>126</v>
      </c>
      <c r="H169" s="60">
        <f t="shared" si="6"/>
        <v>0.49999999999128875</v>
      </c>
      <c r="I169" s="149">
        <f t="shared" si="7"/>
        <v>0.66666666665233976</v>
      </c>
      <c r="J169" s="40">
        <f t="shared" si="8"/>
        <v>0.33333333333023063</v>
      </c>
    </row>
    <row r="170" spans="1:10">
      <c r="A170" s="15" t="s">
        <v>46</v>
      </c>
      <c r="B170" s="54">
        <f>'подсчет по каждой свече H4'!H112</f>
        <v>468.99999999999409</v>
      </c>
      <c r="C170" s="8">
        <f>'подсчет по каждой свече H4'!H110</f>
        <v>242.999999999995</v>
      </c>
      <c r="D170" s="40">
        <f>'подсчет по каждой свече H4'!H112</f>
        <v>468.99999999999409</v>
      </c>
      <c r="E170" s="64">
        <v>469</v>
      </c>
      <c r="F170" s="8">
        <v>243</v>
      </c>
      <c r="G170" s="40">
        <v>469</v>
      </c>
      <c r="H170" s="60">
        <f t="shared" si="6"/>
        <v>-5.9117155615240335E-12</v>
      </c>
      <c r="I170" s="8">
        <f t="shared" si="7"/>
        <v>-5.0022208597511053E-12</v>
      </c>
      <c r="J170" s="40">
        <f t="shared" si="8"/>
        <v>-5.9117155615240335E-12</v>
      </c>
    </row>
    <row r="171" spans="1:10">
      <c r="A171" s="15" t="s">
        <v>49</v>
      </c>
      <c r="B171" s="54">
        <f>'подсчет по каждой свече H4'!I112</f>
        <v>243.99999999999977</v>
      </c>
      <c r="C171" s="8">
        <f>'подсчет по каждой свече H4'!I110</f>
        <v>159.99999999999659</v>
      </c>
      <c r="D171" s="40">
        <f>'подсчет по каждой свече H4'!I112</f>
        <v>243.99999999999977</v>
      </c>
      <c r="E171" s="64">
        <v>244</v>
      </c>
      <c r="F171" s="8">
        <v>160</v>
      </c>
      <c r="G171" s="40">
        <v>244</v>
      </c>
      <c r="H171" s="60">
        <f t="shared" si="6"/>
        <v>-2.2737367544323206E-13</v>
      </c>
      <c r="I171" s="8">
        <f t="shared" si="7"/>
        <v>-3.4106051316484809E-12</v>
      </c>
      <c r="J171" s="40">
        <f t="shared" si="8"/>
        <v>-2.2737367544323206E-13</v>
      </c>
    </row>
    <row r="172" spans="1:10">
      <c r="A172" s="15" t="s">
        <v>47</v>
      </c>
      <c r="B172" s="54">
        <f>'подсчет по каждой свече H4'!J113</f>
        <v>237.99999999999955</v>
      </c>
      <c r="C172" s="8">
        <f>'подсчет по каждой свече H4'!J115</f>
        <v>158.99999999999181</v>
      </c>
      <c r="D172" s="40">
        <f>'подсчет по каждой свече H4'!J113</f>
        <v>237.99999999999955</v>
      </c>
      <c r="E172" s="64">
        <v>238</v>
      </c>
      <c r="F172" s="8">
        <v>159</v>
      </c>
      <c r="G172" s="40">
        <v>238</v>
      </c>
      <c r="H172" s="60">
        <f t="shared" si="6"/>
        <v>-4.5474735088646412E-13</v>
      </c>
      <c r="I172" s="8">
        <f t="shared" si="7"/>
        <v>-8.1854523159563541E-12</v>
      </c>
      <c r="J172" s="40">
        <f t="shared" si="8"/>
        <v>-4.5474735088646412E-13</v>
      </c>
    </row>
    <row r="173" spans="1:10">
      <c r="A173" s="15" t="s">
        <v>48</v>
      </c>
      <c r="B173" s="54">
        <f>'подсчет по каждой свече H4'!K112</f>
        <v>192.99999999998363</v>
      </c>
      <c r="C173" s="8">
        <f>'подсчет по каждой свече H4'!K115</f>
        <v>50.999999999987722</v>
      </c>
      <c r="D173" s="40">
        <f>'подсчет по каждой свече H4'!K112</f>
        <v>192.99999999998363</v>
      </c>
      <c r="E173" s="64">
        <v>193</v>
      </c>
      <c r="F173" s="8">
        <v>51</v>
      </c>
      <c r="G173" s="40">
        <v>193</v>
      </c>
      <c r="H173" s="60">
        <f t="shared" si="6"/>
        <v>-1.6370904631912708E-11</v>
      </c>
      <c r="I173" s="8">
        <f t="shared" si="7"/>
        <v>-1.2278178473934531E-11</v>
      </c>
      <c r="J173" s="40">
        <f t="shared" si="8"/>
        <v>-1.6370904631912708E-11</v>
      </c>
    </row>
    <row r="174" spans="1:10">
      <c r="A174" s="58" t="s">
        <v>72</v>
      </c>
      <c r="B174" s="54"/>
      <c r="C174" s="8"/>
      <c r="D174" s="40"/>
      <c r="E174" s="64"/>
      <c r="F174" s="8"/>
      <c r="G174" s="40"/>
      <c r="H174" s="60"/>
      <c r="I174" s="8"/>
      <c r="J174" s="40"/>
    </row>
    <row r="175" spans="1:10">
      <c r="A175" s="15" t="s">
        <v>43</v>
      </c>
      <c r="B175" s="54">
        <v>6</v>
      </c>
      <c r="C175" s="8">
        <v>2</v>
      </c>
      <c r="D175" s="40">
        <v>4</v>
      </c>
      <c r="E175" s="64">
        <v>6</v>
      </c>
      <c r="F175" s="8">
        <v>2</v>
      </c>
      <c r="G175" s="40">
        <v>4</v>
      </c>
      <c r="H175" s="60">
        <f t="shared" si="6"/>
        <v>0</v>
      </c>
      <c r="I175" s="8">
        <f t="shared" si="7"/>
        <v>0</v>
      </c>
      <c r="J175" s="40">
        <f t="shared" si="8"/>
        <v>0</v>
      </c>
    </row>
    <row r="176" spans="1:10">
      <c r="A176" s="15" t="s">
        <v>41</v>
      </c>
      <c r="B176" s="54">
        <f>('подсчет по каждой свече H4'!H117+'подсчет по каждой свече H4'!H118+'подсчет по каждой свече H4'!H119+'подсчет по каждой свече H4'!H120+'подсчет по каждой свече H4'!H121+'подсчет по каждой свече H4'!H122)/6</f>
        <v>311.83333333333013</v>
      </c>
      <c r="C176" s="8">
        <f>('подсчет по каждой свече H4'!H117+'подсчет по каждой свече H4'!H122)/2</f>
        <v>375.50000000000239</v>
      </c>
      <c r="D176" s="40">
        <f>('подсчет по каждой свече H4'!H118+'подсчет по каждой свече H4'!H119+'подсчет по каждой свече H4'!H120+'подсчет по каждой свече H4'!H121)/4</f>
        <v>279.99999999999403</v>
      </c>
      <c r="E176" s="64">
        <v>311</v>
      </c>
      <c r="F176" s="8">
        <v>375</v>
      </c>
      <c r="G176" s="40">
        <v>280</v>
      </c>
      <c r="H176" s="150">
        <f t="shared" si="6"/>
        <v>0.83333333333013115</v>
      </c>
      <c r="I176" s="149">
        <f t="shared" si="7"/>
        <v>0.50000000000238742</v>
      </c>
      <c r="J176" s="152">
        <f t="shared" si="8"/>
        <v>-5.9685589803848416E-12</v>
      </c>
    </row>
    <row r="177" spans="1:10">
      <c r="A177" s="15" t="s">
        <v>42</v>
      </c>
      <c r="B177" s="54">
        <f>('подсчет по каждой свече H4'!I117+'подсчет по каждой свече H4'!I118+'подсчет по каждой свече H4'!I119+'подсчет по каждой свече H4'!I120+'подсчет по каждой свече H4'!I121+'подсчет по каждой свече H4'!I122)/6</f>
        <v>179.16666666666003</v>
      </c>
      <c r="C177" s="8">
        <f>('подсчет по каждой свече H4'!I117+'подсчет по каждой свече H4'!I122)/2</f>
        <v>142.99999999998647</v>
      </c>
      <c r="D177" s="40">
        <f>('подсчет по каждой свече H4'!I118+'подсчет по каждой свече H4'!I119+'подсчет по каждой свече H4'!I120+'подсчет по каждой свече H4'!I121)/4</f>
        <v>197.24999999999682</v>
      </c>
      <c r="E177" s="64">
        <v>179</v>
      </c>
      <c r="F177" s="8">
        <v>143</v>
      </c>
      <c r="G177" s="40">
        <v>197</v>
      </c>
      <c r="H177" s="150">
        <f t="shared" si="6"/>
        <v>0.16666666666003493</v>
      </c>
      <c r="I177" s="149">
        <f t="shared" si="7"/>
        <v>-1.3528733688872308E-11</v>
      </c>
      <c r="J177" s="152">
        <f t="shared" si="8"/>
        <v>0.24999999999681677</v>
      </c>
    </row>
    <row r="178" spans="1:10">
      <c r="A178" s="15" t="s">
        <v>44</v>
      </c>
      <c r="B178" s="54">
        <f>('подсчет по каждой свече H4'!J117+'подсчет по каждой свече H4'!J118+'подсчет по каждой свече H4'!J119+'подсчет по каждой свече H4'!J120+'подсчет по каждой свече H4'!J121+'подсчет по каждой свече H4'!J122)/6</f>
        <v>75.999999999998138</v>
      </c>
      <c r="C178" s="8">
        <f>('подсчет по каждой свече H4'!J117+'подсчет по каждой свече H4'!J122)/2</f>
        <v>166.00000000001103</v>
      </c>
      <c r="D178" s="40">
        <f>('подсчет по каждой свече H4'!J118+'подсчет по каждой свече H4'!J119+'подсчет по каждой свече H4'!J120+'подсчет по каждой свече H4'!J121)/4</f>
        <v>30.999999999991701</v>
      </c>
      <c r="E178" s="64">
        <v>76</v>
      </c>
      <c r="F178" s="8">
        <v>166</v>
      </c>
      <c r="G178" s="40">
        <v>31</v>
      </c>
      <c r="H178" s="150">
        <f t="shared" si="6"/>
        <v>-1.8616219676914625E-12</v>
      </c>
      <c r="I178" s="149">
        <f t="shared" si="7"/>
        <v>1.1027623258996755E-11</v>
      </c>
      <c r="J178" s="152">
        <f t="shared" si="8"/>
        <v>-8.2991391536779702E-12</v>
      </c>
    </row>
    <row r="179" spans="1:10">
      <c r="A179" s="15" t="s">
        <v>45</v>
      </c>
      <c r="B179" s="54">
        <f>('подсчет по каждой свече H4'!K117+'подсчет по каждой свече H4'!K118+'подсчет по каждой свече H4'!K119+'подсчет по каждой свече H4'!K120+'подсчет по каждой свече H4'!K121+'подсчет по каждой свече H4'!K122)/6</f>
        <v>56.666666666671972</v>
      </c>
      <c r="C179" s="8">
        <f>('подсчет по каждой свече H4'!K117+'подсчет по каждой свече H4'!K122)/2</f>
        <v>66.500000000004889</v>
      </c>
      <c r="D179" s="40">
        <f>('подсчет по каждой свече H4'!K118+'подсчет по каждой свече H4'!K119+'подсчет по каждой свече H4'!K120+'подсчет по каждой свече H4'!K121)/4</f>
        <v>51.750000000005514</v>
      </c>
      <c r="E179" s="64">
        <v>56</v>
      </c>
      <c r="F179" s="8">
        <v>66</v>
      </c>
      <c r="G179" s="40">
        <v>51</v>
      </c>
      <c r="H179" s="150">
        <f t="shared" si="6"/>
        <v>0.66666666667197205</v>
      </c>
      <c r="I179" s="149">
        <f t="shared" si="7"/>
        <v>0.50000000000488853</v>
      </c>
      <c r="J179" s="152">
        <f t="shared" si="8"/>
        <v>0.75000000000551381</v>
      </c>
    </row>
    <row r="180" spans="1:10">
      <c r="A180" s="15" t="s">
        <v>46</v>
      </c>
      <c r="B180" s="54">
        <f>'подсчет по каждой свече H4'!H117</f>
        <v>548.00000000000182</v>
      </c>
      <c r="C180" s="8">
        <f>'подсчет по каждой свече H4'!H117</f>
        <v>548.00000000000182</v>
      </c>
      <c r="D180" s="40">
        <f>'подсчет по каждой свече H4'!H119</f>
        <v>498.99999999999523</v>
      </c>
      <c r="E180" s="64">
        <v>548</v>
      </c>
      <c r="F180" s="8">
        <v>548</v>
      </c>
      <c r="G180" s="40">
        <v>499</v>
      </c>
      <c r="H180" s="150">
        <f t="shared" si="6"/>
        <v>1.8189894035458565E-12</v>
      </c>
      <c r="I180" s="149">
        <f t="shared" si="7"/>
        <v>1.8189894035458565E-12</v>
      </c>
      <c r="J180" s="152">
        <f t="shared" si="8"/>
        <v>-4.7748471843078732E-12</v>
      </c>
    </row>
    <row r="181" spans="1:10">
      <c r="A181" s="15" t="s">
        <v>49</v>
      </c>
      <c r="B181" s="54">
        <f>'подсчет по каждой свече H4'!I119</f>
        <v>492.999999999995</v>
      </c>
      <c r="C181" s="8">
        <f>'подсчет по каждой свече H4'!I117</f>
        <v>226.99999999997544</v>
      </c>
      <c r="D181" s="40">
        <f>'подсчет по каждой свече H4'!I119</f>
        <v>492.999999999995</v>
      </c>
      <c r="E181" s="64">
        <v>493</v>
      </c>
      <c r="F181" s="8">
        <v>227</v>
      </c>
      <c r="G181" s="40">
        <v>493</v>
      </c>
      <c r="H181" s="60">
        <f t="shared" si="6"/>
        <v>-5.0022208597511053E-12</v>
      </c>
      <c r="I181" s="8">
        <f t="shared" si="7"/>
        <v>-2.4556356947869062E-11</v>
      </c>
      <c r="J181" s="40">
        <f t="shared" si="8"/>
        <v>-5.0022208597511053E-12</v>
      </c>
    </row>
    <row r="182" spans="1:10">
      <c r="A182" s="15" t="s">
        <v>47</v>
      </c>
      <c r="B182" s="54">
        <f>'подсчет по каждой свече H4'!J117</f>
        <v>284.00000000002024</v>
      </c>
      <c r="C182" s="8">
        <f>'подсчет по каждой свече H4'!J117</f>
        <v>284.00000000002024</v>
      </c>
      <c r="D182" s="40">
        <f>'подсчет по каждой свече H4'!J120</f>
        <v>98.999999999989541</v>
      </c>
      <c r="E182" s="64">
        <v>284</v>
      </c>
      <c r="F182" s="8">
        <v>284</v>
      </c>
      <c r="G182" s="40">
        <v>99</v>
      </c>
      <c r="H182" s="60">
        <f t="shared" si="6"/>
        <v>2.0236257114447653E-11</v>
      </c>
      <c r="I182" s="8">
        <f t="shared" si="7"/>
        <v>2.0236257114447653E-11</v>
      </c>
      <c r="J182" s="40">
        <f t="shared" si="8"/>
        <v>-1.0459189070388675E-11</v>
      </c>
    </row>
    <row r="183" spans="1:10">
      <c r="A183" s="15" t="s">
        <v>48</v>
      </c>
      <c r="B183" s="54">
        <f>'подсчет по каждой свече H4'!K118</f>
        <v>115.00000000000909</v>
      </c>
      <c r="C183" s="8">
        <f>'подсчет по каждой свече H4'!K122</f>
        <v>96.000000000003638</v>
      </c>
      <c r="D183" s="40">
        <f>'подсчет по каждой свече H4'!K118</f>
        <v>115.00000000000909</v>
      </c>
      <c r="E183" s="64">
        <v>115</v>
      </c>
      <c r="F183" s="8">
        <v>96</v>
      </c>
      <c r="G183" s="40">
        <v>115</v>
      </c>
      <c r="H183" s="60">
        <f t="shared" si="6"/>
        <v>9.0949470177292824E-12</v>
      </c>
      <c r="I183" s="8">
        <f t="shared" si="7"/>
        <v>3.637978807091713E-12</v>
      </c>
      <c r="J183" s="40">
        <f t="shared" si="8"/>
        <v>9.0949470177292824E-12</v>
      </c>
    </row>
    <row r="184" spans="1:10">
      <c r="A184" s="58" t="s">
        <v>50</v>
      </c>
      <c r="B184" s="54"/>
      <c r="C184" s="8"/>
      <c r="D184" s="40"/>
      <c r="E184" s="64"/>
      <c r="F184" s="8"/>
      <c r="G184" s="40"/>
      <c r="H184" s="60"/>
      <c r="I184" s="8"/>
      <c r="J184" s="40"/>
    </row>
    <row r="185" spans="1:10">
      <c r="A185" s="15" t="s">
        <v>43</v>
      </c>
      <c r="B185" s="54">
        <f>B175+B165+B155+B145+B135+B125</f>
        <v>31</v>
      </c>
      <c r="C185" s="8">
        <f>C175+C165+C155+C145+C135+C125</f>
        <v>18</v>
      </c>
      <c r="D185" s="40">
        <f>D175+D165+D155+D145+D135</f>
        <v>13</v>
      </c>
      <c r="E185" s="64">
        <v>32</v>
      </c>
      <c r="F185" s="8">
        <v>19</v>
      </c>
      <c r="G185" s="40">
        <v>13</v>
      </c>
      <c r="H185" s="78">
        <f t="shared" si="6"/>
        <v>-1</v>
      </c>
      <c r="I185" s="17">
        <f t="shared" si="7"/>
        <v>-1</v>
      </c>
      <c r="J185" s="40">
        <f t="shared" si="8"/>
        <v>0</v>
      </c>
    </row>
    <row r="186" spans="1:10">
      <c r="A186" s="15" t="s">
        <v>41</v>
      </c>
      <c r="B186" s="54">
        <f>('подсчет по каждой свече H4'!H87+'подсчет по каждой свече H4'!H89+'подсчет по каждой свече H4'!H90+'подсчет по каждой свече H4'!H91+'подсчет по каждой свече H4'!H92+'подсчет по каждой свече H4'!H93+'подсчет по каждой свече H4'!H94+'подсчет по каждой свече H4'!H96+'подсчет по каждой свече H4'!H97+'подсчет по каждой свече H4'!H98+'подсчет по каждой свече H4'!H99+'подсчет по каждой свече H4'!H100+'подсчет по каждой свече H4'!H101+'подсчет по каждой свече H4'!H103+'подсчет по каждой свече H4'!H104+'подсчет по каждой свече H4'!H105+'подсчет по каждой свече H4'!H106+'подсчет по каждой свече H4'!H107+'подсчет по каждой свече H4'!H108+'подсчет по каждой свече H4'!H110+'подсчет по каждой свече H4'!H111+'подсчет по каждой свече H4'!H112+'подсчет по каждой свече H4'!H113+'подсчет по каждой свече H4'!H114+'подсчет по каждой свече H4'!H115+'подсчет по каждой свече H4'!H117+'подсчет по каждой свече H4'!H118+'подсчет по каждой свече H4'!H119+'подсчет по каждой свече H4'!H120+'подсчет по каждой свече H4'!H121+'подсчет по каждой свече H4'!H122)/31</f>
        <v>314.45161290322079</v>
      </c>
      <c r="C186" s="8">
        <f>('подсчет по каждой свече H4'!H87+'подсчет по каждой свече H4'!H89+'подсчет по каждой свече H4'!H90+'подсчет по каждой свече H4'!H92+'подсчет по каждой свече H4'!H93+'подсчет по каждой свече H4'!H96+'подсчет по каждой свече H4'!H98+'подсчет по каждой свече H4'!H99+'подсчет по каждой свече H4'!H101+'подсчет по каждой свече H4'!H103+'подсчет по каждой свече H4'!H104+'подсчет по каждой свече H4'!H107+'подсчет по каждой свече H4'!H108+'подсчет по каждой свече H4'!H110+'подсчет по каждой свече H4'!H111+'подсчет по каждой свече H4'!H115+'подсчет по каждой свече H4'!H117+'подсчет по каждой свече H4'!H122)/18</f>
        <v>288.27777777777419</v>
      </c>
      <c r="D186" s="40">
        <f>('подсчет по каждой свече H4'!H121+'подсчет по каждой свече H4'!H120+'подсчет по каждой свече H4'!H119+'подсчет по каждой свече H4'!H118+'подсчет по каждой свече H4'!H114+'подсчет по каждой свече H4'!H113+'подсчет по каждой свече H4'!H112+'подсчет по каждой свече H4'!H106+'подсчет по каждой свече H4'!H105+'подсчет по каждой свече H4'!H100+'подсчет по каждой свече H4'!H97+'подсчет по каждой свече H4'!H94+'подсчет по каждой свече H4'!H91)/13</f>
        <v>350.69230769230097</v>
      </c>
      <c r="E186" s="64">
        <v>315</v>
      </c>
      <c r="F186" s="8">
        <v>291</v>
      </c>
      <c r="G186" s="40">
        <v>350</v>
      </c>
      <c r="H186" s="150">
        <f t="shared" si="6"/>
        <v>-0.5483870967792086</v>
      </c>
      <c r="I186" s="149">
        <f t="shared" si="7"/>
        <v>-2.7222222222258097</v>
      </c>
      <c r="J186" s="152">
        <f t="shared" si="8"/>
        <v>0.69230769230097167</v>
      </c>
    </row>
    <row r="187" spans="1:10">
      <c r="A187" s="15" t="s">
        <v>42</v>
      </c>
      <c r="B187" s="54">
        <f>('подсчет по каждой свече H4'!I87+'подсчет по каждой свече H4'!I89+'подсчет по каждой свече H4'!I90+'подсчет по каждой свече H4'!I91+'подсчет по каждой свече H4'!I92+'подсчет по каждой свече H4'!I93+'подсчет по каждой свече H4'!I94+'подсчет по каждой свече H4'!I96+'подсчет по каждой свече H4'!I97+'подсчет по каждой свече H4'!I98+'подсчет по каждой свече H4'!I99+'подсчет по каждой свече H4'!I100+'подсчет по каждой свече H4'!I101+'подсчет по каждой свече H4'!I103+'подсчет по каждой свече H4'!I104+'подсчет по каждой свече H4'!I105+'подсчет по каждой свече H4'!I106+'подсчет по каждой свече H4'!I107+'подсчет по каждой свече H4'!I108+'подсчет по каждой свече H4'!I110+'подсчет по каждой свече H4'!I111+'подсчет по каждой свече H4'!I112+'подсчет по каждой свече H4'!I114+'подсчет по каждой свече H4'!I113+'подсчет по каждой свече H4'!I115+'подсчет по каждой свече H4'!I117+'подсчет по каждой свече H4'!I118+'подсчет по каждой свече H4'!I119+'подсчет по каждой свече H4'!I120+'подсчет по каждой свече H4'!I121+'подсчет по каждой свече H4'!I122)/31</f>
        <v>153.41935483870782</v>
      </c>
      <c r="C187" s="8">
        <f>('подсчет по каждой свече H4'!I87+'подсчет по каждой свече H4'!I89+'подсчет по каждой свече H4'!I90+'подсчет по каждой свече H4'!I92+'подсчет по каждой свече H4'!I93+'подсчет по каждой свече H4'!I96+'подсчет по каждой свече H4'!I98+'подсчет по каждой свече H4'!I99+'подсчет по каждой свече H4'!I101+'подсчет по каждой свече H4'!I103+'подсчет по каждой свече H4'!I104+'подсчет по каждой свече H4'!I107+'подсчет по каждой свече H4'!I108+'подсчет по каждой свече H4'!I110+'подсчет по каждой свече H4'!I111+'подсчет по каждой свече H4'!I115+'подсчет по каждой свече H4'!I117+'подсчет по каждой свече H4'!I122)/18</f>
        <v>133.83333333333289</v>
      </c>
      <c r="D187" s="40">
        <f>('подсчет по каждой свече H4'!I91+'подсчет по каждой свече H4'!I94+'подсчет по каждой свече H4'!I97+'подсчет по каждой свече H4'!I100+'подсчет по каждой свече H4'!I105+'подсчет по каждой свече H4'!I106+'подсчет по каждой свече H4'!I112+'подсчет по каждой свече H4'!I113+'подсчет по каждой свече H4'!I114+'подсчет по каждой свече H4'!I118+'подсчет по каждой свече H4'!I119+'подсчет по каждой свече H4'!I120+'подсчет по каждой свече H4'!I121)/13</f>
        <v>180.53846153845782</v>
      </c>
      <c r="E187" s="64">
        <v>156</v>
      </c>
      <c r="F187" s="8">
        <v>140</v>
      </c>
      <c r="G187" s="40">
        <v>180</v>
      </c>
      <c r="H187" s="150">
        <f t="shared" si="6"/>
        <v>-2.5806451612921819</v>
      </c>
      <c r="I187" s="149">
        <f t="shared" si="7"/>
        <v>-6.1666666666671119</v>
      </c>
      <c r="J187" s="152">
        <f t="shared" si="8"/>
        <v>0.53846153845782396</v>
      </c>
    </row>
    <row r="188" spans="1:10">
      <c r="A188" s="15" t="s">
        <v>44</v>
      </c>
      <c r="B188" s="54">
        <f>('подсчет по каждой свече H4'!J87+'подсчет по каждой свече H4'!J89+'подсчет по каждой свече H4'!J90+'подсчет по каждой свече H4'!J91+'подсчет по каждой свече H4'!J92+'подсчет по каждой свече H4'!J93+'подсчет по каждой свече H4'!J94+'подсчет по каждой свече H4'!J96+'подсчет по каждой свече H4'!J97+'подсчет по каждой свече H4'!J98+'подсчет по каждой свече H4'!J99+'подсчет по каждой свече H4'!J100+'подсчет по каждой свече H4'!J101+'подсчет по каждой свече H4'!J103+'подсчет по каждой свече H4'!J104+'подсчет по каждой свече H4'!J105+'подсчет по каждой свече H4'!J106+'подсчет по каждой свече H4'!J107+'подсчет по каждой свече H4'!J108+'подсчет по каждой свече H4'!J110+'подсчет по каждой свече H4'!J111+'подсчет по каждой свече H4'!J112+'подсчет по каждой свече H4'!J113+'подсчет по каждой свече H4'!J114+'подсчет по каждой свече H4'!J115+'подсчет по каждой свече H4'!J117+'подсчет по каждой свече H4'!J118+'подсчет по каждой свече H4'!J119+'подсчет по каждой свече H4'!J120+'подсчет по каждой свече H4'!J121+'подсчет по каждой свече H4'!J122)/31</f>
        <v>79.516129032254497</v>
      </c>
      <c r="C188" s="8">
        <f>('подсчет по каждой свече H4'!J87+'подсчет по каждой свече H4'!J89+'подсчет по каждой свече H4'!J90+'подсчет по каждой свече H4'!J92+'подсчет по каждой свече H4'!J93+'подсчет по каждой свече H4'!J96+'подсчет по каждой свече H4'!J98+'подсчет по каждой свече H4'!J99+'подсчет по каждой свече H4'!J101+'подсчет по каждой свече H4'!J103+'подсчет по каждой свече H4'!J104+'подсчет по каждой свече H4'!J107+'подсчет по каждой свече H4'!J108+'подсчет по каждой свече H4'!J110+'подсчет по каждой свече H4'!J111+'подсчет по каждой свече H4'!J115+'подсчет по каждой свече H4'!J117+'подсчет по каждой свече H4'!J122)/18</f>
        <v>82.499999999997598</v>
      </c>
      <c r="D188" s="40">
        <f>('подсчет по каждой свече H4'!J121+'подсчет по каждой свече H4'!J120+'подсчет по каждой свече H4'!J119+'подсчет по каждой свече H4'!J118+'подсчет по каждой свече H4'!J114+'подсчет по каждой свече H4'!J113+'подсчет по каждой свече H4'!J112+'подсчет по каждой свече H4'!J106+'подсчет по каждой свече H4'!J105+'подсчет по каждой свече H4'!J100+'подсчет по каждой свече H4'!J97+'подсчет по каждой свече H4'!J94+'подсчет по каждой свече H4'!J91)/13</f>
        <v>75.384615384610228</v>
      </c>
      <c r="E188" s="64">
        <v>77</v>
      </c>
      <c r="F188" s="8">
        <v>78</v>
      </c>
      <c r="G188" s="40">
        <v>75</v>
      </c>
      <c r="H188" s="150">
        <f t="shared" si="6"/>
        <v>2.5161290322544971</v>
      </c>
      <c r="I188" s="149">
        <f t="shared" si="7"/>
        <v>4.4999999999975984</v>
      </c>
      <c r="J188" s="152">
        <f t="shared" si="8"/>
        <v>0.38461538461022826</v>
      </c>
    </row>
    <row r="189" spans="1:10">
      <c r="A189" s="15" t="s">
        <v>45</v>
      </c>
      <c r="B189" s="54">
        <f>('подсчет по каждой свече H4'!K87+'подсчет по каждой свече H4'!K89+'подсчет по каждой свече H4'!K90+'подсчет по каждой свече H4'!K91+'подсчет по каждой свече H4'!K92+'подсчет по каждой свече H4'!K93+'подсчет по каждой свече H4'!K94+'подсчет по каждой свече H4'!K96+'подсчет по каждой свече H4'!K97+'подсчет по каждой свече H4'!K98+'подсчет по каждой свече H4'!K99+'подсчет по каждой свече H4'!K100+'подсчет по каждой свече H4'!K101+'подсчет по каждой свече H4'!K103+'подсчет по каждой свече H4'!K104+'подсчет по каждой свече H4'!K105+'подсчет по каждой свече H4'!K106+'подсчет по каждой свече H4'!K107+'подсчет по каждой свече H4'!K108+'подсчет по каждой свече H4'!K110+'подсчет по каждой свече H4'!K111+'подсчет по каждой свече H4'!K112+'подсчет по каждой свече H4'!K113+'подсчет по каждой свече H4'!K114+'подсчет по каждой свече H4'!K115+'подсчет по каждой свече H4'!K117+'подсчет по каждой свече H4'!K118+'подсчет по каждой свече H4'!K119+'подсчет по каждой свече H4'!K120+'подсчет по каждой свече H4'!K121+'подсчет по каждой свече H4'!K122)/31</f>
        <v>81.516129032258533</v>
      </c>
      <c r="C189" s="8">
        <f>('подсчет по каждой свече H4'!K87+'подсчет по каждой свече H4'!K89+'подсчет по каждой свече H4'!K90+'подсчет по каждой свече H4'!K92+'подсчет по каждой свече H4'!K93+'подсчет по каждой свече H4'!K96+'подсчет по каждой свече H4'!K98+'подсчет по каждой свече H4'!K99+'подсчет по каждой свече H4'!K101+'подсчет по каждой свече H4'!K103+'подсчет по каждой свече H4'!K104+'подсчет по каждой свече H4'!K107+'подсчет по каждой свече H4'!K108+'подсчет по каждой свече H4'!K110+'подсчет по каждой свече H4'!K111+'подсчет по каждой свече H4'!K115+'подсчет по каждой свече H4'!K117+'подсчет по каждой свече H4'!K122)/18</f>
        <v>71.944444444443747</v>
      </c>
      <c r="D189" s="40">
        <f>('подсчет по каждой свече H4'!K91+'подсчет по каждой свече H4'!K94+'подсчет по каждой свече H4'!K97+'подсчет по каждой свече H4'!K100+'подсчет по каждой свече H4'!K105+'подсчет по каждой свече H4'!K106+'подсчет по каждой свече H4'!K112+'подсчет по каждой свече H4'!K113+'подсчет по каждой свече H4'!K114+'подсчет по каждой свече H4'!K118+'подсчет по каждой свече H4'!K119+'подсчет по каждой свече H4'!K120+'подсчет по каждой свече H4'!K121)/13</f>
        <v>94.769230769232905</v>
      </c>
      <c r="E189" s="64">
        <v>81</v>
      </c>
      <c r="F189" s="8">
        <v>71</v>
      </c>
      <c r="G189" s="40">
        <v>94</v>
      </c>
      <c r="H189" s="150">
        <f t="shared" si="6"/>
        <v>0.51612903225853302</v>
      </c>
      <c r="I189" s="149">
        <f t="shared" si="7"/>
        <v>0.94444444444374653</v>
      </c>
      <c r="J189" s="152">
        <f t="shared" si="8"/>
        <v>0.76923076923290523</v>
      </c>
    </row>
    <row r="190" spans="1:10">
      <c r="A190" s="15" t="s">
        <v>46</v>
      </c>
      <c r="B190" s="54">
        <f>'подсчет по каждой свече H4'!H117</f>
        <v>548.00000000000182</v>
      </c>
      <c r="C190" s="8">
        <f>'подсчет по каждой свече H4'!H117</f>
        <v>548.00000000000182</v>
      </c>
      <c r="D190" s="40">
        <f>'подсчет по каждой свече H4'!H100</f>
        <v>528.99999999999636</v>
      </c>
      <c r="E190" s="64">
        <v>548</v>
      </c>
      <c r="F190" s="8">
        <v>548</v>
      </c>
      <c r="G190" s="40">
        <v>529</v>
      </c>
      <c r="H190" s="60">
        <f t="shared" si="6"/>
        <v>1.8189894035458565E-12</v>
      </c>
      <c r="I190" s="8">
        <f t="shared" si="7"/>
        <v>1.8189894035458565E-12</v>
      </c>
      <c r="J190" s="40">
        <f t="shared" si="8"/>
        <v>-3.637978807091713E-12</v>
      </c>
    </row>
    <row r="191" spans="1:10">
      <c r="A191" s="15" t="s">
        <v>49</v>
      </c>
      <c r="B191" s="54">
        <f>'подсчет по каждой свече H4'!I119</f>
        <v>492.999999999995</v>
      </c>
      <c r="C191" s="8">
        <f>'подсчет по каждой свече H4'!I93</f>
        <v>376.00000000000477</v>
      </c>
      <c r="D191" s="40">
        <f>'подсчет по каждой свече H4'!I119</f>
        <v>492.999999999995</v>
      </c>
      <c r="E191" s="64">
        <v>493</v>
      </c>
      <c r="F191" s="8">
        <v>376</v>
      </c>
      <c r="G191" s="40">
        <v>493</v>
      </c>
      <c r="H191" s="60">
        <f t="shared" si="6"/>
        <v>-5.0022208597511053E-12</v>
      </c>
      <c r="I191" s="8">
        <f t="shared" si="7"/>
        <v>4.7748471843078732E-12</v>
      </c>
      <c r="J191" s="40">
        <f t="shared" si="8"/>
        <v>-5.0022208597511053E-12</v>
      </c>
    </row>
    <row r="192" spans="1:10">
      <c r="A192" s="15" t="s">
        <v>47</v>
      </c>
      <c r="B192" s="54">
        <f>'подсчет по каждой свече H4'!J117</f>
        <v>284.00000000002024</v>
      </c>
      <c r="C192" s="8">
        <f>'подсчет по каждой свече H4'!J117</f>
        <v>284.00000000002024</v>
      </c>
      <c r="D192" s="40">
        <f>'подсчет по каждой свече H4'!J113</f>
        <v>237.99999999999955</v>
      </c>
      <c r="E192" s="64">
        <v>284</v>
      </c>
      <c r="F192" s="8">
        <v>284</v>
      </c>
      <c r="G192" s="40">
        <v>238</v>
      </c>
      <c r="H192" s="60">
        <f t="shared" si="6"/>
        <v>2.0236257114447653E-11</v>
      </c>
      <c r="I192" s="8">
        <f t="shared" si="7"/>
        <v>2.0236257114447653E-11</v>
      </c>
      <c r="J192" s="40">
        <f t="shared" si="8"/>
        <v>-4.5474735088646412E-13</v>
      </c>
    </row>
    <row r="193" spans="1:10" ht="15.75" thickBot="1">
      <c r="A193" s="16" t="s">
        <v>48</v>
      </c>
      <c r="B193" s="56">
        <f>'подсчет по каждой свече H4'!K106</f>
        <v>241.99999999999022</v>
      </c>
      <c r="C193" s="11">
        <f>'подсчет по каждой свече H4'!K98</f>
        <v>224.99999999999432</v>
      </c>
      <c r="D193" s="42">
        <f>'подсчет по каждой свече H4'!K106</f>
        <v>241.99999999999022</v>
      </c>
      <c r="E193" s="69">
        <v>242</v>
      </c>
      <c r="F193" s="11">
        <v>225</v>
      </c>
      <c r="G193" s="42">
        <v>242</v>
      </c>
      <c r="H193" s="131">
        <f t="shared" si="6"/>
        <v>-9.7770680440589786E-12</v>
      </c>
      <c r="I193" s="11">
        <f t="shared" si="7"/>
        <v>-5.6843418860808015E-12</v>
      </c>
      <c r="J193" s="42">
        <f t="shared" si="8"/>
        <v>-9.7770680440589786E-12</v>
      </c>
    </row>
    <row r="194" spans="1:10">
      <c r="A194" s="127"/>
      <c r="B194" s="128"/>
      <c r="C194" s="128"/>
      <c r="D194" s="128"/>
      <c r="E194" s="128"/>
      <c r="F194" s="128"/>
      <c r="G194" s="128"/>
      <c r="H194" s="128"/>
      <c r="I194" s="128"/>
      <c r="J194" s="128"/>
    </row>
    <row r="195" spans="1:10">
      <c r="A195" s="129"/>
      <c r="B195" s="128"/>
      <c r="C195" s="128"/>
      <c r="D195" s="128"/>
      <c r="E195" s="128"/>
      <c r="F195" s="128"/>
      <c r="G195" s="128"/>
      <c r="H195" s="128"/>
      <c r="I195" s="128"/>
      <c r="J195" s="128"/>
    </row>
    <row r="196" spans="1:10">
      <c r="A196" s="129"/>
      <c r="B196" s="128"/>
      <c r="C196" s="128"/>
      <c r="D196" s="128"/>
      <c r="E196" s="128"/>
      <c r="F196" s="128"/>
      <c r="G196" s="128"/>
      <c r="H196" s="128"/>
      <c r="I196" s="128"/>
      <c r="J196" s="128"/>
    </row>
    <row r="197" spans="1:10">
      <c r="A197" s="129"/>
      <c r="B197" s="128"/>
      <c r="C197" s="128"/>
      <c r="D197" s="128"/>
      <c r="E197" s="128"/>
      <c r="F197" s="128"/>
      <c r="G197" s="128"/>
      <c r="H197" s="128"/>
      <c r="I197" s="128"/>
      <c r="J197" s="128"/>
    </row>
    <row r="198" spans="1:10">
      <c r="A198" s="129"/>
      <c r="B198" s="128"/>
      <c r="C198" s="128"/>
      <c r="D198" s="128"/>
      <c r="E198" s="128"/>
      <c r="F198" s="128"/>
      <c r="G198" s="128"/>
      <c r="H198" s="128"/>
      <c r="I198" s="128"/>
      <c r="J198" s="128"/>
    </row>
    <row r="199" spans="1:10">
      <c r="A199" s="129"/>
      <c r="B199" s="128"/>
      <c r="C199" s="128"/>
      <c r="D199" s="128"/>
      <c r="E199" s="128"/>
      <c r="F199" s="128"/>
      <c r="G199" s="128"/>
      <c r="H199" s="128"/>
      <c r="I199" s="128"/>
      <c r="J199" s="128"/>
    </row>
    <row r="200" spans="1:10">
      <c r="A200" s="129"/>
      <c r="B200" s="128"/>
      <c r="C200" s="128"/>
      <c r="D200" s="128"/>
      <c r="E200" s="128"/>
      <c r="F200" s="128"/>
      <c r="G200" s="128"/>
      <c r="H200" s="128"/>
      <c r="I200" s="128"/>
      <c r="J200" s="128"/>
    </row>
    <row r="201" spans="1:10">
      <c r="A201" s="129"/>
      <c r="B201" s="128"/>
      <c r="C201" s="128"/>
      <c r="D201" s="128"/>
      <c r="E201" s="128"/>
      <c r="F201" s="128"/>
      <c r="G201" s="128"/>
      <c r="H201" s="128"/>
      <c r="I201" s="128"/>
      <c r="J201" s="128"/>
    </row>
    <row r="202" spans="1:10">
      <c r="A202" s="129"/>
      <c r="B202" s="128"/>
      <c r="C202" s="128"/>
      <c r="D202" s="128"/>
      <c r="E202" s="128"/>
      <c r="F202" s="128"/>
      <c r="G202" s="128"/>
      <c r="H202" s="128"/>
      <c r="I202" s="128"/>
      <c r="J202" s="128"/>
    </row>
    <row r="203" spans="1:10">
      <c r="A203" s="129"/>
      <c r="B203" s="128"/>
      <c r="C203" s="128"/>
      <c r="D203" s="128"/>
      <c r="E203" s="128"/>
      <c r="F203" s="128"/>
      <c r="G203" s="128"/>
      <c r="H203" s="128"/>
      <c r="I203" s="128"/>
      <c r="J203" s="128"/>
    </row>
    <row r="204" spans="1:10">
      <c r="A204" s="130"/>
      <c r="B204" s="130"/>
      <c r="C204" s="130"/>
      <c r="D204" s="130"/>
      <c r="E204" s="130"/>
      <c r="F204" s="130"/>
      <c r="G204" s="130"/>
      <c r="H204" s="130"/>
      <c r="I204" s="130"/>
      <c r="J204" s="130"/>
    </row>
  </sheetData>
  <mergeCells count="4">
    <mergeCell ref="B6:D6"/>
    <mergeCell ref="B11:D11"/>
    <mergeCell ref="E11:G11"/>
    <mergeCell ref="H11:J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подсчет по каждой свече H4</vt:lpstr>
      <vt:lpstr>групповой подсчет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Наталья</cp:lastModifiedBy>
  <dcterms:created xsi:type="dcterms:W3CDTF">2017-11-25T04:00:19Z</dcterms:created>
  <dcterms:modified xsi:type="dcterms:W3CDTF">2017-12-18T08:18:36Z</dcterms:modified>
</cp:coreProperties>
</file>