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45621"/>
</workbook>
</file>

<file path=xl/calcChain.xml><?xml version="1.0" encoding="utf-8"?>
<calcChain xmlns="http://schemas.openxmlformats.org/spreadsheetml/2006/main">
  <c r="A21" i="10" l="1"/>
  <c r="A22" i="10"/>
  <c r="E22" i="10" s="1"/>
  <c r="E21" i="10"/>
  <c r="F21" i="10" s="1"/>
  <c r="G20" i="10"/>
  <c r="I21" i="10"/>
  <c r="I22" i="10" s="1"/>
  <c r="J20" i="10"/>
  <c r="K20" i="10" s="1"/>
  <c r="O20" i="10" s="1"/>
  <c r="AD21" i="10"/>
  <c r="AD22" i="10" s="1"/>
  <c r="AD23" i="10"/>
  <c r="AD24" i="10" s="1"/>
  <c r="AD25" i="10" s="1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B20" i="5"/>
  <c r="B21" i="10"/>
  <c r="C20" i="10"/>
  <c r="B22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1" i="1"/>
  <c r="K20" i="1"/>
  <c r="L20" i="1" s="1"/>
  <c r="L21" i="1" s="1"/>
  <c r="L22" i="1" s="1"/>
  <c r="K21" i="1"/>
  <c r="K22" i="1"/>
  <c r="G20" i="1"/>
  <c r="H20" i="1" s="1"/>
  <c r="G21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3" i="4" s="1"/>
  <c r="K24" i="4" s="1"/>
  <c r="K21" i="4"/>
  <c r="L21" i="4" s="1"/>
  <c r="L22" i="4" s="1"/>
  <c r="L23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D22" i="4" s="1"/>
  <c r="N1" i="1"/>
  <c r="J1" i="1"/>
  <c r="F1" i="1"/>
  <c r="B1" i="1"/>
  <c r="J1" i="4"/>
  <c r="B1" i="4"/>
  <c r="J1" i="10"/>
  <c r="O21" i="5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 s="1"/>
  <c r="F22" i="8" s="1"/>
  <c r="F23" i="8" s="1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L24" i="4" l="1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F24" i="8"/>
  <c r="F25" i="8" s="1"/>
  <c r="F26" i="8" s="1"/>
  <c r="F27" i="8" s="1"/>
  <c r="F28" i="8" s="1"/>
  <c r="P21" i="1"/>
  <c r="C21" i="8"/>
  <c r="C22" i="8" s="1"/>
  <c r="C23" i="8" s="1"/>
  <c r="C24" i="8" s="1"/>
  <c r="C25" i="8" s="1"/>
  <c r="C26" i="8" s="1"/>
  <c r="C27" i="8" s="1"/>
  <c r="C28" i="8" s="1"/>
  <c r="C29" i="8" s="1"/>
  <c r="C30" i="8" s="1"/>
  <c r="O22" i="1"/>
  <c r="H21" i="5"/>
  <c r="H22" i="5" s="1"/>
  <c r="H23" i="5" s="1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H21" i="1"/>
  <c r="H22" i="1" s="1"/>
  <c r="D21" i="5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P21" i="5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J21" i="10"/>
  <c r="J22" i="10" s="1"/>
  <c r="C21" i="10"/>
  <c r="C22" i="10" s="1"/>
  <c r="W20" i="10"/>
  <c r="AG20" i="10" s="1"/>
  <c r="M20" i="10"/>
  <c r="N20" i="10" s="1"/>
  <c r="P20" i="10"/>
  <c r="H24" i="5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24" i="1"/>
  <c r="O23" i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F22" i="10"/>
  <c r="G21" i="10"/>
  <c r="A23" i="10"/>
  <c r="K21" i="10" l="1"/>
  <c r="O21" i="10" s="1"/>
  <c r="M21" i="10" s="1"/>
  <c r="N21" i="10" s="1"/>
  <c r="P22" i="1"/>
  <c r="P23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R20" i="10"/>
  <c r="T20" i="10" s="1"/>
  <c r="AF20" i="10"/>
  <c r="Q20" i="10"/>
  <c r="X20" i="10"/>
  <c r="A24" i="10"/>
  <c r="E23" i="10"/>
  <c r="F23" i="10" s="1"/>
  <c r="I23" i="10"/>
  <c r="J23" i="10" s="1"/>
  <c r="B23" i="10"/>
  <c r="C23" i="10" s="1"/>
  <c r="H36" i="4"/>
  <c r="H37" i="4" s="1"/>
  <c r="H38" i="4" s="1"/>
  <c r="H39" i="4" s="1"/>
  <c r="H40" i="4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G22" i="10"/>
  <c r="P21" i="10"/>
  <c r="W21" i="10" l="1"/>
  <c r="AG21" i="10" s="1"/>
  <c r="K22" i="10"/>
  <c r="K23" i="10" s="1"/>
  <c r="AA20" i="10"/>
  <c r="Z20" i="10"/>
  <c r="AB20" i="10" s="1"/>
  <c r="AC20" i="10" s="1"/>
  <c r="N26" i="1"/>
  <c r="O25" i="1"/>
  <c r="P25" i="1" s="1"/>
  <c r="E24" i="10"/>
  <c r="F24" i="10" s="1"/>
  <c r="A25" i="10"/>
  <c r="I24" i="10"/>
  <c r="J24" i="10" s="1"/>
  <c r="B24" i="10"/>
  <c r="C24" i="10" s="1"/>
  <c r="Q21" i="10"/>
  <c r="R21" i="10"/>
  <c r="G23" i="10"/>
  <c r="P22" i="10"/>
  <c r="AF21" i="10" l="1"/>
  <c r="X21" i="10"/>
  <c r="Z21" i="10" s="1"/>
  <c r="AB21" i="10" s="1"/>
  <c r="AC21" i="10" s="1"/>
  <c r="O22" i="10"/>
  <c r="M22" i="10" s="1"/>
  <c r="N22" i="10" s="1"/>
  <c r="W22" i="10"/>
  <c r="AG22" i="10" s="1"/>
  <c r="P23" i="10"/>
  <c r="Q23" i="10" s="1"/>
  <c r="E25" i="10"/>
  <c r="F25" i="10" s="1"/>
  <c r="I25" i="10"/>
  <c r="J25" i="10" s="1"/>
  <c r="A26" i="10"/>
  <c r="B25" i="10"/>
  <c r="C25" i="10" s="1"/>
  <c r="Q22" i="10"/>
  <c r="T21" i="10"/>
  <c r="U21" i="10" s="1"/>
  <c r="S21" i="10"/>
  <c r="O26" i="1"/>
  <c r="P26" i="1" s="1"/>
  <c r="N27" i="1"/>
  <c r="K24" i="10"/>
  <c r="O23" i="10"/>
  <c r="M23" i="10" s="1"/>
  <c r="N23" i="10" s="1"/>
  <c r="W23" i="10"/>
  <c r="AG23" i="10" s="1"/>
  <c r="G24" i="10"/>
  <c r="R22" i="10" l="1"/>
  <c r="S22" i="10" s="1"/>
  <c r="AA21" i="10"/>
  <c r="AF22" i="10"/>
  <c r="X22" i="10"/>
  <c r="AA22" i="10" s="1"/>
  <c r="P24" i="10"/>
  <c r="Q24" i="10" s="1"/>
  <c r="N28" i="1"/>
  <c r="O27" i="1"/>
  <c r="P27" i="1" s="1"/>
  <c r="R23" i="10"/>
  <c r="K25" i="10"/>
  <c r="O24" i="10"/>
  <c r="M24" i="10" s="1"/>
  <c r="N24" i="10" s="1"/>
  <c r="W24" i="10"/>
  <c r="AG24" i="10" s="1"/>
  <c r="E26" i="10"/>
  <c r="F26" i="10" s="1"/>
  <c r="A27" i="10"/>
  <c r="I26" i="10"/>
  <c r="J26" i="10" s="1"/>
  <c r="B26" i="10"/>
  <c r="C26" i="10" s="1"/>
  <c r="AF23" i="10"/>
  <c r="G25" i="10"/>
  <c r="X23" i="10"/>
  <c r="T22" i="10" l="1"/>
  <c r="U22" i="10" s="1"/>
  <c r="Z22" i="10"/>
  <c r="AB22" i="10" s="1"/>
  <c r="AC22" i="10" s="1"/>
  <c r="R24" i="10"/>
  <c r="T24" i="10" s="1"/>
  <c r="U24" i="10" s="1"/>
  <c r="P28" i="1"/>
  <c r="Z23" i="10"/>
  <c r="AB23" i="10" s="1"/>
  <c r="AC23" i="10" s="1"/>
  <c r="AA23" i="10"/>
  <c r="N29" i="1"/>
  <c r="O28" i="1"/>
  <c r="AF24" i="10"/>
  <c r="T23" i="10"/>
  <c r="U23" i="10" s="1"/>
  <c r="S23" i="10"/>
  <c r="A28" i="10"/>
  <c r="E27" i="10"/>
  <c r="F27" i="10" s="1"/>
  <c r="I27" i="10"/>
  <c r="J27" i="10" s="1"/>
  <c r="B27" i="10"/>
  <c r="C27" i="10" s="1"/>
  <c r="K26" i="10"/>
  <c r="W25" i="10"/>
  <c r="AG25" i="10" s="1"/>
  <c r="O25" i="10"/>
  <c r="M25" i="10" s="1"/>
  <c r="N25" i="10" s="1"/>
  <c r="G26" i="10"/>
  <c r="X24" i="10"/>
  <c r="P25" i="10"/>
  <c r="S24" i="10" l="1"/>
  <c r="AA24" i="10"/>
  <c r="Z24" i="10"/>
  <c r="AB24" i="10" s="1"/>
  <c r="AC24" i="10" s="1"/>
  <c r="G27" i="10"/>
  <c r="P29" i="1"/>
  <c r="K27" i="10"/>
  <c r="W26" i="10"/>
  <c r="AG26" i="10" s="1"/>
  <c r="O26" i="10"/>
  <c r="M26" i="10" s="1"/>
  <c r="N26" i="10" s="1"/>
  <c r="N30" i="1"/>
  <c r="O29" i="1"/>
  <c r="Q25" i="10"/>
  <c r="AF25" i="10"/>
  <c r="R25" i="10"/>
  <c r="X25" i="10"/>
  <c r="E28" i="10"/>
  <c r="F28" i="10" s="1"/>
  <c r="A29" i="10"/>
  <c r="I28" i="10"/>
  <c r="J28" i="10" s="1"/>
  <c r="B28" i="10"/>
  <c r="C28" i="10" s="1"/>
  <c r="P26" i="10"/>
  <c r="O30" i="1" l="1"/>
  <c r="P30" i="1" s="1"/>
  <c r="N31" i="1"/>
  <c r="K28" i="10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J29" i="10" s="1"/>
  <c r="B29" i="10"/>
  <c r="C29" i="10" s="1"/>
  <c r="T25" i="10"/>
  <c r="U25" i="10" s="1"/>
  <c r="S25" i="10"/>
  <c r="AA25" i="10"/>
  <c r="Z25" i="10"/>
  <c r="AB25" i="10" s="1"/>
  <c r="AC25" i="10" s="1"/>
  <c r="P27" i="10"/>
  <c r="AF27" i="10" l="1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J30" i="10" s="1"/>
  <c r="B30" i="10"/>
  <c r="C30" i="10" s="1"/>
  <c r="N32" i="1"/>
  <c r="O31" i="1"/>
  <c r="P31" i="1" s="1"/>
  <c r="S26" i="10"/>
  <c r="T26" i="10"/>
  <c r="U26" i="10" s="1"/>
  <c r="K29" i="10"/>
  <c r="O28" i="10"/>
  <c r="M28" i="10" s="1"/>
  <c r="N28" i="10" s="1"/>
  <c r="W28" i="10"/>
  <c r="AG28" i="10" s="1"/>
  <c r="P29" i="10" l="1"/>
  <c r="Q29" i="10" s="1"/>
  <c r="N33" i="1"/>
  <c r="O32" i="1"/>
  <c r="A32" i="10"/>
  <c r="E31" i="10"/>
  <c r="F31" i="10" s="1"/>
  <c r="I31" i="10"/>
  <c r="J31" i="10" s="1"/>
  <c r="B31" i="10"/>
  <c r="C31" i="10" s="1"/>
  <c r="Z27" i="10"/>
  <c r="AB27" i="10" s="1"/>
  <c r="AC27" i="10" s="1"/>
  <c r="AA27" i="10"/>
  <c r="T27" i="10"/>
  <c r="U27" i="10" s="1"/>
  <c r="S27" i="10"/>
  <c r="P32" i="1"/>
  <c r="K30" i="10"/>
  <c r="W29" i="10"/>
  <c r="AG29" i="10" s="1"/>
  <c r="O29" i="10"/>
  <c r="M29" i="10" s="1"/>
  <c r="N29" i="10" s="1"/>
  <c r="R28" i="10"/>
  <c r="Q28" i="10"/>
  <c r="AF28" i="10"/>
  <c r="X28" i="10"/>
  <c r="G30" i="10"/>
  <c r="AF29" i="10" l="1"/>
  <c r="AA28" i="10"/>
  <c r="Z28" i="10"/>
  <c r="AB28" i="10" s="1"/>
  <c r="AC28" i="10" s="1"/>
  <c r="N34" i="1"/>
  <c r="O33" i="1"/>
  <c r="P33" i="1" s="1"/>
  <c r="S28" i="10"/>
  <c r="T28" i="10"/>
  <c r="U28" i="10" s="1"/>
  <c r="X29" i="10"/>
  <c r="K31" i="10"/>
  <c r="W30" i="10"/>
  <c r="AG30" i="10" s="1"/>
  <c r="O30" i="10"/>
  <c r="M30" i="10" s="1"/>
  <c r="N30" i="10" s="1"/>
  <c r="A33" i="10"/>
  <c r="E32" i="10"/>
  <c r="F32" i="10" s="1"/>
  <c r="I32" i="10"/>
  <c r="J32" i="10" s="1"/>
  <c r="B32" i="10"/>
  <c r="C32" i="10" s="1"/>
  <c r="G31" i="10"/>
  <c r="P30" i="10"/>
  <c r="R29" i="10"/>
  <c r="P31" i="10" l="1"/>
  <c r="Q31" i="10" s="1"/>
  <c r="Q30" i="10"/>
  <c r="R30" i="10"/>
  <c r="AF30" i="10"/>
  <c r="X30" i="10"/>
  <c r="I33" i="10"/>
  <c r="J33" i="10" s="1"/>
  <c r="A34" i="10"/>
  <c r="E33" i="10"/>
  <c r="F33" i="10" s="1"/>
  <c r="B33" i="10"/>
  <c r="C33" i="10" s="1"/>
  <c r="K32" i="10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P32" i="10" l="1"/>
  <c r="Q32" i="10" s="1"/>
  <c r="S30" i="10"/>
  <c r="T30" i="10"/>
  <c r="U30" i="10" s="1"/>
  <c r="N36" i="1"/>
  <c r="O35" i="1"/>
  <c r="P35" i="1" s="1"/>
  <c r="Z30" i="10"/>
  <c r="AB30" i="10" s="1"/>
  <c r="AC30" i="10" s="1"/>
  <c r="AA30" i="10"/>
  <c r="R31" i="10"/>
  <c r="E34" i="10"/>
  <c r="F34" i="10" s="1"/>
  <c r="A35" i="10"/>
  <c r="I34" i="10"/>
  <c r="J34" i="10" s="1"/>
  <c r="B34" i="10"/>
  <c r="C34" i="10" s="1"/>
  <c r="K33" i="10"/>
  <c r="O32" i="10"/>
  <c r="M32" i="10" s="1"/>
  <c r="N32" i="10" s="1"/>
  <c r="W32" i="10"/>
  <c r="AG32" i="10" s="1"/>
  <c r="AF31" i="10"/>
  <c r="G33" i="10"/>
  <c r="X31" i="10"/>
  <c r="P33" i="10" l="1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K34" i="10"/>
  <c r="W33" i="10"/>
  <c r="AG33" i="10" s="1"/>
  <c r="O33" i="10"/>
  <c r="M33" i="10" s="1"/>
  <c r="N33" i="10" s="1"/>
  <c r="A36" i="10"/>
  <c r="E35" i="10"/>
  <c r="F35" i="10" s="1"/>
  <c r="I35" i="10"/>
  <c r="J35" i="10" s="1"/>
  <c r="B35" i="10"/>
  <c r="C35" i="10" s="1"/>
  <c r="N37" i="1"/>
  <c r="O36" i="1"/>
  <c r="G34" i="10"/>
  <c r="P36" i="1"/>
  <c r="AF32" i="10"/>
  <c r="P34" i="10" l="1"/>
  <c r="Q34" i="10" s="1"/>
  <c r="S32" i="10"/>
  <c r="R33" i="10"/>
  <c r="T33" i="10" s="1"/>
  <c r="U33" i="10" s="1"/>
  <c r="N38" i="1"/>
  <c r="O37" i="1"/>
  <c r="A37" i="10"/>
  <c r="E36" i="10"/>
  <c r="F36" i="10" s="1"/>
  <c r="I36" i="10"/>
  <c r="J36" i="10" s="1"/>
  <c r="B36" i="10"/>
  <c r="C36" i="10" s="1"/>
  <c r="K35" i="10"/>
  <c r="W34" i="10"/>
  <c r="AG34" i="10" s="1"/>
  <c r="O34" i="10"/>
  <c r="M34" i="10" s="1"/>
  <c r="N34" i="10" s="1"/>
  <c r="P37" i="1"/>
  <c r="G35" i="10"/>
  <c r="X33" i="10"/>
  <c r="AA32" i="10"/>
  <c r="Z32" i="10"/>
  <c r="AB32" i="10" s="1"/>
  <c r="AC32" i="10" s="1"/>
  <c r="AF33" i="10"/>
  <c r="S33" i="10" l="1"/>
  <c r="AF34" i="10"/>
  <c r="R34" i="10"/>
  <c r="T34" i="10" s="1"/>
  <c r="U34" i="10" s="1"/>
  <c r="A38" i="10"/>
  <c r="I37" i="10"/>
  <c r="J37" i="10" s="1"/>
  <c r="E37" i="10"/>
  <c r="F37" i="10" s="1"/>
  <c r="B37" i="10"/>
  <c r="C37" i="10" s="1"/>
  <c r="AA33" i="10"/>
  <c r="Z33" i="10"/>
  <c r="AB33" i="10" s="1"/>
  <c r="AC33" i="10" s="1"/>
  <c r="G36" i="10"/>
  <c r="X34" i="10"/>
  <c r="K36" i="10"/>
  <c r="O35" i="10"/>
  <c r="M35" i="10" s="1"/>
  <c r="N35" i="10" s="1"/>
  <c r="W35" i="10"/>
  <c r="AG35" i="10" s="1"/>
  <c r="O38" i="1"/>
  <c r="N39" i="1"/>
  <c r="O39" i="1" s="1"/>
  <c r="P38" i="1"/>
  <c r="P35" i="10"/>
  <c r="S34" i="10" l="1"/>
  <c r="K37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J38" i="10" s="1"/>
  <c r="B38" i="10"/>
  <c r="C38" i="10" s="1"/>
  <c r="Z34" i="10"/>
  <c r="AB34" i="10" s="1"/>
  <c r="AC34" i="10" s="1"/>
  <c r="AA34" i="10"/>
  <c r="P36" i="10"/>
  <c r="G37" i="10"/>
  <c r="A40" i="10" l="1"/>
  <c r="E39" i="10"/>
  <c r="F39" i="10" s="1"/>
  <c r="I39" i="10"/>
  <c r="J39" i="10" s="1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K38" i="10"/>
  <c r="W37" i="10"/>
  <c r="AG37" i="10" s="1"/>
  <c r="O37" i="10"/>
  <c r="M37" i="10" s="1"/>
  <c r="N37" i="10" s="1"/>
  <c r="P37" i="10"/>
  <c r="AA36" i="10" l="1"/>
  <c r="Z36" i="10"/>
  <c r="AB36" i="10" s="1"/>
  <c r="AC36" i="10" s="1"/>
  <c r="Q37" i="10"/>
  <c r="R37" i="10"/>
  <c r="AF37" i="10"/>
  <c r="X37" i="10"/>
  <c r="K39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J40" i="10" s="1"/>
  <c r="B40" i="10"/>
  <c r="C40" i="10" s="1"/>
  <c r="G39" i="10"/>
  <c r="P38" i="10"/>
  <c r="I41" i="10" l="1"/>
  <c r="J41" i="10" s="1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K40" i="10"/>
  <c r="O39" i="10"/>
  <c r="M39" i="10" s="1"/>
  <c r="N39" i="10" s="1"/>
  <c r="W39" i="10"/>
  <c r="AG39" i="10" s="1"/>
  <c r="P40" i="10" l="1"/>
  <c r="Q40" i="10" s="1"/>
  <c r="S38" i="10"/>
  <c r="T38" i="10"/>
  <c r="U38" i="10" s="1"/>
  <c r="K41" i="10"/>
  <c r="W40" i="10"/>
  <c r="AG40" i="10" s="1"/>
  <c r="O40" i="10"/>
  <c r="M40" i="10" s="1"/>
  <c r="N40" i="10" s="1"/>
  <c r="E42" i="10"/>
  <c r="F42" i="10" s="1"/>
  <c r="A43" i="10"/>
  <c r="I42" i="10"/>
  <c r="J42" i="10" s="1"/>
  <c r="B42" i="10"/>
  <c r="C42" i="10" s="1"/>
  <c r="G41" i="10"/>
  <c r="Z38" i="10"/>
  <c r="AB38" i="10" s="1"/>
  <c r="AC38" i="10" s="1"/>
  <c r="AA38" i="10"/>
  <c r="AF39" i="10"/>
  <c r="Q39" i="10"/>
  <c r="X39" i="10"/>
  <c r="R39" i="10"/>
  <c r="Z39" i="10" l="1"/>
  <c r="AB39" i="10" s="1"/>
  <c r="AC39" i="10" s="1"/>
  <c r="AA39" i="10"/>
  <c r="T39" i="10"/>
  <c r="U39" i="10" s="1"/>
  <c r="S39" i="10"/>
  <c r="A44" i="10"/>
  <c r="E43" i="10"/>
  <c r="F43" i="10" s="1"/>
  <c r="I43" i="10"/>
  <c r="J43" i="10" s="1"/>
  <c r="B43" i="10"/>
  <c r="C43" i="10" s="1"/>
  <c r="K42" i="10"/>
  <c r="W41" i="10"/>
  <c r="AG41" i="10" s="1"/>
  <c r="O41" i="10"/>
  <c r="M41" i="10" s="1"/>
  <c r="N41" i="10" s="1"/>
  <c r="X40" i="10"/>
  <c r="G42" i="10"/>
  <c r="AF40" i="10"/>
  <c r="P41" i="10"/>
  <c r="R40" i="10"/>
  <c r="P42" i="10" l="1"/>
  <c r="Q42" i="10" s="1"/>
  <c r="A45" i="10"/>
  <c r="E44" i="10"/>
  <c r="F44" i="10" s="1"/>
  <c r="I44" i="10"/>
  <c r="J44" i="10" s="1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K43" i="10"/>
  <c r="W42" i="10"/>
  <c r="AG42" i="10" s="1"/>
  <c r="O42" i="10"/>
  <c r="M42" i="10" s="1"/>
  <c r="N42" i="10" s="1"/>
  <c r="P43" i="10" l="1"/>
  <c r="Q43" i="10" s="1"/>
  <c r="R42" i="10"/>
  <c r="S42" i="10" s="1"/>
  <c r="X42" i="10"/>
  <c r="Z42" i="10" s="1"/>
  <c r="AB42" i="10" s="1"/>
  <c r="AC42" i="10" s="1"/>
  <c r="K44" i="10"/>
  <c r="W43" i="10"/>
  <c r="AG43" i="10" s="1"/>
  <c r="O43" i="10"/>
  <c r="M43" i="10" s="1"/>
  <c r="N43" i="10" s="1"/>
  <c r="A46" i="10"/>
  <c r="I45" i="10"/>
  <c r="J45" i="10" s="1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X43" i="10" l="1"/>
  <c r="AA43" i="10" s="1"/>
  <c r="AF43" i="10"/>
  <c r="T42" i="10"/>
  <c r="U42" i="10" s="1"/>
  <c r="AA42" i="10"/>
  <c r="R43" i="10"/>
  <c r="S43" i="10" s="1"/>
  <c r="K45" i="10"/>
  <c r="W44" i="10"/>
  <c r="AG44" i="10" s="1"/>
  <c r="O44" i="10"/>
  <c r="M44" i="10" s="1"/>
  <c r="N44" i="10" s="1"/>
  <c r="G45" i="10"/>
  <c r="P44" i="10"/>
  <c r="E46" i="10"/>
  <c r="F46" i="10" s="1"/>
  <c r="A47" i="10"/>
  <c r="I46" i="10"/>
  <c r="J46" i="10" s="1"/>
  <c r="B46" i="10"/>
  <c r="C46" i="10" s="1"/>
  <c r="Z43" i="10" l="1"/>
  <c r="AB43" i="10" s="1"/>
  <c r="AC43" i="10" s="1"/>
  <c r="T43" i="10"/>
  <c r="U43" i="10" s="1"/>
  <c r="P45" i="10"/>
  <c r="Q45" i="10" s="1"/>
  <c r="A48" i="10"/>
  <c r="E47" i="10"/>
  <c r="F47" i="10" s="1"/>
  <c r="I47" i="10"/>
  <c r="J47" i="10" s="1"/>
  <c r="B47" i="10"/>
  <c r="C47" i="10" s="1"/>
  <c r="G46" i="10"/>
  <c r="AF44" i="10"/>
  <c r="Q44" i="10"/>
  <c r="R44" i="10"/>
  <c r="X44" i="10"/>
  <c r="K46" i="10"/>
  <c r="W45" i="10"/>
  <c r="AG45" i="10" s="1"/>
  <c r="O45" i="10"/>
  <c r="M45" i="10" s="1"/>
  <c r="N45" i="10" s="1"/>
  <c r="P46" i="10" l="1"/>
  <c r="Q46" i="10" s="1"/>
  <c r="AF45" i="10"/>
  <c r="A49" i="10"/>
  <c r="E48" i="10"/>
  <c r="F48" i="10" s="1"/>
  <c r="I48" i="10"/>
  <c r="J48" i="10" s="1"/>
  <c r="B48" i="10"/>
  <c r="C48" i="10" s="1"/>
  <c r="Z44" i="10"/>
  <c r="AB44" i="10" s="1"/>
  <c r="AC44" i="10" s="1"/>
  <c r="AA44" i="10"/>
  <c r="G47" i="10"/>
  <c r="X45" i="10"/>
  <c r="K47" i="10"/>
  <c r="W46" i="10"/>
  <c r="AG46" i="10" s="1"/>
  <c r="O46" i="10"/>
  <c r="M46" i="10" s="1"/>
  <c r="N46" i="10" s="1"/>
  <c r="S44" i="10"/>
  <c r="T44" i="10"/>
  <c r="U44" i="10" s="1"/>
  <c r="R45" i="10"/>
  <c r="R46" i="10" l="1"/>
  <c r="S46" i="10" s="1"/>
  <c r="T45" i="10"/>
  <c r="U45" i="10" s="1"/>
  <c r="S45" i="10"/>
  <c r="K48" i="10"/>
  <c r="W47" i="10"/>
  <c r="AG47" i="10" s="1"/>
  <c r="O47" i="10"/>
  <c r="M47" i="10" s="1"/>
  <c r="N47" i="10" s="1"/>
  <c r="I49" i="10"/>
  <c r="J49" i="10" s="1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T46" i="10" l="1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J50" i="10" s="1"/>
  <c r="Z46" i="10"/>
  <c r="AB46" i="10" s="1"/>
  <c r="AC46" i="10" s="1"/>
  <c r="AA46" i="10"/>
  <c r="K49" i="10"/>
  <c r="W48" i="10"/>
  <c r="AG48" i="10" s="1"/>
  <c r="O48" i="10"/>
  <c r="M48" i="10" s="1"/>
  <c r="N48" i="10" s="1"/>
  <c r="G49" i="10"/>
  <c r="E51" i="10" l="1"/>
  <c r="F51" i="10" s="1"/>
  <c r="B51" i="10"/>
  <c r="C51" i="10" s="1"/>
  <c r="A52" i="10"/>
  <c r="I51" i="10"/>
  <c r="J51" i="10" s="1"/>
  <c r="Z47" i="10"/>
  <c r="AB47" i="10" s="1"/>
  <c r="AC47" i="10" s="1"/>
  <c r="AA47" i="10"/>
  <c r="T47" i="10"/>
  <c r="U47" i="10" s="1"/>
  <c r="S47" i="10"/>
  <c r="G50" i="10"/>
  <c r="P49" i="10"/>
  <c r="AF48" i="10"/>
  <c r="K50" i="10"/>
  <c r="W49" i="10"/>
  <c r="AG49" i="10" s="1"/>
  <c r="O49" i="10"/>
  <c r="M49" i="10" s="1"/>
  <c r="N49" i="10" s="1"/>
  <c r="R48" i="10"/>
  <c r="X48" i="10"/>
  <c r="P50" i="10" l="1"/>
  <c r="Q50" i="10" s="1"/>
  <c r="O50" i="10"/>
  <c r="M50" i="10" s="1"/>
  <c r="N50" i="10" s="1"/>
  <c r="K51" i="10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J52" i="10" s="1"/>
  <c r="E52" i="10"/>
  <c r="F52" i="10" s="1"/>
  <c r="B52" i="10"/>
  <c r="C52" i="10" s="1"/>
  <c r="S48" i="10"/>
  <c r="T48" i="10"/>
  <c r="U48" i="10" s="1"/>
  <c r="G51" i="10"/>
  <c r="X50" i="10" l="1"/>
  <c r="Z50" i="10" s="1"/>
  <c r="AB50" i="10" s="1"/>
  <c r="AC50" i="10" s="1"/>
  <c r="AF50" i="10"/>
  <c r="T49" i="10"/>
  <c r="U49" i="10" s="1"/>
  <c r="S49" i="10"/>
  <c r="K52" i="10"/>
  <c r="W51" i="10"/>
  <c r="AG51" i="10" s="1"/>
  <c r="O51" i="10"/>
  <c r="M51" i="10" s="1"/>
  <c r="N51" i="10" s="1"/>
  <c r="G52" i="10"/>
  <c r="R50" i="10"/>
  <c r="P51" i="10"/>
  <c r="P52" i="10" s="1"/>
  <c r="C53" i="10"/>
  <c r="B53" i="10"/>
  <c r="A54" i="10"/>
  <c r="I53" i="10"/>
  <c r="J53" i="10" s="1"/>
  <c r="E53" i="10"/>
  <c r="F53" i="10" s="1"/>
  <c r="Z49" i="10"/>
  <c r="AB49" i="10" s="1"/>
  <c r="AC49" i="10" s="1"/>
  <c r="AA49" i="10"/>
  <c r="AA50" i="10" l="1"/>
  <c r="S50" i="10"/>
  <c r="T50" i="10"/>
  <c r="U50" i="10" s="1"/>
  <c r="K53" i="10"/>
  <c r="W52" i="10"/>
  <c r="AG52" i="10" s="1"/>
  <c r="O52" i="10"/>
  <c r="M52" i="10" s="1"/>
  <c r="N52" i="10" s="1"/>
  <c r="G53" i="10"/>
  <c r="P53" i="10" s="1"/>
  <c r="Q52" i="10"/>
  <c r="A55" i="10"/>
  <c r="I54" i="10"/>
  <c r="J54" i="10" s="1"/>
  <c r="E54" i="10"/>
  <c r="F54" i="10" s="1"/>
  <c r="B54" i="10"/>
  <c r="C54" i="10" s="1"/>
  <c r="AF51" i="10"/>
  <c r="Q51" i="10"/>
  <c r="R51" i="10"/>
  <c r="X51" i="10"/>
  <c r="X52" i="10" l="1"/>
  <c r="AA52" i="10" s="1"/>
  <c r="AF52" i="10"/>
  <c r="Q53" i="10"/>
  <c r="R52" i="10"/>
  <c r="S51" i="10"/>
  <c r="T51" i="10"/>
  <c r="U51" i="10" s="1"/>
  <c r="E55" i="10"/>
  <c r="F55" i="10" s="1"/>
  <c r="A56" i="10"/>
  <c r="I55" i="10"/>
  <c r="J55" i="10" s="1"/>
  <c r="B55" i="10"/>
  <c r="C55" i="10" s="1"/>
  <c r="Z51" i="10"/>
  <c r="AB51" i="10" s="1"/>
  <c r="AC51" i="10" s="1"/>
  <c r="AA51" i="10"/>
  <c r="K54" i="10"/>
  <c r="W53" i="10"/>
  <c r="AG53" i="10" s="1"/>
  <c r="O53" i="10"/>
  <c r="M53" i="10" s="1"/>
  <c r="N53" i="10" s="1"/>
  <c r="G54" i="10"/>
  <c r="P54" i="10" s="1"/>
  <c r="Z52" i="10" l="1"/>
  <c r="AB52" i="10" s="1"/>
  <c r="AC52" i="10" s="1"/>
  <c r="AF53" i="10"/>
  <c r="T52" i="10"/>
  <c r="U52" i="10" s="1"/>
  <c r="S52" i="10"/>
  <c r="G55" i="10"/>
  <c r="P55" i="10" s="1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Q54" i="10"/>
  <c r="R53" i="10"/>
  <c r="AF54" i="10" l="1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Q55" i="10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l="1"/>
  <c r="Q64" i="10" s="1"/>
  <c r="S62" i="10"/>
  <c r="AA62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AF91" i="10"/>
  <c r="P93" i="10" l="1"/>
  <c r="Q93" i="10" s="1"/>
  <c r="G94" i="10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P94" i="10" l="1"/>
  <c r="Q94" i="10" s="1"/>
  <c r="AA92" i="10"/>
  <c r="Z92" i="10"/>
  <c r="AB92" i="10" s="1"/>
  <c r="AC92" i="10" s="1"/>
  <c r="R93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C96" i="10"/>
  <c r="A97" i="10"/>
  <c r="B96" i="10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P99" i="10" l="1"/>
  <c r="Q99" i="10" s="1"/>
  <c r="S97" i="10"/>
  <c r="T97" i="10"/>
  <c r="U97" i="10" s="1"/>
  <c r="G100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P100" i="10" l="1"/>
  <c r="Q100" i="10" s="1"/>
  <c r="X99" i="10"/>
  <c r="G101" i="10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P101" i="10" l="1"/>
  <c r="Q101" i="10" s="1"/>
  <c r="I103" i="10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G102" i="10"/>
  <c r="X100" i="10"/>
  <c r="S99" i="10"/>
  <c r="T99" i="10"/>
  <c r="U99" i="10" s="1"/>
  <c r="AF100" i="10"/>
  <c r="P102" i="10" l="1"/>
  <c r="Q102" i="10" s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X101" i="10"/>
  <c r="P103" i="10" l="1"/>
  <c r="Q103" i="10" s="1"/>
  <c r="X102" i="10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I105" i="10"/>
  <c r="J105" i="10" s="1"/>
  <c r="A106" i="10"/>
  <c r="E105" i="10"/>
  <c r="F105" i="10" s="1"/>
  <c r="B105" i="10"/>
  <c r="C105" i="10" s="1"/>
  <c r="G104" i="10"/>
  <c r="P104" i="10" l="1"/>
  <c r="Q104" i="10" s="1"/>
  <c r="R103" i="10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<sst xmlns="http://schemas.openxmlformats.org/spreadsheetml/2006/main" count="190" uniqueCount="95">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</sst>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 x14ac:dyDescent="0.2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 x14ac:dyDescent="0.2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 x14ac:dyDescent="0.2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 x14ac:dyDescent="0.2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 x14ac:dyDescent="0.2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 x14ac:dyDescent="0.2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25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25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 x14ac:dyDescent="0.2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 x14ac:dyDescent="0.2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 x14ac:dyDescent="0.2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 x14ac:dyDescent="0.2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 x14ac:dyDescent="0.2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 x14ac:dyDescent="0.2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 x14ac:dyDescent="0.2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25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25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 x14ac:dyDescent="0.2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 x14ac:dyDescent="0.2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 x14ac:dyDescent="0.2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 x14ac:dyDescent="0.2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25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 x14ac:dyDescent="0.2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 x14ac:dyDescent="0.2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25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25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25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U15" sqref="U15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 x14ac:dyDescent="0.25">
      <c r="A2" s="96" t="s">
        <v>21</v>
      </c>
      <c r="B2" s="235" t="str">
        <f>IF(C$2&lt;=0,"д.б. &gt;0","")</f>
        <v/>
      </c>
      <c r="C2" s="140">
        <v>25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0.03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 x14ac:dyDescent="0.2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2.4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 x14ac:dyDescent="0.2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 x14ac:dyDescent="0.2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 x14ac:dyDescent="0.2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3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10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 x14ac:dyDescent="0.25">
      <c r="A7" s="243" t="s">
        <v>23</v>
      </c>
      <c r="B7" s="235"/>
      <c r="C7" s="141">
        <v>25</v>
      </c>
      <c r="D7" s="93"/>
      <c r="E7" s="243" t="s">
        <v>14</v>
      </c>
      <c r="F7" s="302"/>
      <c r="G7" s="141">
        <v>-5</v>
      </c>
      <c r="H7" s="94"/>
      <c r="I7" s="243" t="s">
        <v>3</v>
      </c>
      <c r="J7" s="236" t="str">
        <f>IF(AND(K$6=0,K$7&lt;&gt;0),"д.б. =0","")</f>
        <v/>
      </c>
      <c r="K7" s="139">
        <v>-0.65</v>
      </c>
      <c r="L7" s="131"/>
      <c r="M7" s="132" t="s">
        <v>35</v>
      </c>
      <c r="N7" s="132"/>
      <c r="O7" s="149">
        <v>250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 x14ac:dyDescent="0.2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 x14ac:dyDescent="0.2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7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 x14ac:dyDescent="0.25">
      <c r="A10" s="275" t="s">
        <v>88</v>
      </c>
      <c r="B10" s="235"/>
      <c r="C10" s="277">
        <v>-14</v>
      </c>
      <c r="D10" s="284"/>
      <c r="E10" s="275" t="s">
        <v>16</v>
      </c>
      <c r="F10" s="302"/>
      <c r="G10" s="277">
        <v>70</v>
      </c>
      <c r="H10" s="285"/>
      <c r="I10" s="275" t="s">
        <v>5</v>
      </c>
      <c r="J10" s="236" t="str">
        <f>IF(AND(K$9=0,K$10&lt;&gt;0),"д.б. =0","")</f>
        <v/>
      </c>
      <c r="K10" s="286">
        <v>0.2</v>
      </c>
      <c r="L10" s="282"/>
      <c r="M10" s="287" t="s">
        <v>38</v>
      </c>
      <c r="N10" s="287"/>
      <c r="O10" s="288">
        <v>4500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 x14ac:dyDescent="0.2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 x14ac:dyDescent="0.2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7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 x14ac:dyDescent="0.25">
      <c r="A13" s="268" t="s">
        <v>25</v>
      </c>
      <c r="B13" s="235"/>
      <c r="C13" s="228">
        <v>20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-0.1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 x14ac:dyDescent="0.2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 x14ac:dyDescent="0.25">
      <c r="D15" s="229"/>
      <c r="E15" s="96" t="s">
        <v>82</v>
      </c>
      <c r="F15" s="235" t="str">
        <f>IF(G$15&lt;0,"д.б. &gt;=0","")</f>
        <v/>
      </c>
      <c r="G15" s="228">
        <v>7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 x14ac:dyDescent="0.2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25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 x14ac:dyDescent="0.2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 x14ac:dyDescent="0.25">
      <c r="A20" s="159">
        <v>1</v>
      </c>
      <c r="B20" s="107">
        <v>0</v>
      </c>
      <c r="C20" s="112">
        <f>C$2</f>
        <v>25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0.03</v>
      </c>
      <c r="K20" s="8">
        <f>J20</f>
        <v>0.03</v>
      </c>
      <c r="L20" s="153"/>
      <c r="M20" s="157">
        <f t="shared" ref="M20:M39" si="1">ROUND(C20*O20-K20*$O$6,2)</f>
        <v>7.2</v>
      </c>
      <c r="N20" s="300">
        <f t="shared" ref="N20:N84" si="2">IF($O$10&gt;0,M20/$O$10,0)</f>
        <v>1.6000000000000001E-3</v>
      </c>
      <c r="O20" s="155">
        <f t="shared" ref="O20:O39" si="3">ROUND(ROUND(K20,2)*$O$4,2)</f>
        <v>0.3</v>
      </c>
      <c r="P20" s="203">
        <f>ROUND(J20*$O$6,2)</f>
        <v>0.3</v>
      </c>
      <c r="Q20" s="216">
        <f t="shared" ref="Q20:Q84" si="4">P20/$O$10</f>
        <v>6.666666666666667E-5</v>
      </c>
      <c r="R20" s="119">
        <f>ROUND(P20/O20,0)</f>
        <v>1</v>
      </c>
      <c r="S20" s="120">
        <v>0</v>
      </c>
      <c r="T20" s="124">
        <f>R20+C20</f>
        <v>26</v>
      </c>
      <c r="U20" s="125">
        <v>0</v>
      </c>
      <c r="V20" s="366"/>
      <c r="W20" s="339">
        <f t="shared" ref="W20:W39" si="5">ROUND(K20*$O$7,2)</f>
        <v>7.5</v>
      </c>
      <c r="X20" s="340">
        <f>ROUND(P20+W20,2)</f>
        <v>7.8</v>
      </c>
      <c r="Y20" s="343"/>
      <c r="Z20" s="344">
        <f t="shared" ref="Z20:Z39" si="6">IF($O$10&gt;0,ROUND($O$10-X20,2),0)</f>
        <v>4492.2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14994</v>
      </c>
      <c r="AC20" s="347">
        <f t="shared" ref="AC20:AC39" si="9">IF(AB20&gt;0,AB20+G20,0)</f>
        <v>14994</v>
      </c>
      <c r="AD20" s="167">
        <v>1</v>
      </c>
      <c r="AE20" s="369"/>
      <c r="AF20" s="341">
        <f t="shared" ref="AF20:AF39" si="10">IF(P20&gt;0,ROUND(W20/P20,2),0)</f>
        <v>25</v>
      </c>
      <c r="AG20" s="342">
        <f t="shared" ref="AG20:AG39" si="11">IF($O$10&gt;0,ROUND(W20/$O$10,2),0)</f>
        <v>0</v>
      </c>
      <c r="AI20" s="217"/>
    </row>
    <row r="21" spans="1:35" ht="15" x14ac:dyDescent="0.25">
      <c r="A21" s="159">
        <f>A20+1</f>
        <v>2</v>
      </c>
      <c r="B21" s="107">
        <f t="shared" ref="B21:B39" si="12">IF(AND($A21&gt;=C$12,C$12&gt;0),0,IF(AND($A21&gt;=C$9,C$9&gt;0),C$10,IF(AND($A21&gt;=C$6,C$6&gt;0),C$7,0)))</f>
        <v>25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0.03</v>
      </c>
      <c r="K21" s="8">
        <f>K20+ROUND(J21,3)</f>
        <v>0.06</v>
      </c>
      <c r="L21" s="153"/>
      <c r="M21" s="157">
        <f t="shared" si="1"/>
        <v>29.4</v>
      </c>
      <c r="N21" s="300">
        <f t="shared" si="2"/>
        <v>6.5333333333333328E-3</v>
      </c>
      <c r="O21" s="155">
        <f t="shared" si="3"/>
        <v>0.6</v>
      </c>
      <c r="P21" s="203">
        <f t="shared" ref="P21:P39" si="17">ROUND((ROUND(K20,2)*(G21-G20)*$O$4+P20+J21*$O$6),2)</f>
        <v>30.6</v>
      </c>
      <c r="Q21" s="216">
        <f t="shared" si="4"/>
        <v>6.8000000000000005E-3</v>
      </c>
      <c r="R21" s="119">
        <f>ROUND(P21/O21,0)</f>
        <v>51</v>
      </c>
      <c r="S21" s="120">
        <f>ROUND(R21/G21,2)</f>
        <v>0.51</v>
      </c>
      <c r="T21" s="124">
        <f t="shared" ref="T21:T39" si="18">R21+C21</f>
        <v>101</v>
      </c>
      <c r="U21" s="125">
        <f>ROUND(T21/G21,2)</f>
        <v>1.01</v>
      </c>
      <c r="V21" s="366"/>
      <c r="W21" s="339">
        <f t="shared" si="5"/>
        <v>15</v>
      </c>
      <c r="X21" s="340">
        <f t="shared" ref="X21:X39" si="19">ROUND(P21+W21,2)</f>
        <v>45.6</v>
      </c>
      <c r="Y21" s="343"/>
      <c r="Z21" s="344">
        <f t="shared" si="6"/>
        <v>4454.3999999999996</v>
      </c>
      <c r="AA21" s="345">
        <f t="shared" si="7"/>
        <v>0.01</v>
      </c>
      <c r="AB21" s="346">
        <f t="shared" si="8"/>
        <v>7444</v>
      </c>
      <c r="AC21" s="347">
        <f t="shared" si="9"/>
        <v>7544</v>
      </c>
      <c r="AD21" s="159">
        <f t="shared" ref="AD21:AD83" si="20">AD20+1</f>
        <v>2</v>
      </c>
      <c r="AE21" s="369"/>
      <c r="AF21" s="341">
        <f t="shared" si="10"/>
        <v>0.49</v>
      </c>
      <c r="AG21" s="342">
        <f t="shared" si="11"/>
        <v>0</v>
      </c>
      <c r="AI21" s="217"/>
    </row>
    <row r="22" spans="1:35" ht="15" x14ac:dyDescent="0.25">
      <c r="A22" s="159">
        <f t="shared" ref="A22:A83" si="21">A21+1</f>
        <v>3</v>
      </c>
      <c r="B22" s="107">
        <f t="shared" si="12"/>
        <v>-14</v>
      </c>
      <c r="C22" s="112">
        <f t="shared" si="13"/>
        <v>36</v>
      </c>
      <c r="D22" s="76"/>
      <c r="E22" s="107">
        <f t="shared" si="14"/>
        <v>-5</v>
      </c>
      <c r="F22" s="105">
        <f>F21+E22</f>
        <v>95</v>
      </c>
      <c r="G22" s="100">
        <f>G21+F22</f>
        <v>195</v>
      </c>
      <c r="H22" s="11"/>
      <c r="I22" s="7">
        <f t="shared" si="16"/>
        <v>2.4</v>
      </c>
      <c r="J22" s="110">
        <f t="shared" si="0"/>
        <v>7.1999999999999995E-2</v>
      </c>
      <c r="K22" s="8">
        <f t="shared" ref="K22:K39" si="22">K21+ROUND(J22,3)</f>
        <v>0.13200000000000001</v>
      </c>
      <c r="L22" s="153"/>
      <c r="M22" s="157">
        <f t="shared" si="1"/>
        <v>45.48</v>
      </c>
      <c r="N22" s="300">
        <f t="shared" si="2"/>
        <v>1.0106666666666667E-2</v>
      </c>
      <c r="O22" s="155">
        <f t="shared" si="3"/>
        <v>1.3</v>
      </c>
      <c r="P22" s="203">
        <f t="shared" si="17"/>
        <v>88.32</v>
      </c>
      <c r="Q22" s="216">
        <f t="shared" si="4"/>
        <v>1.9626666666666664E-2</v>
      </c>
      <c r="R22" s="119">
        <f t="shared" ref="R22:R39" si="23">ROUND(P22/O22,0)</f>
        <v>68</v>
      </c>
      <c r="S22" s="120">
        <f t="shared" ref="S22:S39" si="24">ROUND(R22/G22,2)</f>
        <v>0.35</v>
      </c>
      <c r="T22" s="124">
        <f t="shared" si="18"/>
        <v>104</v>
      </c>
      <c r="U22" s="125">
        <f t="shared" ref="U22:U39" si="25">ROUND(T22/G22,2)</f>
        <v>0.53</v>
      </c>
      <c r="V22" s="366"/>
      <c r="W22" s="339">
        <f t="shared" si="5"/>
        <v>33</v>
      </c>
      <c r="X22" s="340">
        <f t="shared" si="19"/>
        <v>121.32</v>
      </c>
      <c r="Y22" s="343"/>
      <c r="Z22" s="344">
        <f t="shared" si="6"/>
        <v>4378.68</v>
      </c>
      <c r="AA22" s="345">
        <f t="shared" si="7"/>
        <v>0.03</v>
      </c>
      <c r="AB22" s="346">
        <f t="shared" si="8"/>
        <v>3388.5230769230766</v>
      </c>
      <c r="AC22" s="347">
        <f t="shared" si="9"/>
        <v>3583.5230769230766</v>
      </c>
      <c r="AD22" s="159">
        <f t="shared" si="20"/>
        <v>3</v>
      </c>
      <c r="AE22" s="369"/>
      <c r="AF22" s="341">
        <f t="shared" si="10"/>
        <v>0.37</v>
      </c>
      <c r="AG22" s="342">
        <f t="shared" si="11"/>
        <v>0.01</v>
      </c>
      <c r="AI22" s="217"/>
    </row>
    <row r="23" spans="1:35" ht="15" x14ac:dyDescent="0.25">
      <c r="A23" s="159">
        <f t="shared" si="21"/>
        <v>4</v>
      </c>
      <c r="B23" s="107">
        <f t="shared" si="12"/>
        <v>0</v>
      </c>
      <c r="C23" s="112">
        <f t="shared" si="13"/>
        <v>20</v>
      </c>
      <c r="D23" s="76"/>
      <c r="E23" s="107">
        <f t="shared" si="14"/>
        <v>-5</v>
      </c>
      <c r="F23" s="105">
        <f t="shared" ref="F23:F39" si="26">F22+E23</f>
        <v>90</v>
      </c>
      <c r="G23" s="100">
        <f t="shared" si="15"/>
        <v>285</v>
      </c>
      <c r="H23" s="11"/>
      <c r="I23" s="7">
        <f t="shared" si="16"/>
        <v>1.75</v>
      </c>
      <c r="J23" s="110">
        <f t="shared" si="0"/>
        <v>0.126</v>
      </c>
      <c r="K23" s="8">
        <f t="shared" si="22"/>
        <v>0.25800000000000001</v>
      </c>
      <c r="L23" s="153"/>
      <c r="M23" s="157">
        <f t="shared" si="1"/>
        <v>49.42</v>
      </c>
      <c r="N23" s="300">
        <f t="shared" si="2"/>
        <v>1.0982222222222223E-2</v>
      </c>
      <c r="O23" s="155">
        <f t="shared" si="3"/>
        <v>2.6</v>
      </c>
      <c r="P23" s="203">
        <f t="shared" si="17"/>
        <v>206.58</v>
      </c>
      <c r="Q23" s="216">
        <f t="shared" si="4"/>
        <v>4.5906666666666672E-2</v>
      </c>
      <c r="R23" s="119">
        <f t="shared" si="23"/>
        <v>79</v>
      </c>
      <c r="S23" s="120">
        <f t="shared" si="24"/>
        <v>0.28000000000000003</v>
      </c>
      <c r="T23" s="124">
        <f t="shared" si="18"/>
        <v>99</v>
      </c>
      <c r="U23" s="125">
        <f t="shared" si="25"/>
        <v>0.35</v>
      </c>
      <c r="V23" s="366"/>
      <c r="W23" s="339">
        <f t="shared" si="5"/>
        <v>64.5</v>
      </c>
      <c r="X23" s="340">
        <f t="shared" si="19"/>
        <v>271.08</v>
      </c>
      <c r="Y23" s="343"/>
      <c r="Z23" s="344">
        <f t="shared" si="6"/>
        <v>4228.92</v>
      </c>
      <c r="AA23" s="345">
        <f t="shared" si="7"/>
        <v>0.06</v>
      </c>
      <c r="AB23" s="346">
        <f t="shared" si="8"/>
        <v>1646.3538461538462</v>
      </c>
      <c r="AC23" s="347">
        <f t="shared" si="9"/>
        <v>1931.3538461538462</v>
      </c>
      <c r="AD23" s="159">
        <f t="shared" si="20"/>
        <v>4</v>
      </c>
      <c r="AE23" s="369"/>
      <c r="AF23" s="341">
        <f t="shared" si="10"/>
        <v>0.31</v>
      </c>
      <c r="AG23" s="342">
        <f t="shared" si="11"/>
        <v>0.01</v>
      </c>
      <c r="AI23" s="217"/>
    </row>
    <row r="24" spans="1:35" ht="15" x14ac:dyDescent="0.25">
      <c r="A24" s="159">
        <f t="shared" si="21"/>
        <v>5</v>
      </c>
      <c r="B24" s="108">
        <f t="shared" si="12"/>
        <v>0</v>
      </c>
      <c r="C24" s="102">
        <f t="shared" si="13"/>
        <v>20</v>
      </c>
      <c r="D24" s="9"/>
      <c r="E24" s="108">
        <f t="shared" si="14"/>
        <v>-5</v>
      </c>
      <c r="F24" s="101">
        <f t="shared" si="26"/>
        <v>85</v>
      </c>
      <c r="G24" s="102">
        <f t="shared" si="15"/>
        <v>370</v>
      </c>
      <c r="H24" s="9"/>
      <c r="I24" s="13">
        <f t="shared" si="16"/>
        <v>1.95</v>
      </c>
      <c r="J24" s="14">
        <f t="shared" si="0"/>
        <v>0.246</v>
      </c>
      <c r="K24" s="15">
        <f t="shared" si="22"/>
        <v>0.504</v>
      </c>
      <c r="L24" s="153"/>
      <c r="M24" s="158">
        <f t="shared" si="1"/>
        <v>94.96</v>
      </c>
      <c r="N24" s="301">
        <f t="shared" si="2"/>
        <v>2.110222222222222E-2</v>
      </c>
      <c r="O24" s="156">
        <f t="shared" si="3"/>
        <v>5</v>
      </c>
      <c r="P24" s="204">
        <f t="shared" si="17"/>
        <v>430.04</v>
      </c>
      <c r="Q24" s="215">
        <f t="shared" si="4"/>
        <v>9.5564444444444452E-2</v>
      </c>
      <c r="R24" s="121">
        <f t="shared" si="23"/>
        <v>86</v>
      </c>
      <c r="S24" s="122">
        <f t="shared" si="24"/>
        <v>0.23</v>
      </c>
      <c r="T24" s="128">
        <f t="shared" si="18"/>
        <v>106</v>
      </c>
      <c r="U24" s="122">
        <f t="shared" si="25"/>
        <v>0.28999999999999998</v>
      </c>
      <c r="V24" s="366"/>
      <c r="W24" s="348">
        <f t="shared" si="5"/>
        <v>126</v>
      </c>
      <c r="X24" s="349">
        <f t="shared" si="19"/>
        <v>556.04</v>
      </c>
      <c r="Y24" s="343"/>
      <c r="Z24" s="352">
        <f t="shared" si="6"/>
        <v>3943.96</v>
      </c>
      <c r="AA24" s="353">
        <f t="shared" si="7"/>
        <v>0.12</v>
      </c>
      <c r="AB24" s="354">
        <f t="shared" si="8"/>
        <v>808.952</v>
      </c>
      <c r="AC24" s="355">
        <f t="shared" si="9"/>
        <v>1178.952</v>
      </c>
      <c r="AD24" s="159">
        <f t="shared" si="20"/>
        <v>5</v>
      </c>
      <c r="AE24" s="369"/>
      <c r="AF24" s="350">
        <f t="shared" si="10"/>
        <v>0.28999999999999998</v>
      </c>
      <c r="AG24" s="351">
        <f t="shared" si="11"/>
        <v>0.03</v>
      </c>
      <c r="AI24" s="217"/>
    </row>
    <row r="25" spans="1:35" ht="15" x14ac:dyDescent="0.25">
      <c r="A25" s="159">
        <f t="shared" si="21"/>
        <v>6</v>
      </c>
      <c r="B25" s="107">
        <f t="shared" si="12"/>
        <v>0</v>
      </c>
      <c r="C25" s="112">
        <f t="shared" si="13"/>
        <v>20</v>
      </c>
      <c r="D25" s="76"/>
      <c r="E25" s="107">
        <f t="shared" si="14"/>
        <v>-5</v>
      </c>
      <c r="F25" s="105">
        <f t="shared" si="26"/>
        <v>80</v>
      </c>
      <c r="G25" s="100">
        <f t="shared" si="15"/>
        <v>450</v>
      </c>
      <c r="H25" s="11"/>
      <c r="I25" s="7">
        <f t="shared" si="16"/>
        <v>2.15</v>
      </c>
      <c r="J25" s="110">
        <f t="shared" si="0"/>
        <v>0.52900000000000003</v>
      </c>
      <c r="K25" s="8">
        <f t="shared" si="22"/>
        <v>1.0329999999999999</v>
      </c>
      <c r="L25" s="153"/>
      <c r="M25" s="157">
        <f t="shared" si="1"/>
        <v>195.67</v>
      </c>
      <c r="N25" s="300">
        <f t="shared" si="2"/>
        <v>4.3482222222222221E-2</v>
      </c>
      <c r="O25" s="155">
        <f t="shared" si="3"/>
        <v>10.3</v>
      </c>
      <c r="P25" s="203">
        <f t="shared" si="17"/>
        <v>835.33</v>
      </c>
      <c r="Q25" s="216">
        <f t="shared" si="4"/>
        <v>0.1856288888888889</v>
      </c>
      <c r="R25" s="119">
        <f t="shared" si="23"/>
        <v>81</v>
      </c>
      <c r="S25" s="120">
        <f t="shared" si="24"/>
        <v>0.18</v>
      </c>
      <c r="T25" s="124">
        <f t="shared" si="18"/>
        <v>101</v>
      </c>
      <c r="U25" s="125">
        <f t="shared" si="25"/>
        <v>0.22</v>
      </c>
      <c r="V25" s="366"/>
      <c r="W25" s="339">
        <f t="shared" si="5"/>
        <v>258.25</v>
      </c>
      <c r="X25" s="340">
        <f t="shared" si="19"/>
        <v>1093.58</v>
      </c>
      <c r="Y25" s="343"/>
      <c r="Z25" s="344">
        <f t="shared" si="6"/>
        <v>3406.42</v>
      </c>
      <c r="AA25" s="345">
        <f t="shared" si="7"/>
        <v>0.24</v>
      </c>
      <c r="AB25" s="346">
        <f t="shared" si="8"/>
        <v>350.77864077669898</v>
      </c>
      <c r="AC25" s="347">
        <f t="shared" si="9"/>
        <v>800.77864077669892</v>
      </c>
      <c r="AD25" s="159">
        <f t="shared" si="20"/>
        <v>6</v>
      </c>
      <c r="AE25" s="369"/>
      <c r="AF25" s="341">
        <f t="shared" si="10"/>
        <v>0.31</v>
      </c>
      <c r="AG25" s="342">
        <f t="shared" si="11"/>
        <v>0.06</v>
      </c>
      <c r="AI25" s="217"/>
    </row>
    <row r="26" spans="1:35" ht="15" x14ac:dyDescent="0.25">
      <c r="A26" s="159">
        <f t="shared" si="21"/>
        <v>7</v>
      </c>
      <c r="B26" s="107">
        <f t="shared" si="12"/>
        <v>0</v>
      </c>
      <c r="C26" s="112">
        <f t="shared" si="13"/>
        <v>20</v>
      </c>
      <c r="D26" s="76"/>
      <c r="E26" s="107">
        <f t="shared" si="14"/>
        <v>70</v>
      </c>
      <c r="F26" s="105">
        <f t="shared" si="26"/>
        <v>150</v>
      </c>
      <c r="G26" s="100">
        <f t="shared" si="15"/>
        <v>600</v>
      </c>
      <c r="H26" s="11"/>
      <c r="I26" s="7">
        <f t="shared" si="16"/>
        <v>2.0499999999999998</v>
      </c>
      <c r="J26" s="110">
        <f t="shared" si="0"/>
        <v>1.0840000000000001</v>
      </c>
      <c r="K26" s="8">
        <f t="shared" si="22"/>
        <v>2.117</v>
      </c>
      <c r="L26" s="153"/>
      <c r="M26" s="157">
        <f t="shared" si="1"/>
        <v>402.83</v>
      </c>
      <c r="N26" s="300">
        <f t="shared" si="2"/>
        <v>8.9517777777777779E-2</v>
      </c>
      <c r="O26" s="155">
        <f t="shared" si="3"/>
        <v>21.2</v>
      </c>
      <c r="P26" s="203">
        <f t="shared" si="17"/>
        <v>2391.17</v>
      </c>
      <c r="Q26" s="216">
        <f t="shared" si="4"/>
        <v>0.53137111111111113</v>
      </c>
      <c r="R26" s="119">
        <f t="shared" si="23"/>
        <v>113</v>
      </c>
      <c r="S26" s="120">
        <f t="shared" si="24"/>
        <v>0.19</v>
      </c>
      <c r="T26" s="124">
        <f t="shared" si="18"/>
        <v>133</v>
      </c>
      <c r="U26" s="125">
        <f t="shared" si="25"/>
        <v>0.22</v>
      </c>
      <c r="V26" s="366"/>
      <c r="W26" s="339">
        <f t="shared" si="5"/>
        <v>529.25</v>
      </c>
      <c r="X26" s="340">
        <f t="shared" si="19"/>
        <v>2920.42</v>
      </c>
      <c r="Y26" s="343"/>
      <c r="Z26" s="344">
        <f t="shared" si="6"/>
        <v>1579.58</v>
      </c>
      <c r="AA26" s="345">
        <f t="shared" si="7"/>
        <v>0.65</v>
      </c>
      <c r="AB26" s="346">
        <f t="shared" si="8"/>
        <v>94.480188679245288</v>
      </c>
      <c r="AC26" s="347">
        <f t="shared" si="9"/>
        <v>694.48018867924532</v>
      </c>
      <c r="AD26" s="159">
        <f t="shared" si="20"/>
        <v>7</v>
      </c>
      <c r="AE26" s="369"/>
      <c r="AF26" s="341">
        <f t="shared" si="10"/>
        <v>0.22</v>
      </c>
      <c r="AG26" s="342">
        <f t="shared" si="11"/>
        <v>0.12</v>
      </c>
      <c r="AI26" s="378">
        <v>2</v>
      </c>
    </row>
    <row r="27" spans="1:35" ht="15" x14ac:dyDescent="0.25">
      <c r="A27" s="159">
        <f t="shared" si="21"/>
        <v>8</v>
      </c>
      <c r="B27" s="107">
        <f t="shared" si="12"/>
        <v>0</v>
      </c>
      <c r="C27" s="112">
        <f t="shared" si="13"/>
        <v>20</v>
      </c>
      <c r="D27" s="76"/>
      <c r="E27" s="107">
        <f t="shared" si="14"/>
        <v>0</v>
      </c>
      <c r="F27" s="105">
        <f t="shared" si="26"/>
        <v>150</v>
      </c>
      <c r="G27" s="100">
        <f t="shared" si="15"/>
        <v>750</v>
      </c>
      <c r="H27" s="11"/>
      <c r="I27" s="7">
        <f t="shared" si="16"/>
        <v>2.0499999999999998</v>
      </c>
      <c r="J27" s="110">
        <f t="shared" si="0"/>
        <v>2.222</v>
      </c>
      <c r="K27" s="8">
        <f t="shared" si="22"/>
        <v>4.3390000000000004</v>
      </c>
      <c r="L27" s="153"/>
      <c r="M27" s="157">
        <f t="shared" si="1"/>
        <v>824.61</v>
      </c>
      <c r="N27" s="300">
        <f t="shared" si="2"/>
        <v>0.18324666666666667</v>
      </c>
      <c r="O27" s="155">
        <f t="shared" si="3"/>
        <v>43.4</v>
      </c>
      <c r="P27" s="203">
        <f t="shared" si="17"/>
        <v>5593.39</v>
      </c>
      <c r="Q27" s="216">
        <f t="shared" si="4"/>
        <v>1.2429755555555557</v>
      </c>
      <c r="R27" s="119">
        <f t="shared" si="23"/>
        <v>129</v>
      </c>
      <c r="S27" s="120">
        <f t="shared" si="24"/>
        <v>0.17</v>
      </c>
      <c r="T27" s="124">
        <f t="shared" si="18"/>
        <v>149</v>
      </c>
      <c r="U27" s="125">
        <f t="shared" si="25"/>
        <v>0.2</v>
      </c>
      <c r="V27" s="366"/>
      <c r="W27" s="339">
        <f t="shared" si="5"/>
        <v>1084.75</v>
      </c>
      <c r="X27" s="340">
        <f t="shared" si="19"/>
        <v>6678.14</v>
      </c>
      <c r="Y27" s="343"/>
      <c r="Z27" s="344">
        <f t="shared" si="6"/>
        <v>-2178.14</v>
      </c>
      <c r="AA27" s="345">
        <f t="shared" si="7"/>
        <v>1.48</v>
      </c>
      <c r="AB27" s="346">
        <f t="shared" si="8"/>
        <v>0</v>
      </c>
      <c r="AC27" s="347">
        <f t="shared" si="9"/>
        <v>0</v>
      </c>
      <c r="AD27" s="159">
        <f t="shared" si="20"/>
        <v>8</v>
      </c>
      <c r="AE27" s="369"/>
      <c r="AF27" s="341">
        <f t="shared" si="10"/>
        <v>0.19</v>
      </c>
      <c r="AG27" s="342">
        <f t="shared" si="11"/>
        <v>0.24</v>
      </c>
      <c r="AI27" s="378"/>
    </row>
    <row r="28" spans="1:35" ht="17.25" customHeight="1" x14ac:dyDescent="0.25">
      <c r="A28" s="159">
        <f t="shared" si="21"/>
        <v>9</v>
      </c>
      <c r="B28" s="107">
        <f t="shared" si="12"/>
        <v>0</v>
      </c>
      <c r="C28" s="112">
        <f t="shared" si="13"/>
        <v>20</v>
      </c>
      <c r="D28" s="76"/>
      <c r="E28" s="107">
        <f t="shared" si="14"/>
        <v>0</v>
      </c>
      <c r="F28" s="105">
        <f t="shared" si="26"/>
        <v>150</v>
      </c>
      <c r="G28" s="100">
        <f t="shared" si="15"/>
        <v>900</v>
      </c>
      <c r="H28" s="11"/>
      <c r="I28" s="7">
        <f t="shared" si="16"/>
        <v>2.0499999999999998</v>
      </c>
      <c r="J28" s="110">
        <f t="shared" si="0"/>
        <v>4.5549999999999997</v>
      </c>
      <c r="K28" s="8">
        <f t="shared" si="22"/>
        <v>8.8940000000000001</v>
      </c>
      <c r="L28" s="153"/>
      <c r="M28" s="157">
        <f t="shared" si="1"/>
        <v>1689.06</v>
      </c>
      <c r="N28" s="300">
        <f t="shared" si="2"/>
        <v>0.37534666666666666</v>
      </c>
      <c r="O28" s="155">
        <f t="shared" si="3"/>
        <v>88.9</v>
      </c>
      <c r="P28" s="203">
        <f t="shared" si="17"/>
        <v>12148.94</v>
      </c>
      <c r="Q28" s="216">
        <f t="shared" si="4"/>
        <v>2.6997644444444444</v>
      </c>
      <c r="R28" s="119">
        <f t="shared" si="23"/>
        <v>137</v>
      </c>
      <c r="S28" s="120">
        <f t="shared" si="24"/>
        <v>0.15</v>
      </c>
      <c r="T28" s="124">
        <f t="shared" si="18"/>
        <v>157</v>
      </c>
      <c r="U28" s="125">
        <f t="shared" si="25"/>
        <v>0.17</v>
      </c>
      <c r="V28" s="366"/>
      <c r="W28" s="339">
        <f t="shared" si="5"/>
        <v>2223.5</v>
      </c>
      <c r="X28" s="340">
        <f t="shared" si="19"/>
        <v>14372.44</v>
      </c>
      <c r="Y28" s="343"/>
      <c r="Z28" s="344">
        <f t="shared" si="6"/>
        <v>-9872.44</v>
      </c>
      <c r="AA28" s="345">
        <f t="shared" si="7"/>
        <v>3.19</v>
      </c>
      <c r="AB28" s="346">
        <f t="shared" si="8"/>
        <v>0</v>
      </c>
      <c r="AC28" s="347">
        <f t="shared" si="9"/>
        <v>0</v>
      </c>
      <c r="AD28" s="159">
        <f t="shared" si="20"/>
        <v>9</v>
      </c>
      <c r="AE28" s="369"/>
      <c r="AF28" s="341">
        <f t="shared" si="10"/>
        <v>0.18</v>
      </c>
      <c r="AG28" s="342">
        <f t="shared" si="11"/>
        <v>0.49</v>
      </c>
      <c r="AI28" s="173"/>
    </row>
    <row r="29" spans="1:35" ht="15" x14ac:dyDescent="0.25">
      <c r="A29" s="159">
        <f t="shared" si="21"/>
        <v>10</v>
      </c>
      <c r="B29" s="108">
        <f t="shared" si="12"/>
        <v>0</v>
      </c>
      <c r="C29" s="102">
        <f t="shared" si="13"/>
        <v>20</v>
      </c>
      <c r="D29" s="9"/>
      <c r="E29" s="108">
        <f t="shared" si="14"/>
        <v>0</v>
      </c>
      <c r="F29" s="101">
        <f t="shared" si="26"/>
        <v>150</v>
      </c>
      <c r="G29" s="102">
        <f t="shared" si="15"/>
        <v>1050</v>
      </c>
      <c r="H29" s="9"/>
      <c r="I29" s="13">
        <f t="shared" si="16"/>
        <v>2.0499999999999998</v>
      </c>
      <c r="J29" s="14">
        <f t="shared" si="0"/>
        <v>9.3379999999999992</v>
      </c>
      <c r="K29" s="15">
        <f t="shared" si="22"/>
        <v>18.231999999999999</v>
      </c>
      <c r="L29" s="153"/>
      <c r="M29" s="158">
        <f t="shared" si="1"/>
        <v>3463.68</v>
      </c>
      <c r="N29" s="301">
        <f t="shared" si="2"/>
        <v>0.76970666666666665</v>
      </c>
      <c r="O29" s="156">
        <f t="shared" si="3"/>
        <v>182.3</v>
      </c>
      <c r="P29" s="204">
        <f t="shared" si="17"/>
        <v>25577.32</v>
      </c>
      <c r="Q29" s="215">
        <f t="shared" si="4"/>
        <v>5.683848888888889</v>
      </c>
      <c r="R29" s="121">
        <f t="shared" si="23"/>
        <v>140</v>
      </c>
      <c r="S29" s="122">
        <f t="shared" si="24"/>
        <v>0.13</v>
      </c>
      <c r="T29" s="128">
        <f t="shared" si="18"/>
        <v>160</v>
      </c>
      <c r="U29" s="122">
        <f t="shared" si="25"/>
        <v>0.15</v>
      </c>
      <c r="V29" s="366"/>
      <c r="W29" s="348">
        <f t="shared" si="5"/>
        <v>4558</v>
      </c>
      <c r="X29" s="349">
        <f t="shared" si="19"/>
        <v>30135.32</v>
      </c>
      <c r="Y29" s="343"/>
      <c r="Z29" s="352">
        <f t="shared" si="6"/>
        <v>-25635.32</v>
      </c>
      <c r="AA29" s="353">
        <f t="shared" si="7"/>
        <v>6.7</v>
      </c>
      <c r="AB29" s="354">
        <f t="shared" si="8"/>
        <v>0</v>
      </c>
      <c r="AC29" s="355">
        <f t="shared" si="9"/>
        <v>0</v>
      </c>
      <c r="AD29" s="159">
        <f t="shared" si="20"/>
        <v>10</v>
      </c>
      <c r="AE29" s="369"/>
      <c r="AF29" s="350">
        <f t="shared" si="10"/>
        <v>0.18</v>
      </c>
      <c r="AG29" s="351">
        <f t="shared" si="11"/>
        <v>1.01</v>
      </c>
    </row>
    <row r="30" spans="1:35" ht="15" x14ac:dyDescent="0.25">
      <c r="A30" s="159">
        <f t="shared" si="21"/>
        <v>11</v>
      </c>
      <c r="B30" s="107">
        <f t="shared" si="12"/>
        <v>0</v>
      </c>
      <c r="C30" s="112">
        <f t="shared" si="13"/>
        <v>20</v>
      </c>
      <c r="D30" s="76"/>
      <c r="E30" s="107">
        <f t="shared" si="14"/>
        <v>0</v>
      </c>
      <c r="F30" s="105">
        <f t="shared" si="26"/>
        <v>150</v>
      </c>
      <c r="G30" s="100">
        <f t="shared" si="15"/>
        <v>1200</v>
      </c>
      <c r="H30" s="11"/>
      <c r="I30" s="7">
        <f t="shared" si="16"/>
        <v>2.0499999999999998</v>
      </c>
      <c r="J30" s="110">
        <f t="shared" si="0"/>
        <v>19.143000000000001</v>
      </c>
      <c r="K30" s="8">
        <f t="shared" si="22"/>
        <v>37.375</v>
      </c>
      <c r="L30" s="153"/>
      <c r="M30" s="157">
        <f t="shared" si="1"/>
        <v>7102.25</v>
      </c>
      <c r="N30" s="300">
        <f t="shared" si="2"/>
        <v>1.5782777777777777</v>
      </c>
      <c r="O30" s="155">
        <f t="shared" si="3"/>
        <v>373.8</v>
      </c>
      <c r="P30" s="203">
        <f t="shared" si="17"/>
        <v>53113.75</v>
      </c>
      <c r="Q30" s="216">
        <f t="shared" si="4"/>
        <v>11.803055555555556</v>
      </c>
      <c r="R30" s="119">
        <f t="shared" si="23"/>
        <v>142</v>
      </c>
      <c r="S30" s="120">
        <f t="shared" si="24"/>
        <v>0.12</v>
      </c>
      <c r="T30" s="124">
        <f t="shared" si="18"/>
        <v>162</v>
      </c>
      <c r="U30" s="125">
        <f t="shared" si="25"/>
        <v>0.14000000000000001</v>
      </c>
      <c r="V30" s="366"/>
      <c r="W30" s="339">
        <f t="shared" si="5"/>
        <v>9343.75</v>
      </c>
      <c r="X30" s="340">
        <f t="shared" si="19"/>
        <v>62457.5</v>
      </c>
      <c r="Y30" s="343"/>
      <c r="Z30" s="344">
        <f t="shared" si="6"/>
        <v>-57957.5</v>
      </c>
      <c r="AA30" s="345">
        <f t="shared" si="7"/>
        <v>13.88</v>
      </c>
      <c r="AB30" s="346">
        <f t="shared" si="8"/>
        <v>0</v>
      </c>
      <c r="AC30" s="347">
        <f t="shared" si="9"/>
        <v>0</v>
      </c>
      <c r="AD30" s="159">
        <f t="shared" si="20"/>
        <v>11</v>
      </c>
      <c r="AE30" s="369"/>
      <c r="AF30" s="341">
        <f t="shared" si="10"/>
        <v>0.18</v>
      </c>
      <c r="AG30" s="342">
        <f t="shared" si="11"/>
        <v>2.08</v>
      </c>
    </row>
    <row r="31" spans="1:35" ht="15" x14ac:dyDescent="0.25">
      <c r="A31" s="159">
        <f t="shared" si="21"/>
        <v>12</v>
      </c>
      <c r="B31" s="107">
        <f t="shared" si="12"/>
        <v>0</v>
      </c>
      <c r="C31" s="112">
        <f t="shared" si="13"/>
        <v>20</v>
      </c>
      <c r="D31" s="76"/>
      <c r="E31" s="107">
        <f t="shared" si="14"/>
        <v>0</v>
      </c>
      <c r="F31" s="105">
        <f t="shared" si="26"/>
        <v>150</v>
      </c>
      <c r="G31" s="100">
        <f t="shared" si="15"/>
        <v>1350</v>
      </c>
      <c r="H31" s="11"/>
      <c r="I31" s="7">
        <f t="shared" si="16"/>
        <v>2.0499999999999998</v>
      </c>
      <c r="J31" s="110">
        <f t="shared" si="0"/>
        <v>39.243000000000002</v>
      </c>
      <c r="K31" s="8">
        <f t="shared" si="22"/>
        <v>76.617999999999995</v>
      </c>
      <c r="L31" s="153"/>
      <c r="M31" s="157">
        <f t="shared" si="1"/>
        <v>14557.82</v>
      </c>
      <c r="N31" s="300">
        <f t="shared" si="2"/>
        <v>3.235071111111111</v>
      </c>
      <c r="O31" s="155">
        <f t="shared" si="3"/>
        <v>766.2</v>
      </c>
      <c r="P31" s="203">
        <f t="shared" si="17"/>
        <v>109576.18</v>
      </c>
      <c r="Q31" s="216">
        <f t="shared" si="4"/>
        <v>24.35026222222222</v>
      </c>
      <c r="R31" s="119">
        <f t="shared" si="23"/>
        <v>143</v>
      </c>
      <c r="S31" s="120">
        <f t="shared" si="24"/>
        <v>0.11</v>
      </c>
      <c r="T31" s="124">
        <f t="shared" si="18"/>
        <v>163</v>
      </c>
      <c r="U31" s="125">
        <f t="shared" si="25"/>
        <v>0.12</v>
      </c>
      <c r="V31" s="366"/>
      <c r="W31" s="339">
        <f t="shared" si="5"/>
        <v>19154.5</v>
      </c>
      <c r="X31" s="340">
        <f t="shared" si="19"/>
        <v>128730.68</v>
      </c>
      <c r="Y31" s="343"/>
      <c r="Z31" s="344">
        <f t="shared" si="6"/>
        <v>-124230.68</v>
      </c>
      <c r="AA31" s="345">
        <f t="shared" si="7"/>
        <v>28.61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0.17</v>
      </c>
      <c r="AG31" s="342">
        <f t="shared" si="11"/>
        <v>4.26</v>
      </c>
    </row>
    <row r="32" spans="1:35" ht="15" x14ac:dyDescent="0.25">
      <c r="A32" s="159">
        <f t="shared" si="21"/>
        <v>13</v>
      </c>
      <c r="B32" s="107">
        <f t="shared" si="12"/>
        <v>0</v>
      </c>
      <c r="C32" s="112">
        <f t="shared" si="13"/>
        <v>20</v>
      </c>
      <c r="D32" s="76"/>
      <c r="E32" s="107">
        <f t="shared" si="14"/>
        <v>0</v>
      </c>
      <c r="F32" s="105">
        <f t="shared" si="26"/>
        <v>150</v>
      </c>
      <c r="G32" s="100">
        <f t="shared" si="15"/>
        <v>1500</v>
      </c>
      <c r="H32" s="11"/>
      <c r="I32" s="7">
        <f t="shared" si="16"/>
        <v>2.0499999999999998</v>
      </c>
      <c r="J32" s="110">
        <f t="shared" si="0"/>
        <v>80.447999999999993</v>
      </c>
      <c r="K32" s="8">
        <f t="shared" si="22"/>
        <v>157.06599999999997</v>
      </c>
      <c r="L32" s="153"/>
      <c r="M32" s="157">
        <f t="shared" si="1"/>
        <v>29843.34</v>
      </c>
      <c r="N32" s="300">
        <f t="shared" si="2"/>
        <v>6.6318533333333329</v>
      </c>
      <c r="O32" s="155">
        <f t="shared" si="3"/>
        <v>1570.7</v>
      </c>
      <c r="P32" s="203">
        <f t="shared" si="17"/>
        <v>225310.66</v>
      </c>
      <c r="Q32" s="216">
        <f t="shared" si="4"/>
        <v>50.069035555555558</v>
      </c>
      <c r="R32" s="119">
        <f t="shared" si="23"/>
        <v>143</v>
      </c>
      <c r="S32" s="120">
        <f t="shared" si="24"/>
        <v>0.1</v>
      </c>
      <c r="T32" s="124">
        <f t="shared" si="18"/>
        <v>163</v>
      </c>
      <c r="U32" s="125">
        <f t="shared" si="25"/>
        <v>0.11</v>
      </c>
      <c r="V32" s="366"/>
      <c r="W32" s="339">
        <f t="shared" si="5"/>
        <v>39266.5</v>
      </c>
      <c r="X32" s="340">
        <f t="shared" si="19"/>
        <v>264577.15999999997</v>
      </c>
      <c r="Y32" s="343"/>
      <c r="Z32" s="344">
        <f t="shared" si="6"/>
        <v>-260077.16</v>
      </c>
      <c r="AA32" s="345">
        <f t="shared" si="7"/>
        <v>58.79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0.17</v>
      </c>
      <c r="AG32" s="342">
        <f t="shared" si="11"/>
        <v>8.73</v>
      </c>
    </row>
    <row r="33" spans="1:33" ht="15" x14ac:dyDescent="0.25">
      <c r="A33" s="159">
        <f t="shared" si="21"/>
        <v>14</v>
      </c>
      <c r="B33" s="107">
        <f t="shared" si="12"/>
        <v>0</v>
      </c>
      <c r="C33" s="112">
        <f t="shared" si="13"/>
        <v>20</v>
      </c>
      <c r="D33" s="76"/>
      <c r="E33" s="107">
        <f t="shared" si="14"/>
        <v>0</v>
      </c>
      <c r="F33" s="105">
        <f t="shared" si="26"/>
        <v>150</v>
      </c>
      <c r="G33" s="100">
        <f t="shared" si="15"/>
        <v>1650</v>
      </c>
      <c r="H33" s="11"/>
      <c r="I33" s="7">
        <f t="shared" si="16"/>
        <v>2.0499999999999998</v>
      </c>
      <c r="J33" s="110">
        <f t="shared" si="0"/>
        <v>164.91800000000001</v>
      </c>
      <c r="K33" s="8">
        <f t="shared" si="22"/>
        <v>321.98399999999998</v>
      </c>
      <c r="L33" s="153"/>
      <c r="M33" s="157">
        <f t="shared" si="1"/>
        <v>61176.160000000003</v>
      </c>
      <c r="N33" s="300">
        <f t="shared" si="2"/>
        <v>13.594702222222223</v>
      </c>
      <c r="O33" s="155">
        <f t="shared" si="3"/>
        <v>3219.8</v>
      </c>
      <c r="P33" s="203">
        <f t="shared" si="17"/>
        <v>462564.84</v>
      </c>
      <c r="Q33" s="216">
        <f t="shared" si="4"/>
        <v>102.79218666666667</v>
      </c>
      <c r="R33" s="119">
        <f t="shared" si="23"/>
        <v>144</v>
      </c>
      <c r="S33" s="120">
        <f t="shared" si="24"/>
        <v>0.09</v>
      </c>
      <c r="T33" s="124">
        <f t="shared" si="18"/>
        <v>164</v>
      </c>
      <c r="U33" s="125">
        <f t="shared" si="25"/>
        <v>0.1</v>
      </c>
      <c r="V33" s="366"/>
      <c r="W33" s="339">
        <f t="shared" si="5"/>
        <v>80496</v>
      </c>
      <c r="X33" s="340">
        <f t="shared" si="19"/>
        <v>543060.84</v>
      </c>
      <c r="Y33" s="343"/>
      <c r="Z33" s="344">
        <f t="shared" si="6"/>
        <v>-538560.84</v>
      </c>
      <c r="AA33" s="345">
        <f t="shared" si="7"/>
        <v>120.68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0.17</v>
      </c>
      <c r="AG33" s="342">
        <f t="shared" si="11"/>
        <v>17.89</v>
      </c>
    </row>
    <row r="34" spans="1:33" ht="15" x14ac:dyDescent="0.25">
      <c r="A34" s="159">
        <f t="shared" si="21"/>
        <v>15</v>
      </c>
      <c r="B34" s="108">
        <f t="shared" si="12"/>
        <v>0</v>
      </c>
      <c r="C34" s="102">
        <f t="shared" si="13"/>
        <v>20</v>
      </c>
      <c r="D34" s="9"/>
      <c r="E34" s="108">
        <f t="shared" si="14"/>
        <v>0</v>
      </c>
      <c r="F34" s="101">
        <f t="shared" si="26"/>
        <v>150</v>
      </c>
      <c r="G34" s="102">
        <f t="shared" si="15"/>
        <v>1800</v>
      </c>
      <c r="H34" s="9"/>
      <c r="I34" s="13">
        <f t="shared" si="16"/>
        <v>2.0499999999999998</v>
      </c>
      <c r="J34" s="14">
        <f t="shared" si="0"/>
        <v>338.08199999999999</v>
      </c>
      <c r="K34" s="15">
        <f t="shared" si="22"/>
        <v>660.06600000000003</v>
      </c>
      <c r="L34" s="153"/>
      <c r="M34" s="158">
        <f t="shared" si="1"/>
        <v>125413.34</v>
      </c>
      <c r="N34" s="301">
        <f t="shared" si="2"/>
        <v>27.869631111111111</v>
      </c>
      <c r="O34" s="156">
        <f t="shared" si="3"/>
        <v>6600.7</v>
      </c>
      <c r="P34" s="204">
        <f t="shared" si="17"/>
        <v>948915.66</v>
      </c>
      <c r="Q34" s="215">
        <f t="shared" si="4"/>
        <v>210.87014666666667</v>
      </c>
      <c r="R34" s="121">
        <f t="shared" si="23"/>
        <v>144</v>
      </c>
      <c r="S34" s="122">
        <f t="shared" si="24"/>
        <v>0.08</v>
      </c>
      <c r="T34" s="126">
        <f t="shared" si="18"/>
        <v>164</v>
      </c>
      <c r="U34" s="127">
        <f t="shared" si="25"/>
        <v>0.09</v>
      </c>
      <c r="V34" s="366"/>
      <c r="W34" s="348">
        <f t="shared" si="5"/>
        <v>165016.5</v>
      </c>
      <c r="X34" s="349">
        <f t="shared" si="19"/>
        <v>1113932.1599999999</v>
      </c>
      <c r="Y34" s="343"/>
      <c r="Z34" s="352">
        <f t="shared" si="6"/>
        <v>-1109432.1599999999</v>
      </c>
      <c r="AA34" s="353">
        <f t="shared" si="7"/>
        <v>247.54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0.17</v>
      </c>
      <c r="AG34" s="351">
        <f t="shared" si="11"/>
        <v>36.67</v>
      </c>
    </row>
    <row r="35" spans="1:33" ht="15" x14ac:dyDescent="0.25">
      <c r="A35" s="159">
        <f t="shared" si="21"/>
        <v>16</v>
      </c>
      <c r="B35" s="107">
        <f t="shared" si="12"/>
        <v>0</v>
      </c>
      <c r="C35" s="112">
        <f t="shared" si="13"/>
        <v>20</v>
      </c>
      <c r="D35" s="76"/>
      <c r="E35" s="107">
        <f t="shared" si="14"/>
        <v>0</v>
      </c>
      <c r="F35" s="105">
        <f t="shared" si="26"/>
        <v>150</v>
      </c>
      <c r="G35" s="100">
        <f t="shared" si="15"/>
        <v>1950</v>
      </c>
      <c r="H35" s="11"/>
      <c r="I35" s="7">
        <f t="shared" si="16"/>
        <v>2.0499999999999998</v>
      </c>
      <c r="J35" s="110">
        <f t="shared" si="0"/>
        <v>693.06799999999998</v>
      </c>
      <c r="K35" s="8">
        <f t="shared" si="22"/>
        <v>1353.134</v>
      </c>
      <c r="L35" s="153"/>
      <c r="M35" s="157">
        <f t="shared" si="1"/>
        <v>257094.66</v>
      </c>
      <c r="N35" s="300">
        <f t="shared" si="2"/>
        <v>57.132146666666671</v>
      </c>
      <c r="O35" s="155">
        <f t="shared" si="3"/>
        <v>13531.3</v>
      </c>
      <c r="P35" s="203">
        <f t="shared" si="17"/>
        <v>1945951.34</v>
      </c>
      <c r="Q35" s="216">
        <f t="shared" si="4"/>
        <v>432.43363111111114</v>
      </c>
      <c r="R35" s="119">
        <f t="shared" si="23"/>
        <v>144</v>
      </c>
      <c r="S35" s="120">
        <f t="shared" si="24"/>
        <v>7.0000000000000007E-2</v>
      </c>
      <c r="T35" s="124">
        <f t="shared" si="18"/>
        <v>164</v>
      </c>
      <c r="U35" s="125">
        <f t="shared" si="25"/>
        <v>0.08</v>
      </c>
      <c r="V35" s="366"/>
      <c r="W35" s="339">
        <f t="shared" si="5"/>
        <v>338283.5</v>
      </c>
      <c r="X35" s="340">
        <f t="shared" si="19"/>
        <v>2284234.84</v>
      </c>
      <c r="Y35" s="343"/>
      <c r="Z35" s="344">
        <f t="shared" si="6"/>
        <v>-2279734.84</v>
      </c>
      <c r="AA35" s="345">
        <f t="shared" si="7"/>
        <v>507.61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0.17</v>
      </c>
      <c r="AG35" s="342">
        <f t="shared" si="11"/>
        <v>75.17</v>
      </c>
    </row>
    <row r="36" spans="1:33" ht="15" x14ac:dyDescent="0.25">
      <c r="A36" s="159">
        <f t="shared" si="21"/>
        <v>17</v>
      </c>
      <c r="B36" s="107">
        <f t="shared" si="12"/>
        <v>0</v>
      </c>
      <c r="C36" s="112">
        <f t="shared" si="13"/>
        <v>20</v>
      </c>
      <c r="D36" s="76"/>
      <c r="E36" s="107">
        <f t="shared" si="14"/>
        <v>0</v>
      </c>
      <c r="F36" s="105">
        <f t="shared" si="26"/>
        <v>150</v>
      </c>
      <c r="G36" s="100">
        <f t="shared" si="15"/>
        <v>2100</v>
      </c>
      <c r="H36" s="11"/>
      <c r="I36" s="7">
        <f t="shared" si="16"/>
        <v>2.0499999999999998</v>
      </c>
      <c r="J36" s="110">
        <f t="shared" si="0"/>
        <v>1420.789</v>
      </c>
      <c r="K36" s="8">
        <f t="shared" si="22"/>
        <v>2773.9229999999998</v>
      </c>
      <c r="L36" s="153"/>
      <c r="M36" s="157">
        <f t="shared" si="1"/>
        <v>527044.77</v>
      </c>
      <c r="N36" s="300">
        <f t="shared" si="2"/>
        <v>117.12106</v>
      </c>
      <c r="O36" s="155">
        <f t="shared" si="3"/>
        <v>27739.200000000001</v>
      </c>
      <c r="P36" s="203">
        <f t="shared" si="17"/>
        <v>3989854.23</v>
      </c>
      <c r="Q36" s="216">
        <f t="shared" si="4"/>
        <v>886.63427333333334</v>
      </c>
      <c r="R36" s="119">
        <f t="shared" si="23"/>
        <v>144</v>
      </c>
      <c r="S36" s="120">
        <f t="shared" si="24"/>
        <v>7.0000000000000007E-2</v>
      </c>
      <c r="T36" s="124">
        <f t="shared" si="18"/>
        <v>164</v>
      </c>
      <c r="U36" s="125">
        <f t="shared" si="25"/>
        <v>0.08</v>
      </c>
      <c r="V36" s="366"/>
      <c r="W36" s="339">
        <f t="shared" si="5"/>
        <v>693480.75</v>
      </c>
      <c r="X36" s="340">
        <f t="shared" si="19"/>
        <v>4683334.9800000004</v>
      </c>
      <c r="Y36" s="343"/>
      <c r="Z36" s="344">
        <f t="shared" si="6"/>
        <v>-4678834.9800000004</v>
      </c>
      <c r="AA36" s="345">
        <f t="shared" si="7"/>
        <v>1040.74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0.17</v>
      </c>
      <c r="AG36" s="342">
        <f t="shared" si="11"/>
        <v>154.11000000000001</v>
      </c>
    </row>
    <row r="37" spans="1:33" ht="15" x14ac:dyDescent="0.25">
      <c r="A37" s="159">
        <f t="shared" si="21"/>
        <v>18</v>
      </c>
      <c r="B37" s="107">
        <f t="shared" si="12"/>
        <v>0</v>
      </c>
      <c r="C37" s="112">
        <f t="shared" si="13"/>
        <v>20</v>
      </c>
      <c r="D37" s="76"/>
      <c r="E37" s="107">
        <f t="shared" si="14"/>
        <v>0</v>
      </c>
      <c r="F37" s="105">
        <f t="shared" si="26"/>
        <v>150</v>
      </c>
      <c r="G37" s="100">
        <f t="shared" si="15"/>
        <v>2250</v>
      </c>
      <c r="H37" s="11"/>
      <c r="I37" s="7">
        <f t="shared" si="16"/>
        <v>2.0499999999999998</v>
      </c>
      <c r="J37" s="110">
        <f t="shared" si="0"/>
        <v>2912.6170000000002</v>
      </c>
      <c r="K37" s="8">
        <f t="shared" si="22"/>
        <v>5686.54</v>
      </c>
      <c r="L37" s="153"/>
      <c r="M37" s="157">
        <f t="shared" si="1"/>
        <v>1080442.6000000001</v>
      </c>
      <c r="N37" s="300">
        <f t="shared" si="2"/>
        <v>240.09835555555557</v>
      </c>
      <c r="O37" s="155">
        <f t="shared" si="3"/>
        <v>56865.4</v>
      </c>
      <c r="P37" s="203">
        <f t="shared" si="17"/>
        <v>8179860.4000000004</v>
      </c>
      <c r="Q37" s="216">
        <f t="shared" si="4"/>
        <v>1817.7467555555556</v>
      </c>
      <c r="R37" s="119">
        <f t="shared" si="23"/>
        <v>144</v>
      </c>
      <c r="S37" s="120">
        <f t="shared" si="24"/>
        <v>0.06</v>
      </c>
      <c r="T37" s="124">
        <f t="shared" si="18"/>
        <v>164</v>
      </c>
      <c r="U37" s="125">
        <f t="shared" si="25"/>
        <v>7.0000000000000007E-2</v>
      </c>
      <c r="V37" s="366"/>
      <c r="W37" s="339">
        <f t="shared" si="5"/>
        <v>1421635</v>
      </c>
      <c r="X37" s="340">
        <f t="shared" si="19"/>
        <v>9601495.4000000004</v>
      </c>
      <c r="Y37" s="343"/>
      <c r="Z37" s="344">
        <f t="shared" si="6"/>
        <v>-9596995.4000000004</v>
      </c>
      <c r="AA37" s="345">
        <f t="shared" si="7"/>
        <v>2133.67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0.17</v>
      </c>
      <c r="AG37" s="342">
        <f t="shared" si="11"/>
        <v>315.92</v>
      </c>
    </row>
    <row r="38" spans="1:33" ht="15" x14ac:dyDescent="0.25">
      <c r="A38" s="159">
        <f t="shared" si="21"/>
        <v>19</v>
      </c>
      <c r="B38" s="107">
        <f t="shared" si="12"/>
        <v>0</v>
      </c>
      <c r="C38" s="112">
        <f t="shared" si="13"/>
        <v>20</v>
      </c>
      <c r="D38" s="76"/>
      <c r="E38" s="107">
        <f t="shared" si="14"/>
        <v>0</v>
      </c>
      <c r="F38" s="105">
        <f t="shared" si="26"/>
        <v>150</v>
      </c>
      <c r="G38" s="100">
        <f t="shared" si="15"/>
        <v>2400</v>
      </c>
      <c r="H38" s="11"/>
      <c r="I38" s="7">
        <f t="shared" si="16"/>
        <v>2.0499999999999998</v>
      </c>
      <c r="J38" s="110">
        <f t="shared" si="0"/>
        <v>5970.8649999999998</v>
      </c>
      <c r="K38" s="8">
        <f t="shared" si="22"/>
        <v>11657.404999999999</v>
      </c>
      <c r="L38" s="153"/>
      <c r="M38" s="157">
        <f t="shared" si="1"/>
        <v>2214907.9500000002</v>
      </c>
      <c r="N38" s="300">
        <f t="shared" si="2"/>
        <v>492.20176666666669</v>
      </c>
      <c r="O38" s="155">
        <f t="shared" si="3"/>
        <v>116574.1</v>
      </c>
      <c r="P38" s="203">
        <f t="shared" si="17"/>
        <v>16769379.050000001</v>
      </c>
      <c r="Q38" s="216">
        <f t="shared" si="4"/>
        <v>3726.5286777777778</v>
      </c>
      <c r="R38" s="119">
        <f t="shared" si="23"/>
        <v>144</v>
      </c>
      <c r="S38" s="120">
        <f t="shared" si="24"/>
        <v>0.06</v>
      </c>
      <c r="T38" s="124">
        <f t="shared" si="18"/>
        <v>164</v>
      </c>
      <c r="U38" s="125">
        <f t="shared" si="25"/>
        <v>7.0000000000000007E-2</v>
      </c>
      <c r="V38" s="366"/>
      <c r="W38" s="339">
        <f t="shared" si="5"/>
        <v>2914351.25</v>
      </c>
      <c r="X38" s="340">
        <f t="shared" si="19"/>
        <v>19683730.300000001</v>
      </c>
      <c r="Y38" s="343"/>
      <c r="Z38" s="344">
        <f t="shared" si="6"/>
        <v>-19679230.300000001</v>
      </c>
      <c r="AA38" s="345">
        <f t="shared" si="7"/>
        <v>4374.16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0.17</v>
      </c>
      <c r="AG38" s="342">
        <f t="shared" si="11"/>
        <v>647.63</v>
      </c>
    </row>
    <row r="39" spans="1:33" ht="15" x14ac:dyDescent="0.25">
      <c r="A39" s="159">
        <f t="shared" si="21"/>
        <v>20</v>
      </c>
      <c r="B39" s="108">
        <f t="shared" si="12"/>
        <v>0</v>
      </c>
      <c r="C39" s="102">
        <f t="shared" si="13"/>
        <v>20</v>
      </c>
      <c r="D39" s="9"/>
      <c r="E39" s="108">
        <f t="shared" si="14"/>
        <v>0</v>
      </c>
      <c r="F39" s="101">
        <f t="shared" si="26"/>
        <v>150</v>
      </c>
      <c r="G39" s="102">
        <f t="shared" si="15"/>
        <v>2550</v>
      </c>
      <c r="H39" s="9"/>
      <c r="I39" s="13">
        <f t="shared" si="16"/>
        <v>2.0499999999999998</v>
      </c>
      <c r="J39" s="14">
        <f t="shared" si="0"/>
        <v>12240.272999999999</v>
      </c>
      <c r="K39" s="15">
        <f t="shared" si="22"/>
        <v>23897.678</v>
      </c>
      <c r="L39" s="153"/>
      <c r="M39" s="158">
        <f t="shared" si="1"/>
        <v>4540559.22</v>
      </c>
      <c r="N39" s="301">
        <f t="shared" si="2"/>
        <v>1009.01316</v>
      </c>
      <c r="O39" s="156">
        <f t="shared" si="3"/>
        <v>238976.8</v>
      </c>
      <c r="P39" s="204">
        <f t="shared" si="17"/>
        <v>34377896.780000001</v>
      </c>
      <c r="Q39" s="215">
        <f t="shared" si="4"/>
        <v>7639.5326177777779</v>
      </c>
      <c r="R39" s="121">
        <f t="shared" si="23"/>
        <v>144</v>
      </c>
      <c r="S39" s="122">
        <f t="shared" si="24"/>
        <v>0.06</v>
      </c>
      <c r="T39" s="126">
        <f t="shared" si="18"/>
        <v>164</v>
      </c>
      <c r="U39" s="127">
        <f t="shared" si="25"/>
        <v>0.06</v>
      </c>
      <c r="V39" s="366"/>
      <c r="W39" s="348">
        <f t="shared" si="5"/>
        <v>5974419.5</v>
      </c>
      <c r="X39" s="349">
        <f t="shared" si="19"/>
        <v>40352316.280000001</v>
      </c>
      <c r="Y39" s="343"/>
      <c r="Z39" s="352">
        <f t="shared" si="6"/>
        <v>-40347816.280000001</v>
      </c>
      <c r="AA39" s="353">
        <f t="shared" si="7"/>
        <v>8967.18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0.17</v>
      </c>
      <c r="AG39" s="351">
        <f t="shared" si="11"/>
        <v>1327.65</v>
      </c>
    </row>
    <row r="40" spans="1:33" ht="15" x14ac:dyDescent="0.2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20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150</v>
      </c>
      <c r="G40" s="100">
        <f t="shared" ref="G40:G83" si="31">G39+F40</f>
        <v>2700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2.0499999999999998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25092.560000000001</v>
      </c>
      <c r="K40" s="8">
        <f t="shared" ref="K40:K83" si="34">K39+ROUND(J40,3)</f>
        <v>48990.237999999998</v>
      </c>
      <c r="L40" s="153"/>
      <c r="M40" s="157">
        <f t="shared" ref="M40:M83" si="35">ROUND(C40*O40-K40*$O$6,2)</f>
        <v>9308145.6199999992</v>
      </c>
      <c r="N40" s="300">
        <f t="shared" si="2"/>
        <v>2068.476804444444</v>
      </c>
      <c r="O40" s="155">
        <f t="shared" ref="O40:O83" si="36">ROUND(ROUND(K40,2)*$O$4,2)</f>
        <v>489902.4</v>
      </c>
      <c r="P40" s="203">
        <f t="shared" ref="P40:P83" si="37">ROUND((ROUND(K39,2)*(G40-G39)*$O$4+P39+J40*$O$6),2)</f>
        <v>70475342.379999995</v>
      </c>
      <c r="Q40" s="216">
        <f t="shared" si="4"/>
        <v>15661.187195555554</v>
      </c>
      <c r="R40" s="119">
        <f t="shared" ref="R40:R83" si="38">ROUND(P40/O40,0)</f>
        <v>144</v>
      </c>
      <c r="S40" s="120">
        <f t="shared" ref="S40:S83" si="39">ROUND(R40/G40,2)</f>
        <v>0.05</v>
      </c>
      <c r="T40" s="124">
        <f t="shared" ref="T40:T83" si="40">R40+C40</f>
        <v>164</v>
      </c>
      <c r="U40" s="125">
        <f t="shared" ref="U40:U83" si="41">ROUND(T40/G40,2)</f>
        <v>0.06</v>
      </c>
      <c r="V40" s="366"/>
      <c r="W40" s="339">
        <f t="shared" ref="W40:W83" si="42">ROUND(K40*$O$7,2)</f>
        <v>12247559.5</v>
      </c>
      <c r="X40" s="340">
        <f t="shared" ref="X40:X83" si="43">ROUND(P40+W40,2)</f>
        <v>82722901.879999995</v>
      </c>
      <c r="Y40" s="343"/>
      <c r="Z40" s="344">
        <f t="shared" ref="Z40:Z83" si="44">IF($O$10&gt;0,ROUND($O$10-X40,2),0)</f>
        <v>-82718401.879999995</v>
      </c>
      <c r="AA40" s="345">
        <f t="shared" ref="AA40:AA83" si="45">IF($O$10&gt;0,ROUND(X40/$O$10,2),0)</f>
        <v>18382.87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0.17</v>
      </c>
      <c r="AG40" s="342">
        <f t="shared" ref="AG40:AG83" si="49">IF($O$10&gt;0,ROUND(W40/$O$10,2),0)</f>
        <v>2721.68</v>
      </c>
    </row>
    <row r="41" spans="1:33" ht="15" x14ac:dyDescent="0.25">
      <c r="A41" s="159">
        <f t="shared" si="21"/>
        <v>22</v>
      </c>
      <c r="B41" s="107">
        <f t="shared" si="27"/>
        <v>0</v>
      </c>
      <c r="C41" s="112">
        <f t="shared" si="28"/>
        <v>20</v>
      </c>
      <c r="D41" s="76"/>
      <c r="E41" s="107">
        <f t="shared" si="29"/>
        <v>0</v>
      </c>
      <c r="F41" s="105">
        <f t="shared" si="30"/>
        <v>150</v>
      </c>
      <c r="G41" s="100">
        <f t="shared" si="31"/>
        <v>2850</v>
      </c>
      <c r="H41" s="11"/>
      <c r="I41" s="7">
        <f t="shared" si="32"/>
        <v>2.0499999999999998</v>
      </c>
      <c r="J41" s="110">
        <f t="shared" si="33"/>
        <v>51439.748</v>
      </c>
      <c r="K41" s="8">
        <f t="shared" si="34"/>
        <v>100429.986</v>
      </c>
      <c r="L41" s="153"/>
      <c r="M41" s="157">
        <f t="shared" si="35"/>
        <v>19081698.140000001</v>
      </c>
      <c r="N41" s="300">
        <f t="shared" si="2"/>
        <v>4240.3773644444445</v>
      </c>
      <c r="O41" s="155">
        <f t="shared" si="36"/>
        <v>1004299.9</v>
      </c>
      <c r="P41" s="203">
        <f t="shared" si="37"/>
        <v>144475099.86000001</v>
      </c>
      <c r="Q41" s="216">
        <f t="shared" si="4"/>
        <v>32105.57774666667</v>
      </c>
      <c r="R41" s="119">
        <f t="shared" si="38"/>
        <v>144</v>
      </c>
      <c r="S41" s="120">
        <f t="shared" si="39"/>
        <v>0.05</v>
      </c>
      <c r="T41" s="124">
        <f t="shared" si="40"/>
        <v>164</v>
      </c>
      <c r="U41" s="125">
        <f t="shared" si="41"/>
        <v>0.06</v>
      </c>
      <c r="V41" s="366"/>
      <c r="W41" s="339">
        <f t="shared" si="42"/>
        <v>25107496.5</v>
      </c>
      <c r="X41" s="340">
        <f t="shared" si="43"/>
        <v>169582596.36000001</v>
      </c>
      <c r="Y41" s="343"/>
      <c r="Z41" s="344">
        <f t="shared" si="44"/>
        <v>-169578096.36000001</v>
      </c>
      <c r="AA41" s="345">
        <f t="shared" si="45"/>
        <v>37685.019999999997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0.17</v>
      </c>
      <c r="AG41" s="342">
        <f t="shared" si="49"/>
        <v>5579.44</v>
      </c>
    </row>
    <row r="42" spans="1:33" ht="15" x14ac:dyDescent="0.25">
      <c r="A42" s="159">
        <f t="shared" si="21"/>
        <v>23</v>
      </c>
      <c r="B42" s="107">
        <f t="shared" si="27"/>
        <v>0</v>
      </c>
      <c r="C42" s="112">
        <f t="shared" si="28"/>
        <v>20</v>
      </c>
      <c r="D42" s="76"/>
      <c r="E42" s="107">
        <f t="shared" si="29"/>
        <v>0</v>
      </c>
      <c r="F42" s="105">
        <f t="shared" si="30"/>
        <v>150</v>
      </c>
      <c r="G42" s="100">
        <f t="shared" si="31"/>
        <v>3000</v>
      </c>
      <c r="H42" s="11"/>
      <c r="I42" s="7">
        <f t="shared" si="32"/>
        <v>2.0499999999999998</v>
      </c>
      <c r="J42" s="110">
        <f t="shared" si="33"/>
        <v>105451.48299999999</v>
      </c>
      <c r="K42" s="8">
        <f t="shared" si="34"/>
        <v>205881.46899999998</v>
      </c>
      <c r="L42" s="153"/>
      <c r="M42" s="157">
        <f t="shared" si="35"/>
        <v>39117479.310000002</v>
      </c>
      <c r="N42" s="300">
        <f t="shared" si="2"/>
        <v>8692.7731800000001</v>
      </c>
      <c r="O42" s="155">
        <f t="shared" si="36"/>
        <v>2058814.7</v>
      </c>
      <c r="P42" s="203">
        <f t="shared" si="37"/>
        <v>296174599.69</v>
      </c>
      <c r="Q42" s="216">
        <f t="shared" si="4"/>
        <v>65816.577708888886</v>
      </c>
      <c r="R42" s="119">
        <f t="shared" si="38"/>
        <v>144</v>
      </c>
      <c r="S42" s="120">
        <f t="shared" si="39"/>
        <v>0.05</v>
      </c>
      <c r="T42" s="124">
        <f t="shared" si="40"/>
        <v>164</v>
      </c>
      <c r="U42" s="125">
        <f t="shared" si="41"/>
        <v>0.05</v>
      </c>
      <c r="V42" s="366"/>
      <c r="W42" s="339">
        <f t="shared" si="42"/>
        <v>51470367.25</v>
      </c>
      <c r="X42" s="340">
        <f t="shared" si="43"/>
        <v>347644966.94</v>
      </c>
      <c r="Y42" s="343"/>
      <c r="Z42" s="344">
        <f t="shared" si="44"/>
        <v>-347640466.94</v>
      </c>
      <c r="AA42" s="345">
        <f t="shared" si="45"/>
        <v>77254.44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0.17</v>
      </c>
      <c r="AG42" s="342">
        <f t="shared" si="49"/>
        <v>11437.86</v>
      </c>
    </row>
    <row r="43" spans="1:33" ht="15" x14ac:dyDescent="0.25">
      <c r="A43" s="159">
        <f t="shared" si="21"/>
        <v>24</v>
      </c>
      <c r="B43" s="107">
        <f t="shared" si="27"/>
        <v>0</v>
      </c>
      <c r="C43" s="112">
        <f t="shared" si="28"/>
        <v>20</v>
      </c>
      <c r="D43" s="76"/>
      <c r="E43" s="107">
        <f t="shared" si="29"/>
        <v>0</v>
      </c>
      <c r="F43" s="105">
        <f t="shared" si="30"/>
        <v>150</v>
      </c>
      <c r="G43" s="100">
        <f t="shared" si="31"/>
        <v>3150</v>
      </c>
      <c r="H43" s="11"/>
      <c r="I43" s="7">
        <f t="shared" si="32"/>
        <v>2.0499999999999998</v>
      </c>
      <c r="J43" s="110">
        <f t="shared" si="33"/>
        <v>216175.54</v>
      </c>
      <c r="K43" s="8">
        <f t="shared" si="34"/>
        <v>422057.00899999996</v>
      </c>
      <c r="L43" s="153"/>
      <c r="M43" s="157">
        <f t="shared" si="35"/>
        <v>80190831.909999996</v>
      </c>
      <c r="N43" s="300">
        <f t="shared" si="2"/>
        <v>17820.184868888889</v>
      </c>
      <c r="O43" s="155">
        <f t="shared" si="36"/>
        <v>4220570.0999999996</v>
      </c>
      <c r="P43" s="203">
        <f t="shared" si="37"/>
        <v>607158560.09000003</v>
      </c>
      <c r="Q43" s="216">
        <f t="shared" si="4"/>
        <v>134924.12446444444</v>
      </c>
      <c r="R43" s="119">
        <f t="shared" si="38"/>
        <v>144</v>
      </c>
      <c r="S43" s="120">
        <f t="shared" si="39"/>
        <v>0.05</v>
      </c>
      <c r="T43" s="124">
        <f t="shared" si="40"/>
        <v>164</v>
      </c>
      <c r="U43" s="125">
        <f t="shared" si="41"/>
        <v>0.05</v>
      </c>
      <c r="V43" s="366"/>
      <c r="W43" s="339">
        <f t="shared" si="42"/>
        <v>105514252.25</v>
      </c>
      <c r="X43" s="340">
        <f t="shared" si="43"/>
        <v>712672812.34000003</v>
      </c>
      <c r="Y43" s="343"/>
      <c r="Z43" s="344">
        <f t="shared" si="44"/>
        <v>-712668312.34000003</v>
      </c>
      <c r="AA43" s="345">
        <f t="shared" si="45"/>
        <v>158371.74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0.17</v>
      </c>
      <c r="AG43" s="342">
        <f t="shared" si="49"/>
        <v>23447.61</v>
      </c>
    </row>
    <row r="44" spans="1:33" ht="15" x14ac:dyDescent="0.25">
      <c r="A44" s="159">
        <f t="shared" si="21"/>
        <v>25</v>
      </c>
      <c r="B44" s="108">
        <f t="shared" si="27"/>
        <v>0</v>
      </c>
      <c r="C44" s="102">
        <f t="shared" si="28"/>
        <v>20</v>
      </c>
      <c r="D44" s="9"/>
      <c r="E44" s="108">
        <f t="shared" si="29"/>
        <v>0</v>
      </c>
      <c r="F44" s="101">
        <f t="shared" si="30"/>
        <v>150</v>
      </c>
      <c r="G44" s="102">
        <f t="shared" si="31"/>
        <v>3300</v>
      </c>
      <c r="H44" s="9"/>
      <c r="I44" s="13">
        <f t="shared" si="32"/>
        <v>2.0499999999999998</v>
      </c>
      <c r="J44" s="14">
        <f t="shared" si="33"/>
        <v>443159.85700000002</v>
      </c>
      <c r="K44" s="15">
        <f t="shared" si="34"/>
        <v>865216.86599999992</v>
      </c>
      <c r="L44" s="153"/>
      <c r="M44" s="158">
        <f t="shared" si="35"/>
        <v>164391205.34</v>
      </c>
      <c r="N44" s="301">
        <f t="shared" si="2"/>
        <v>36531.378964444448</v>
      </c>
      <c r="O44" s="156">
        <f t="shared" si="36"/>
        <v>8652168.6999999993</v>
      </c>
      <c r="P44" s="204">
        <f t="shared" si="37"/>
        <v>1244675673.6600001</v>
      </c>
      <c r="Q44" s="215">
        <f t="shared" si="4"/>
        <v>276594.5941466667</v>
      </c>
      <c r="R44" s="121">
        <f t="shared" si="38"/>
        <v>144</v>
      </c>
      <c r="S44" s="122">
        <f t="shared" si="39"/>
        <v>0.04</v>
      </c>
      <c r="T44" s="126">
        <f t="shared" si="40"/>
        <v>164</v>
      </c>
      <c r="U44" s="127">
        <f t="shared" si="41"/>
        <v>0.05</v>
      </c>
      <c r="V44" s="366"/>
      <c r="W44" s="348">
        <f t="shared" si="42"/>
        <v>216304216.5</v>
      </c>
      <c r="X44" s="349">
        <f t="shared" si="43"/>
        <v>1460979890.1600001</v>
      </c>
      <c r="Y44" s="343"/>
      <c r="Z44" s="352">
        <f t="shared" si="44"/>
        <v>-1460975390.1600001</v>
      </c>
      <c r="AA44" s="353">
        <f t="shared" si="45"/>
        <v>324662.2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0.17</v>
      </c>
      <c r="AG44" s="351">
        <f t="shared" si="49"/>
        <v>48067.6</v>
      </c>
    </row>
    <row r="45" spans="1:33" ht="15" x14ac:dyDescent="0.25">
      <c r="A45" s="159">
        <f t="shared" si="21"/>
        <v>26</v>
      </c>
      <c r="B45" s="107">
        <f t="shared" si="27"/>
        <v>0</v>
      </c>
      <c r="C45" s="112">
        <f t="shared" si="28"/>
        <v>20</v>
      </c>
      <c r="D45" s="76"/>
      <c r="E45" s="107">
        <f t="shared" si="29"/>
        <v>0</v>
      </c>
      <c r="F45" s="105">
        <f t="shared" si="30"/>
        <v>150</v>
      </c>
      <c r="G45" s="100">
        <f t="shared" si="31"/>
        <v>3450</v>
      </c>
      <c r="H45" s="11"/>
      <c r="I45" s="7">
        <f t="shared" si="32"/>
        <v>2.0499999999999998</v>
      </c>
      <c r="J45" s="110">
        <f t="shared" si="33"/>
        <v>908477.70700000005</v>
      </c>
      <c r="K45" s="8">
        <f t="shared" si="34"/>
        <v>1773694.5729999999</v>
      </c>
      <c r="L45" s="153"/>
      <c r="M45" s="157">
        <f t="shared" si="35"/>
        <v>337001968.26999998</v>
      </c>
      <c r="N45" s="300">
        <f t="shared" si="2"/>
        <v>74889.326282222217</v>
      </c>
      <c r="O45" s="155">
        <f t="shared" si="36"/>
        <v>17736945.699999999</v>
      </c>
      <c r="P45" s="203">
        <f t="shared" si="37"/>
        <v>2551585755.73</v>
      </c>
      <c r="Q45" s="216">
        <f t="shared" si="4"/>
        <v>567019.05682888895</v>
      </c>
      <c r="R45" s="119">
        <f t="shared" si="38"/>
        <v>144</v>
      </c>
      <c r="S45" s="120">
        <f t="shared" si="39"/>
        <v>0.04</v>
      </c>
      <c r="T45" s="124">
        <f t="shared" si="40"/>
        <v>164</v>
      </c>
      <c r="U45" s="125">
        <f t="shared" si="41"/>
        <v>0.05</v>
      </c>
      <c r="V45" s="366"/>
      <c r="W45" s="339">
        <f t="shared" si="42"/>
        <v>443423643.25</v>
      </c>
      <c r="X45" s="340">
        <f t="shared" si="43"/>
        <v>2995009398.98</v>
      </c>
      <c r="Y45" s="343"/>
      <c r="Z45" s="344">
        <f t="shared" si="44"/>
        <v>-2995004898.98</v>
      </c>
      <c r="AA45" s="345">
        <f t="shared" si="45"/>
        <v>665557.64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0.17</v>
      </c>
      <c r="AG45" s="342">
        <f t="shared" si="49"/>
        <v>98538.59</v>
      </c>
    </row>
    <row r="46" spans="1:33" ht="15" x14ac:dyDescent="0.25">
      <c r="A46" s="159">
        <f t="shared" si="21"/>
        <v>27</v>
      </c>
      <c r="B46" s="107">
        <f t="shared" si="27"/>
        <v>0</v>
      </c>
      <c r="C46" s="112">
        <f t="shared" si="28"/>
        <v>20</v>
      </c>
      <c r="D46" s="76"/>
      <c r="E46" s="107">
        <f t="shared" si="29"/>
        <v>0</v>
      </c>
      <c r="F46" s="105">
        <f t="shared" si="30"/>
        <v>150</v>
      </c>
      <c r="G46" s="100">
        <f t="shared" si="31"/>
        <v>3600</v>
      </c>
      <c r="H46" s="11"/>
      <c r="I46" s="7">
        <f t="shared" si="32"/>
        <v>2.0499999999999998</v>
      </c>
      <c r="J46" s="110">
        <f t="shared" si="33"/>
        <v>1862379.2990000001</v>
      </c>
      <c r="K46" s="8">
        <f t="shared" si="34"/>
        <v>3636073.872</v>
      </c>
      <c r="L46" s="153"/>
      <c r="M46" s="157">
        <f t="shared" si="35"/>
        <v>690854035.27999997</v>
      </c>
      <c r="N46" s="300">
        <f t="shared" si="2"/>
        <v>153523.1189511111</v>
      </c>
      <c r="O46" s="155">
        <f t="shared" si="36"/>
        <v>36360738.700000003</v>
      </c>
      <c r="P46" s="203">
        <f t="shared" si="37"/>
        <v>5230751403.7200003</v>
      </c>
      <c r="Q46" s="216">
        <f t="shared" si="4"/>
        <v>1162389.2008266668</v>
      </c>
      <c r="R46" s="119">
        <f t="shared" si="38"/>
        <v>144</v>
      </c>
      <c r="S46" s="120">
        <f t="shared" si="39"/>
        <v>0.04</v>
      </c>
      <c r="T46" s="124">
        <f t="shared" si="40"/>
        <v>164</v>
      </c>
      <c r="U46" s="125">
        <f t="shared" si="41"/>
        <v>0.05</v>
      </c>
      <c r="V46" s="366"/>
      <c r="W46" s="339">
        <f t="shared" si="42"/>
        <v>909018468</v>
      </c>
      <c r="X46" s="340">
        <f t="shared" si="43"/>
        <v>6139769871.7200003</v>
      </c>
      <c r="Y46" s="343"/>
      <c r="Z46" s="344">
        <f t="shared" si="44"/>
        <v>-6139765371.7200003</v>
      </c>
      <c r="AA46" s="345">
        <f t="shared" si="45"/>
        <v>1364393.3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0.17</v>
      </c>
      <c r="AG46" s="342">
        <f t="shared" si="49"/>
        <v>202004.1</v>
      </c>
    </row>
    <row r="47" spans="1:33" ht="15" x14ac:dyDescent="0.25">
      <c r="A47" s="159">
        <f t="shared" si="21"/>
        <v>28</v>
      </c>
      <c r="B47" s="107">
        <f t="shared" si="27"/>
        <v>0</v>
      </c>
      <c r="C47" s="112">
        <f t="shared" si="28"/>
        <v>20</v>
      </c>
      <c r="D47" s="76"/>
      <c r="E47" s="107">
        <f t="shared" si="29"/>
        <v>0</v>
      </c>
      <c r="F47" s="105">
        <f t="shared" si="30"/>
        <v>150</v>
      </c>
      <c r="G47" s="100">
        <f t="shared" si="31"/>
        <v>3750</v>
      </c>
      <c r="H47" s="11"/>
      <c r="I47" s="7">
        <f t="shared" si="32"/>
        <v>2.0499999999999998</v>
      </c>
      <c r="J47" s="110">
        <f t="shared" si="33"/>
        <v>3817877.5630000001</v>
      </c>
      <c r="K47" s="8">
        <f t="shared" si="34"/>
        <v>7453951.4350000005</v>
      </c>
      <c r="L47" s="153"/>
      <c r="M47" s="157">
        <f t="shared" si="35"/>
        <v>1416250773.6500001</v>
      </c>
      <c r="N47" s="300">
        <f t="shared" si="2"/>
        <v>314722.39414444449</v>
      </c>
      <c r="O47" s="155">
        <f t="shared" si="36"/>
        <v>74539514.400000006</v>
      </c>
      <c r="P47" s="203">
        <f t="shared" si="37"/>
        <v>10723040984.35</v>
      </c>
      <c r="Q47" s="216">
        <f t="shared" si="4"/>
        <v>2382897.9965222222</v>
      </c>
      <c r="R47" s="119">
        <f t="shared" si="38"/>
        <v>144</v>
      </c>
      <c r="S47" s="120">
        <f t="shared" si="39"/>
        <v>0.04</v>
      </c>
      <c r="T47" s="124">
        <f t="shared" si="40"/>
        <v>164</v>
      </c>
      <c r="U47" s="125">
        <f t="shared" si="41"/>
        <v>0.04</v>
      </c>
      <c r="V47" s="366"/>
      <c r="W47" s="339">
        <f t="shared" si="42"/>
        <v>1863487858.75</v>
      </c>
      <c r="X47" s="340">
        <f t="shared" si="43"/>
        <v>12586528843.1</v>
      </c>
      <c r="Y47" s="343"/>
      <c r="Z47" s="344">
        <f t="shared" si="44"/>
        <v>-12586524343.1</v>
      </c>
      <c r="AA47" s="345">
        <f t="shared" si="45"/>
        <v>2797006.41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0.17</v>
      </c>
      <c r="AG47" s="342">
        <f t="shared" si="49"/>
        <v>414108.41</v>
      </c>
    </row>
    <row r="48" spans="1:33" ht="15" x14ac:dyDescent="0.25">
      <c r="A48" s="159">
        <f t="shared" si="21"/>
        <v>29</v>
      </c>
      <c r="B48" s="107">
        <f t="shared" si="27"/>
        <v>0</v>
      </c>
      <c r="C48" s="112">
        <f t="shared" si="28"/>
        <v>20</v>
      </c>
      <c r="D48" s="76"/>
      <c r="E48" s="107">
        <f t="shared" si="29"/>
        <v>0</v>
      </c>
      <c r="F48" s="105">
        <f t="shared" si="30"/>
        <v>150</v>
      </c>
      <c r="G48" s="100">
        <f t="shared" si="31"/>
        <v>3900</v>
      </c>
      <c r="H48" s="11"/>
      <c r="I48" s="7">
        <f t="shared" si="32"/>
        <v>2.0499999999999998</v>
      </c>
      <c r="J48" s="110">
        <f t="shared" si="33"/>
        <v>7826649.0039999997</v>
      </c>
      <c r="K48" s="8">
        <f t="shared" si="34"/>
        <v>15280600.438999999</v>
      </c>
      <c r="L48" s="153"/>
      <c r="M48" s="157">
        <f t="shared" si="35"/>
        <v>2903314083.6100001</v>
      </c>
      <c r="N48" s="300">
        <f t="shared" si="2"/>
        <v>645180.90746888891</v>
      </c>
      <c r="O48" s="155">
        <f t="shared" si="36"/>
        <v>152806004.40000001</v>
      </c>
      <c r="P48" s="203">
        <f t="shared" si="37"/>
        <v>21982234634.389999</v>
      </c>
      <c r="Q48" s="216">
        <f t="shared" si="4"/>
        <v>4884941.0298644444</v>
      </c>
      <c r="R48" s="119">
        <f t="shared" si="38"/>
        <v>144</v>
      </c>
      <c r="S48" s="120">
        <f t="shared" si="39"/>
        <v>0.04</v>
      </c>
      <c r="T48" s="124">
        <f t="shared" si="40"/>
        <v>164</v>
      </c>
      <c r="U48" s="125">
        <f t="shared" si="41"/>
        <v>0.04</v>
      </c>
      <c r="V48" s="366"/>
      <c r="W48" s="339">
        <f t="shared" si="42"/>
        <v>3820150109.75</v>
      </c>
      <c r="X48" s="340">
        <f t="shared" si="43"/>
        <v>25802384744.139999</v>
      </c>
      <c r="Y48" s="343"/>
      <c r="Z48" s="344">
        <f t="shared" si="44"/>
        <v>-25802380244.139999</v>
      </c>
      <c r="AA48" s="345">
        <f t="shared" si="45"/>
        <v>5733863.2800000003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0.17</v>
      </c>
      <c r="AG48" s="342">
        <f t="shared" si="49"/>
        <v>848922.25</v>
      </c>
    </row>
    <row r="49" spans="1:33" ht="15" x14ac:dyDescent="0.25">
      <c r="A49" s="159">
        <f t="shared" si="21"/>
        <v>30</v>
      </c>
      <c r="B49" s="108">
        <f t="shared" si="27"/>
        <v>0</v>
      </c>
      <c r="C49" s="102">
        <f t="shared" si="28"/>
        <v>20</v>
      </c>
      <c r="D49" s="9"/>
      <c r="E49" s="108">
        <f t="shared" si="29"/>
        <v>0</v>
      </c>
      <c r="F49" s="101">
        <f t="shared" si="30"/>
        <v>150</v>
      </c>
      <c r="G49" s="102">
        <f t="shared" si="31"/>
        <v>4050</v>
      </c>
      <c r="H49" s="9"/>
      <c r="I49" s="13">
        <f t="shared" si="32"/>
        <v>2.0499999999999998</v>
      </c>
      <c r="J49" s="14">
        <f t="shared" si="33"/>
        <v>16044630.458000001</v>
      </c>
      <c r="K49" s="15">
        <f t="shared" si="34"/>
        <v>31325230.897</v>
      </c>
      <c r="L49" s="153"/>
      <c r="M49" s="158">
        <f t="shared" si="35"/>
        <v>5951793871.0299997</v>
      </c>
      <c r="N49" s="301">
        <f t="shared" si="2"/>
        <v>1322620.8602288889</v>
      </c>
      <c r="O49" s="156">
        <f t="shared" si="36"/>
        <v>313252309</v>
      </c>
      <c r="P49" s="204">
        <f t="shared" si="37"/>
        <v>45063581598.970001</v>
      </c>
      <c r="Q49" s="215">
        <f t="shared" si="4"/>
        <v>10014129.244215555</v>
      </c>
      <c r="R49" s="121">
        <f t="shared" si="38"/>
        <v>144</v>
      </c>
      <c r="S49" s="122">
        <f t="shared" si="39"/>
        <v>0.04</v>
      </c>
      <c r="T49" s="126">
        <f t="shared" si="40"/>
        <v>164</v>
      </c>
      <c r="U49" s="127">
        <f t="shared" si="41"/>
        <v>0.04</v>
      </c>
      <c r="V49" s="366"/>
      <c r="W49" s="348">
        <f t="shared" si="42"/>
        <v>7831307724.25</v>
      </c>
      <c r="X49" s="349">
        <f t="shared" si="43"/>
        <v>52894889323.220001</v>
      </c>
      <c r="Y49" s="343"/>
      <c r="Z49" s="352">
        <f t="shared" si="44"/>
        <v>-52894884823.220001</v>
      </c>
      <c r="AA49" s="353">
        <f t="shared" si="45"/>
        <v>11754419.85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0.17</v>
      </c>
      <c r="AG49" s="351">
        <f t="shared" si="49"/>
        <v>1740290.61</v>
      </c>
    </row>
    <row r="50" spans="1:33" ht="15" x14ac:dyDescent="0.25">
      <c r="A50" s="159">
        <f t="shared" si="21"/>
        <v>31</v>
      </c>
      <c r="B50" s="107">
        <f t="shared" si="27"/>
        <v>0</v>
      </c>
      <c r="C50" s="112">
        <f t="shared" si="28"/>
        <v>20</v>
      </c>
      <c r="D50" s="76"/>
      <c r="E50" s="107">
        <f t="shared" si="29"/>
        <v>0</v>
      </c>
      <c r="F50" s="105">
        <f t="shared" si="30"/>
        <v>150</v>
      </c>
      <c r="G50" s="100">
        <f t="shared" si="31"/>
        <v>4200</v>
      </c>
      <c r="H50" s="11"/>
      <c r="I50" s="7">
        <f t="shared" si="32"/>
        <v>2.0499999999999998</v>
      </c>
      <c r="J50" s="110">
        <f t="shared" si="33"/>
        <v>32891492.438999999</v>
      </c>
      <c r="K50" s="8">
        <f t="shared" si="34"/>
        <v>64216723.335999995</v>
      </c>
      <c r="L50" s="153"/>
      <c r="M50" s="157">
        <f t="shared" si="35"/>
        <v>12201177434.639999</v>
      </c>
      <c r="N50" s="300">
        <f t="shared" si="2"/>
        <v>2711372.763253333</v>
      </c>
      <c r="O50" s="155">
        <f t="shared" si="36"/>
        <v>642167233.39999998</v>
      </c>
      <c r="P50" s="203">
        <f t="shared" si="37"/>
        <v>92380342873.360001</v>
      </c>
      <c r="Q50" s="216">
        <f t="shared" si="4"/>
        <v>20528965.082968891</v>
      </c>
      <c r="R50" s="119">
        <f t="shared" si="38"/>
        <v>144</v>
      </c>
      <c r="S50" s="120">
        <f t="shared" si="39"/>
        <v>0.03</v>
      </c>
      <c r="T50" s="124">
        <f t="shared" si="40"/>
        <v>164</v>
      </c>
      <c r="U50" s="125">
        <f t="shared" si="41"/>
        <v>0.04</v>
      </c>
      <c r="V50" s="366"/>
      <c r="W50" s="339">
        <f t="shared" si="42"/>
        <v>16054180834</v>
      </c>
      <c r="X50" s="340">
        <f t="shared" si="43"/>
        <v>108434523707.36</v>
      </c>
      <c r="Y50" s="343"/>
      <c r="Z50" s="344">
        <f t="shared" si="44"/>
        <v>-108434519207.36</v>
      </c>
      <c r="AA50" s="345">
        <f t="shared" si="45"/>
        <v>24096560.82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0.17</v>
      </c>
      <c r="AG50" s="342">
        <f t="shared" si="49"/>
        <v>3567595.74</v>
      </c>
    </row>
    <row r="51" spans="1:33" ht="15" x14ac:dyDescent="0.25">
      <c r="A51" s="159">
        <f>A50+1</f>
        <v>32</v>
      </c>
      <c r="B51" s="107">
        <f t="shared" si="27"/>
        <v>0</v>
      </c>
      <c r="C51" s="112">
        <f>IF(AND($A51&gt;=C$12,C$12&gt;0),C$13,C50+B51)</f>
        <v>20</v>
      </c>
      <c r="D51" s="76"/>
      <c r="E51" s="107">
        <f t="shared" si="29"/>
        <v>0</v>
      </c>
      <c r="F51" s="105">
        <f>F50+E51</f>
        <v>150</v>
      </c>
      <c r="G51" s="100">
        <f>G50+F51</f>
        <v>4350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2.0499999999999998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67427559.5</v>
      </c>
      <c r="K51" s="8">
        <f>K50+ROUND(J51,3)</f>
        <v>131644282.836</v>
      </c>
      <c r="L51" s="153"/>
      <c r="M51" s="157">
        <f t="shared" si="35"/>
        <v>25012413739.639999</v>
      </c>
      <c r="N51" s="300">
        <f t="shared" si="2"/>
        <v>5558314.1643644441</v>
      </c>
      <c r="O51" s="155">
        <f t="shared" si="36"/>
        <v>1316442828.4000001</v>
      </c>
      <c r="P51" s="203">
        <f>ROUND((ROUND(K50,2)*(G51-G50)*$O$4+P50+J51*$O$6),2)</f>
        <v>189379703478.35999</v>
      </c>
      <c r="Q51" s="216">
        <f t="shared" si="4"/>
        <v>42084378.550746664</v>
      </c>
      <c r="R51" s="119">
        <f t="shared" si="38"/>
        <v>144</v>
      </c>
      <c r="S51" s="120">
        <f t="shared" si="39"/>
        <v>0.03</v>
      </c>
      <c r="T51" s="124">
        <f t="shared" si="40"/>
        <v>164</v>
      </c>
      <c r="U51" s="125">
        <f t="shared" si="41"/>
        <v>0.04</v>
      </c>
      <c r="V51" s="366"/>
      <c r="W51" s="339">
        <f t="shared" si="42"/>
        <v>32911070709</v>
      </c>
      <c r="X51" s="340">
        <f t="shared" si="43"/>
        <v>222290774187.35999</v>
      </c>
      <c r="Y51" s="343"/>
      <c r="Z51" s="344">
        <f t="shared" si="44"/>
        <v>-222290769687.35999</v>
      </c>
      <c r="AA51" s="345">
        <f t="shared" si="45"/>
        <v>49397949.82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0.17</v>
      </c>
      <c r="AG51" s="342">
        <f t="shared" si="49"/>
        <v>7313571.2699999996</v>
      </c>
    </row>
    <row r="52" spans="1:33" ht="15" x14ac:dyDescent="0.25">
      <c r="A52" s="159">
        <f t="shared" si="21"/>
        <v>33</v>
      </c>
      <c r="B52" s="107">
        <f t="shared" si="27"/>
        <v>0</v>
      </c>
      <c r="C52" s="112">
        <f t="shared" si="28"/>
        <v>20</v>
      </c>
      <c r="D52" s="76"/>
      <c r="E52" s="107">
        <f t="shared" si="29"/>
        <v>0</v>
      </c>
      <c r="F52" s="105">
        <f t="shared" si="30"/>
        <v>150</v>
      </c>
      <c r="G52" s="100">
        <f t="shared" si="31"/>
        <v>4500</v>
      </c>
      <c r="H52" s="11"/>
      <c r="I52" s="7">
        <f t="shared" si="32"/>
        <v>2.0499999999999998</v>
      </c>
      <c r="J52" s="110">
        <f t="shared" si="33"/>
        <v>138226496.97499999</v>
      </c>
      <c r="K52" s="8">
        <f t="shared" si="34"/>
        <v>269870779.81099999</v>
      </c>
      <c r="L52" s="153"/>
      <c r="M52" s="157">
        <f t="shared" si="35"/>
        <v>51275448163.889999</v>
      </c>
      <c r="N52" s="300">
        <f t="shared" si="2"/>
        <v>11394544.036420001</v>
      </c>
      <c r="O52" s="155">
        <f t="shared" si="36"/>
        <v>2698707798.0999999</v>
      </c>
      <c r="P52" s="203">
        <f t="shared" si="37"/>
        <v>388228392708.10999</v>
      </c>
      <c r="Q52" s="216">
        <f t="shared" si="4"/>
        <v>86272976.157357767</v>
      </c>
      <c r="R52" s="119">
        <f t="shared" si="38"/>
        <v>144</v>
      </c>
      <c r="S52" s="120">
        <f t="shared" si="39"/>
        <v>0.03</v>
      </c>
      <c r="T52" s="124">
        <f t="shared" si="40"/>
        <v>164</v>
      </c>
      <c r="U52" s="125">
        <f t="shared" si="41"/>
        <v>0.04</v>
      </c>
      <c r="V52" s="366"/>
      <c r="W52" s="339">
        <f t="shared" si="42"/>
        <v>67467694952.75</v>
      </c>
      <c r="X52" s="340">
        <f t="shared" si="43"/>
        <v>455696087660.85999</v>
      </c>
      <c r="Y52" s="343"/>
      <c r="Z52" s="344">
        <f t="shared" si="44"/>
        <v>-455696083160.85999</v>
      </c>
      <c r="AA52" s="345">
        <f t="shared" si="45"/>
        <v>101265797.26000001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0.17</v>
      </c>
      <c r="AG52" s="342">
        <f t="shared" si="49"/>
        <v>14992821.1</v>
      </c>
    </row>
    <row r="53" spans="1:33" ht="15" x14ac:dyDescent="0.25">
      <c r="A53" s="159">
        <f t="shared" si="21"/>
        <v>34</v>
      </c>
      <c r="B53" s="107">
        <f t="shared" si="27"/>
        <v>0</v>
      </c>
      <c r="C53" s="112">
        <f t="shared" si="28"/>
        <v>20</v>
      </c>
      <c r="D53" s="76"/>
      <c r="E53" s="107">
        <f t="shared" si="29"/>
        <v>0</v>
      </c>
      <c r="F53" s="105">
        <f t="shared" si="30"/>
        <v>150</v>
      </c>
      <c r="G53" s="100">
        <f t="shared" si="31"/>
        <v>4650</v>
      </c>
      <c r="H53" s="11"/>
      <c r="I53" s="7">
        <f t="shared" si="32"/>
        <v>2.0499999999999998</v>
      </c>
      <c r="J53" s="110">
        <f t="shared" si="33"/>
        <v>283364318.79900002</v>
      </c>
      <c r="K53" s="8">
        <f t="shared" si="34"/>
        <v>553235098.61000001</v>
      </c>
      <c r="L53" s="153"/>
      <c r="M53" s="157">
        <f t="shared" si="35"/>
        <v>105114668735.89999</v>
      </c>
      <c r="N53" s="300">
        <f t="shared" si="2"/>
        <v>23358815.274644442</v>
      </c>
      <c r="O53" s="155">
        <f t="shared" si="36"/>
        <v>5532350986.1000004</v>
      </c>
      <c r="P53" s="203">
        <f t="shared" si="37"/>
        <v>795868205611.09998</v>
      </c>
      <c r="Q53" s="216">
        <f t="shared" si="4"/>
        <v>176859601.24691111</v>
      </c>
      <c r="R53" s="119">
        <f t="shared" si="38"/>
        <v>144</v>
      </c>
      <c r="S53" s="120">
        <f t="shared" si="39"/>
        <v>0.03</v>
      </c>
      <c r="T53" s="124">
        <f t="shared" si="40"/>
        <v>164</v>
      </c>
      <c r="U53" s="125">
        <f t="shared" si="41"/>
        <v>0.04</v>
      </c>
      <c r="V53" s="366"/>
      <c r="W53" s="339">
        <f t="shared" si="42"/>
        <v>138308774652.5</v>
      </c>
      <c r="X53" s="340">
        <f t="shared" si="43"/>
        <v>934176980263.59998</v>
      </c>
      <c r="Y53" s="343"/>
      <c r="Z53" s="344">
        <f t="shared" si="44"/>
        <v>-934176975763.59998</v>
      </c>
      <c r="AA53" s="345">
        <f t="shared" si="45"/>
        <v>207594884.5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0.17</v>
      </c>
      <c r="AG53" s="342">
        <f t="shared" si="49"/>
        <v>30735283.260000002</v>
      </c>
    </row>
    <row r="54" spans="1:33" ht="15" x14ac:dyDescent="0.25">
      <c r="A54" s="159">
        <f t="shared" si="21"/>
        <v>35</v>
      </c>
      <c r="B54" s="108">
        <f t="shared" si="27"/>
        <v>0</v>
      </c>
      <c r="C54" s="102">
        <f t="shared" si="28"/>
        <v>20</v>
      </c>
      <c r="D54" s="9"/>
      <c r="E54" s="108">
        <f t="shared" si="29"/>
        <v>0</v>
      </c>
      <c r="F54" s="101">
        <f t="shared" si="30"/>
        <v>150</v>
      </c>
      <c r="G54" s="102">
        <f t="shared" si="31"/>
        <v>4800</v>
      </c>
      <c r="H54" s="9"/>
      <c r="I54" s="13">
        <f t="shared" si="32"/>
        <v>2.0499999999999998</v>
      </c>
      <c r="J54" s="14">
        <f t="shared" si="33"/>
        <v>580896853.53799999</v>
      </c>
      <c r="K54" s="15">
        <f t="shared" si="34"/>
        <v>1134131952.148</v>
      </c>
      <c r="L54" s="153"/>
      <c r="M54" s="158">
        <f t="shared" si="35"/>
        <v>215485070908.51999</v>
      </c>
      <c r="N54" s="301">
        <f t="shared" si="2"/>
        <v>47885571.313004442</v>
      </c>
      <c r="O54" s="156">
        <f t="shared" si="36"/>
        <v>11341319521.5</v>
      </c>
      <c r="P54" s="204">
        <f t="shared" si="37"/>
        <v>1631529822061.48</v>
      </c>
      <c r="Q54" s="215">
        <f t="shared" si="4"/>
        <v>362562182.68032891</v>
      </c>
      <c r="R54" s="121">
        <f t="shared" si="38"/>
        <v>144</v>
      </c>
      <c r="S54" s="122">
        <f t="shared" si="39"/>
        <v>0.03</v>
      </c>
      <c r="T54" s="126">
        <f t="shared" si="40"/>
        <v>164</v>
      </c>
      <c r="U54" s="127">
        <f t="shared" si="41"/>
        <v>0.03</v>
      </c>
      <c r="V54" s="366"/>
      <c r="W54" s="348">
        <f t="shared" si="42"/>
        <v>283532988037</v>
      </c>
      <c r="X54" s="349">
        <f t="shared" si="43"/>
        <v>1915062810098.48</v>
      </c>
      <c r="Y54" s="343"/>
      <c r="Z54" s="352">
        <f t="shared" si="44"/>
        <v>-1915062805598.48</v>
      </c>
      <c r="AA54" s="353">
        <f t="shared" si="45"/>
        <v>425569513.36000001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0.17</v>
      </c>
      <c r="AG54" s="351">
        <f t="shared" si="49"/>
        <v>63007330.670000002</v>
      </c>
    </row>
    <row r="55" spans="1:33" ht="15" x14ac:dyDescent="0.25">
      <c r="A55" s="159">
        <f t="shared" si="21"/>
        <v>36</v>
      </c>
      <c r="B55" s="107">
        <f t="shared" si="27"/>
        <v>0</v>
      </c>
      <c r="C55" s="112">
        <f t="shared" si="28"/>
        <v>20</v>
      </c>
      <c r="D55" s="76"/>
      <c r="E55" s="107">
        <f t="shared" si="29"/>
        <v>0</v>
      </c>
      <c r="F55" s="105">
        <f t="shared" si="30"/>
        <v>150</v>
      </c>
      <c r="G55" s="100">
        <f t="shared" si="31"/>
        <v>4950</v>
      </c>
      <c r="H55" s="11"/>
      <c r="I55" s="7">
        <f t="shared" si="32"/>
        <v>2.0499999999999998</v>
      </c>
      <c r="J55" s="110">
        <f t="shared" si="33"/>
        <v>1190838549.753</v>
      </c>
      <c r="K55" s="8">
        <f t="shared" si="34"/>
        <v>2324970501.901</v>
      </c>
      <c r="L55" s="153"/>
      <c r="M55" s="157">
        <f t="shared" si="35"/>
        <v>441744395360.98999</v>
      </c>
      <c r="N55" s="300">
        <f t="shared" si="2"/>
        <v>98165421.191331103</v>
      </c>
      <c r="O55" s="155">
        <f t="shared" si="36"/>
        <v>23249705019</v>
      </c>
      <c r="P55" s="203">
        <f t="shared" si="37"/>
        <v>3344636135784.0098</v>
      </c>
      <c r="Q55" s="216">
        <f t="shared" si="4"/>
        <v>743252474.61866879</v>
      </c>
      <c r="R55" s="119">
        <f t="shared" si="38"/>
        <v>144</v>
      </c>
      <c r="S55" s="120">
        <f t="shared" si="39"/>
        <v>0.03</v>
      </c>
      <c r="T55" s="124">
        <f t="shared" si="40"/>
        <v>164</v>
      </c>
      <c r="U55" s="125">
        <f t="shared" si="41"/>
        <v>0.03</v>
      </c>
      <c r="V55" s="366"/>
      <c r="W55" s="339">
        <f t="shared" si="42"/>
        <v>581242625475.25</v>
      </c>
      <c r="X55" s="340">
        <f t="shared" si="43"/>
        <v>3925878761259.2598</v>
      </c>
      <c r="Y55" s="343"/>
      <c r="Z55" s="344">
        <f t="shared" si="44"/>
        <v>-3925878756759.2598</v>
      </c>
      <c r="AA55" s="345">
        <f t="shared" si="45"/>
        <v>872417502.5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0.17</v>
      </c>
      <c r="AG55" s="342">
        <f t="shared" si="49"/>
        <v>129165027.88</v>
      </c>
    </row>
    <row r="56" spans="1:33" ht="15" x14ac:dyDescent="0.25">
      <c r="A56" s="159">
        <f t="shared" si="21"/>
        <v>37</v>
      </c>
      <c r="B56" s="107">
        <f t="shared" si="27"/>
        <v>0</v>
      </c>
      <c r="C56" s="112">
        <f t="shared" si="28"/>
        <v>20</v>
      </c>
      <c r="D56" s="76"/>
      <c r="E56" s="107">
        <f t="shared" si="29"/>
        <v>0</v>
      </c>
      <c r="F56" s="105">
        <f t="shared" si="30"/>
        <v>150</v>
      </c>
      <c r="G56" s="100">
        <f t="shared" si="31"/>
        <v>5100</v>
      </c>
      <c r="H56" s="11"/>
      <c r="I56" s="7">
        <f t="shared" si="32"/>
        <v>2.0499999999999998</v>
      </c>
      <c r="J56" s="110">
        <f t="shared" si="33"/>
        <v>2441219026.994</v>
      </c>
      <c r="K56" s="8">
        <f t="shared" si="34"/>
        <v>4766189528.8950005</v>
      </c>
      <c r="L56" s="153"/>
      <c r="M56" s="157">
        <f t="shared" si="35"/>
        <v>905576010491.05005</v>
      </c>
      <c r="N56" s="300">
        <f t="shared" si="2"/>
        <v>201239113.44245556</v>
      </c>
      <c r="O56" s="155">
        <f t="shared" si="36"/>
        <v>47661895289</v>
      </c>
      <c r="P56" s="203">
        <f t="shared" si="37"/>
        <v>6856504078903.9502</v>
      </c>
      <c r="Q56" s="216">
        <f t="shared" si="4"/>
        <v>1523667573.0897667</v>
      </c>
      <c r="R56" s="119">
        <f t="shared" si="38"/>
        <v>144</v>
      </c>
      <c r="S56" s="120">
        <f t="shared" si="39"/>
        <v>0.03</v>
      </c>
      <c r="T56" s="124">
        <f t="shared" si="40"/>
        <v>164</v>
      </c>
      <c r="U56" s="125">
        <f t="shared" si="41"/>
        <v>0.03</v>
      </c>
      <c r="V56" s="366"/>
      <c r="W56" s="339">
        <f t="shared" si="42"/>
        <v>1191547382223.75</v>
      </c>
      <c r="X56" s="340">
        <f t="shared" si="43"/>
        <v>8048051461127.7002</v>
      </c>
      <c r="Y56" s="343"/>
      <c r="Z56" s="344">
        <f t="shared" si="44"/>
        <v>-8048051456627.7002</v>
      </c>
      <c r="AA56" s="345">
        <f t="shared" si="45"/>
        <v>1788455880.25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0.17</v>
      </c>
      <c r="AG56" s="342">
        <f t="shared" si="49"/>
        <v>264788307.16</v>
      </c>
    </row>
    <row r="57" spans="1:33" ht="15" x14ac:dyDescent="0.25">
      <c r="A57" s="159">
        <f t="shared" si="21"/>
        <v>38</v>
      </c>
      <c r="B57" s="107">
        <f t="shared" si="27"/>
        <v>0</v>
      </c>
      <c r="C57" s="112">
        <f t="shared" si="28"/>
        <v>20</v>
      </c>
      <c r="D57" s="76"/>
      <c r="E57" s="107">
        <f t="shared" si="29"/>
        <v>0</v>
      </c>
      <c r="F57" s="105">
        <f t="shared" si="30"/>
        <v>150</v>
      </c>
      <c r="G57" s="100">
        <f t="shared" si="31"/>
        <v>5250</v>
      </c>
      <c r="H57" s="11"/>
      <c r="I57" s="7">
        <f t="shared" si="32"/>
        <v>2.0499999999999998</v>
      </c>
      <c r="J57" s="110">
        <f t="shared" si="33"/>
        <v>5004499005.3380003</v>
      </c>
      <c r="K57" s="8">
        <f t="shared" si="34"/>
        <v>9770688534.2330017</v>
      </c>
      <c r="L57" s="153"/>
      <c r="M57" s="157">
        <f t="shared" si="35"/>
        <v>1856430821503.6699</v>
      </c>
      <c r="N57" s="300">
        <f t="shared" si="2"/>
        <v>412540182.55637109</v>
      </c>
      <c r="O57" s="155">
        <f t="shared" si="36"/>
        <v>97706885342.300003</v>
      </c>
      <c r="P57" s="203">
        <f t="shared" si="37"/>
        <v>14055833362307.301</v>
      </c>
      <c r="Q57" s="216">
        <f t="shared" si="4"/>
        <v>3123518524.9571781</v>
      </c>
      <c r="R57" s="119">
        <f t="shared" si="38"/>
        <v>144</v>
      </c>
      <c r="S57" s="120">
        <f t="shared" si="39"/>
        <v>0.03</v>
      </c>
      <c r="T57" s="124">
        <f t="shared" si="40"/>
        <v>164</v>
      </c>
      <c r="U57" s="125">
        <f t="shared" si="41"/>
        <v>0.03</v>
      </c>
      <c r="V57" s="366"/>
      <c r="W57" s="339">
        <f t="shared" si="42"/>
        <v>2442672133558.25</v>
      </c>
      <c r="X57" s="340">
        <f t="shared" si="43"/>
        <v>16498505495865.6</v>
      </c>
      <c r="Y57" s="343"/>
      <c r="Z57" s="344">
        <f t="shared" si="44"/>
        <v>-16498505491365.6</v>
      </c>
      <c r="AA57" s="345">
        <f t="shared" si="45"/>
        <v>3666334554.6399999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0.17</v>
      </c>
      <c r="AG57" s="342">
        <f t="shared" si="49"/>
        <v>542816029.67999995</v>
      </c>
    </row>
    <row r="58" spans="1:33" ht="15" x14ac:dyDescent="0.25">
      <c r="A58" s="159">
        <f t="shared" si="21"/>
        <v>39</v>
      </c>
      <c r="B58" s="107">
        <f t="shared" si="27"/>
        <v>0</v>
      </c>
      <c r="C58" s="112">
        <f t="shared" si="28"/>
        <v>20</v>
      </c>
      <c r="D58" s="76"/>
      <c r="E58" s="107">
        <f t="shared" si="29"/>
        <v>0</v>
      </c>
      <c r="F58" s="105">
        <f t="shared" si="30"/>
        <v>150</v>
      </c>
      <c r="G58" s="100">
        <f t="shared" si="31"/>
        <v>5400</v>
      </c>
      <c r="H58" s="11"/>
      <c r="I58" s="7">
        <f t="shared" si="32"/>
        <v>2.0499999999999998</v>
      </c>
      <c r="J58" s="110">
        <f t="shared" si="33"/>
        <v>10259222960.943001</v>
      </c>
      <c r="K58" s="8">
        <f t="shared" si="34"/>
        <v>20029911495.176003</v>
      </c>
      <c r="L58" s="153"/>
      <c r="M58" s="157">
        <f t="shared" si="35"/>
        <v>3805683184084.2402</v>
      </c>
      <c r="N58" s="300">
        <f t="shared" si="2"/>
        <v>845707374.24094224</v>
      </c>
      <c r="O58" s="155">
        <f t="shared" si="36"/>
        <v>200299114951.79999</v>
      </c>
      <c r="P58" s="203">
        <f t="shared" si="37"/>
        <v>28814458393261.699</v>
      </c>
      <c r="Q58" s="216">
        <f t="shared" si="4"/>
        <v>6403212976.2803774</v>
      </c>
      <c r="R58" s="119">
        <f t="shared" si="38"/>
        <v>144</v>
      </c>
      <c r="S58" s="120">
        <f t="shared" si="39"/>
        <v>0.03</v>
      </c>
      <c r="T58" s="124">
        <f t="shared" si="40"/>
        <v>164</v>
      </c>
      <c r="U58" s="125">
        <f t="shared" si="41"/>
        <v>0.03</v>
      </c>
      <c r="V58" s="366"/>
      <c r="W58" s="339">
        <f t="shared" si="42"/>
        <v>5007477873794</v>
      </c>
      <c r="X58" s="340">
        <f t="shared" si="43"/>
        <v>33821936267055.699</v>
      </c>
      <c r="Y58" s="343"/>
      <c r="Z58" s="344">
        <f t="shared" si="44"/>
        <v>-33821936262555.699</v>
      </c>
      <c r="AA58" s="345">
        <f t="shared" si="45"/>
        <v>7515985837.1199999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0.17</v>
      </c>
      <c r="AG58" s="342">
        <f t="shared" si="49"/>
        <v>1112772860.8399999</v>
      </c>
    </row>
    <row r="59" spans="1:33" ht="15" x14ac:dyDescent="0.25">
      <c r="A59" s="159">
        <f t="shared" si="21"/>
        <v>40</v>
      </c>
      <c r="B59" s="108">
        <f t="shared" si="27"/>
        <v>0</v>
      </c>
      <c r="C59" s="102">
        <f t="shared" si="28"/>
        <v>20</v>
      </c>
      <c r="D59" s="9"/>
      <c r="E59" s="108">
        <f t="shared" si="29"/>
        <v>0</v>
      </c>
      <c r="F59" s="101">
        <f t="shared" si="30"/>
        <v>150</v>
      </c>
      <c r="G59" s="102">
        <f t="shared" si="31"/>
        <v>5550</v>
      </c>
      <c r="H59" s="9"/>
      <c r="I59" s="13">
        <f t="shared" si="32"/>
        <v>2.0499999999999998</v>
      </c>
      <c r="J59" s="14">
        <f t="shared" si="33"/>
        <v>21031407069.932999</v>
      </c>
      <c r="K59" s="15">
        <f t="shared" si="34"/>
        <v>41061318565.109001</v>
      </c>
      <c r="L59" s="153"/>
      <c r="M59" s="158">
        <f t="shared" si="35"/>
        <v>7801650527370.9102</v>
      </c>
      <c r="N59" s="301">
        <f t="shared" si="2"/>
        <v>1733700117.1935356</v>
      </c>
      <c r="O59" s="156">
        <f t="shared" si="36"/>
        <v>410613185651.09998</v>
      </c>
      <c r="P59" s="204">
        <f t="shared" si="37"/>
        <v>59069639706731</v>
      </c>
      <c r="Q59" s="215">
        <f t="shared" si="4"/>
        <v>13126586601.495777</v>
      </c>
      <c r="R59" s="121">
        <f t="shared" si="38"/>
        <v>144</v>
      </c>
      <c r="S59" s="122">
        <f t="shared" si="39"/>
        <v>0.03</v>
      </c>
      <c r="T59" s="126">
        <f t="shared" si="40"/>
        <v>164</v>
      </c>
      <c r="U59" s="127">
        <f t="shared" si="41"/>
        <v>0.03</v>
      </c>
      <c r="V59" s="366"/>
      <c r="W59" s="348">
        <f t="shared" si="42"/>
        <v>10265329641277.199</v>
      </c>
      <c r="X59" s="349">
        <f t="shared" si="43"/>
        <v>69334969348008.203</v>
      </c>
      <c r="Y59" s="343"/>
      <c r="Z59" s="352">
        <f t="shared" si="44"/>
        <v>-69334969343508.203</v>
      </c>
      <c r="AA59" s="353">
        <f t="shared" si="45"/>
        <v>15407770966.219999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0.17</v>
      </c>
      <c r="AG59" s="351">
        <f t="shared" si="49"/>
        <v>2281184364.73</v>
      </c>
    </row>
    <row r="60" spans="1:33" ht="15" x14ac:dyDescent="0.25">
      <c r="A60" s="159">
        <f t="shared" si="21"/>
        <v>41</v>
      </c>
      <c r="B60" s="107">
        <f t="shared" si="27"/>
        <v>0</v>
      </c>
      <c r="C60" s="112">
        <f t="shared" si="28"/>
        <v>20</v>
      </c>
      <c r="D60" s="76"/>
      <c r="E60" s="107">
        <f t="shared" si="29"/>
        <v>0</v>
      </c>
      <c r="F60" s="105">
        <f t="shared" si="30"/>
        <v>150</v>
      </c>
      <c r="G60" s="100">
        <f t="shared" si="31"/>
        <v>5700</v>
      </c>
      <c r="H60" s="11"/>
      <c r="I60" s="7">
        <f t="shared" si="32"/>
        <v>2.0499999999999998</v>
      </c>
      <c r="J60" s="110">
        <f t="shared" si="33"/>
        <v>43114384493.362999</v>
      </c>
      <c r="K60" s="8">
        <f t="shared" si="34"/>
        <v>84175703058.472</v>
      </c>
      <c r="L60" s="153"/>
      <c r="M60" s="157">
        <f t="shared" si="35"/>
        <v>15993383581109.301</v>
      </c>
      <c r="N60" s="300">
        <f t="shared" si="2"/>
        <v>3554085240.2465115</v>
      </c>
      <c r="O60" s="155">
        <f t="shared" si="36"/>
        <v>841757030584.69995</v>
      </c>
      <c r="P60" s="203">
        <f t="shared" si="37"/>
        <v>121092761399330</v>
      </c>
      <c r="Q60" s="216">
        <f t="shared" si="4"/>
        <v>26909502533.184444</v>
      </c>
      <c r="R60" s="119">
        <f t="shared" si="38"/>
        <v>144</v>
      </c>
      <c r="S60" s="120">
        <f t="shared" si="39"/>
        <v>0.03</v>
      </c>
      <c r="T60" s="124">
        <f t="shared" si="40"/>
        <v>164</v>
      </c>
      <c r="U60" s="125">
        <f t="shared" si="41"/>
        <v>0.03</v>
      </c>
      <c r="V60" s="366"/>
      <c r="W60" s="339">
        <f t="shared" si="42"/>
        <v>21043925764618</v>
      </c>
      <c r="X60" s="340">
        <f t="shared" si="43"/>
        <v>142136687163948</v>
      </c>
      <c r="Y60" s="343"/>
      <c r="Z60" s="344">
        <f t="shared" si="44"/>
        <v>-142136687159448</v>
      </c>
      <c r="AA60" s="345">
        <f t="shared" si="45"/>
        <v>31585930480.880001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0.17</v>
      </c>
      <c r="AG60" s="342">
        <f t="shared" si="49"/>
        <v>4676427947.6899996</v>
      </c>
    </row>
    <row r="61" spans="1:33" ht="15" x14ac:dyDescent="0.25">
      <c r="A61" s="159">
        <f t="shared" si="21"/>
        <v>42</v>
      </c>
      <c r="B61" s="107">
        <f t="shared" si="27"/>
        <v>0</v>
      </c>
      <c r="C61" s="112">
        <f t="shared" si="28"/>
        <v>20</v>
      </c>
      <c r="D61" s="76"/>
      <c r="E61" s="107">
        <f t="shared" si="29"/>
        <v>0</v>
      </c>
      <c r="F61" s="105">
        <f t="shared" si="30"/>
        <v>150</v>
      </c>
      <c r="G61" s="100">
        <f t="shared" si="31"/>
        <v>5850</v>
      </c>
      <c r="H61" s="11"/>
      <c r="I61" s="7">
        <f t="shared" si="32"/>
        <v>2.0499999999999998</v>
      </c>
      <c r="J61" s="110">
        <f t="shared" si="33"/>
        <v>88384488211.393997</v>
      </c>
      <c r="K61" s="8">
        <f t="shared" si="34"/>
        <v>172560191269.866</v>
      </c>
      <c r="L61" s="153"/>
      <c r="M61" s="157">
        <f t="shared" si="35"/>
        <v>32786436341275.301</v>
      </c>
      <c r="N61" s="300">
        <f t="shared" si="2"/>
        <v>7285874742.5056229</v>
      </c>
      <c r="O61" s="155">
        <f t="shared" si="36"/>
        <v>1725601912698.7</v>
      </c>
      <c r="P61" s="203">
        <f t="shared" si="37"/>
        <v>248240160869149</v>
      </c>
      <c r="Q61" s="216">
        <f t="shared" si="4"/>
        <v>55164480193.144218</v>
      </c>
      <c r="R61" s="119">
        <f t="shared" si="38"/>
        <v>144</v>
      </c>
      <c r="S61" s="120">
        <f t="shared" si="39"/>
        <v>0.02</v>
      </c>
      <c r="T61" s="124">
        <f t="shared" si="40"/>
        <v>164</v>
      </c>
      <c r="U61" s="125">
        <f t="shared" si="41"/>
        <v>0.03</v>
      </c>
      <c r="V61" s="366"/>
      <c r="W61" s="339">
        <f t="shared" si="42"/>
        <v>43140047817466.5</v>
      </c>
      <c r="X61" s="340">
        <f t="shared" si="43"/>
        <v>291380208686615</v>
      </c>
      <c r="Y61" s="343"/>
      <c r="Z61" s="344">
        <f t="shared" si="44"/>
        <v>-291380208682115</v>
      </c>
      <c r="AA61" s="345">
        <f t="shared" si="45"/>
        <v>64751157485.910004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0.17</v>
      </c>
      <c r="AG61" s="342">
        <f t="shared" si="49"/>
        <v>9586677292.7700005</v>
      </c>
    </row>
    <row r="62" spans="1:33" ht="15" x14ac:dyDescent="0.25">
      <c r="A62" s="159">
        <f t="shared" si="21"/>
        <v>43</v>
      </c>
      <c r="B62" s="107">
        <f t="shared" si="27"/>
        <v>0</v>
      </c>
      <c r="C62" s="112">
        <f t="shared" si="28"/>
        <v>20</v>
      </c>
      <c r="D62" s="76"/>
      <c r="E62" s="107">
        <f t="shared" si="29"/>
        <v>0</v>
      </c>
      <c r="F62" s="105">
        <f t="shared" si="30"/>
        <v>150</v>
      </c>
      <c r="G62" s="100">
        <f t="shared" si="31"/>
        <v>6000</v>
      </c>
      <c r="H62" s="11"/>
      <c r="I62" s="7">
        <f t="shared" si="32"/>
        <v>2.0499999999999998</v>
      </c>
      <c r="J62" s="110">
        <f t="shared" si="33"/>
        <v>181188200833.358</v>
      </c>
      <c r="K62" s="8">
        <f t="shared" si="34"/>
        <v>353748392103.224</v>
      </c>
      <c r="L62" s="153"/>
      <c r="M62" s="157">
        <f t="shared" si="35"/>
        <v>67212194499611.797</v>
      </c>
      <c r="N62" s="300">
        <f t="shared" si="2"/>
        <v>14936043222.135956</v>
      </c>
      <c r="O62" s="155">
        <f t="shared" si="36"/>
        <v>3537483921032.2002</v>
      </c>
      <c r="P62" s="203">
        <f t="shared" si="37"/>
        <v>508892329782288</v>
      </c>
      <c r="Q62" s="216">
        <f t="shared" si="4"/>
        <v>113087184396.064</v>
      </c>
      <c r="R62" s="119">
        <f t="shared" si="38"/>
        <v>144</v>
      </c>
      <c r="S62" s="120">
        <f t="shared" si="39"/>
        <v>0.02</v>
      </c>
      <c r="T62" s="124">
        <f t="shared" si="40"/>
        <v>164</v>
      </c>
      <c r="U62" s="125">
        <f t="shared" si="41"/>
        <v>0.03</v>
      </c>
      <c r="V62" s="366"/>
      <c r="W62" s="339">
        <f t="shared" si="42"/>
        <v>88437098025806</v>
      </c>
      <c r="X62" s="340">
        <f t="shared" si="43"/>
        <v>597329427808094</v>
      </c>
      <c r="Y62" s="343"/>
      <c r="Z62" s="344">
        <f t="shared" si="44"/>
        <v>-597329427803594</v>
      </c>
      <c r="AA62" s="345">
        <f t="shared" si="45"/>
        <v>132739872846.24001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0.17</v>
      </c>
      <c r="AG62" s="342">
        <f t="shared" si="49"/>
        <v>19652688450.18</v>
      </c>
    </row>
    <row r="63" spans="1:33" ht="15" x14ac:dyDescent="0.25">
      <c r="A63" s="159">
        <f t="shared" si="21"/>
        <v>44</v>
      </c>
      <c r="B63" s="107">
        <f t="shared" si="27"/>
        <v>0</v>
      </c>
      <c r="C63" s="112">
        <f t="shared" si="28"/>
        <v>20</v>
      </c>
      <c r="D63" s="76"/>
      <c r="E63" s="107">
        <f t="shared" si="29"/>
        <v>0</v>
      </c>
      <c r="F63" s="105">
        <f t="shared" si="30"/>
        <v>150</v>
      </c>
      <c r="G63" s="100">
        <f t="shared" si="31"/>
        <v>6150</v>
      </c>
      <c r="H63" s="11"/>
      <c r="I63" s="7">
        <f t="shared" si="32"/>
        <v>2.0499999999999998</v>
      </c>
      <c r="J63" s="110">
        <f t="shared" si="33"/>
        <v>371435811708.38397</v>
      </c>
      <c r="K63" s="8">
        <f t="shared" si="34"/>
        <v>725184203811.60791</v>
      </c>
      <c r="L63" s="153"/>
      <c r="M63" s="157">
        <f t="shared" si="35"/>
        <v>137784998724206</v>
      </c>
      <c r="N63" s="300">
        <f t="shared" si="2"/>
        <v>30618888605.379112</v>
      </c>
      <c r="O63" s="155">
        <f t="shared" si="36"/>
        <v>7251842038116.0996</v>
      </c>
      <c r="P63" s="203">
        <f t="shared" si="37"/>
        <v>1043229276054200</v>
      </c>
      <c r="Q63" s="216">
        <f t="shared" si="4"/>
        <v>231828728012.04443</v>
      </c>
      <c r="R63" s="119">
        <f t="shared" si="38"/>
        <v>144</v>
      </c>
      <c r="S63" s="120">
        <f t="shared" si="39"/>
        <v>0.02</v>
      </c>
      <c r="T63" s="124">
        <f t="shared" si="40"/>
        <v>164</v>
      </c>
      <c r="U63" s="125">
        <f t="shared" si="41"/>
        <v>0.03</v>
      </c>
      <c r="V63" s="366"/>
      <c r="W63" s="339">
        <f t="shared" si="42"/>
        <v>181296050952902</v>
      </c>
      <c r="X63" s="340">
        <f t="shared" si="43"/>
        <v>1224525327007100</v>
      </c>
      <c r="Y63" s="343"/>
      <c r="Z63" s="344">
        <f t="shared" si="44"/>
        <v>-1224525327002600</v>
      </c>
      <c r="AA63" s="345">
        <f t="shared" si="45"/>
        <v>272116739334.91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0.17</v>
      </c>
      <c r="AG63" s="342">
        <f t="shared" si="49"/>
        <v>40288011322.870003</v>
      </c>
    </row>
    <row r="64" spans="1:33" ht="15" x14ac:dyDescent="0.25">
      <c r="A64" s="159">
        <f t="shared" si="21"/>
        <v>45</v>
      </c>
      <c r="B64" s="108">
        <f t="shared" si="27"/>
        <v>0</v>
      </c>
      <c r="C64" s="102">
        <f t="shared" si="28"/>
        <v>20</v>
      </c>
      <c r="D64" s="9"/>
      <c r="E64" s="108">
        <f t="shared" si="29"/>
        <v>0</v>
      </c>
      <c r="F64" s="101">
        <f t="shared" si="30"/>
        <v>150</v>
      </c>
      <c r="G64" s="102">
        <f t="shared" si="31"/>
        <v>6300</v>
      </c>
      <c r="H64" s="9"/>
      <c r="I64" s="13">
        <f t="shared" si="32"/>
        <v>2.0499999999999998</v>
      </c>
      <c r="J64" s="14">
        <f t="shared" si="33"/>
        <v>761443414002.18701</v>
      </c>
      <c r="K64" s="15">
        <f t="shared" si="34"/>
        <v>1486627617813.7949</v>
      </c>
      <c r="L64" s="153"/>
      <c r="M64" s="158">
        <f t="shared" si="35"/>
        <v>282459247384620</v>
      </c>
      <c r="N64" s="301">
        <f t="shared" si="2"/>
        <v>62768721641.026665</v>
      </c>
      <c r="O64" s="156">
        <f t="shared" si="36"/>
        <v>14866276178137.9</v>
      </c>
      <c r="P64" s="204">
        <f t="shared" si="37"/>
        <v>2138620015911640</v>
      </c>
      <c r="Q64" s="215">
        <f t="shared" si="4"/>
        <v>475248892424.8089</v>
      </c>
      <c r="R64" s="121">
        <f t="shared" si="38"/>
        <v>144</v>
      </c>
      <c r="S64" s="122">
        <f t="shared" si="39"/>
        <v>0.02</v>
      </c>
      <c r="T64" s="126">
        <f t="shared" si="40"/>
        <v>164</v>
      </c>
      <c r="U64" s="127">
        <f t="shared" si="41"/>
        <v>0.03</v>
      </c>
      <c r="V64" s="366"/>
      <c r="W64" s="348">
        <f t="shared" si="42"/>
        <v>371656904453449</v>
      </c>
      <c r="X64" s="349">
        <f t="shared" si="43"/>
        <v>2510276920365090</v>
      </c>
      <c r="Y64" s="343"/>
      <c r="Z64" s="352">
        <f t="shared" si="44"/>
        <v>-2510276920360590</v>
      </c>
      <c r="AA64" s="353">
        <f t="shared" si="45"/>
        <v>557839315636.68994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0.17</v>
      </c>
      <c r="AG64" s="351">
        <f t="shared" si="49"/>
        <v>82590423211.880005</v>
      </c>
    </row>
    <row r="65" spans="1:33" ht="15" x14ac:dyDescent="0.25">
      <c r="A65" s="159">
        <f t="shared" si="21"/>
        <v>46</v>
      </c>
      <c r="B65" s="107">
        <f t="shared" si="27"/>
        <v>0</v>
      </c>
      <c r="C65" s="112">
        <f t="shared" si="28"/>
        <v>20</v>
      </c>
      <c r="D65" s="76"/>
      <c r="E65" s="107">
        <f t="shared" si="29"/>
        <v>0</v>
      </c>
      <c r="F65" s="105">
        <f t="shared" si="30"/>
        <v>150</v>
      </c>
      <c r="G65" s="100">
        <f t="shared" si="31"/>
        <v>6450</v>
      </c>
      <c r="H65" s="11"/>
      <c r="I65" s="7">
        <f t="shared" si="32"/>
        <v>2.0499999999999998</v>
      </c>
      <c r="J65" s="110">
        <f t="shared" si="33"/>
        <v>1560958998704.48</v>
      </c>
      <c r="K65" s="8">
        <f t="shared" si="34"/>
        <v>3047586616518.2749</v>
      </c>
      <c r="L65" s="153"/>
      <c r="M65" s="157">
        <f t="shared" si="35"/>
        <v>579041457138471</v>
      </c>
      <c r="N65" s="300">
        <f t="shared" si="2"/>
        <v>128675879364.10466</v>
      </c>
      <c r="O65" s="155">
        <f t="shared" si="36"/>
        <v>30475866165182.699</v>
      </c>
      <c r="P65" s="203">
        <f t="shared" si="37"/>
        <v>4384171032619370</v>
      </c>
      <c r="Q65" s="216">
        <f t="shared" si="4"/>
        <v>974260229470.97107</v>
      </c>
      <c r="R65" s="119">
        <f t="shared" si="38"/>
        <v>144</v>
      </c>
      <c r="S65" s="120">
        <f t="shared" si="39"/>
        <v>0.02</v>
      </c>
      <c r="T65" s="124">
        <f t="shared" si="40"/>
        <v>164</v>
      </c>
      <c r="U65" s="125">
        <f t="shared" si="41"/>
        <v>0.03</v>
      </c>
      <c r="V65" s="366"/>
      <c r="W65" s="339">
        <f t="shared" si="42"/>
        <v>761896654129569</v>
      </c>
      <c r="X65" s="340">
        <f t="shared" si="43"/>
        <v>5146067686748940</v>
      </c>
      <c r="Y65" s="343"/>
      <c r="Z65" s="344">
        <f t="shared" si="44"/>
        <v>-5146067686744440</v>
      </c>
      <c r="AA65" s="345">
        <f t="shared" si="45"/>
        <v>1143570597055.3201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0.17</v>
      </c>
      <c r="AG65" s="342">
        <f t="shared" si="49"/>
        <v>169310367584.35001</v>
      </c>
    </row>
    <row r="66" spans="1:33" ht="15" x14ac:dyDescent="0.25">
      <c r="A66" s="159">
        <f t="shared" si="21"/>
        <v>47</v>
      </c>
      <c r="B66" s="107">
        <f t="shared" si="27"/>
        <v>0</v>
      </c>
      <c r="C66" s="112">
        <f t="shared" si="28"/>
        <v>20</v>
      </c>
      <c r="D66" s="76"/>
      <c r="E66" s="107">
        <f t="shared" si="29"/>
        <v>0</v>
      </c>
      <c r="F66" s="105">
        <f t="shared" si="30"/>
        <v>150</v>
      </c>
      <c r="G66" s="100">
        <f t="shared" si="31"/>
        <v>6600</v>
      </c>
      <c r="H66" s="11"/>
      <c r="I66" s="7">
        <f t="shared" si="32"/>
        <v>2.0499999999999998</v>
      </c>
      <c r="J66" s="110">
        <f t="shared" si="33"/>
        <v>3199965947344.1802</v>
      </c>
      <c r="K66" s="8">
        <f t="shared" si="34"/>
        <v>6247552563862.4551</v>
      </c>
      <c r="L66" s="153"/>
      <c r="M66" s="157">
        <f t="shared" si="35"/>
        <v>1187034987133870</v>
      </c>
      <c r="N66" s="300">
        <f t="shared" si="2"/>
        <v>263785552696.41556</v>
      </c>
      <c r="O66" s="155">
        <f t="shared" si="36"/>
        <v>62475525638624.602</v>
      </c>
      <c r="P66" s="203">
        <f t="shared" si="37"/>
        <v>8987550616870220</v>
      </c>
      <c r="Q66" s="216">
        <f t="shared" si="4"/>
        <v>1997233470415.6045</v>
      </c>
      <c r="R66" s="119">
        <f t="shared" si="38"/>
        <v>144</v>
      </c>
      <c r="S66" s="120">
        <f t="shared" si="39"/>
        <v>0.02</v>
      </c>
      <c r="T66" s="124">
        <f t="shared" si="40"/>
        <v>164</v>
      </c>
      <c r="U66" s="125">
        <f t="shared" si="41"/>
        <v>0.02</v>
      </c>
      <c r="V66" s="366"/>
      <c r="W66" s="339">
        <f t="shared" si="42"/>
        <v>1561888140965610</v>
      </c>
      <c r="X66" s="340">
        <f t="shared" si="43"/>
        <v>1.05494387578358E+16</v>
      </c>
      <c r="Y66" s="343"/>
      <c r="Z66" s="344">
        <f t="shared" si="44"/>
        <v>-1.05494387578313E+16</v>
      </c>
      <c r="AA66" s="345">
        <f t="shared" si="45"/>
        <v>2344319723963.5098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0.17</v>
      </c>
      <c r="AG66" s="342">
        <f t="shared" si="49"/>
        <v>347086253547.90997</v>
      </c>
    </row>
    <row r="67" spans="1:33" ht="15" x14ac:dyDescent="0.25">
      <c r="A67" s="159">
        <f t="shared" si="21"/>
        <v>48</v>
      </c>
      <c r="B67" s="107">
        <f t="shared" si="27"/>
        <v>0</v>
      </c>
      <c r="C67" s="112">
        <f t="shared" si="28"/>
        <v>20</v>
      </c>
      <c r="D67" s="76"/>
      <c r="E67" s="107">
        <f t="shared" si="29"/>
        <v>0</v>
      </c>
      <c r="F67" s="105">
        <f t="shared" si="30"/>
        <v>150</v>
      </c>
      <c r="G67" s="100">
        <f t="shared" si="31"/>
        <v>6750</v>
      </c>
      <c r="H67" s="11"/>
      <c r="I67" s="7">
        <f t="shared" si="32"/>
        <v>2.0499999999999998</v>
      </c>
      <c r="J67" s="110">
        <f t="shared" si="33"/>
        <v>6559930192055.5703</v>
      </c>
      <c r="K67" s="8">
        <f t="shared" si="34"/>
        <v>12807482755918.025</v>
      </c>
      <c r="L67" s="153"/>
      <c r="M67" s="157">
        <f t="shared" si="35"/>
        <v>2433421723624420</v>
      </c>
      <c r="N67" s="300">
        <f t="shared" si="2"/>
        <v>540760383027.64886</v>
      </c>
      <c r="O67" s="155">
        <f t="shared" si="36"/>
        <v>128074827559180</v>
      </c>
      <c r="P67" s="203">
        <f t="shared" si="37"/>
        <v>1.84244787645845E+16</v>
      </c>
      <c r="Q67" s="216">
        <f t="shared" si="4"/>
        <v>4094328614352.1113</v>
      </c>
      <c r="R67" s="119">
        <f t="shared" si="38"/>
        <v>144</v>
      </c>
      <c r="S67" s="120">
        <f t="shared" si="39"/>
        <v>0.02</v>
      </c>
      <c r="T67" s="124">
        <f t="shared" si="40"/>
        <v>164</v>
      </c>
      <c r="U67" s="125">
        <f t="shared" si="41"/>
        <v>0.02</v>
      </c>
      <c r="V67" s="366"/>
      <c r="W67" s="339">
        <f t="shared" si="42"/>
        <v>3201870688979510</v>
      </c>
      <c r="X67" s="340">
        <f t="shared" si="43"/>
        <v>2.1626349453564E+16</v>
      </c>
      <c r="Y67" s="343"/>
      <c r="Z67" s="344">
        <f t="shared" si="44"/>
        <v>-2.16263494535595E+16</v>
      </c>
      <c r="AA67" s="345">
        <f t="shared" si="45"/>
        <v>4805855434125.3301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0.17</v>
      </c>
      <c r="AG67" s="342">
        <f t="shared" si="49"/>
        <v>711526819773.21997</v>
      </c>
    </row>
    <row r="68" spans="1:33" ht="15" x14ac:dyDescent="0.25">
      <c r="A68" s="159">
        <f t="shared" si="21"/>
        <v>49</v>
      </c>
      <c r="B68" s="107">
        <f t="shared" si="27"/>
        <v>0</v>
      </c>
      <c r="C68" s="112">
        <f t="shared" si="28"/>
        <v>20</v>
      </c>
      <c r="D68" s="76"/>
      <c r="E68" s="107">
        <f t="shared" si="29"/>
        <v>0</v>
      </c>
      <c r="F68" s="105">
        <f t="shared" si="30"/>
        <v>150</v>
      </c>
      <c r="G68" s="100">
        <f t="shared" si="31"/>
        <v>6900</v>
      </c>
      <c r="H68" s="11"/>
      <c r="I68" s="7">
        <f t="shared" si="32"/>
        <v>2.0499999999999998</v>
      </c>
      <c r="J68" s="110">
        <f t="shared" si="33"/>
        <v>13447856893713.9</v>
      </c>
      <c r="K68" s="8">
        <f t="shared" si="34"/>
        <v>26255339649631.926</v>
      </c>
      <c r="L68" s="153"/>
      <c r="M68" s="157">
        <f t="shared" si="35"/>
        <v>4988514533430060</v>
      </c>
      <c r="N68" s="300">
        <f t="shared" si="2"/>
        <v>1108558785206.6799</v>
      </c>
      <c r="O68" s="155">
        <f t="shared" si="36"/>
        <v>262553396496319</v>
      </c>
      <c r="P68" s="203">
        <f t="shared" si="37"/>
        <v>3.77701814673986E+16</v>
      </c>
      <c r="Q68" s="216">
        <f t="shared" si="4"/>
        <v>8393373659421.9111</v>
      </c>
      <c r="R68" s="119">
        <f t="shared" si="38"/>
        <v>144</v>
      </c>
      <c r="S68" s="120">
        <f t="shared" si="39"/>
        <v>0.02</v>
      </c>
      <c r="T68" s="124">
        <f t="shared" si="40"/>
        <v>164</v>
      </c>
      <c r="U68" s="125">
        <f t="shared" si="41"/>
        <v>0.02</v>
      </c>
      <c r="V68" s="366"/>
      <c r="W68" s="339">
        <f t="shared" si="42"/>
        <v>6563834912407980</v>
      </c>
      <c r="X68" s="340">
        <f t="shared" si="43"/>
        <v>4.43340163798066E+16</v>
      </c>
      <c r="Y68" s="343"/>
      <c r="Z68" s="344">
        <f t="shared" si="44"/>
        <v>-4.4334016379802096E+16</v>
      </c>
      <c r="AA68" s="345">
        <f t="shared" si="45"/>
        <v>9852003639957.0195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0.17</v>
      </c>
      <c r="AG68" s="342">
        <f t="shared" si="49"/>
        <v>1458629980535.1101</v>
      </c>
    </row>
    <row r="69" spans="1:33" ht="15" x14ac:dyDescent="0.25">
      <c r="A69" s="159">
        <f t="shared" si="21"/>
        <v>50</v>
      </c>
      <c r="B69" s="108">
        <f t="shared" si="27"/>
        <v>0</v>
      </c>
      <c r="C69" s="102">
        <f t="shared" si="28"/>
        <v>20</v>
      </c>
      <c r="D69" s="9"/>
      <c r="E69" s="108">
        <f t="shared" si="29"/>
        <v>0</v>
      </c>
      <c r="F69" s="101">
        <f t="shared" si="30"/>
        <v>150</v>
      </c>
      <c r="G69" s="102">
        <f t="shared" si="31"/>
        <v>7050</v>
      </c>
      <c r="H69" s="9"/>
      <c r="I69" s="13">
        <f t="shared" si="32"/>
        <v>2.0499999999999998</v>
      </c>
      <c r="J69" s="14">
        <f t="shared" si="33"/>
        <v>27568106632113.5</v>
      </c>
      <c r="K69" s="15">
        <f t="shared" si="34"/>
        <v>53823446281745.422</v>
      </c>
      <c r="L69" s="153"/>
      <c r="M69" s="158">
        <f t="shared" si="35"/>
        <v>1.02264547935316E+16</v>
      </c>
      <c r="N69" s="301">
        <f t="shared" si="2"/>
        <v>2272545509673.689</v>
      </c>
      <c r="O69" s="156">
        <f t="shared" si="36"/>
        <v>538234462817454</v>
      </c>
      <c r="P69" s="204">
        <f t="shared" si="37"/>
        <v>7.74288720081676E+16</v>
      </c>
      <c r="Q69" s="215">
        <f t="shared" si="4"/>
        <v>17206416001815.021</v>
      </c>
      <c r="R69" s="121">
        <f t="shared" si="38"/>
        <v>144</v>
      </c>
      <c r="S69" s="122">
        <f t="shared" si="39"/>
        <v>0.02</v>
      </c>
      <c r="T69" s="126">
        <f t="shared" si="40"/>
        <v>164</v>
      </c>
      <c r="U69" s="127">
        <f t="shared" si="41"/>
        <v>0.02</v>
      </c>
      <c r="V69" s="366"/>
      <c r="W69" s="348">
        <f t="shared" si="42"/>
        <v>1.34558615704364E+16</v>
      </c>
      <c r="X69" s="349">
        <f t="shared" si="43"/>
        <v>9.0884733578604E+16</v>
      </c>
      <c r="Y69" s="343"/>
      <c r="Z69" s="352">
        <f t="shared" si="44"/>
        <v>-9.0884733578599504E+16</v>
      </c>
      <c r="AA69" s="353">
        <f t="shared" si="45"/>
        <v>20196607461912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0.17</v>
      </c>
      <c r="AG69" s="351">
        <f t="shared" si="49"/>
        <v>2990191460096.98</v>
      </c>
    </row>
    <row r="70" spans="1:33" ht="15" x14ac:dyDescent="0.25">
      <c r="A70" s="159">
        <f t="shared" si="21"/>
        <v>51</v>
      </c>
      <c r="B70" s="107">
        <f t="shared" si="27"/>
        <v>0</v>
      </c>
      <c r="C70" s="112">
        <f t="shared" si="28"/>
        <v>20</v>
      </c>
      <c r="D70" s="76"/>
      <c r="E70" s="107">
        <f t="shared" si="29"/>
        <v>0</v>
      </c>
      <c r="F70" s="105">
        <f t="shared" si="30"/>
        <v>150</v>
      </c>
      <c r="G70" s="100">
        <f t="shared" si="31"/>
        <v>7200</v>
      </c>
      <c r="H70" s="11"/>
      <c r="I70" s="7">
        <f t="shared" si="32"/>
        <v>2.0499999999999998</v>
      </c>
      <c r="J70" s="110">
        <f t="shared" si="33"/>
        <v>56514618595832.703</v>
      </c>
      <c r="K70" s="8">
        <f t="shared" si="34"/>
        <v>110338064877578.12</v>
      </c>
      <c r="L70" s="153"/>
      <c r="M70" s="157">
        <f t="shared" si="35"/>
        <v>2.09642323267398E+16</v>
      </c>
      <c r="N70" s="300">
        <f t="shared" si="2"/>
        <v>4658718294831.0664</v>
      </c>
      <c r="O70" s="155">
        <f t="shared" si="36"/>
        <v>1103380648775780</v>
      </c>
      <c r="P70" s="203">
        <f t="shared" si="37"/>
        <v>1.58729187616744E+17</v>
      </c>
      <c r="Q70" s="216">
        <f t="shared" si="4"/>
        <v>35273152803720.891</v>
      </c>
      <c r="R70" s="119">
        <f t="shared" si="38"/>
        <v>144</v>
      </c>
      <c r="S70" s="120">
        <f t="shared" si="39"/>
        <v>0.02</v>
      </c>
      <c r="T70" s="124">
        <f t="shared" si="40"/>
        <v>164</v>
      </c>
      <c r="U70" s="125">
        <f t="shared" si="41"/>
        <v>0.02</v>
      </c>
      <c r="V70" s="366"/>
      <c r="W70" s="339">
        <f t="shared" si="42"/>
        <v>2.75845162193945E+16</v>
      </c>
      <c r="X70" s="340">
        <f t="shared" si="43"/>
        <v>1.8631370383613798E+17</v>
      </c>
      <c r="Y70" s="343"/>
      <c r="Z70" s="344">
        <f t="shared" si="44"/>
        <v>-1.8631370383613299E+17</v>
      </c>
      <c r="AA70" s="345">
        <f t="shared" si="45"/>
        <v>41403045296919.602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0.17</v>
      </c>
      <c r="AG70" s="342">
        <f t="shared" si="49"/>
        <v>6129892493198.7803</v>
      </c>
    </row>
    <row r="71" spans="1:33" ht="15" x14ac:dyDescent="0.25">
      <c r="A71" s="159">
        <f t="shared" si="21"/>
        <v>52</v>
      </c>
      <c r="B71" s="107">
        <f t="shared" si="27"/>
        <v>0</v>
      </c>
      <c r="C71" s="112">
        <f t="shared" si="28"/>
        <v>20</v>
      </c>
      <c r="D71" s="76"/>
      <c r="E71" s="107">
        <f t="shared" si="29"/>
        <v>0</v>
      </c>
      <c r="F71" s="105">
        <f t="shared" si="30"/>
        <v>150</v>
      </c>
      <c r="G71" s="100">
        <f t="shared" si="31"/>
        <v>7350</v>
      </c>
      <c r="H71" s="11"/>
      <c r="I71" s="7">
        <f t="shared" si="32"/>
        <v>2.0499999999999998</v>
      </c>
      <c r="J71" s="110">
        <f t="shared" si="33"/>
        <v>115854968121457</v>
      </c>
      <c r="K71" s="8">
        <f t="shared" si="34"/>
        <v>226193032999035.12</v>
      </c>
      <c r="L71" s="153"/>
      <c r="M71" s="157">
        <f t="shared" si="35"/>
        <v>4.29766762698166E+16</v>
      </c>
      <c r="N71" s="300">
        <f t="shared" si="2"/>
        <v>9550372504403.6895</v>
      </c>
      <c r="O71" s="155">
        <f t="shared" si="36"/>
        <v>2261930329990350</v>
      </c>
      <c r="P71" s="203">
        <f t="shared" si="37"/>
        <v>3.2539483461432602E+17</v>
      </c>
      <c r="Q71" s="216">
        <f t="shared" si="4"/>
        <v>72309963247628</v>
      </c>
      <c r="R71" s="119">
        <f t="shared" si="38"/>
        <v>144</v>
      </c>
      <c r="S71" s="120">
        <f t="shared" si="39"/>
        <v>0.02</v>
      </c>
      <c r="T71" s="124">
        <f t="shared" si="40"/>
        <v>164</v>
      </c>
      <c r="U71" s="125">
        <f t="shared" si="41"/>
        <v>0.02</v>
      </c>
      <c r="V71" s="366"/>
      <c r="W71" s="339">
        <f t="shared" si="42"/>
        <v>5.65482582497588E+16</v>
      </c>
      <c r="X71" s="340">
        <f t="shared" si="43"/>
        <v>3.8194309286408499E+17</v>
      </c>
      <c r="Y71" s="343"/>
      <c r="Z71" s="344">
        <f t="shared" si="44"/>
        <v>-3.8194309286408102E+17</v>
      </c>
      <c r="AA71" s="345">
        <f t="shared" si="45"/>
        <v>84876242858685.5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0.17</v>
      </c>
      <c r="AG71" s="342">
        <f t="shared" si="49"/>
        <v>12566279611057.5</v>
      </c>
    </row>
    <row r="72" spans="1:33" ht="15" x14ac:dyDescent="0.25">
      <c r="A72" s="159">
        <f t="shared" si="21"/>
        <v>53</v>
      </c>
      <c r="B72" s="107">
        <f t="shared" si="27"/>
        <v>0</v>
      </c>
      <c r="C72" s="112">
        <f t="shared" si="28"/>
        <v>20</v>
      </c>
      <c r="D72" s="76"/>
      <c r="E72" s="107">
        <f t="shared" si="29"/>
        <v>0</v>
      </c>
      <c r="F72" s="105">
        <f t="shared" si="30"/>
        <v>150</v>
      </c>
      <c r="G72" s="100">
        <f t="shared" si="31"/>
        <v>7500</v>
      </c>
      <c r="H72" s="11"/>
      <c r="I72" s="7">
        <f t="shared" si="32"/>
        <v>2.0499999999999998</v>
      </c>
      <c r="J72" s="110">
        <f t="shared" si="33"/>
        <v>237502684648987</v>
      </c>
      <c r="K72" s="8">
        <f t="shared" si="34"/>
        <v>463695717648022.12</v>
      </c>
      <c r="L72" s="153"/>
      <c r="M72" s="157">
        <f t="shared" si="35"/>
        <v>8.8102186353124192E+16</v>
      </c>
      <c r="N72" s="300">
        <f t="shared" si="2"/>
        <v>19578263634027.598</v>
      </c>
      <c r="O72" s="155">
        <f t="shared" si="36"/>
        <v>4636957176480220</v>
      </c>
      <c r="P72" s="203">
        <f t="shared" si="37"/>
        <v>6.6705941095936794E+17</v>
      </c>
      <c r="Q72" s="216">
        <f t="shared" si="4"/>
        <v>148235424657637.31</v>
      </c>
      <c r="R72" s="119">
        <f t="shared" si="38"/>
        <v>144</v>
      </c>
      <c r="S72" s="120">
        <f t="shared" si="39"/>
        <v>0.02</v>
      </c>
      <c r="T72" s="124">
        <f t="shared" si="40"/>
        <v>164</v>
      </c>
      <c r="U72" s="125">
        <f t="shared" si="41"/>
        <v>0.02</v>
      </c>
      <c r="V72" s="366"/>
      <c r="W72" s="339">
        <f t="shared" si="42"/>
        <v>1.15923929412006E+17</v>
      </c>
      <c r="X72" s="340">
        <f t="shared" si="43"/>
        <v>7.8298334037137395E+17</v>
      </c>
      <c r="Y72" s="343"/>
      <c r="Z72" s="344">
        <f t="shared" si="44"/>
        <v>-7.8298334037136896E+17</v>
      </c>
      <c r="AA72" s="345">
        <f t="shared" si="45"/>
        <v>173996297860305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0.17</v>
      </c>
      <c r="AG72" s="342">
        <f t="shared" si="49"/>
        <v>25760873202668</v>
      </c>
    </row>
    <row r="73" spans="1:33" ht="15" x14ac:dyDescent="0.25">
      <c r="A73" s="159">
        <f t="shared" si="21"/>
        <v>54</v>
      </c>
      <c r="B73" s="107">
        <f t="shared" si="27"/>
        <v>0</v>
      </c>
      <c r="C73" s="112">
        <f t="shared" si="28"/>
        <v>20</v>
      </c>
      <c r="D73" s="76"/>
      <c r="E73" s="107">
        <f t="shared" si="29"/>
        <v>0</v>
      </c>
      <c r="F73" s="105">
        <f t="shared" si="30"/>
        <v>150</v>
      </c>
      <c r="G73" s="100">
        <f t="shared" si="31"/>
        <v>7650</v>
      </c>
      <c r="H73" s="11"/>
      <c r="I73" s="7">
        <f t="shared" si="32"/>
        <v>2.0499999999999998</v>
      </c>
      <c r="J73" s="110">
        <f t="shared" si="33"/>
        <v>486880503530423</v>
      </c>
      <c r="K73" s="8">
        <f t="shared" si="34"/>
        <v>950576221178445.12</v>
      </c>
      <c r="L73" s="153"/>
      <c r="M73" s="157">
        <f t="shared" si="35"/>
        <v>1.8060948202390499E+17</v>
      </c>
      <c r="N73" s="300">
        <f t="shared" si="2"/>
        <v>40135440449756.664</v>
      </c>
      <c r="O73" s="155">
        <f t="shared" si="36"/>
        <v>9505762211784450</v>
      </c>
      <c r="P73" s="203">
        <f t="shared" si="37"/>
        <v>1.36747179246671E+18</v>
      </c>
      <c r="Q73" s="216">
        <f t="shared" si="4"/>
        <v>303882620548157.81</v>
      </c>
      <c r="R73" s="119">
        <f t="shared" si="38"/>
        <v>144</v>
      </c>
      <c r="S73" s="120">
        <f t="shared" si="39"/>
        <v>0.02</v>
      </c>
      <c r="T73" s="124">
        <f t="shared" si="40"/>
        <v>164</v>
      </c>
      <c r="U73" s="125">
        <f t="shared" si="41"/>
        <v>0.02</v>
      </c>
      <c r="V73" s="366"/>
      <c r="W73" s="339">
        <f t="shared" si="42"/>
        <v>2.3764405529461101E+17</v>
      </c>
      <c r="X73" s="340">
        <f t="shared" si="43"/>
        <v>1.6051158477613199E+18</v>
      </c>
      <c r="Y73" s="343"/>
      <c r="Z73" s="344">
        <f t="shared" si="44"/>
        <v>-1.6051158477613199E+18</v>
      </c>
      <c r="AA73" s="345">
        <f t="shared" si="45"/>
        <v>356692410613627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0.17</v>
      </c>
      <c r="AG73" s="342">
        <f t="shared" si="49"/>
        <v>52809790065469.102</v>
      </c>
    </row>
    <row r="74" spans="1:33" ht="15" x14ac:dyDescent="0.25">
      <c r="A74" s="159">
        <f t="shared" si="21"/>
        <v>55</v>
      </c>
      <c r="B74" s="108">
        <f t="shared" si="27"/>
        <v>0</v>
      </c>
      <c r="C74" s="102">
        <f t="shared" si="28"/>
        <v>20</v>
      </c>
      <c r="D74" s="9"/>
      <c r="E74" s="108">
        <f t="shared" si="29"/>
        <v>0</v>
      </c>
      <c r="F74" s="101">
        <f t="shared" si="30"/>
        <v>150</v>
      </c>
      <c r="G74" s="102">
        <f t="shared" si="31"/>
        <v>7800</v>
      </c>
      <c r="H74" s="9"/>
      <c r="I74" s="13">
        <f t="shared" si="32"/>
        <v>2.0499999999999998</v>
      </c>
      <c r="J74" s="14">
        <f t="shared" si="33"/>
        <v>998105032237367</v>
      </c>
      <c r="K74" s="15">
        <f t="shared" si="34"/>
        <v>1948681253415812</v>
      </c>
      <c r="L74" s="153"/>
      <c r="M74" s="158">
        <f t="shared" si="35"/>
        <v>3.7024943814900403E+17</v>
      </c>
      <c r="N74" s="301">
        <f t="shared" si="2"/>
        <v>82277652922000.891</v>
      </c>
      <c r="O74" s="156">
        <f t="shared" si="36"/>
        <v>1.94868125341581E+16</v>
      </c>
      <c r="P74" s="204">
        <f t="shared" si="37"/>
        <v>2.8033171745567498E+18</v>
      </c>
      <c r="Q74" s="215">
        <f t="shared" si="4"/>
        <v>622959372123722.12</v>
      </c>
      <c r="R74" s="121">
        <f t="shared" si="38"/>
        <v>144</v>
      </c>
      <c r="S74" s="122">
        <f t="shared" si="39"/>
        <v>0.02</v>
      </c>
      <c r="T74" s="126">
        <f t="shared" si="40"/>
        <v>164</v>
      </c>
      <c r="U74" s="127">
        <f t="shared" si="41"/>
        <v>0.02</v>
      </c>
      <c r="V74" s="366"/>
      <c r="W74" s="348">
        <f t="shared" si="42"/>
        <v>4.8717031335395302E+17</v>
      </c>
      <c r="X74" s="349">
        <f t="shared" si="43"/>
        <v>3.2904874879107E+18</v>
      </c>
      <c r="Y74" s="343"/>
      <c r="Z74" s="352">
        <f t="shared" si="44"/>
        <v>-3.2904874879107E+18</v>
      </c>
      <c r="AA74" s="353">
        <f t="shared" si="45"/>
        <v>731219441757933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0.17</v>
      </c>
      <c r="AG74" s="351">
        <f t="shared" si="49"/>
        <v>108260069634212</v>
      </c>
    </row>
    <row r="75" spans="1:33" ht="15" x14ac:dyDescent="0.25">
      <c r="A75" s="159">
        <f t="shared" si="21"/>
        <v>56</v>
      </c>
      <c r="B75" s="107">
        <f t="shared" si="27"/>
        <v>0</v>
      </c>
      <c r="C75" s="112">
        <f t="shared" si="28"/>
        <v>20</v>
      </c>
      <c r="D75" s="76"/>
      <c r="E75" s="107">
        <f t="shared" si="29"/>
        <v>0</v>
      </c>
      <c r="F75" s="105">
        <f t="shared" si="30"/>
        <v>150</v>
      </c>
      <c r="G75" s="100">
        <f t="shared" si="31"/>
        <v>7950</v>
      </c>
      <c r="H75" s="11"/>
      <c r="I75" s="7">
        <f t="shared" si="32"/>
        <v>2.0499999999999998</v>
      </c>
      <c r="J75" s="110">
        <f t="shared" si="33"/>
        <v>2046115316086600</v>
      </c>
      <c r="K75" s="8">
        <f t="shared" si="34"/>
        <v>3994796569502412</v>
      </c>
      <c r="L75" s="153"/>
      <c r="M75" s="157">
        <f t="shared" si="35"/>
        <v>7.5901134820545805E+17</v>
      </c>
      <c r="N75" s="300">
        <f t="shared" si="2"/>
        <v>168669188490101.78</v>
      </c>
      <c r="O75" s="155">
        <f t="shared" si="36"/>
        <v>3.9947965695024096E+16</v>
      </c>
      <c r="P75" s="203">
        <f t="shared" si="37"/>
        <v>5.7468002078413302E+18</v>
      </c>
      <c r="Q75" s="216">
        <f t="shared" si="4"/>
        <v>1277066712853629</v>
      </c>
      <c r="R75" s="119">
        <f t="shared" si="38"/>
        <v>144</v>
      </c>
      <c r="S75" s="120">
        <f t="shared" si="39"/>
        <v>0.02</v>
      </c>
      <c r="T75" s="124">
        <f t="shared" si="40"/>
        <v>164</v>
      </c>
      <c r="U75" s="125">
        <f t="shared" si="41"/>
        <v>0.02</v>
      </c>
      <c r="V75" s="366"/>
      <c r="W75" s="339">
        <f t="shared" si="42"/>
        <v>9.9869914237560294E+17</v>
      </c>
      <c r="X75" s="340">
        <f t="shared" si="43"/>
        <v>6.7454993502169303E+18</v>
      </c>
      <c r="Y75" s="343"/>
      <c r="Z75" s="344">
        <f t="shared" si="44"/>
        <v>-6.7454993502169303E+18</v>
      </c>
      <c r="AA75" s="345">
        <f t="shared" si="45"/>
        <v>1498999855603760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0.17</v>
      </c>
      <c r="AG75" s="342">
        <f t="shared" si="49"/>
        <v>221933142750134</v>
      </c>
    </row>
    <row r="76" spans="1:33" ht="15" x14ac:dyDescent="0.25">
      <c r="A76" s="159">
        <f t="shared" si="21"/>
        <v>57</v>
      </c>
      <c r="B76" s="107">
        <f t="shared" si="27"/>
        <v>0</v>
      </c>
      <c r="C76" s="112">
        <f t="shared" si="28"/>
        <v>20</v>
      </c>
      <c r="D76" s="76"/>
      <c r="E76" s="107">
        <f t="shared" si="29"/>
        <v>0</v>
      </c>
      <c r="F76" s="105">
        <f t="shared" si="30"/>
        <v>150</v>
      </c>
      <c r="G76" s="100">
        <f t="shared" si="31"/>
        <v>8100</v>
      </c>
      <c r="H76" s="11"/>
      <c r="I76" s="7">
        <f t="shared" si="32"/>
        <v>2.0499999999999998</v>
      </c>
      <c r="J76" s="110">
        <f t="shared" si="33"/>
        <v>4194536397977530</v>
      </c>
      <c r="K76" s="8">
        <f t="shared" si="34"/>
        <v>8189332967479942</v>
      </c>
      <c r="L76" s="153"/>
      <c r="M76" s="157">
        <f t="shared" si="35"/>
        <v>1.5559732638211899E+18</v>
      </c>
      <c r="N76" s="300">
        <f t="shared" si="2"/>
        <v>345771836404708.87</v>
      </c>
      <c r="O76" s="155">
        <f t="shared" si="36"/>
        <v>8.1893329674799392E+16</v>
      </c>
      <c r="P76" s="203">
        <f t="shared" si="37"/>
        <v>1.17809404260747E+19</v>
      </c>
      <c r="Q76" s="216">
        <f t="shared" si="4"/>
        <v>2617986761349933.5</v>
      </c>
      <c r="R76" s="119">
        <f t="shared" si="38"/>
        <v>144</v>
      </c>
      <c r="S76" s="120">
        <f t="shared" si="39"/>
        <v>0.02</v>
      </c>
      <c r="T76" s="124">
        <f t="shared" si="40"/>
        <v>164</v>
      </c>
      <c r="U76" s="125">
        <f t="shared" si="41"/>
        <v>0.02</v>
      </c>
      <c r="V76" s="366"/>
      <c r="W76" s="339">
        <f t="shared" si="42"/>
        <v>2.0473332418699899E+18</v>
      </c>
      <c r="X76" s="340">
        <f t="shared" si="43"/>
        <v>1.38282736679447E+19</v>
      </c>
      <c r="Y76" s="343"/>
      <c r="Z76" s="344">
        <f t="shared" si="44"/>
        <v>-1.38282736679447E+19</v>
      </c>
      <c r="AA76" s="345">
        <f t="shared" si="45"/>
        <v>3072949703987710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0.17</v>
      </c>
      <c r="AG76" s="342">
        <f t="shared" si="49"/>
        <v>454962942637775</v>
      </c>
    </row>
    <row r="77" spans="1:33" ht="15" x14ac:dyDescent="0.25">
      <c r="A77" s="159">
        <f t="shared" si="21"/>
        <v>58</v>
      </c>
      <c r="B77" s="107">
        <f t="shared" si="27"/>
        <v>0</v>
      </c>
      <c r="C77" s="112">
        <f t="shared" si="28"/>
        <v>20</v>
      </c>
      <c r="D77" s="76"/>
      <c r="E77" s="107">
        <f t="shared" si="29"/>
        <v>0</v>
      </c>
      <c r="F77" s="105">
        <f t="shared" si="30"/>
        <v>150</v>
      </c>
      <c r="G77" s="100">
        <f t="shared" si="31"/>
        <v>8250</v>
      </c>
      <c r="H77" s="11"/>
      <c r="I77" s="7">
        <f t="shared" si="32"/>
        <v>2.0499999999999998</v>
      </c>
      <c r="J77" s="110">
        <f t="shared" si="33"/>
        <v>8598799615853940</v>
      </c>
      <c r="K77" s="8">
        <f t="shared" si="34"/>
        <v>1.6788132583333882E+16</v>
      </c>
      <c r="L77" s="153"/>
      <c r="M77" s="157">
        <f t="shared" si="35"/>
        <v>3.1897451908334397E+18</v>
      </c>
      <c r="N77" s="300">
        <f t="shared" si="2"/>
        <v>708832264629653.25</v>
      </c>
      <c r="O77" s="155">
        <f t="shared" si="36"/>
        <v>1.6788132583333901E+17</v>
      </c>
      <c r="P77" s="203">
        <f t="shared" si="37"/>
        <v>2.4150927873453101E+19</v>
      </c>
      <c r="Q77" s="216">
        <f t="shared" si="4"/>
        <v>5366872860767356</v>
      </c>
      <c r="R77" s="119">
        <f t="shared" si="38"/>
        <v>144</v>
      </c>
      <c r="S77" s="120">
        <f t="shared" si="39"/>
        <v>0.02</v>
      </c>
      <c r="T77" s="124">
        <f t="shared" si="40"/>
        <v>164</v>
      </c>
      <c r="U77" s="125">
        <f t="shared" si="41"/>
        <v>0.02</v>
      </c>
      <c r="V77" s="366"/>
      <c r="W77" s="339">
        <f t="shared" si="42"/>
        <v>4.19703314583347E+18</v>
      </c>
      <c r="X77" s="340">
        <f t="shared" si="43"/>
        <v>2.8347961019286602E+19</v>
      </c>
      <c r="Y77" s="343"/>
      <c r="Z77" s="344">
        <f t="shared" si="44"/>
        <v>-2.8347961019286602E+19</v>
      </c>
      <c r="AA77" s="345">
        <f t="shared" si="45"/>
        <v>6299546893174800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0.17</v>
      </c>
      <c r="AG77" s="342">
        <f t="shared" si="49"/>
        <v>932674032407438</v>
      </c>
    </row>
    <row r="78" spans="1:33" ht="15" x14ac:dyDescent="0.25">
      <c r="A78" s="159">
        <f t="shared" si="21"/>
        <v>59</v>
      </c>
      <c r="B78" s="107">
        <f t="shared" si="27"/>
        <v>0</v>
      </c>
      <c r="C78" s="112">
        <f t="shared" si="28"/>
        <v>20</v>
      </c>
      <c r="D78" s="76"/>
      <c r="E78" s="107">
        <f t="shared" si="29"/>
        <v>0</v>
      </c>
      <c r="F78" s="105">
        <f t="shared" si="30"/>
        <v>150</v>
      </c>
      <c r="G78" s="100">
        <f t="shared" si="31"/>
        <v>8400</v>
      </c>
      <c r="H78" s="11"/>
      <c r="I78" s="7">
        <f t="shared" si="32"/>
        <v>2.0499999999999998</v>
      </c>
      <c r="J78" s="110">
        <f t="shared" si="33"/>
        <v>1.76275392125006E+16</v>
      </c>
      <c r="K78" s="8">
        <f t="shared" si="34"/>
        <v>3.441567179583448E+16</v>
      </c>
      <c r="L78" s="153"/>
      <c r="M78" s="157">
        <f t="shared" si="35"/>
        <v>6.5389776412085596E+18</v>
      </c>
      <c r="N78" s="300">
        <f t="shared" si="2"/>
        <v>1453106142490791</v>
      </c>
      <c r="O78" s="155">
        <f t="shared" si="36"/>
        <v>3.4415671795834502E+17</v>
      </c>
      <c r="P78" s="203">
        <f t="shared" si="37"/>
        <v>4.9509402140578996E+19</v>
      </c>
      <c r="Q78" s="216">
        <f t="shared" si="4"/>
        <v>1.100208936457311E+16</v>
      </c>
      <c r="R78" s="119">
        <f t="shared" si="38"/>
        <v>144</v>
      </c>
      <c r="S78" s="120">
        <f t="shared" si="39"/>
        <v>0.02</v>
      </c>
      <c r="T78" s="124">
        <f t="shared" si="40"/>
        <v>164</v>
      </c>
      <c r="U78" s="125">
        <f t="shared" si="41"/>
        <v>0.02</v>
      </c>
      <c r="V78" s="366"/>
      <c r="W78" s="339">
        <f t="shared" si="42"/>
        <v>8.6039179489586196E+18</v>
      </c>
      <c r="X78" s="340">
        <f t="shared" si="43"/>
        <v>5.8113320089537602E+19</v>
      </c>
      <c r="Y78" s="343"/>
      <c r="Z78" s="344">
        <f t="shared" si="44"/>
        <v>-5.8113320089537602E+19</v>
      </c>
      <c r="AA78" s="345">
        <f t="shared" si="45"/>
        <v>1.29140711310084E+16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0.17</v>
      </c>
      <c r="AG78" s="342">
        <f t="shared" si="49"/>
        <v>1911981766435250</v>
      </c>
    </row>
    <row r="79" spans="1:33" ht="15" x14ac:dyDescent="0.25">
      <c r="A79" s="159">
        <f t="shared" si="21"/>
        <v>60</v>
      </c>
      <c r="B79" s="108">
        <f t="shared" si="27"/>
        <v>0</v>
      </c>
      <c r="C79" s="102">
        <f t="shared" si="28"/>
        <v>20</v>
      </c>
      <c r="D79" s="9"/>
      <c r="E79" s="108">
        <f t="shared" si="29"/>
        <v>0</v>
      </c>
      <c r="F79" s="101">
        <f t="shared" si="30"/>
        <v>150</v>
      </c>
      <c r="G79" s="102">
        <f t="shared" si="31"/>
        <v>8550</v>
      </c>
      <c r="H79" s="9"/>
      <c r="I79" s="13">
        <f t="shared" si="32"/>
        <v>2.0499999999999998</v>
      </c>
      <c r="J79" s="14">
        <f t="shared" si="33"/>
        <v>3.61364553856262E+16</v>
      </c>
      <c r="K79" s="15">
        <f t="shared" si="34"/>
        <v>7.055212718146068E+16</v>
      </c>
      <c r="L79" s="153"/>
      <c r="M79" s="158">
        <f t="shared" si="35"/>
        <v>1.3404904164477499E+19</v>
      </c>
      <c r="N79" s="301">
        <f t="shared" si="2"/>
        <v>2978867592106111</v>
      </c>
      <c r="O79" s="156">
        <f t="shared" si="36"/>
        <v>7.0552127181460698E+17</v>
      </c>
      <c r="P79" s="204">
        <f t="shared" si="37"/>
        <v>1.01494274388187E+20</v>
      </c>
      <c r="Q79" s="215">
        <f t="shared" si="4"/>
        <v>2.2554283197374888E+16</v>
      </c>
      <c r="R79" s="121">
        <f t="shared" si="38"/>
        <v>144</v>
      </c>
      <c r="S79" s="122">
        <f t="shared" si="39"/>
        <v>0.02</v>
      </c>
      <c r="T79" s="126">
        <f t="shared" si="40"/>
        <v>164</v>
      </c>
      <c r="U79" s="127">
        <f t="shared" si="41"/>
        <v>0.02</v>
      </c>
      <c r="V79" s="366"/>
      <c r="W79" s="348">
        <f t="shared" si="42"/>
        <v>1.76380317953652E+19</v>
      </c>
      <c r="X79" s="349">
        <f t="shared" si="43"/>
        <v>1.1913230618355201E+20</v>
      </c>
      <c r="Y79" s="343"/>
      <c r="Z79" s="352">
        <f t="shared" si="44"/>
        <v>-1.1913230618355201E+20</v>
      </c>
      <c r="AA79" s="353">
        <f t="shared" si="45"/>
        <v>2.64738458185671E+16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0.17</v>
      </c>
      <c r="AG79" s="351">
        <f t="shared" si="49"/>
        <v>3919562621192270</v>
      </c>
    </row>
    <row r="80" spans="1:33" ht="15" x14ac:dyDescent="0.25">
      <c r="A80" s="159">
        <f t="shared" si="21"/>
        <v>61</v>
      </c>
      <c r="B80" s="107">
        <f t="shared" si="27"/>
        <v>0</v>
      </c>
      <c r="C80" s="112">
        <f t="shared" si="28"/>
        <v>20</v>
      </c>
      <c r="D80" s="76"/>
      <c r="E80" s="107">
        <f t="shared" si="29"/>
        <v>0</v>
      </c>
      <c r="F80" s="105">
        <f t="shared" si="30"/>
        <v>150</v>
      </c>
      <c r="G80" s="100">
        <f t="shared" si="31"/>
        <v>8700</v>
      </c>
      <c r="H80" s="11"/>
      <c r="I80" s="7">
        <f t="shared" si="32"/>
        <v>2.0499999999999998</v>
      </c>
      <c r="J80" s="110">
        <f t="shared" si="33"/>
        <v>7.4079733540533696E+16</v>
      </c>
      <c r="K80" s="8">
        <f t="shared" si="34"/>
        <v>1.4463186072199437E+17</v>
      </c>
      <c r="L80" s="153"/>
      <c r="M80" s="157">
        <f t="shared" si="35"/>
        <v>2.7480053537178898E+19</v>
      </c>
      <c r="N80" s="300">
        <f t="shared" si="2"/>
        <v>6106678563817533</v>
      </c>
      <c r="O80" s="155">
        <f t="shared" si="36"/>
        <v>1.4463186072199401E+18</v>
      </c>
      <c r="P80" s="203">
        <f t="shared" si="37"/>
        <v>2.0806326249578299E+20</v>
      </c>
      <c r="Q80" s="216">
        <f t="shared" si="4"/>
        <v>4.623628055461844E+16</v>
      </c>
      <c r="R80" s="119">
        <f t="shared" si="38"/>
        <v>144</v>
      </c>
      <c r="S80" s="120">
        <f t="shared" si="39"/>
        <v>0.02</v>
      </c>
      <c r="T80" s="124">
        <f t="shared" si="40"/>
        <v>164</v>
      </c>
      <c r="U80" s="125">
        <f t="shared" si="41"/>
        <v>0.02</v>
      </c>
      <c r="V80" s="366"/>
      <c r="W80" s="339">
        <f t="shared" si="42"/>
        <v>3.61579651804986E+19</v>
      </c>
      <c r="X80" s="340">
        <f t="shared" si="43"/>
        <v>2.44221227676282E+20</v>
      </c>
      <c r="Y80" s="343"/>
      <c r="Z80" s="344">
        <f t="shared" si="44"/>
        <v>-2.44221227676282E+20</v>
      </c>
      <c r="AA80" s="345">
        <f t="shared" si="45"/>
        <v>5.4271383928062704E+16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0.17</v>
      </c>
      <c r="AG80" s="342">
        <f t="shared" si="49"/>
        <v>8035103373444130</v>
      </c>
    </row>
    <row r="81" spans="1:33" ht="15" x14ac:dyDescent="0.25">
      <c r="A81" s="159">
        <f t="shared" si="21"/>
        <v>62</v>
      </c>
      <c r="B81" s="107">
        <f t="shared" si="27"/>
        <v>0</v>
      </c>
      <c r="C81" s="112">
        <f t="shared" si="28"/>
        <v>20</v>
      </c>
      <c r="D81" s="76"/>
      <c r="E81" s="107">
        <f t="shared" si="29"/>
        <v>0</v>
      </c>
      <c r="F81" s="105">
        <f t="shared" si="30"/>
        <v>150</v>
      </c>
      <c r="G81" s="100">
        <f t="shared" si="31"/>
        <v>8850</v>
      </c>
      <c r="H81" s="11"/>
      <c r="I81" s="7">
        <f t="shared" si="32"/>
        <v>2.0499999999999998</v>
      </c>
      <c r="J81" s="110">
        <f t="shared" si="33"/>
        <v>1.5186345375809402E+17</v>
      </c>
      <c r="K81" s="8">
        <f t="shared" si="34"/>
        <v>2.9649531448008838E+17</v>
      </c>
      <c r="L81" s="153"/>
      <c r="M81" s="157">
        <f t="shared" si="35"/>
        <v>5.6334109751216701E+19</v>
      </c>
      <c r="N81" s="300">
        <f t="shared" si="2"/>
        <v>1.2518691055825934E+16</v>
      </c>
      <c r="O81" s="155">
        <f t="shared" si="36"/>
        <v>2.9649531448008801E+18</v>
      </c>
      <c r="P81" s="203">
        <f t="shared" si="37"/>
        <v>4.2652968811635501E+20</v>
      </c>
      <c r="Q81" s="216">
        <f t="shared" si="4"/>
        <v>9.4784375136967776E+16</v>
      </c>
      <c r="R81" s="119">
        <f t="shared" si="38"/>
        <v>144</v>
      </c>
      <c r="S81" s="120">
        <f t="shared" si="39"/>
        <v>0.02</v>
      </c>
      <c r="T81" s="124">
        <f t="shared" si="40"/>
        <v>164</v>
      </c>
      <c r="U81" s="125">
        <f t="shared" si="41"/>
        <v>0.02</v>
      </c>
      <c r="V81" s="366"/>
      <c r="W81" s="339">
        <f t="shared" si="42"/>
        <v>7.4123828620022104E+19</v>
      </c>
      <c r="X81" s="340">
        <f t="shared" si="43"/>
        <v>5.00653516736377E+20</v>
      </c>
      <c r="Y81" s="343"/>
      <c r="Z81" s="344">
        <f t="shared" si="44"/>
        <v>-5.00653516736377E+20</v>
      </c>
      <c r="AA81" s="345">
        <f t="shared" si="45"/>
        <v>1.11256337052528E+17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0.17</v>
      </c>
      <c r="AG81" s="342">
        <f t="shared" si="49"/>
        <v>1.64719619155605E+16</v>
      </c>
    </row>
    <row r="82" spans="1:33" ht="15" x14ac:dyDescent="0.25">
      <c r="A82" s="159">
        <f t="shared" si="21"/>
        <v>63</v>
      </c>
      <c r="B82" s="107">
        <f t="shared" si="27"/>
        <v>0</v>
      </c>
      <c r="C82" s="112">
        <f t="shared" si="28"/>
        <v>20</v>
      </c>
      <c r="D82" s="76"/>
      <c r="E82" s="107">
        <f t="shared" si="29"/>
        <v>0</v>
      </c>
      <c r="F82" s="105">
        <f t="shared" si="30"/>
        <v>150</v>
      </c>
      <c r="G82" s="100">
        <f t="shared" si="31"/>
        <v>9000</v>
      </c>
      <c r="H82" s="11"/>
      <c r="I82" s="7">
        <f t="shared" si="32"/>
        <v>2.0499999999999998</v>
      </c>
      <c r="J82" s="110">
        <f t="shared" si="33"/>
        <v>3.1132008020409299E+17</v>
      </c>
      <c r="K82" s="8">
        <f t="shared" si="34"/>
        <v>6.0781539468418138E+17</v>
      </c>
      <c r="L82" s="153"/>
      <c r="M82" s="157">
        <f t="shared" si="35"/>
        <v>1.1548492498999399E+20</v>
      </c>
      <c r="N82" s="300">
        <f t="shared" si="2"/>
        <v>2.5663316664443108E+16</v>
      </c>
      <c r="O82" s="155">
        <f t="shared" si="36"/>
        <v>6.0781539468418099E+18</v>
      </c>
      <c r="P82" s="203">
        <f t="shared" si="37"/>
        <v>8.7438586063852798E+20</v>
      </c>
      <c r="Q82" s="216">
        <f t="shared" si="4"/>
        <v>1.94307969030784E+17</v>
      </c>
      <c r="R82" s="119">
        <f t="shared" si="38"/>
        <v>144</v>
      </c>
      <c r="S82" s="120">
        <f t="shared" si="39"/>
        <v>0.02</v>
      </c>
      <c r="T82" s="124">
        <f t="shared" si="40"/>
        <v>164</v>
      </c>
      <c r="U82" s="125">
        <f t="shared" si="41"/>
        <v>0.02</v>
      </c>
      <c r="V82" s="366"/>
      <c r="W82" s="339">
        <f t="shared" si="42"/>
        <v>1.5195384867104499E+20</v>
      </c>
      <c r="X82" s="340">
        <f t="shared" si="43"/>
        <v>1.02633970930957E+21</v>
      </c>
      <c r="Y82" s="343"/>
      <c r="Z82" s="344">
        <f t="shared" si="44"/>
        <v>-1.02633970930957E+21</v>
      </c>
      <c r="AA82" s="345">
        <f t="shared" si="45"/>
        <v>2.2807549095768198E+17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0.17</v>
      </c>
      <c r="AG82" s="342">
        <f t="shared" si="49"/>
        <v>3.37675219268989E+16</v>
      </c>
    </row>
    <row r="83" spans="1:33" ht="15" x14ac:dyDescent="0.25">
      <c r="A83" s="159">
        <f t="shared" si="21"/>
        <v>64</v>
      </c>
      <c r="B83" s="107">
        <f t="shared" si="27"/>
        <v>0</v>
      </c>
      <c r="C83" s="112">
        <f t="shared" si="28"/>
        <v>20</v>
      </c>
      <c r="D83" s="76"/>
      <c r="E83" s="107">
        <f t="shared" si="29"/>
        <v>0</v>
      </c>
      <c r="F83" s="105">
        <f t="shared" si="30"/>
        <v>150</v>
      </c>
      <c r="G83" s="100">
        <f t="shared" si="31"/>
        <v>9150</v>
      </c>
      <c r="H83" s="11"/>
      <c r="I83" s="7">
        <f t="shared" si="32"/>
        <v>2.0499999999999998</v>
      </c>
      <c r="J83" s="110">
        <f t="shared" si="33"/>
        <v>6.3820616441839104E+17</v>
      </c>
      <c r="K83" s="8">
        <f t="shared" si="34"/>
        <v>1.2460215591025725E+18</v>
      </c>
      <c r="L83" s="153"/>
      <c r="M83" s="157">
        <f t="shared" si="35"/>
        <v>2.36744096229488E+20</v>
      </c>
      <c r="N83" s="300">
        <f t="shared" si="2"/>
        <v>5.2609799162108448E+16</v>
      </c>
      <c r="O83" s="155">
        <f t="shared" si="36"/>
        <v>1.2460215591025701E+19</v>
      </c>
      <c r="P83" s="203">
        <f t="shared" si="37"/>
        <v>1.7924910143089801E+21</v>
      </c>
      <c r="Q83" s="216">
        <f t="shared" si="4"/>
        <v>3.9833133651310669E+17</v>
      </c>
      <c r="R83" s="119">
        <f t="shared" si="38"/>
        <v>144</v>
      </c>
      <c r="S83" s="120">
        <f t="shared" si="39"/>
        <v>0.02</v>
      </c>
      <c r="T83" s="124">
        <f t="shared" si="40"/>
        <v>164</v>
      </c>
      <c r="U83" s="125">
        <f t="shared" si="41"/>
        <v>0.02</v>
      </c>
      <c r="V83" s="366"/>
      <c r="W83" s="339">
        <f t="shared" si="42"/>
        <v>3.1150538977564302E+20</v>
      </c>
      <c r="X83" s="340">
        <f t="shared" si="43"/>
        <v>2.1039964040846199E+21</v>
      </c>
      <c r="Y83" s="343"/>
      <c r="Z83" s="344">
        <f t="shared" si="44"/>
        <v>-2.1039964040846199E+21</v>
      </c>
      <c r="AA83" s="345">
        <f t="shared" si="45"/>
        <v>4.6755475646324902E+17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0.17</v>
      </c>
      <c r="AG83" s="342">
        <f t="shared" si="49"/>
        <v>6.9223419950142896E+16</v>
      </c>
    </row>
    <row r="84" spans="1:33" ht="15" x14ac:dyDescent="0.2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20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150</v>
      </c>
      <c r="G84" s="102">
        <f t="shared" ref="G84:G89" si="55">G83+F84</f>
        <v>9300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2.0499999999999998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1.3083226370577001E+18</v>
      </c>
      <c r="K84" s="15">
        <f t="shared" ref="K84:K89" si="58">K83+ROUND(J84,3)</f>
        <v>2.5543441961602724E+18</v>
      </c>
      <c r="L84" s="153"/>
      <c r="M84" s="158">
        <f t="shared" ref="M84:M89" si="59">ROUND(C84*O84-K84*$O$6,2)</f>
        <v>4.85325397270451E+20</v>
      </c>
      <c r="N84" s="301">
        <f t="shared" si="2"/>
        <v>1.0785008828232245E+17</v>
      </c>
      <c r="O84" s="156">
        <f t="shared" ref="O84:O89" si="60">ROUND(ROUND(K84,2)*$O$4,2)</f>
        <v>2.5543441961602699E+19</v>
      </c>
      <c r="P84" s="204">
        <f t="shared" ref="P84:P89" si="61">ROUND((ROUND(K83,2)*(G84-G83)*$O$4+P83+J84*$O$6),2)</f>
        <v>3.6746065793334101E+21</v>
      </c>
      <c r="Q84" s="215">
        <f t="shared" si="4"/>
        <v>8.1657923985186893E+17</v>
      </c>
      <c r="R84" s="121">
        <f t="shared" ref="R84:R89" si="62">ROUND(P84/O84,0)</f>
        <v>144</v>
      </c>
      <c r="S84" s="122">
        <f t="shared" ref="S84:S89" si="63">ROUND(R84/G84,2)</f>
        <v>0.02</v>
      </c>
      <c r="T84" s="126">
        <f t="shared" ref="T84:T89" si="64">R84+C84</f>
        <v>164</v>
      </c>
      <c r="U84" s="127">
        <f t="shared" ref="U84:U89" si="65">ROUND(T84/G84,2)</f>
        <v>0.02</v>
      </c>
      <c r="V84" s="366"/>
      <c r="W84" s="348">
        <f t="shared" ref="W84:W89" si="66">ROUND(K84*$O$7,2)</f>
        <v>6.3858604904006799E+20</v>
      </c>
      <c r="X84" s="349">
        <f t="shared" ref="X84:X89" si="67">ROUND(P84+W84,2)</f>
        <v>4.3131926283734798E+21</v>
      </c>
      <c r="Y84" s="343"/>
      <c r="Z84" s="352">
        <f t="shared" ref="Z84:Z89" si="68">IF($O$10&gt;0,ROUND($O$10-X84,2),0)</f>
        <v>-4.3131926283734798E+21</v>
      </c>
      <c r="AA84" s="353">
        <f t="shared" ref="AA84:AA89" si="69">IF($O$10&gt;0,ROUND(X84/$O$10,2),0)</f>
        <v>9.5848725074966195E+17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0.17</v>
      </c>
      <c r="AG84" s="351">
        <f t="shared" ref="AG84:AG89" si="74">IF($O$10&gt;0,ROUND(W84/$O$10,2),0)</f>
        <v>1.4190801089779299E+17</v>
      </c>
    </row>
    <row r="85" spans="1:33" ht="15" x14ac:dyDescent="0.25">
      <c r="A85" s="159">
        <f t="shared" si="50"/>
        <v>66</v>
      </c>
      <c r="B85" s="107">
        <f t="shared" si="51"/>
        <v>0</v>
      </c>
      <c r="C85" s="112">
        <f t="shared" si="52"/>
        <v>20</v>
      </c>
      <c r="D85" s="76"/>
      <c r="E85" s="107">
        <f t="shared" si="53"/>
        <v>0</v>
      </c>
      <c r="F85" s="105">
        <f t="shared" si="54"/>
        <v>150</v>
      </c>
      <c r="G85" s="100">
        <f t="shared" si="55"/>
        <v>9450</v>
      </c>
      <c r="H85" s="11"/>
      <c r="I85" s="7">
        <f t="shared" si="56"/>
        <v>2.0499999999999998</v>
      </c>
      <c r="J85" s="110">
        <f t="shared" si="57"/>
        <v>2.6820614059682898E+18</v>
      </c>
      <c r="K85" s="8">
        <f t="shared" si="58"/>
        <v>5.2364056021285622E+18</v>
      </c>
      <c r="L85" s="153"/>
      <c r="M85" s="157">
        <f t="shared" si="59"/>
        <v>9.9491706440442603E+20</v>
      </c>
      <c r="N85" s="300">
        <f t="shared" ref="N85:N119" si="75">IF($O$10&gt;0,M85/$O$10,0)</f>
        <v>2.2109268097876134E+17</v>
      </c>
      <c r="O85" s="155">
        <f t="shared" si="60"/>
        <v>5.2364056021285601E+19</v>
      </c>
      <c r="P85" s="203">
        <f t="shared" si="61"/>
        <v>7.5329434876335001E+21</v>
      </c>
      <c r="Q85" s="216">
        <f t="shared" ref="Q85:Q119" si="76">P85/$O$10</f>
        <v>1.6739874416963333E+18</v>
      </c>
      <c r="R85" s="119">
        <f t="shared" si="62"/>
        <v>144</v>
      </c>
      <c r="S85" s="120">
        <f t="shared" si="63"/>
        <v>0.02</v>
      </c>
      <c r="T85" s="124">
        <f t="shared" si="64"/>
        <v>164</v>
      </c>
      <c r="U85" s="125">
        <f t="shared" si="65"/>
        <v>0.02</v>
      </c>
      <c r="V85" s="366"/>
      <c r="W85" s="339">
        <f t="shared" si="66"/>
        <v>1.3091014005321399E+21</v>
      </c>
      <c r="X85" s="340">
        <f t="shared" si="67"/>
        <v>8.84204488816564E+21</v>
      </c>
      <c r="Y85" s="343"/>
      <c r="Z85" s="344">
        <f t="shared" si="68"/>
        <v>-8.84204488816564E+21</v>
      </c>
      <c r="AA85" s="345">
        <f t="shared" si="69"/>
        <v>1.96489886403681E+18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0.17</v>
      </c>
      <c r="AG85" s="342">
        <f t="shared" si="74"/>
        <v>2.9091142234047603E+17</v>
      </c>
    </row>
    <row r="86" spans="1:33" ht="15" x14ac:dyDescent="0.25">
      <c r="A86" s="159">
        <f t="shared" si="50"/>
        <v>67</v>
      </c>
      <c r="B86" s="107">
        <f t="shared" si="51"/>
        <v>0</v>
      </c>
      <c r="C86" s="112">
        <f t="shared" si="52"/>
        <v>20</v>
      </c>
      <c r="D86" s="76"/>
      <c r="E86" s="107">
        <f t="shared" si="53"/>
        <v>0</v>
      </c>
      <c r="F86" s="105">
        <f t="shared" si="54"/>
        <v>150</v>
      </c>
      <c r="G86" s="100">
        <f t="shared" si="55"/>
        <v>9600</v>
      </c>
      <c r="H86" s="11"/>
      <c r="I86" s="7">
        <f t="shared" si="56"/>
        <v>2.0499999999999998</v>
      </c>
      <c r="J86" s="110">
        <f t="shared" si="57"/>
        <v>5.4982258822349896E+18</v>
      </c>
      <c r="K86" s="8">
        <f t="shared" si="58"/>
        <v>1.0734631484363551E+19</v>
      </c>
      <c r="L86" s="153"/>
      <c r="M86" s="157">
        <f t="shared" si="59"/>
        <v>2.03957998202908E+21</v>
      </c>
      <c r="N86" s="300">
        <f t="shared" si="75"/>
        <v>4.5323999600646221E+17</v>
      </c>
      <c r="O86" s="155">
        <f t="shared" si="60"/>
        <v>1.0734631484363601E+20</v>
      </c>
      <c r="P86" s="203">
        <f t="shared" si="61"/>
        <v>1.5442534149648701E+22</v>
      </c>
      <c r="Q86" s="216">
        <f t="shared" si="76"/>
        <v>3.4316742554774892E+18</v>
      </c>
      <c r="R86" s="119">
        <f t="shared" si="62"/>
        <v>144</v>
      </c>
      <c r="S86" s="120">
        <f t="shared" si="63"/>
        <v>0.02</v>
      </c>
      <c r="T86" s="124">
        <f t="shared" si="64"/>
        <v>164</v>
      </c>
      <c r="U86" s="125">
        <f t="shared" si="65"/>
        <v>0.02</v>
      </c>
      <c r="V86" s="366"/>
      <c r="W86" s="339">
        <f t="shared" si="66"/>
        <v>2.6836578710908898E+21</v>
      </c>
      <c r="X86" s="340">
        <f t="shared" si="67"/>
        <v>1.8126192020739601E+22</v>
      </c>
      <c r="Y86" s="343"/>
      <c r="Z86" s="344">
        <f t="shared" si="68"/>
        <v>-1.8126192020739601E+22</v>
      </c>
      <c r="AA86" s="345">
        <f t="shared" si="69"/>
        <v>4.0280426712754698E+18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0.17</v>
      </c>
      <c r="AG86" s="342">
        <f t="shared" si="74"/>
        <v>5.9636841579797606E+17</v>
      </c>
    </row>
    <row r="87" spans="1:33" ht="15" x14ac:dyDescent="0.25">
      <c r="A87" s="159">
        <f t="shared" si="50"/>
        <v>68</v>
      </c>
      <c r="B87" s="107">
        <f t="shared" si="51"/>
        <v>0</v>
      </c>
      <c r="C87" s="112">
        <f t="shared" si="52"/>
        <v>20</v>
      </c>
      <c r="D87" s="76"/>
      <c r="E87" s="107">
        <f t="shared" si="53"/>
        <v>0</v>
      </c>
      <c r="F87" s="105">
        <f t="shared" si="54"/>
        <v>150</v>
      </c>
      <c r="G87" s="100">
        <f t="shared" si="55"/>
        <v>9750</v>
      </c>
      <c r="H87" s="11"/>
      <c r="I87" s="7">
        <f t="shared" si="56"/>
        <v>2.0499999999999998</v>
      </c>
      <c r="J87" s="110">
        <f t="shared" si="57"/>
        <v>1.1271363058581701E+19</v>
      </c>
      <c r="K87" s="8">
        <f t="shared" si="58"/>
        <v>2.2005994542945251E+19</v>
      </c>
      <c r="L87" s="153"/>
      <c r="M87" s="157">
        <f t="shared" si="59"/>
        <v>4.18113896315961E+21</v>
      </c>
      <c r="N87" s="300">
        <f t="shared" si="75"/>
        <v>9.2914199181324672E+17</v>
      </c>
      <c r="O87" s="155">
        <f t="shared" si="60"/>
        <v>2.2005994542945301E+20</v>
      </c>
      <c r="P87" s="203">
        <f t="shared" si="61"/>
        <v>3.16571950067799E+22</v>
      </c>
      <c r="Q87" s="216">
        <f t="shared" si="76"/>
        <v>7.0349322237288663E+18</v>
      </c>
      <c r="R87" s="119">
        <f t="shared" si="62"/>
        <v>144</v>
      </c>
      <c r="S87" s="120">
        <f t="shared" si="63"/>
        <v>0.01</v>
      </c>
      <c r="T87" s="124">
        <f t="shared" si="64"/>
        <v>164</v>
      </c>
      <c r="U87" s="125">
        <f t="shared" si="65"/>
        <v>0.02</v>
      </c>
      <c r="V87" s="366"/>
      <c r="W87" s="339">
        <f t="shared" si="66"/>
        <v>5.5014986357363096E+21</v>
      </c>
      <c r="X87" s="340">
        <f t="shared" si="67"/>
        <v>3.7158693642516199E+22</v>
      </c>
      <c r="Y87" s="343"/>
      <c r="Z87" s="344">
        <f t="shared" si="68"/>
        <v>-3.7158693642516199E+22</v>
      </c>
      <c r="AA87" s="345">
        <f t="shared" si="69"/>
        <v>8.2574874761147095E+18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0.17</v>
      </c>
      <c r="AG87" s="342">
        <f t="shared" si="74"/>
        <v>1.2225552523858501E+18</v>
      </c>
    </row>
    <row r="88" spans="1:33" ht="15" x14ac:dyDescent="0.25">
      <c r="A88" s="159">
        <f t="shared" si="50"/>
        <v>69</v>
      </c>
      <c r="B88" s="107">
        <f t="shared" si="51"/>
        <v>0</v>
      </c>
      <c r="C88" s="112">
        <f t="shared" si="52"/>
        <v>20</v>
      </c>
      <c r="D88" s="76"/>
      <c r="E88" s="107">
        <f t="shared" si="53"/>
        <v>0</v>
      </c>
      <c r="F88" s="105">
        <f t="shared" si="54"/>
        <v>150</v>
      </c>
      <c r="G88" s="100">
        <f t="shared" si="55"/>
        <v>9900</v>
      </c>
      <c r="H88" s="11"/>
      <c r="I88" s="7">
        <f t="shared" si="56"/>
        <v>2.0499999999999998</v>
      </c>
      <c r="J88" s="110">
        <f t="shared" si="57"/>
        <v>2.3106294270092501E+19</v>
      </c>
      <c r="K88" s="8">
        <f t="shared" si="58"/>
        <v>4.5112288813037748E+19</v>
      </c>
      <c r="L88" s="153"/>
      <c r="M88" s="157">
        <f t="shared" si="59"/>
        <v>8.5713348744771598E+21</v>
      </c>
      <c r="N88" s="300">
        <f t="shared" si="75"/>
        <v>1.9047410832171466E+18</v>
      </c>
      <c r="O88" s="155">
        <f t="shared" si="60"/>
        <v>4.5112288813037702E+20</v>
      </c>
      <c r="P88" s="203">
        <f t="shared" si="61"/>
        <v>6.4897249763898799E+22</v>
      </c>
      <c r="Q88" s="216">
        <f t="shared" si="76"/>
        <v>1.4421611058644177E+19</v>
      </c>
      <c r="R88" s="119">
        <f t="shared" si="62"/>
        <v>144</v>
      </c>
      <c r="S88" s="120">
        <f t="shared" si="63"/>
        <v>0.01</v>
      </c>
      <c r="T88" s="124">
        <f t="shared" si="64"/>
        <v>164</v>
      </c>
      <c r="U88" s="125">
        <f t="shared" si="65"/>
        <v>0.02</v>
      </c>
      <c r="V88" s="366"/>
      <c r="W88" s="339">
        <f t="shared" si="66"/>
        <v>1.12780722032594E+22</v>
      </c>
      <c r="X88" s="340">
        <f t="shared" si="67"/>
        <v>7.6175321967158205E+22</v>
      </c>
      <c r="Y88" s="343"/>
      <c r="Z88" s="344">
        <f t="shared" si="68"/>
        <v>-7.6175321967158205E+22</v>
      </c>
      <c r="AA88" s="345">
        <f t="shared" si="69"/>
        <v>1.69278493260352E+19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0.17</v>
      </c>
      <c r="AG88" s="342">
        <f t="shared" si="74"/>
        <v>2.5062382673909801E+18</v>
      </c>
    </row>
    <row r="89" spans="1:33" ht="15" x14ac:dyDescent="0.25">
      <c r="A89" s="159">
        <f t="shared" si="50"/>
        <v>70</v>
      </c>
      <c r="B89" s="108">
        <f t="shared" si="51"/>
        <v>0</v>
      </c>
      <c r="C89" s="102">
        <f t="shared" si="52"/>
        <v>20</v>
      </c>
      <c r="D89" s="9"/>
      <c r="E89" s="108">
        <f t="shared" si="53"/>
        <v>0</v>
      </c>
      <c r="F89" s="101">
        <f t="shared" si="54"/>
        <v>150</v>
      </c>
      <c r="G89" s="102">
        <f t="shared" si="55"/>
        <v>10050</v>
      </c>
      <c r="H89" s="9"/>
      <c r="I89" s="13">
        <f t="shared" si="56"/>
        <v>2.0499999999999998</v>
      </c>
      <c r="J89" s="14">
        <f t="shared" si="57"/>
        <v>4.7367903253689598E+19</v>
      </c>
      <c r="K89" s="15">
        <f t="shared" si="58"/>
        <v>9.2480192066727346E+19</v>
      </c>
      <c r="L89" s="153"/>
      <c r="M89" s="158">
        <f t="shared" si="59"/>
        <v>1.75712364926782E+22</v>
      </c>
      <c r="N89" s="301">
        <f t="shared" si="75"/>
        <v>3.9047192205951555E+18</v>
      </c>
      <c r="O89" s="156">
        <f t="shared" si="60"/>
        <v>9.24801920667273E+20</v>
      </c>
      <c r="P89" s="204">
        <f t="shared" si="61"/>
        <v>1.3303936201599201E+23</v>
      </c>
      <c r="Q89" s="215">
        <f t="shared" si="76"/>
        <v>2.9564302670220448E+19</v>
      </c>
      <c r="R89" s="121">
        <f t="shared" si="62"/>
        <v>144</v>
      </c>
      <c r="S89" s="122">
        <f t="shared" si="63"/>
        <v>0.01</v>
      </c>
      <c r="T89" s="126">
        <f t="shared" si="64"/>
        <v>164</v>
      </c>
      <c r="U89" s="127">
        <f t="shared" si="65"/>
        <v>0.02</v>
      </c>
      <c r="V89" s="366"/>
      <c r="W89" s="348">
        <f t="shared" si="66"/>
        <v>2.31200480166818E+22</v>
      </c>
      <c r="X89" s="349">
        <f t="shared" si="67"/>
        <v>1.5615941003267399E+23</v>
      </c>
      <c r="Y89" s="343"/>
      <c r="Z89" s="352">
        <f t="shared" si="68"/>
        <v>-1.5615941003267399E+23</v>
      </c>
      <c r="AA89" s="353">
        <f t="shared" si="69"/>
        <v>3.4702091118372E+19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0.17</v>
      </c>
      <c r="AG89" s="351">
        <f t="shared" si="74"/>
        <v>5.13778844815151E+18</v>
      </c>
    </row>
    <row r="90" spans="1:33" ht="15" x14ac:dyDescent="0.2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20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150</v>
      </c>
      <c r="G90" s="100">
        <f t="shared" ref="G90:G119" si="82">G89+F90</f>
        <v>10200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2.0499999999999998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9.7104201670063702E+19</v>
      </c>
      <c r="K90" s="8">
        <f t="shared" ref="K90:K119" si="85">K89+ROUND(J90,3)</f>
        <v>1.8958439373679106E+20</v>
      </c>
      <c r="L90" s="153"/>
      <c r="M90" s="157">
        <f t="shared" ref="M90:M119" si="86">ROUND(C90*O90-K90*$O$6,2)</f>
        <v>3.6021034809990301E+22</v>
      </c>
      <c r="N90" s="300">
        <f t="shared" si="75"/>
        <v>8.0046744022200668E+18</v>
      </c>
      <c r="O90" s="155">
        <f t="shared" ref="O90:O119" si="87">ROUND(ROUND(K90,2)*$O$4,2)</f>
        <v>1.89584393736791E+21</v>
      </c>
      <c r="P90" s="203">
        <f t="shared" ref="P90:P119" si="88">ROUND((ROUND(K89,2)*(G90-G89)*$O$4+P89+J90*$O$6),2)</f>
        <v>2.7273069213278399E+23</v>
      </c>
      <c r="Q90" s="216">
        <f t="shared" si="76"/>
        <v>6.0606820473951994E+19</v>
      </c>
      <c r="R90" s="119">
        <f t="shared" ref="R90:R119" si="89">ROUND(P90/O90,0)</f>
        <v>144</v>
      </c>
      <c r="S90" s="120">
        <f t="shared" ref="S90:S119" si="90">ROUND(R90/G90,2)</f>
        <v>0.01</v>
      </c>
      <c r="T90" s="124">
        <f t="shared" ref="T90:T119" si="91">R90+C90</f>
        <v>164</v>
      </c>
      <c r="U90" s="125">
        <f t="shared" ref="U90:U119" si="92">ROUND(T90/G90,2)</f>
        <v>0.02</v>
      </c>
      <c r="V90" s="366"/>
      <c r="W90" s="339">
        <f t="shared" ref="W90:W119" si="93">ROUND(K90*$O$7,2)</f>
        <v>4.7396098434197797E+22</v>
      </c>
      <c r="X90" s="340">
        <f t="shared" ref="X90:X119" si="94">ROUND(P90+W90,2)</f>
        <v>3.2012679056698199E+23</v>
      </c>
      <c r="Y90" s="343"/>
      <c r="Z90" s="344">
        <f t="shared" ref="Z90:Z119" si="95">IF($O$10&gt;0,ROUND($O$10-X90,2),0)</f>
        <v>-3.2012679056698199E+23</v>
      </c>
      <c r="AA90" s="345">
        <f t="shared" ref="AA90:AA119" si="96">IF($O$10&gt;0,ROUND(X90/$O$10,2),0)</f>
        <v>7.1139286792662696E+19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0.17</v>
      </c>
      <c r="AG90" s="342">
        <f t="shared" ref="AG90:AG119" si="101">IF($O$10&gt;0,ROUND(W90/$O$10,2),0)</f>
        <v>1.05324663187106E+19</v>
      </c>
    </row>
    <row r="91" spans="1:33" ht="15" x14ac:dyDescent="0.25">
      <c r="A91" s="159">
        <f t="shared" si="77"/>
        <v>72</v>
      </c>
      <c r="B91" s="107">
        <f t="shared" si="78"/>
        <v>0</v>
      </c>
      <c r="C91" s="112">
        <f t="shared" si="79"/>
        <v>20</v>
      </c>
      <c r="D91" s="76"/>
      <c r="E91" s="107">
        <f t="shared" si="80"/>
        <v>0</v>
      </c>
      <c r="F91" s="105">
        <f t="shared" si="81"/>
        <v>150</v>
      </c>
      <c r="G91" s="100">
        <f t="shared" si="82"/>
        <v>10350</v>
      </c>
      <c r="H91" s="11"/>
      <c r="I91" s="7">
        <f t="shared" si="83"/>
        <v>2.0499999999999998</v>
      </c>
      <c r="J91" s="110">
        <f t="shared" si="84"/>
        <v>1.9906361342363101E+20</v>
      </c>
      <c r="K91" s="8">
        <f t="shared" si="85"/>
        <v>3.8864800716042207E+20</v>
      </c>
      <c r="L91" s="153"/>
      <c r="M91" s="157">
        <f t="shared" si="86"/>
        <v>7.38431213604802E+22</v>
      </c>
      <c r="N91" s="300">
        <f t="shared" si="75"/>
        <v>1.6409582524551156E+19</v>
      </c>
      <c r="O91" s="155">
        <f t="shared" si="87"/>
        <v>3.8864800716042199E+21</v>
      </c>
      <c r="P91" s="203">
        <f t="shared" si="88"/>
        <v>5.5909791887220699E+23</v>
      </c>
      <c r="Q91" s="216">
        <f t="shared" si="76"/>
        <v>1.2424398197160156E+20</v>
      </c>
      <c r="R91" s="119">
        <f t="shared" si="89"/>
        <v>144</v>
      </c>
      <c r="S91" s="120">
        <f t="shared" si="90"/>
        <v>0.01</v>
      </c>
      <c r="T91" s="124">
        <f t="shared" si="91"/>
        <v>164</v>
      </c>
      <c r="U91" s="125">
        <f t="shared" si="92"/>
        <v>0.02</v>
      </c>
      <c r="V91" s="366"/>
      <c r="W91" s="339">
        <f t="shared" si="93"/>
        <v>9.7162001790105494E+22</v>
      </c>
      <c r="X91" s="340">
        <f t="shared" si="94"/>
        <v>6.5625992066231205E+23</v>
      </c>
      <c r="Y91" s="343"/>
      <c r="Z91" s="344">
        <f t="shared" si="95"/>
        <v>-6.5625992066231205E+23</v>
      </c>
      <c r="AA91" s="345">
        <f t="shared" si="96"/>
        <v>1.45835537924958E+20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0.17</v>
      </c>
      <c r="AG91" s="342">
        <f t="shared" si="101"/>
        <v>2.15915559533568E+19</v>
      </c>
    </row>
    <row r="92" spans="1:33" ht="15" x14ac:dyDescent="0.25">
      <c r="A92" s="159">
        <f t="shared" si="77"/>
        <v>73</v>
      </c>
      <c r="B92" s="107">
        <f t="shared" si="78"/>
        <v>0</v>
      </c>
      <c r="C92" s="112">
        <f t="shared" si="79"/>
        <v>20</v>
      </c>
      <c r="D92" s="76"/>
      <c r="E92" s="107">
        <f t="shared" si="80"/>
        <v>0</v>
      </c>
      <c r="F92" s="105">
        <f t="shared" si="81"/>
        <v>150</v>
      </c>
      <c r="G92" s="100">
        <f t="shared" si="82"/>
        <v>10500</v>
      </c>
      <c r="H92" s="11"/>
      <c r="I92" s="7">
        <f t="shared" si="83"/>
        <v>2.0499999999999998</v>
      </c>
      <c r="J92" s="110">
        <f t="shared" si="84"/>
        <v>4.08080407518444E+20</v>
      </c>
      <c r="K92" s="8">
        <f t="shared" si="85"/>
        <v>7.9672841467886607E+20</v>
      </c>
      <c r="L92" s="153"/>
      <c r="M92" s="157">
        <f t="shared" si="86"/>
        <v>1.5137839878898501E+23</v>
      </c>
      <c r="N92" s="300">
        <f t="shared" si="75"/>
        <v>3.3639644175330001E+19</v>
      </c>
      <c r="O92" s="155">
        <f t="shared" si="87"/>
        <v>7.9672841467886599E+21</v>
      </c>
      <c r="P92" s="203">
        <f t="shared" si="88"/>
        <v>1.1461507336880201E+24</v>
      </c>
      <c r="Q92" s="216">
        <f t="shared" si="76"/>
        <v>2.5470016304178224E+20</v>
      </c>
      <c r="R92" s="119">
        <f t="shared" si="89"/>
        <v>144</v>
      </c>
      <c r="S92" s="120">
        <f t="shared" si="90"/>
        <v>0.01</v>
      </c>
      <c r="T92" s="124">
        <f t="shared" si="91"/>
        <v>164</v>
      </c>
      <c r="U92" s="125">
        <f t="shared" si="92"/>
        <v>0.02</v>
      </c>
      <c r="V92" s="366"/>
      <c r="W92" s="339">
        <f t="shared" si="93"/>
        <v>1.9918210366971701E+23</v>
      </c>
      <c r="X92" s="340">
        <f t="shared" si="94"/>
        <v>1.34533283735774E+24</v>
      </c>
      <c r="Y92" s="343"/>
      <c r="Z92" s="344">
        <f t="shared" si="95"/>
        <v>-1.34533283735774E+24</v>
      </c>
      <c r="AA92" s="345">
        <f t="shared" si="96"/>
        <v>2.9896285274616398E+20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0.17</v>
      </c>
      <c r="AG92" s="342">
        <f t="shared" si="101"/>
        <v>4.4262689704381604E+19</v>
      </c>
    </row>
    <row r="93" spans="1:33" ht="15" x14ac:dyDescent="0.25">
      <c r="A93" s="159">
        <f t="shared" si="77"/>
        <v>74</v>
      </c>
      <c r="B93" s="107">
        <f t="shared" si="78"/>
        <v>0</v>
      </c>
      <c r="C93" s="112">
        <f t="shared" si="79"/>
        <v>20</v>
      </c>
      <c r="D93" s="76"/>
      <c r="E93" s="107">
        <f t="shared" si="80"/>
        <v>0</v>
      </c>
      <c r="F93" s="105">
        <f t="shared" si="81"/>
        <v>150</v>
      </c>
      <c r="G93" s="100">
        <f t="shared" si="82"/>
        <v>10650</v>
      </c>
      <c r="H93" s="11"/>
      <c r="I93" s="7">
        <f t="shared" si="83"/>
        <v>2.0499999999999998</v>
      </c>
      <c r="J93" s="110">
        <f t="shared" si="84"/>
        <v>8.3656483541281001E+20</v>
      </c>
      <c r="K93" s="8">
        <f t="shared" si="85"/>
        <v>1.6332932500916761E+21</v>
      </c>
      <c r="L93" s="153"/>
      <c r="M93" s="157">
        <f t="shared" si="86"/>
        <v>3.1032571751741901E+23</v>
      </c>
      <c r="N93" s="300">
        <f t="shared" si="75"/>
        <v>6.8961270559426445E+19</v>
      </c>
      <c r="O93" s="155">
        <f t="shared" si="87"/>
        <v>1.63329325009168E+22</v>
      </c>
      <c r="P93" s="203">
        <f t="shared" si="88"/>
        <v>2.3496090040604499E+24</v>
      </c>
      <c r="Q93" s="216">
        <f t="shared" si="76"/>
        <v>5.221353342356555E+20</v>
      </c>
      <c r="R93" s="119">
        <f t="shared" si="89"/>
        <v>144</v>
      </c>
      <c r="S93" s="120">
        <f t="shared" si="90"/>
        <v>0.01</v>
      </c>
      <c r="T93" s="124">
        <f t="shared" si="91"/>
        <v>164</v>
      </c>
      <c r="U93" s="125">
        <f t="shared" si="92"/>
        <v>0.02</v>
      </c>
      <c r="V93" s="366"/>
      <c r="W93" s="339">
        <f t="shared" si="93"/>
        <v>4.0832331252291898E+23</v>
      </c>
      <c r="X93" s="340">
        <f t="shared" si="94"/>
        <v>2.7579323165833699E+24</v>
      </c>
      <c r="Y93" s="343"/>
      <c r="Z93" s="344">
        <f t="shared" si="95"/>
        <v>-2.7579323165833699E+24</v>
      </c>
      <c r="AA93" s="345">
        <f t="shared" si="96"/>
        <v>6.1287384812963797E+20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0.17</v>
      </c>
      <c r="AG93" s="342">
        <f t="shared" si="101"/>
        <v>9.0738513893981995E+19</v>
      </c>
    </row>
    <row r="94" spans="1:33" ht="15" x14ac:dyDescent="0.25">
      <c r="A94" s="159">
        <f t="shared" si="77"/>
        <v>75</v>
      </c>
      <c r="B94" s="108">
        <f t="shared" si="78"/>
        <v>0</v>
      </c>
      <c r="C94" s="102">
        <f t="shared" si="79"/>
        <v>20</v>
      </c>
      <c r="D94" s="9"/>
      <c r="E94" s="108">
        <f t="shared" si="80"/>
        <v>0</v>
      </c>
      <c r="F94" s="101">
        <f t="shared" si="81"/>
        <v>150</v>
      </c>
      <c r="G94" s="102">
        <f t="shared" si="82"/>
        <v>10800</v>
      </c>
      <c r="H94" s="9"/>
      <c r="I94" s="13">
        <f t="shared" si="83"/>
        <v>2.0499999999999998</v>
      </c>
      <c r="J94" s="14">
        <f t="shared" si="84"/>
        <v>1.7149579125962601E+21</v>
      </c>
      <c r="K94" s="15">
        <f t="shared" si="85"/>
        <v>3.3482511626879359E+21</v>
      </c>
      <c r="L94" s="153"/>
      <c r="M94" s="158">
        <f t="shared" si="86"/>
        <v>6.3616772091070906E+23</v>
      </c>
      <c r="N94" s="301">
        <f t="shared" si="75"/>
        <v>1.4137060464682423E+20</v>
      </c>
      <c r="O94" s="156">
        <f t="shared" si="87"/>
        <v>3.3482511626879399E+22</v>
      </c>
      <c r="P94" s="204">
        <f t="shared" si="88"/>
        <v>4.8166984583239299E+24</v>
      </c>
      <c r="Q94" s="215">
        <f t="shared" si="76"/>
        <v>1.0703774351830955E+21</v>
      </c>
      <c r="R94" s="121">
        <f t="shared" si="89"/>
        <v>144</v>
      </c>
      <c r="S94" s="122">
        <f t="shared" si="90"/>
        <v>0.01</v>
      </c>
      <c r="T94" s="126">
        <f t="shared" si="91"/>
        <v>164</v>
      </c>
      <c r="U94" s="127">
        <f t="shared" si="92"/>
        <v>0.02</v>
      </c>
      <c r="V94" s="366"/>
      <c r="W94" s="348">
        <f t="shared" si="93"/>
        <v>8.3706279067198401E+23</v>
      </c>
      <c r="X94" s="349">
        <f t="shared" si="94"/>
        <v>5.6537612489959096E+24</v>
      </c>
      <c r="Y94" s="343"/>
      <c r="Z94" s="352">
        <f t="shared" si="95"/>
        <v>-5.6537612489959096E+24</v>
      </c>
      <c r="AA94" s="353">
        <f t="shared" si="96"/>
        <v>1.2563913886657599E+21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0.17</v>
      </c>
      <c r="AG94" s="351">
        <f t="shared" si="101"/>
        <v>1.86013953482663E+20</v>
      </c>
    </row>
    <row r="95" spans="1:33" ht="15" x14ac:dyDescent="0.25">
      <c r="A95" s="159">
        <f t="shared" si="77"/>
        <v>76</v>
      </c>
      <c r="B95" s="107">
        <f t="shared" si="78"/>
        <v>0</v>
      </c>
      <c r="C95" s="112">
        <f t="shared" si="79"/>
        <v>20</v>
      </c>
      <c r="D95" s="76"/>
      <c r="E95" s="107">
        <f t="shared" si="80"/>
        <v>0</v>
      </c>
      <c r="F95" s="105">
        <f t="shared" si="81"/>
        <v>150</v>
      </c>
      <c r="G95" s="100">
        <f t="shared" si="82"/>
        <v>10950</v>
      </c>
      <c r="H95" s="11"/>
      <c r="I95" s="7">
        <f t="shared" si="83"/>
        <v>2.0499999999999998</v>
      </c>
      <c r="J95" s="110">
        <f t="shared" si="84"/>
        <v>3.5156637208223301E+21</v>
      </c>
      <c r="K95" s="8">
        <f t="shared" si="85"/>
        <v>6.863914883510266E+21</v>
      </c>
      <c r="L95" s="153"/>
      <c r="M95" s="157">
        <f t="shared" si="86"/>
        <v>1.3041438278669499E+24</v>
      </c>
      <c r="N95" s="300">
        <f t="shared" si="75"/>
        <v>2.8980973952598888E+20</v>
      </c>
      <c r="O95" s="155">
        <f t="shared" si="87"/>
        <v>6.8639148835102697E+22</v>
      </c>
      <c r="P95" s="203">
        <f t="shared" si="88"/>
        <v>9.874231839564059E+24</v>
      </c>
      <c r="Q95" s="216">
        <f t="shared" si="76"/>
        <v>2.1942737421253463E+21</v>
      </c>
      <c r="R95" s="119">
        <f t="shared" si="89"/>
        <v>144</v>
      </c>
      <c r="S95" s="120">
        <f t="shared" si="90"/>
        <v>0.01</v>
      </c>
      <c r="T95" s="124">
        <f t="shared" si="91"/>
        <v>164</v>
      </c>
      <c r="U95" s="125">
        <f t="shared" si="92"/>
        <v>0.01</v>
      </c>
      <c r="V95" s="366"/>
      <c r="W95" s="339">
        <f t="shared" si="93"/>
        <v>1.7159787208775699E+24</v>
      </c>
      <c r="X95" s="340">
        <f t="shared" si="94"/>
        <v>1.1590210560441601E+25</v>
      </c>
      <c r="Y95" s="343"/>
      <c r="Z95" s="344">
        <f t="shared" si="95"/>
        <v>-1.1590210560441601E+25</v>
      </c>
      <c r="AA95" s="345">
        <f t="shared" si="96"/>
        <v>2.5756023467648001E+21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0.17</v>
      </c>
      <c r="AG95" s="342">
        <f t="shared" si="101"/>
        <v>3.8132860463946E+20</v>
      </c>
    </row>
    <row r="96" spans="1:33" ht="15" x14ac:dyDescent="0.25">
      <c r="A96" s="159">
        <f t="shared" si="77"/>
        <v>77</v>
      </c>
      <c r="B96" s="107">
        <f t="shared" si="78"/>
        <v>0</v>
      </c>
      <c r="C96" s="112">
        <f t="shared" si="79"/>
        <v>20</v>
      </c>
      <c r="D96" s="76"/>
      <c r="E96" s="107">
        <f t="shared" si="80"/>
        <v>0</v>
      </c>
      <c r="F96" s="105">
        <f t="shared" si="81"/>
        <v>150</v>
      </c>
      <c r="G96" s="100">
        <f t="shared" si="82"/>
        <v>11100</v>
      </c>
      <c r="H96" s="11"/>
      <c r="I96" s="7">
        <f t="shared" si="83"/>
        <v>2.0499999999999998</v>
      </c>
      <c r="J96" s="110">
        <f t="shared" si="84"/>
        <v>7.2071106276857804E+21</v>
      </c>
      <c r="K96" s="8">
        <f t="shared" si="85"/>
        <v>1.4071025511196046E+22</v>
      </c>
      <c r="L96" s="153"/>
      <c r="M96" s="157">
        <f t="shared" si="86"/>
        <v>2.6734948471272402E+24</v>
      </c>
      <c r="N96" s="300">
        <f t="shared" si="75"/>
        <v>5.9410996602827558E+20</v>
      </c>
      <c r="O96" s="155">
        <f t="shared" si="87"/>
        <v>1.4071025511196001E+23</v>
      </c>
      <c r="P96" s="203">
        <f t="shared" si="88"/>
        <v>2.0242175271106301E+25</v>
      </c>
      <c r="Q96" s="216">
        <f t="shared" si="76"/>
        <v>4.4982611713569556E+21</v>
      </c>
      <c r="R96" s="119">
        <f t="shared" si="89"/>
        <v>144</v>
      </c>
      <c r="S96" s="120">
        <f t="shared" si="90"/>
        <v>0.01</v>
      </c>
      <c r="T96" s="124">
        <f t="shared" si="91"/>
        <v>164</v>
      </c>
      <c r="U96" s="125">
        <f t="shared" si="92"/>
        <v>0.01</v>
      </c>
      <c r="V96" s="366"/>
      <c r="W96" s="339">
        <f t="shared" si="93"/>
        <v>3.5177563777990101E+24</v>
      </c>
      <c r="X96" s="340">
        <f t="shared" si="94"/>
        <v>2.37599316489053E+25</v>
      </c>
      <c r="Y96" s="343"/>
      <c r="Z96" s="344">
        <f t="shared" si="95"/>
        <v>-2.37599316489053E+25</v>
      </c>
      <c r="AA96" s="345">
        <f t="shared" si="96"/>
        <v>5.2799848108678405E+21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0.17</v>
      </c>
      <c r="AG96" s="342">
        <f t="shared" si="101"/>
        <v>7.8172363951089097E+20</v>
      </c>
    </row>
    <row r="97" spans="1:33" ht="15" x14ac:dyDescent="0.25">
      <c r="A97" s="159">
        <f t="shared" si="77"/>
        <v>78</v>
      </c>
      <c r="B97" s="107">
        <f t="shared" si="78"/>
        <v>0</v>
      </c>
      <c r="C97" s="112">
        <f t="shared" si="79"/>
        <v>20</v>
      </c>
      <c r="D97" s="76"/>
      <c r="E97" s="107">
        <f t="shared" si="80"/>
        <v>0</v>
      </c>
      <c r="F97" s="105">
        <f t="shared" si="81"/>
        <v>150</v>
      </c>
      <c r="G97" s="100">
        <f t="shared" si="82"/>
        <v>11250</v>
      </c>
      <c r="H97" s="11"/>
      <c r="I97" s="7">
        <f t="shared" si="83"/>
        <v>2.0499999999999998</v>
      </c>
      <c r="J97" s="110">
        <f t="shared" si="84"/>
        <v>1.4774576786755801E+22</v>
      </c>
      <c r="K97" s="8">
        <f t="shared" si="85"/>
        <v>2.8845602297951849E+22</v>
      </c>
      <c r="L97" s="153"/>
      <c r="M97" s="157">
        <f t="shared" si="86"/>
        <v>5.4806644366108405E+24</v>
      </c>
      <c r="N97" s="300">
        <f t="shared" si="75"/>
        <v>1.2179254303579646E+21</v>
      </c>
      <c r="O97" s="155">
        <f t="shared" si="87"/>
        <v>2.8845602297951801E+23</v>
      </c>
      <c r="P97" s="203">
        <f t="shared" si="88"/>
        <v>4.1496459305767899E+25</v>
      </c>
      <c r="Q97" s="216">
        <f t="shared" si="76"/>
        <v>9.2214354012817557E+21</v>
      </c>
      <c r="R97" s="119">
        <f t="shared" si="89"/>
        <v>144</v>
      </c>
      <c r="S97" s="120">
        <f t="shared" si="90"/>
        <v>0.01</v>
      </c>
      <c r="T97" s="124">
        <f t="shared" si="91"/>
        <v>164</v>
      </c>
      <c r="U97" s="125">
        <f t="shared" si="92"/>
        <v>0.01</v>
      </c>
      <c r="V97" s="366"/>
      <c r="W97" s="339">
        <f t="shared" si="93"/>
        <v>7.2114005744879603E+24</v>
      </c>
      <c r="X97" s="340">
        <f t="shared" si="94"/>
        <v>4.8707859880255898E+25</v>
      </c>
      <c r="Y97" s="343"/>
      <c r="Z97" s="344">
        <f t="shared" si="95"/>
        <v>-4.8707859880255898E+25</v>
      </c>
      <c r="AA97" s="345">
        <f t="shared" si="96"/>
        <v>1.08239688622791E+22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0.17</v>
      </c>
      <c r="AG97" s="342">
        <f t="shared" si="101"/>
        <v>1.60253346099732E+21</v>
      </c>
    </row>
    <row r="98" spans="1:33" ht="15" x14ac:dyDescent="0.25">
      <c r="A98" s="159">
        <f t="shared" si="77"/>
        <v>79</v>
      </c>
      <c r="B98" s="107">
        <f t="shared" si="78"/>
        <v>0</v>
      </c>
      <c r="C98" s="112">
        <f t="shared" si="79"/>
        <v>20</v>
      </c>
      <c r="D98" s="76"/>
      <c r="E98" s="107">
        <f t="shared" si="80"/>
        <v>0</v>
      </c>
      <c r="F98" s="105">
        <f t="shared" si="81"/>
        <v>150</v>
      </c>
      <c r="G98" s="100">
        <f t="shared" si="82"/>
        <v>11400</v>
      </c>
      <c r="H98" s="11"/>
      <c r="I98" s="7">
        <f t="shared" si="83"/>
        <v>2.0499999999999998</v>
      </c>
      <c r="J98" s="110">
        <f t="shared" si="84"/>
        <v>3.0287882412849399E+22</v>
      </c>
      <c r="K98" s="8">
        <f t="shared" si="85"/>
        <v>5.9133484710801248E+22</v>
      </c>
      <c r="L98" s="153"/>
      <c r="M98" s="157">
        <f t="shared" si="86"/>
        <v>1.12353620950522E+25</v>
      </c>
      <c r="N98" s="300">
        <f t="shared" si="75"/>
        <v>2.4967471322338222E+21</v>
      </c>
      <c r="O98" s="155">
        <f t="shared" si="87"/>
        <v>5.9133484710801197E+23</v>
      </c>
      <c r="P98" s="203">
        <f t="shared" si="88"/>
        <v>8.5067741576824093E+25</v>
      </c>
      <c r="Q98" s="216">
        <f t="shared" si="76"/>
        <v>1.8903942572627578E+22</v>
      </c>
      <c r="R98" s="119">
        <f t="shared" si="89"/>
        <v>144</v>
      </c>
      <c r="S98" s="120">
        <f t="shared" si="90"/>
        <v>0.01</v>
      </c>
      <c r="T98" s="124">
        <f t="shared" si="91"/>
        <v>164</v>
      </c>
      <c r="U98" s="125">
        <f t="shared" si="92"/>
        <v>0.01</v>
      </c>
      <c r="V98" s="366"/>
      <c r="W98" s="339">
        <f t="shared" si="93"/>
        <v>1.47833711777003E+25</v>
      </c>
      <c r="X98" s="340">
        <f t="shared" si="94"/>
        <v>9.9851112754524403E+25</v>
      </c>
      <c r="Y98" s="343"/>
      <c r="Z98" s="344">
        <f t="shared" si="95"/>
        <v>-9.9851112754524403E+25</v>
      </c>
      <c r="AA98" s="345">
        <f t="shared" si="96"/>
        <v>2.21891361676721E+22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0.17</v>
      </c>
      <c r="AG98" s="342">
        <f t="shared" si="101"/>
        <v>3.28519359504451E+21</v>
      </c>
    </row>
    <row r="99" spans="1:33" ht="15" x14ac:dyDescent="0.25">
      <c r="A99" s="159">
        <f t="shared" si="77"/>
        <v>80</v>
      </c>
      <c r="B99" s="108">
        <f t="shared" si="78"/>
        <v>0</v>
      </c>
      <c r="C99" s="102">
        <f t="shared" si="79"/>
        <v>20</v>
      </c>
      <c r="D99" s="9"/>
      <c r="E99" s="108">
        <f t="shared" si="80"/>
        <v>0</v>
      </c>
      <c r="F99" s="101">
        <f t="shared" si="81"/>
        <v>150</v>
      </c>
      <c r="G99" s="102">
        <f t="shared" si="82"/>
        <v>11550</v>
      </c>
      <c r="H99" s="9"/>
      <c r="I99" s="13">
        <f t="shared" si="83"/>
        <v>2.0499999999999998</v>
      </c>
      <c r="J99" s="14">
        <f t="shared" si="84"/>
        <v>6.2090158946341301E+22</v>
      </c>
      <c r="K99" s="15">
        <f t="shared" si="85"/>
        <v>1.2122364365714254E+23</v>
      </c>
      <c r="L99" s="153"/>
      <c r="M99" s="158">
        <f t="shared" si="86"/>
        <v>2.3032492294857201E+25</v>
      </c>
      <c r="N99" s="301">
        <f t="shared" si="75"/>
        <v>5.1183316210793778E+21</v>
      </c>
      <c r="O99" s="156">
        <f t="shared" si="87"/>
        <v>1.2122364365714301E+24</v>
      </c>
      <c r="P99" s="204">
        <f t="shared" si="88"/>
        <v>1.74388870232489E+26</v>
      </c>
      <c r="Q99" s="215">
        <f t="shared" si="76"/>
        <v>3.8753082273886441E+22</v>
      </c>
      <c r="R99" s="121">
        <f t="shared" si="89"/>
        <v>144</v>
      </c>
      <c r="S99" s="122">
        <f t="shared" si="90"/>
        <v>0.01</v>
      </c>
      <c r="T99" s="126">
        <f t="shared" si="91"/>
        <v>164</v>
      </c>
      <c r="U99" s="127">
        <f t="shared" si="92"/>
        <v>0.01</v>
      </c>
      <c r="V99" s="366"/>
      <c r="W99" s="348">
        <f t="shared" si="93"/>
        <v>3.0305910914285601E+25</v>
      </c>
      <c r="X99" s="349">
        <f t="shared" si="94"/>
        <v>2.0469478114677499E+26</v>
      </c>
      <c r="Y99" s="343"/>
      <c r="Z99" s="352">
        <f t="shared" si="95"/>
        <v>-2.0469478114677499E+26</v>
      </c>
      <c r="AA99" s="353">
        <f t="shared" si="96"/>
        <v>4.5487729143727799E+22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0.17</v>
      </c>
      <c r="AG99" s="351">
        <f t="shared" si="101"/>
        <v>6.7346468698412401E+21</v>
      </c>
    </row>
    <row r="100" spans="1:33" ht="15" x14ac:dyDescent="0.25">
      <c r="A100" s="159">
        <f t="shared" si="77"/>
        <v>81</v>
      </c>
      <c r="B100" s="107">
        <f t="shared" si="78"/>
        <v>0</v>
      </c>
      <c r="C100" s="112">
        <f t="shared" si="79"/>
        <v>20</v>
      </c>
      <c r="D100" s="76"/>
      <c r="E100" s="107">
        <f t="shared" si="80"/>
        <v>0</v>
      </c>
      <c r="F100" s="105">
        <f t="shared" si="81"/>
        <v>150</v>
      </c>
      <c r="G100" s="100">
        <f t="shared" si="82"/>
        <v>11700</v>
      </c>
      <c r="H100" s="11"/>
      <c r="I100" s="7">
        <f t="shared" si="83"/>
        <v>2.0499999999999998</v>
      </c>
      <c r="J100" s="110">
        <f t="shared" si="84"/>
        <v>1.2728482584000001E+23</v>
      </c>
      <c r="K100" s="8">
        <f t="shared" si="85"/>
        <v>2.4850846949714255E+23</v>
      </c>
      <c r="L100" s="153"/>
      <c r="M100" s="157">
        <f t="shared" si="86"/>
        <v>4.7216609204457204E+25</v>
      </c>
      <c r="N100" s="300">
        <f t="shared" si="75"/>
        <v>1.0492579823212711E+22</v>
      </c>
      <c r="O100" s="155">
        <f t="shared" si="87"/>
        <v>2.4850846949714302E+24</v>
      </c>
      <c r="P100" s="203">
        <f t="shared" si="88"/>
        <v>3.5749718397660401E+26</v>
      </c>
      <c r="Q100" s="216">
        <f t="shared" si="76"/>
        <v>7.9443818661467566E+22</v>
      </c>
      <c r="R100" s="119">
        <f t="shared" si="89"/>
        <v>144</v>
      </c>
      <c r="S100" s="120">
        <f t="shared" si="90"/>
        <v>0.01</v>
      </c>
      <c r="T100" s="124">
        <f t="shared" si="91"/>
        <v>164</v>
      </c>
      <c r="U100" s="125">
        <f t="shared" si="92"/>
        <v>0.01</v>
      </c>
      <c r="V100" s="366"/>
      <c r="W100" s="339">
        <f t="shared" si="93"/>
        <v>6.2127117374285604E+25</v>
      </c>
      <c r="X100" s="340">
        <f t="shared" si="94"/>
        <v>4.1962430135088999E+26</v>
      </c>
      <c r="Y100" s="343"/>
      <c r="Z100" s="344">
        <f t="shared" si="95"/>
        <v>-4.1962430135088999E+26</v>
      </c>
      <c r="AA100" s="345">
        <f t="shared" si="96"/>
        <v>9.3249844744642206E+22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0.17</v>
      </c>
      <c r="AG100" s="342">
        <f t="shared" si="101"/>
        <v>1.38060260831746E+22</v>
      </c>
    </row>
    <row r="101" spans="1:33" ht="15" x14ac:dyDescent="0.25">
      <c r="A101" s="159">
        <f t="shared" si="77"/>
        <v>82</v>
      </c>
      <c r="B101" s="107">
        <f t="shared" si="78"/>
        <v>0</v>
      </c>
      <c r="C101" s="112">
        <f t="shared" si="79"/>
        <v>20</v>
      </c>
      <c r="D101" s="76"/>
      <c r="E101" s="107">
        <f t="shared" si="80"/>
        <v>0</v>
      </c>
      <c r="F101" s="105">
        <f t="shared" si="81"/>
        <v>150</v>
      </c>
      <c r="G101" s="100">
        <f t="shared" si="82"/>
        <v>11850</v>
      </c>
      <c r="H101" s="11"/>
      <c r="I101" s="7">
        <f t="shared" si="83"/>
        <v>2.0499999999999998</v>
      </c>
      <c r="J101" s="110">
        <f t="shared" si="84"/>
        <v>2.6093389297199999E+23</v>
      </c>
      <c r="K101" s="8">
        <f t="shared" si="85"/>
        <v>5.0944236246914251E+23</v>
      </c>
      <c r="L101" s="153"/>
      <c r="M101" s="157">
        <f t="shared" si="86"/>
        <v>9.6794048869137192E+25</v>
      </c>
      <c r="N101" s="300">
        <f t="shared" si="75"/>
        <v>2.1509788637586042E+22</v>
      </c>
      <c r="O101" s="155">
        <f t="shared" si="87"/>
        <v>5.0944236246914302E+24</v>
      </c>
      <c r="P101" s="203">
        <f t="shared" si="88"/>
        <v>7.3286922715203805E+26</v>
      </c>
      <c r="Q101" s="216">
        <f t="shared" si="76"/>
        <v>1.6285982825600844E+23</v>
      </c>
      <c r="R101" s="119">
        <f t="shared" si="89"/>
        <v>144</v>
      </c>
      <c r="S101" s="120">
        <f t="shared" si="90"/>
        <v>0.01</v>
      </c>
      <c r="T101" s="124">
        <f t="shared" si="91"/>
        <v>164</v>
      </c>
      <c r="U101" s="125">
        <f t="shared" si="92"/>
        <v>0.01</v>
      </c>
      <c r="V101" s="366"/>
      <c r="W101" s="339">
        <f t="shared" si="93"/>
        <v>1.27360590617286E+26</v>
      </c>
      <c r="X101" s="340">
        <f t="shared" si="94"/>
        <v>8.6022981776932402E+26</v>
      </c>
      <c r="Y101" s="343"/>
      <c r="Z101" s="344">
        <f t="shared" si="95"/>
        <v>-8.6022981776932402E+26</v>
      </c>
      <c r="AA101" s="345">
        <f t="shared" si="96"/>
        <v>1.9116218172651602E+23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0.17</v>
      </c>
      <c r="AG101" s="342">
        <f t="shared" si="101"/>
        <v>2.8302353470508002E+22</v>
      </c>
    </row>
    <row r="102" spans="1:33" ht="15" x14ac:dyDescent="0.25">
      <c r="A102" s="159">
        <f t="shared" si="77"/>
        <v>83</v>
      </c>
      <c r="B102" s="107">
        <f t="shared" si="78"/>
        <v>0</v>
      </c>
      <c r="C102" s="112">
        <f t="shared" si="79"/>
        <v>20</v>
      </c>
      <c r="D102" s="76"/>
      <c r="E102" s="107">
        <f t="shared" si="80"/>
        <v>0</v>
      </c>
      <c r="F102" s="105">
        <f t="shared" si="81"/>
        <v>150</v>
      </c>
      <c r="G102" s="100">
        <f t="shared" si="82"/>
        <v>12000</v>
      </c>
      <c r="H102" s="11"/>
      <c r="I102" s="7">
        <f t="shared" si="83"/>
        <v>2.0499999999999998</v>
      </c>
      <c r="J102" s="110">
        <f t="shared" si="84"/>
        <v>5.3491448059259998E+23</v>
      </c>
      <c r="K102" s="8">
        <f t="shared" si="85"/>
        <v>1.0443568430617425E+24</v>
      </c>
      <c r="L102" s="153"/>
      <c r="M102" s="157">
        <f t="shared" si="86"/>
        <v>1.9842780018173099E+26</v>
      </c>
      <c r="N102" s="300">
        <f t="shared" si="75"/>
        <v>4.4095066707051336E+22</v>
      </c>
      <c r="O102" s="155">
        <f t="shared" si="87"/>
        <v>1.0443568430617401E+25</v>
      </c>
      <c r="P102" s="203">
        <f t="shared" si="88"/>
        <v>1.50238191566168E+27</v>
      </c>
      <c r="Q102" s="216">
        <f t="shared" si="76"/>
        <v>3.3386264792481775E+23</v>
      </c>
      <c r="R102" s="119">
        <f t="shared" si="89"/>
        <v>144</v>
      </c>
      <c r="S102" s="120">
        <f t="shared" si="90"/>
        <v>0.01</v>
      </c>
      <c r="T102" s="124">
        <f t="shared" si="91"/>
        <v>164</v>
      </c>
      <c r="U102" s="125">
        <f t="shared" si="92"/>
        <v>0.01</v>
      </c>
      <c r="V102" s="366"/>
      <c r="W102" s="339">
        <f t="shared" si="93"/>
        <v>2.6108921076543599E+26</v>
      </c>
      <c r="X102" s="340">
        <f t="shared" si="94"/>
        <v>1.7634711264271199E+27</v>
      </c>
      <c r="Y102" s="343"/>
      <c r="Z102" s="344">
        <f t="shared" si="95"/>
        <v>-1.7634711264271199E+27</v>
      </c>
      <c r="AA102" s="345">
        <f t="shared" si="96"/>
        <v>3.9188247253936E+23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0.17</v>
      </c>
      <c r="AG102" s="342">
        <f t="shared" si="101"/>
        <v>5.80198246145413E+22</v>
      </c>
    </row>
    <row r="103" spans="1:33" ht="15" x14ac:dyDescent="0.25">
      <c r="A103" s="159">
        <f t="shared" si="77"/>
        <v>84</v>
      </c>
      <c r="B103" s="107">
        <f t="shared" si="78"/>
        <v>0</v>
      </c>
      <c r="C103" s="112">
        <f t="shared" si="79"/>
        <v>20</v>
      </c>
      <c r="D103" s="76"/>
      <c r="E103" s="107">
        <f t="shared" si="80"/>
        <v>0</v>
      </c>
      <c r="F103" s="105">
        <f t="shared" si="81"/>
        <v>150</v>
      </c>
      <c r="G103" s="100">
        <f t="shared" si="82"/>
        <v>12150</v>
      </c>
      <c r="H103" s="11"/>
      <c r="I103" s="7">
        <f t="shared" si="83"/>
        <v>2.0499999999999998</v>
      </c>
      <c r="J103" s="110">
        <f t="shared" si="84"/>
        <v>1.09657468521483E+24</v>
      </c>
      <c r="K103" s="8">
        <f t="shared" si="85"/>
        <v>2.1409315282765723E+24</v>
      </c>
      <c r="L103" s="153"/>
      <c r="M103" s="157">
        <f t="shared" si="86"/>
        <v>4.0677699037254803E+26</v>
      </c>
      <c r="N103" s="300">
        <f t="shared" si="75"/>
        <v>9.0394886749455114E+22</v>
      </c>
      <c r="O103" s="155">
        <f t="shared" si="87"/>
        <v>2.1409315282765701E+25</v>
      </c>
      <c r="P103" s="203">
        <f t="shared" si="88"/>
        <v>3.0798829271064401E+27</v>
      </c>
      <c r="Q103" s="216">
        <f t="shared" si="76"/>
        <v>6.8441842824587559E+23</v>
      </c>
      <c r="R103" s="119">
        <f t="shared" si="89"/>
        <v>144</v>
      </c>
      <c r="S103" s="120">
        <f t="shared" si="90"/>
        <v>0.01</v>
      </c>
      <c r="T103" s="124">
        <f t="shared" si="91"/>
        <v>164</v>
      </c>
      <c r="U103" s="125">
        <f t="shared" si="92"/>
        <v>0.01</v>
      </c>
      <c r="V103" s="366"/>
      <c r="W103" s="339">
        <f t="shared" si="93"/>
        <v>5.3523288206914298E+26</v>
      </c>
      <c r="X103" s="340">
        <f t="shared" si="94"/>
        <v>3.6151158091755802E+27</v>
      </c>
      <c r="Y103" s="343"/>
      <c r="Z103" s="344">
        <f t="shared" si="95"/>
        <v>-3.6151158091755802E+27</v>
      </c>
      <c r="AA103" s="345">
        <f t="shared" si="96"/>
        <v>8.0335906870568403E+23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0.17</v>
      </c>
      <c r="AG103" s="342">
        <f t="shared" si="101"/>
        <v>1.1894064045981E+23</v>
      </c>
    </row>
    <row r="104" spans="1:33" ht="15" x14ac:dyDescent="0.25">
      <c r="A104" s="159">
        <f t="shared" si="77"/>
        <v>85</v>
      </c>
      <c r="B104" s="108">
        <f t="shared" si="78"/>
        <v>0</v>
      </c>
      <c r="C104" s="102">
        <f t="shared" si="79"/>
        <v>20</v>
      </c>
      <c r="D104" s="9"/>
      <c r="E104" s="108">
        <f t="shared" si="80"/>
        <v>0</v>
      </c>
      <c r="F104" s="101">
        <f t="shared" si="81"/>
        <v>150</v>
      </c>
      <c r="G104" s="102">
        <f t="shared" si="82"/>
        <v>12300</v>
      </c>
      <c r="H104" s="9"/>
      <c r="I104" s="13">
        <f t="shared" si="83"/>
        <v>2.0499999999999998</v>
      </c>
      <c r="J104" s="14">
        <f t="shared" si="84"/>
        <v>2.2479781046904E+24</v>
      </c>
      <c r="K104" s="15">
        <f t="shared" si="85"/>
        <v>4.3889096329669723E+24</v>
      </c>
      <c r="L104" s="153"/>
      <c r="M104" s="158">
        <f t="shared" si="86"/>
        <v>8.3389283026372403E+26</v>
      </c>
      <c r="N104" s="301">
        <f t="shared" si="75"/>
        <v>1.853095178363831E+23</v>
      </c>
      <c r="O104" s="156">
        <f t="shared" si="87"/>
        <v>4.3889096329669703E+25</v>
      </c>
      <c r="P104" s="204">
        <f t="shared" si="88"/>
        <v>6.3137600005681997E+27</v>
      </c>
      <c r="Q104" s="215">
        <f t="shared" si="76"/>
        <v>1.4030577779040443E+24</v>
      </c>
      <c r="R104" s="121">
        <f t="shared" si="89"/>
        <v>144</v>
      </c>
      <c r="S104" s="122">
        <f t="shared" si="90"/>
        <v>0.01</v>
      </c>
      <c r="T104" s="126">
        <f t="shared" si="91"/>
        <v>164</v>
      </c>
      <c r="U104" s="127">
        <f t="shared" si="92"/>
        <v>0.01</v>
      </c>
      <c r="V104" s="366"/>
      <c r="W104" s="348">
        <f t="shared" si="93"/>
        <v>1.0972274082417399E+27</v>
      </c>
      <c r="X104" s="349">
        <f t="shared" si="94"/>
        <v>7.4109874088099405E+27</v>
      </c>
      <c r="Y104" s="343"/>
      <c r="Z104" s="352">
        <f t="shared" si="95"/>
        <v>-7.4109874088099405E+27</v>
      </c>
      <c r="AA104" s="353">
        <f t="shared" si="96"/>
        <v>1.6468860908466501E+24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0.17</v>
      </c>
      <c r="AG104" s="351">
        <f t="shared" si="101"/>
        <v>2.43828312942609E+23</v>
      </c>
    </row>
    <row r="105" spans="1:33" ht="15" x14ac:dyDescent="0.25">
      <c r="A105" s="159">
        <f t="shared" si="77"/>
        <v>86</v>
      </c>
      <c r="B105" s="107">
        <f t="shared" si="78"/>
        <v>0</v>
      </c>
      <c r="C105" s="112">
        <f t="shared" si="79"/>
        <v>20</v>
      </c>
      <c r="D105" s="76"/>
      <c r="E105" s="107">
        <f t="shared" si="80"/>
        <v>0</v>
      </c>
      <c r="F105" s="105">
        <f t="shared" si="81"/>
        <v>150</v>
      </c>
      <c r="G105" s="100">
        <f t="shared" si="82"/>
        <v>12450</v>
      </c>
      <c r="H105" s="11"/>
      <c r="I105" s="7">
        <f t="shared" si="83"/>
        <v>2.0499999999999998</v>
      </c>
      <c r="J105" s="110">
        <f t="shared" si="84"/>
        <v>4.6083551146153201E+24</v>
      </c>
      <c r="K105" s="8">
        <f t="shared" si="85"/>
        <v>8.9972647475822924E+24</v>
      </c>
      <c r="L105" s="153"/>
      <c r="M105" s="157">
        <f t="shared" si="86"/>
        <v>1.7094803020406401E+27</v>
      </c>
      <c r="N105" s="300">
        <f t="shared" si="75"/>
        <v>3.7988451156458666E+23</v>
      </c>
      <c r="O105" s="155">
        <f t="shared" si="87"/>
        <v>8.9972647475822907E+25</v>
      </c>
      <c r="P105" s="203">
        <f t="shared" si="88"/>
        <v>1.29432080011648E+28</v>
      </c>
      <c r="Q105" s="216">
        <f t="shared" si="76"/>
        <v>2.8762684447032888E+24</v>
      </c>
      <c r="R105" s="119">
        <f t="shared" si="89"/>
        <v>144</v>
      </c>
      <c r="S105" s="120">
        <f t="shared" si="90"/>
        <v>0.01</v>
      </c>
      <c r="T105" s="124">
        <f t="shared" si="91"/>
        <v>164</v>
      </c>
      <c r="U105" s="125">
        <f t="shared" si="92"/>
        <v>0.01</v>
      </c>
      <c r="V105" s="366"/>
      <c r="W105" s="339">
        <f t="shared" si="93"/>
        <v>2.2493161868955699E+27</v>
      </c>
      <c r="X105" s="340">
        <f t="shared" si="94"/>
        <v>1.51925241880604E+28</v>
      </c>
      <c r="Y105" s="343"/>
      <c r="Z105" s="344">
        <f t="shared" si="95"/>
        <v>-1.51925241880604E+28</v>
      </c>
      <c r="AA105" s="345">
        <f t="shared" si="96"/>
        <v>3.37611648623564E+24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0.17</v>
      </c>
      <c r="AG105" s="342">
        <f t="shared" si="101"/>
        <v>4.9984804153234897E+23</v>
      </c>
    </row>
    <row r="106" spans="1:33" ht="15" x14ac:dyDescent="0.25">
      <c r="A106" s="159">
        <f t="shared" si="77"/>
        <v>87</v>
      </c>
      <c r="B106" s="107">
        <f t="shared" si="78"/>
        <v>0</v>
      </c>
      <c r="C106" s="112">
        <f t="shared" si="79"/>
        <v>20</v>
      </c>
      <c r="D106" s="76"/>
      <c r="E106" s="107">
        <f t="shared" si="80"/>
        <v>0</v>
      </c>
      <c r="F106" s="105">
        <f t="shared" si="81"/>
        <v>150</v>
      </c>
      <c r="G106" s="100">
        <f t="shared" si="82"/>
        <v>12600</v>
      </c>
      <c r="H106" s="11"/>
      <c r="I106" s="7">
        <f t="shared" si="83"/>
        <v>2.0499999999999998</v>
      </c>
      <c r="J106" s="110">
        <f t="shared" si="84"/>
        <v>9.44712798496141E+24</v>
      </c>
      <c r="K106" s="8">
        <f t="shared" si="85"/>
        <v>1.8444392732543702E+25</v>
      </c>
      <c r="L106" s="153"/>
      <c r="M106" s="157">
        <f t="shared" si="86"/>
        <v>3.5044346191833002E+27</v>
      </c>
      <c r="N106" s="300">
        <f t="shared" si="75"/>
        <v>7.7876324870740001E+23</v>
      </c>
      <c r="O106" s="155">
        <f t="shared" si="87"/>
        <v>1.8444392732543699E+26</v>
      </c>
      <c r="P106" s="203">
        <f t="shared" si="88"/>
        <v>2.6533576402387802E+28</v>
      </c>
      <c r="Q106" s="216">
        <f t="shared" si="76"/>
        <v>5.8963503116417342E+24</v>
      </c>
      <c r="R106" s="119">
        <f t="shared" si="89"/>
        <v>144</v>
      </c>
      <c r="S106" s="120">
        <f t="shared" si="90"/>
        <v>0.01</v>
      </c>
      <c r="T106" s="124">
        <f t="shared" si="91"/>
        <v>164</v>
      </c>
      <c r="U106" s="125">
        <f t="shared" si="92"/>
        <v>0.01</v>
      </c>
      <c r="V106" s="366"/>
      <c r="W106" s="339">
        <f t="shared" si="93"/>
        <v>4.6110981831359301E+27</v>
      </c>
      <c r="X106" s="340">
        <f t="shared" si="94"/>
        <v>3.1144674585523701E+28</v>
      </c>
      <c r="Y106" s="343"/>
      <c r="Z106" s="344">
        <f t="shared" si="95"/>
        <v>-3.1144674585523701E+28</v>
      </c>
      <c r="AA106" s="345">
        <f t="shared" si="96"/>
        <v>6.9210387967830396E+24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0.17</v>
      </c>
      <c r="AG106" s="342">
        <f t="shared" si="101"/>
        <v>1.02468848514132E+24</v>
      </c>
    </row>
    <row r="107" spans="1:33" ht="15" x14ac:dyDescent="0.25">
      <c r="A107" s="159">
        <f t="shared" si="77"/>
        <v>88</v>
      </c>
      <c r="B107" s="107">
        <f t="shared" si="78"/>
        <v>0</v>
      </c>
      <c r="C107" s="112">
        <f t="shared" si="79"/>
        <v>20</v>
      </c>
      <c r="D107" s="76"/>
      <c r="E107" s="107">
        <f t="shared" si="80"/>
        <v>0</v>
      </c>
      <c r="F107" s="105">
        <f t="shared" si="81"/>
        <v>150</v>
      </c>
      <c r="G107" s="100">
        <f t="shared" si="82"/>
        <v>12750</v>
      </c>
      <c r="H107" s="11"/>
      <c r="I107" s="7">
        <f t="shared" si="83"/>
        <v>2.0499999999999998</v>
      </c>
      <c r="J107" s="110">
        <f t="shared" si="84"/>
        <v>1.9366612369170901E+25</v>
      </c>
      <c r="K107" s="8">
        <f t="shared" si="85"/>
        <v>3.7811005101714606E+25</v>
      </c>
      <c r="L107" s="153"/>
      <c r="M107" s="157">
        <f t="shared" si="86"/>
        <v>7.1840909693257699E+27</v>
      </c>
      <c r="N107" s="300">
        <f t="shared" si="75"/>
        <v>1.5964646598501711E+24</v>
      </c>
      <c r="O107" s="155">
        <f t="shared" si="87"/>
        <v>3.7811005101714599E+26</v>
      </c>
      <c r="P107" s="203">
        <f t="shared" si="88"/>
        <v>5.4393831624895098E+28</v>
      </c>
      <c r="Q107" s="216">
        <f t="shared" si="76"/>
        <v>1.2087518138865577E+25</v>
      </c>
      <c r="R107" s="119">
        <f t="shared" si="89"/>
        <v>144</v>
      </c>
      <c r="S107" s="120">
        <f t="shared" si="90"/>
        <v>0.01</v>
      </c>
      <c r="T107" s="124">
        <f t="shared" si="91"/>
        <v>164</v>
      </c>
      <c r="U107" s="125">
        <f t="shared" si="92"/>
        <v>0.01</v>
      </c>
      <c r="V107" s="366"/>
      <c r="W107" s="339">
        <f t="shared" si="93"/>
        <v>9.4527512754286499E+27</v>
      </c>
      <c r="X107" s="340">
        <f t="shared" si="94"/>
        <v>6.3846582900323697E+28</v>
      </c>
      <c r="Y107" s="343"/>
      <c r="Z107" s="344">
        <f t="shared" si="95"/>
        <v>-6.3846582900323697E+28</v>
      </c>
      <c r="AA107" s="345">
        <f t="shared" si="96"/>
        <v>1.41881295334053E+25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0.17</v>
      </c>
      <c r="AG107" s="342">
        <f t="shared" si="101"/>
        <v>2.1006113945397001E+24</v>
      </c>
    </row>
    <row r="108" spans="1:33" ht="15" x14ac:dyDescent="0.25">
      <c r="A108" s="159">
        <f t="shared" si="77"/>
        <v>89</v>
      </c>
      <c r="B108" s="107">
        <f t="shared" si="78"/>
        <v>0</v>
      </c>
      <c r="C108" s="112">
        <f t="shared" si="79"/>
        <v>20</v>
      </c>
      <c r="D108" s="76"/>
      <c r="E108" s="107">
        <f t="shared" si="80"/>
        <v>0</v>
      </c>
      <c r="F108" s="105">
        <f t="shared" si="81"/>
        <v>150</v>
      </c>
      <c r="G108" s="100">
        <f t="shared" si="82"/>
        <v>12900</v>
      </c>
      <c r="H108" s="11"/>
      <c r="I108" s="7">
        <f t="shared" si="83"/>
        <v>2.0499999999999998</v>
      </c>
      <c r="J108" s="110">
        <f t="shared" si="84"/>
        <v>3.9701555356800302E+25</v>
      </c>
      <c r="K108" s="8">
        <f t="shared" si="85"/>
        <v>7.7512560458514917E+25</v>
      </c>
      <c r="L108" s="153"/>
      <c r="M108" s="157">
        <f t="shared" si="86"/>
        <v>1.4727386487117799E+28</v>
      </c>
      <c r="N108" s="300">
        <f t="shared" si="75"/>
        <v>3.272752552692844E+24</v>
      </c>
      <c r="O108" s="155">
        <f t="shared" si="87"/>
        <v>7.7512560458514896E+26</v>
      </c>
      <c r="P108" s="203">
        <f t="shared" si="88"/>
        <v>1.1150735483103501E+29</v>
      </c>
      <c r="Q108" s="216">
        <f t="shared" si="76"/>
        <v>2.4779412184674446E+25</v>
      </c>
      <c r="R108" s="119">
        <f t="shared" si="89"/>
        <v>144</v>
      </c>
      <c r="S108" s="120">
        <f t="shared" si="90"/>
        <v>0.01</v>
      </c>
      <c r="T108" s="124">
        <f t="shared" si="91"/>
        <v>164</v>
      </c>
      <c r="U108" s="125">
        <f t="shared" si="92"/>
        <v>0.01</v>
      </c>
      <c r="V108" s="366"/>
      <c r="W108" s="339">
        <f t="shared" si="93"/>
        <v>1.9378140114628699E+28</v>
      </c>
      <c r="X108" s="340">
        <f t="shared" si="94"/>
        <v>1.30885494945664E+29</v>
      </c>
      <c r="Y108" s="343"/>
      <c r="Z108" s="344">
        <f t="shared" si="95"/>
        <v>-1.30885494945664E+29</v>
      </c>
      <c r="AA108" s="345">
        <f t="shared" si="96"/>
        <v>2.9085665543480901E+25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0.17</v>
      </c>
      <c r="AG108" s="342">
        <f t="shared" si="101"/>
        <v>4.3062533588063802E+24</v>
      </c>
    </row>
    <row r="109" spans="1:33" ht="15" x14ac:dyDescent="0.25">
      <c r="A109" s="159">
        <f t="shared" si="77"/>
        <v>90</v>
      </c>
      <c r="B109" s="108">
        <f t="shared" si="78"/>
        <v>0</v>
      </c>
      <c r="C109" s="102">
        <f t="shared" si="79"/>
        <v>20</v>
      </c>
      <c r="D109" s="9"/>
      <c r="E109" s="108">
        <f t="shared" si="80"/>
        <v>0</v>
      </c>
      <c r="F109" s="101">
        <f t="shared" si="81"/>
        <v>150</v>
      </c>
      <c r="G109" s="102">
        <f t="shared" si="82"/>
        <v>13050</v>
      </c>
      <c r="H109" s="9"/>
      <c r="I109" s="13">
        <f t="shared" si="83"/>
        <v>2.0499999999999998</v>
      </c>
      <c r="J109" s="14">
        <f t="shared" si="84"/>
        <v>8.1388188481440595E+25</v>
      </c>
      <c r="K109" s="15">
        <f t="shared" si="85"/>
        <v>1.5890074893995551E+26</v>
      </c>
      <c r="L109" s="153"/>
      <c r="M109" s="158">
        <f t="shared" si="86"/>
        <v>3.0191142298591602E+28</v>
      </c>
      <c r="N109" s="301">
        <f t="shared" si="75"/>
        <v>6.709142733020356E+24</v>
      </c>
      <c r="O109" s="156">
        <f t="shared" si="87"/>
        <v>1.58900748939956E+27</v>
      </c>
      <c r="P109" s="204">
        <f t="shared" si="88"/>
        <v>2.2859007740362199E+29</v>
      </c>
      <c r="Q109" s="215">
        <f t="shared" si="76"/>
        <v>5.0797794978582663E+25</v>
      </c>
      <c r="R109" s="121">
        <f t="shared" si="89"/>
        <v>144</v>
      </c>
      <c r="S109" s="122">
        <f t="shared" si="90"/>
        <v>0.01</v>
      </c>
      <c r="T109" s="126">
        <f t="shared" si="91"/>
        <v>164</v>
      </c>
      <c r="U109" s="127">
        <f t="shared" si="92"/>
        <v>0.01</v>
      </c>
      <c r="V109" s="366"/>
      <c r="W109" s="348">
        <f t="shared" si="93"/>
        <v>3.9725187234988903E+28</v>
      </c>
      <c r="X109" s="349">
        <f t="shared" si="94"/>
        <v>2.6831526463861099E+29</v>
      </c>
      <c r="Y109" s="343"/>
      <c r="Z109" s="352">
        <f t="shared" si="95"/>
        <v>-2.6831526463861099E+29</v>
      </c>
      <c r="AA109" s="353">
        <f t="shared" si="96"/>
        <v>5.9625614364135797E+25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0.17</v>
      </c>
      <c r="AG109" s="351">
        <f t="shared" si="101"/>
        <v>8.8278193855530896E+24</v>
      </c>
    </row>
    <row r="110" spans="1:33" ht="15" x14ac:dyDescent="0.25">
      <c r="A110" s="159">
        <f t="shared" si="77"/>
        <v>91</v>
      </c>
      <c r="B110" s="107">
        <f t="shared" si="78"/>
        <v>0</v>
      </c>
      <c r="C110" s="112">
        <f t="shared" si="79"/>
        <v>20</v>
      </c>
      <c r="D110" s="76"/>
      <c r="E110" s="107">
        <f t="shared" si="80"/>
        <v>0</v>
      </c>
      <c r="F110" s="105">
        <f t="shared" si="81"/>
        <v>150</v>
      </c>
      <c r="G110" s="100">
        <f t="shared" si="82"/>
        <v>13200</v>
      </c>
      <c r="H110" s="11"/>
      <c r="I110" s="7">
        <f t="shared" si="83"/>
        <v>2.0499999999999998</v>
      </c>
      <c r="J110" s="110">
        <f t="shared" si="84"/>
        <v>1.6684578638695299E+26</v>
      </c>
      <c r="K110" s="8">
        <f t="shared" si="85"/>
        <v>3.2574653532690847E+26</v>
      </c>
      <c r="L110" s="153"/>
      <c r="M110" s="157">
        <f t="shared" si="86"/>
        <v>6.1891841712112502E+28</v>
      </c>
      <c r="N110" s="300">
        <f t="shared" si="75"/>
        <v>1.3753742602691667E+25</v>
      </c>
      <c r="O110" s="155">
        <f t="shared" si="87"/>
        <v>3.2574653532690797E+27</v>
      </c>
      <c r="P110" s="203">
        <f t="shared" si="88"/>
        <v>4.6860965867742601E+29</v>
      </c>
      <c r="Q110" s="216">
        <f t="shared" si="76"/>
        <v>1.0413547970609467E+26</v>
      </c>
      <c r="R110" s="119">
        <f t="shared" si="89"/>
        <v>144</v>
      </c>
      <c r="S110" s="120">
        <f t="shared" si="90"/>
        <v>0.01</v>
      </c>
      <c r="T110" s="124">
        <f t="shared" si="91"/>
        <v>164</v>
      </c>
      <c r="U110" s="125">
        <f t="shared" si="92"/>
        <v>0.01</v>
      </c>
      <c r="V110" s="366"/>
      <c r="W110" s="339">
        <f t="shared" si="93"/>
        <v>8.1436633831727094E+28</v>
      </c>
      <c r="X110" s="340">
        <f t="shared" si="94"/>
        <v>5.5004629250915297E+29</v>
      </c>
      <c r="Y110" s="343"/>
      <c r="Z110" s="344">
        <f t="shared" si="95"/>
        <v>-5.5004629250915297E+29</v>
      </c>
      <c r="AA110" s="345">
        <f t="shared" si="96"/>
        <v>1.22232509446478E+26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0.17</v>
      </c>
      <c r="AG110" s="342">
        <f t="shared" si="101"/>
        <v>1.8097029740383801E+25</v>
      </c>
    </row>
    <row r="111" spans="1:33" ht="15" x14ac:dyDescent="0.25">
      <c r="A111" s="159">
        <f t="shared" si="77"/>
        <v>92</v>
      </c>
      <c r="B111" s="107">
        <f t="shared" si="78"/>
        <v>0</v>
      </c>
      <c r="C111" s="112">
        <f t="shared" si="79"/>
        <v>20</v>
      </c>
      <c r="D111" s="76"/>
      <c r="E111" s="107">
        <f t="shared" si="80"/>
        <v>0</v>
      </c>
      <c r="F111" s="105">
        <f t="shared" si="81"/>
        <v>150</v>
      </c>
      <c r="G111" s="100">
        <f t="shared" si="82"/>
        <v>13350</v>
      </c>
      <c r="H111" s="11"/>
      <c r="I111" s="7">
        <f t="shared" si="83"/>
        <v>2.0499999999999998</v>
      </c>
      <c r="J111" s="110">
        <f t="shared" si="84"/>
        <v>3.4203386209325403E+26</v>
      </c>
      <c r="K111" s="8">
        <f t="shared" si="85"/>
        <v>6.6778039742016257E+26</v>
      </c>
      <c r="L111" s="153"/>
      <c r="M111" s="157">
        <f t="shared" si="86"/>
        <v>1.26878275509831E+29</v>
      </c>
      <c r="N111" s="300">
        <f t="shared" si="75"/>
        <v>2.8195172335517998E+25</v>
      </c>
      <c r="O111" s="155">
        <f t="shared" si="87"/>
        <v>6.6778039742016295E+27</v>
      </c>
      <c r="P111" s="203">
        <f t="shared" si="88"/>
        <v>9.6064980028872001E+29</v>
      </c>
      <c r="Q111" s="216">
        <f t="shared" si="76"/>
        <v>2.1347773339749333E+26</v>
      </c>
      <c r="R111" s="119">
        <f t="shared" si="89"/>
        <v>144</v>
      </c>
      <c r="S111" s="120">
        <f t="shared" si="90"/>
        <v>0.01</v>
      </c>
      <c r="T111" s="124">
        <f t="shared" si="91"/>
        <v>164</v>
      </c>
      <c r="U111" s="125">
        <f t="shared" si="92"/>
        <v>0.01</v>
      </c>
      <c r="V111" s="366"/>
      <c r="W111" s="339">
        <f t="shared" si="93"/>
        <v>1.6694509935504101E+29</v>
      </c>
      <c r="X111" s="340">
        <f t="shared" si="94"/>
        <v>1.1275948996437599E+30</v>
      </c>
      <c r="Y111" s="343"/>
      <c r="Z111" s="344">
        <f t="shared" si="95"/>
        <v>-1.1275948996437599E+30</v>
      </c>
      <c r="AA111" s="345">
        <f t="shared" si="96"/>
        <v>2.5057664436528001E+26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0.17</v>
      </c>
      <c r="AG111" s="342">
        <f t="shared" si="101"/>
        <v>3.7098910967786898E+25</v>
      </c>
    </row>
    <row r="112" spans="1:33" ht="15" x14ac:dyDescent="0.25">
      <c r="A112" s="159">
        <f t="shared" si="77"/>
        <v>93</v>
      </c>
      <c r="B112" s="107">
        <f t="shared" si="78"/>
        <v>0</v>
      </c>
      <c r="C112" s="112">
        <f t="shared" si="79"/>
        <v>20</v>
      </c>
      <c r="D112" s="76"/>
      <c r="E112" s="107">
        <f t="shared" si="80"/>
        <v>0</v>
      </c>
      <c r="F112" s="105">
        <f t="shared" si="81"/>
        <v>150</v>
      </c>
      <c r="G112" s="100">
        <f t="shared" si="82"/>
        <v>13500</v>
      </c>
      <c r="H112" s="11"/>
      <c r="I112" s="7">
        <f t="shared" si="83"/>
        <v>2.0499999999999998</v>
      </c>
      <c r="J112" s="110">
        <f t="shared" si="84"/>
        <v>7.0116941729117107E+26</v>
      </c>
      <c r="K112" s="8">
        <f t="shared" si="85"/>
        <v>1.3689498147113336E+27</v>
      </c>
      <c r="L112" s="153"/>
      <c r="M112" s="157">
        <f t="shared" si="86"/>
        <v>2.6010046479515302E+29</v>
      </c>
      <c r="N112" s="300">
        <f t="shared" si="75"/>
        <v>5.7800103287811785E+25</v>
      </c>
      <c r="O112" s="155">
        <f t="shared" si="87"/>
        <v>1.3689498147113299E+28</v>
      </c>
      <c r="P112" s="203">
        <f t="shared" si="88"/>
        <v>1.9693320905918799E+30</v>
      </c>
      <c r="Q112" s="216">
        <f t="shared" si="76"/>
        <v>4.376293534648622E+26</v>
      </c>
      <c r="R112" s="119">
        <f t="shared" si="89"/>
        <v>144</v>
      </c>
      <c r="S112" s="120">
        <f t="shared" si="90"/>
        <v>0.01</v>
      </c>
      <c r="T112" s="124">
        <f t="shared" si="91"/>
        <v>164</v>
      </c>
      <c r="U112" s="125">
        <f t="shared" si="92"/>
        <v>0.01</v>
      </c>
      <c r="V112" s="366"/>
      <c r="W112" s="339">
        <f t="shared" si="93"/>
        <v>3.4223745367783297E+29</v>
      </c>
      <c r="X112" s="340">
        <f t="shared" si="94"/>
        <v>2.3115695442697101E+30</v>
      </c>
      <c r="Y112" s="343"/>
      <c r="Z112" s="344">
        <f t="shared" si="95"/>
        <v>-2.3115695442697101E+30</v>
      </c>
      <c r="AA112" s="345">
        <f t="shared" si="96"/>
        <v>5.13682120948824E+26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0.17</v>
      </c>
      <c r="AG112" s="342">
        <f t="shared" si="101"/>
        <v>7.6052767483962904E+25</v>
      </c>
    </row>
    <row r="113" spans="1:33" ht="15" x14ac:dyDescent="0.25">
      <c r="A113" s="159">
        <f t="shared" si="77"/>
        <v>94</v>
      </c>
      <c r="B113" s="107">
        <f t="shared" si="78"/>
        <v>0</v>
      </c>
      <c r="C113" s="112">
        <f t="shared" si="79"/>
        <v>20</v>
      </c>
      <c r="D113" s="76"/>
      <c r="E113" s="107">
        <f t="shared" si="80"/>
        <v>0</v>
      </c>
      <c r="F113" s="105">
        <f t="shared" si="81"/>
        <v>150</v>
      </c>
      <c r="G113" s="100">
        <f t="shared" si="82"/>
        <v>13650</v>
      </c>
      <c r="H113" s="11"/>
      <c r="I113" s="7">
        <f t="shared" si="83"/>
        <v>2.0499999999999998</v>
      </c>
      <c r="J113" s="110">
        <f t="shared" si="84"/>
        <v>1.4373973054469001E+27</v>
      </c>
      <c r="K113" s="8">
        <f t="shared" si="85"/>
        <v>2.806347120158234E+27</v>
      </c>
      <c r="L113" s="153"/>
      <c r="M113" s="157">
        <f t="shared" si="86"/>
        <v>5.3320595283006399E+29</v>
      </c>
      <c r="N113" s="300">
        <f t="shared" si="75"/>
        <v>1.1849021174001423E+26</v>
      </c>
      <c r="O113" s="155">
        <f t="shared" si="87"/>
        <v>2.8063471201582302E+28</v>
      </c>
      <c r="P113" s="203">
        <f t="shared" si="88"/>
        <v>4.0371307857133397E+30</v>
      </c>
      <c r="Q113" s="216">
        <f t="shared" si="76"/>
        <v>8.971401746029644E+26</v>
      </c>
      <c r="R113" s="119">
        <f t="shared" si="89"/>
        <v>144</v>
      </c>
      <c r="S113" s="120">
        <f t="shared" si="90"/>
        <v>0.01</v>
      </c>
      <c r="T113" s="124">
        <f t="shared" si="91"/>
        <v>164</v>
      </c>
      <c r="U113" s="125">
        <f t="shared" si="92"/>
        <v>0.01</v>
      </c>
      <c r="V113" s="366"/>
      <c r="W113" s="339">
        <f t="shared" si="93"/>
        <v>7.0158678003955801E+29</v>
      </c>
      <c r="X113" s="340">
        <f t="shared" si="94"/>
        <v>4.7387175657529E+30</v>
      </c>
      <c r="Y113" s="343"/>
      <c r="Z113" s="344">
        <f t="shared" si="95"/>
        <v>-4.7387175657529E+30</v>
      </c>
      <c r="AA113" s="345">
        <f t="shared" si="96"/>
        <v>1.05304834794509E+27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0.17</v>
      </c>
      <c r="AG113" s="342">
        <f t="shared" si="101"/>
        <v>1.5590817334212399E+26</v>
      </c>
    </row>
    <row r="114" spans="1:33" ht="15" x14ac:dyDescent="0.25">
      <c r="A114" s="159">
        <f t="shared" si="77"/>
        <v>95</v>
      </c>
      <c r="B114" s="108">
        <f t="shared" si="78"/>
        <v>0</v>
      </c>
      <c r="C114" s="102">
        <f t="shared" si="79"/>
        <v>20</v>
      </c>
      <c r="D114" s="9"/>
      <c r="E114" s="108">
        <f t="shared" si="80"/>
        <v>0</v>
      </c>
      <c r="F114" s="101">
        <f t="shared" si="81"/>
        <v>150</v>
      </c>
      <c r="G114" s="102">
        <f t="shared" si="82"/>
        <v>13800</v>
      </c>
      <c r="H114" s="9"/>
      <c r="I114" s="13">
        <f t="shared" si="83"/>
        <v>2.0499999999999998</v>
      </c>
      <c r="J114" s="14">
        <f t="shared" si="84"/>
        <v>2.9466644761661402E+27</v>
      </c>
      <c r="K114" s="15">
        <f t="shared" si="85"/>
        <v>5.7530115963243736E+27</v>
      </c>
      <c r="L114" s="153"/>
      <c r="M114" s="158">
        <f t="shared" si="86"/>
        <v>1.09307220330163E+30</v>
      </c>
      <c r="N114" s="301">
        <f t="shared" si="75"/>
        <v>2.429049340670289E+26</v>
      </c>
      <c r="O114" s="156">
        <f t="shared" si="87"/>
        <v>5.7530115963243697E+28</v>
      </c>
      <c r="P114" s="204">
        <f t="shared" si="88"/>
        <v>8.2761181107123499E+30</v>
      </c>
      <c r="Q114" s="215">
        <f t="shared" si="76"/>
        <v>1.8391373579360778E+27</v>
      </c>
      <c r="R114" s="121">
        <f t="shared" si="89"/>
        <v>144</v>
      </c>
      <c r="S114" s="122">
        <f t="shared" si="90"/>
        <v>0.01</v>
      </c>
      <c r="T114" s="126">
        <f t="shared" si="91"/>
        <v>164</v>
      </c>
      <c r="U114" s="127">
        <f t="shared" si="92"/>
        <v>0.01</v>
      </c>
      <c r="V114" s="366"/>
      <c r="W114" s="348">
        <f t="shared" si="93"/>
        <v>1.43825289908109E+30</v>
      </c>
      <c r="X114" s="349">
        <f t="shared" si="94"/>
        <v>9.7143710097934396E+30</v>
      </c>
      <c r="Y114" s="343"/>
      <c r="Z114" s="352">
        <f t="shared" si="95"/>
        <v>-9.7143710097934396E+30</v>
      </c>
      <c r="AA114" s="353">
        <f t="shared" si="96"/>
        <v>2.1587491132874301E+27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0.17</v>
      </c>
      <c r="AG114" s="351">
        <f t="shared" si="101"/>
        <v>3.1961175535135298E+26</v>
      </c>
    </row>
    <row r="115" spans="1:33" ht="15" x14ac:dyDescent="0.25">
      <c r="A115" s="159">
        <f t="shared" si="77"/>
        <v>96</v>
      </c>
      <c r="B115" s="107">
        <f t="shared" si="78"/>
        <v>0</v>
      </c>
      <c r="C115" s="112">
        <f t="shared" si="79"/>
        <v>20</v>
      </c>
      <c r="D115" s="76"/>
      <c r="E115" s="107">
        <f t="shared" si="80"/>
        <v>0</v>
      </c>
      <c r="F115" s="105">
        <f t="shared" si="81"/>
        <v>150</v>
      </c>
      <c r="G115" s="100">
        <f t="shared" si="82"/>
        <v>13950</v>
      </c>
      <c r="H115" s="11"/>
      <c r="I115" s="7">
        <f t="shared" si="83"/>
        <v>2.0499999999999998</v>
      </c>
      <c r="J115" s="110">
        <f t="shared" si="84"/>
        <v>6.0406621761405904E+27</v>
      </c>
      <c r="K115" s="8">
        <f t="shared" si="85"/>
        <v>1.1793673772464964E+28</v>
      </c>
      <c r="L115" s="153"/>
      <c r="M115" s="157">
        <f t="shared" si="86"/>
        <v>2.2407980167683499E+30</v>
      </c>
      <c r="N115" s="300">
        <f t="shared" si="75"/>
        <v>4.979551148374111E+26</v>
      </c>
      <c r="O115" s="155">
        <f t="shared" si="87"/>
        <v>1.1793673772465E+29</v>
      </c>
      <c r="P115" s="203">
        <f t="shared" si="88"/>
        <v>1.6966042126960299E+31</v>
      </c>
      <c r="Q115" s="216">
        <f t="shared" si="76"/>
        <v>3.7702315837689554E+27</v>
      </c>
      <c r="R115" s="119">
        <f t="shared" si="89"/>
        <v>144</v>
      </c>
      <c r="S115" s="120">
        <f t="shared" si="90"/>
        <v>0.01</v>
      </c>
      <c r="T115" s="124">
        <f t="shared" si="91"/>
        <v>164</v>
      </c>
      <c r="U115" s="125">
        <f t="shared" si="92"/>
        <v>0.01</v>
      </c>
      <c r="V115" s="366"/>
      <c r="W115" s="339">
        <f t="shared" si="93"/>
        <v>2.9484184431162399E+30</v>
      </c>
      <c r="X115" s="340">
        <f t="shared" si="94"/>
        <v>1.9914460570076499E+31</v>
      </c>
      <c r="Y115" s="343"/>
      <c r="Z115" s="344">
        <f t="shared" si="95"/>
        <v>-1.9914460570076499E+31</v>
      </c>
      <c r="AA115" s="345">
        <f t="shared" si="96"/>
        <v>4.4254356822392199E+27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0.17</v>
      </c>
      <c r="AG115" s="342">
        <f t="shared" si="101"/>
        <v>6.5520409847027506E+26</v>
      </c>
    </row>
    <row r="116" spans="1:33" ht="15" x14ac:dyDescent="0.25">
      <c r="A116" s="159">
        <f t="shared" si="77"/>
        <v>97</v>
      </c>
      <c r="B116" s="107">
        <f t="shared" si="78"/>
        <v>0</v>
      </c>
      <c r="C116" s="112">
        <f t="shared" si="79"/>
        <v>20</v>
      </c>
      <c r="D116" s="76"/>
      <c r="E116" s="107">
        <f t="shared" si="80"/>
        <v>0</v>
      </c>
      <c r="F116" s="105">
        <f t="shared" si="81"/>
        <v>150</v>
      </c>
      <c r="G116" s="100">
        <f t="shared" si="82"/>
        <v>14100</v>
      </c>
      <c r="H116" s="11"/>
      <c r="I116" s="7">
        <f t="shared" si="83"/>
        <v>2.0499999999999998</v>
      </c>
      <c r="J116" s="110">
        <f t="shared" si="84"/>
        <v>1.23833574610882E+28</v>
      </c>
      <c r="K116" s="8">
        <f t="shared" si="85"/>
        <v>2.4177031233553166E+28</v>
      </c>
      <c r="L116" s="153"/>
      <c r="M116" s="157">
        <f t="shared" si="86"/>
        <v>4.5936359343751101E+30</v>
      </c>
      <c r="N116" s="300">
        <f t="shared" si="75"/>
        <v>1.0208079854166912E+27</v>
      </c>
      <c r="O116" s="155">
        <f t="shared" si="87"/>
        <v>2.4177031233553199E+29</v>
      </c>
      <c r="P116" s="203">
        <f t="shared" si="88"/>
        <v>3.4780386360268699E+31</v>
      </c>
      <c r="Q116" s="216">
        <f t="shared" si="76"/>
        <v>7.7289747467263772E+27</v>
      </c>
      <c r="R116" s="119">
        <f t="shared" si="89"/>
        <v>144</v>
      </c>
      <c r="S116" s="120">
        <f t="shared" si="90"/>
        <v>0.01</v>
      </c>
      <c r="T116" s="124">
        <f t="shared" si="91"/>
        <v>164</v>
      </c>
      <c r="U116" s="125">
        <f t="shared" si="92"/>
        <v>0.01</v>
      </c>
      <c r="V116" s="366"/>
      <c r="W116" s="339">
        <f t="shared" si="93"/>
        <v>6.0442578083882903E+30</v>
      </c>
      <c r="X116" s="340">
        <f t="shared" si="94"/>
        <v>4.0824644168656997E+31</v>
      </c>
      <c r="Y116" s="343"/>
      <c r="Z116" s="344">
        <f t="shared" si="95"/>
        <v>-4.0824644168656997E+31</v>
      </c>
      <c r="AA116" s="345">
        <f t="shared" si="96"/>
        <v>9.0721431485904395E+27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0.17</v>
      </c>
      <c r="AG116" s="342">
        <f t="shared" si="101"/>
        <v>1.3431684018640601E+27</v>
      </c>
    </row>
    <row r="117" spans="1:33" ht="15" x14ac:dyDescent="0.25">
      <c r="A117" s="159">
        <f t="shared" si="77"/>
        <v>98</v>
      </c>
      <c r="B117" s="107">
        <f t="shared" si="78"/>
        <v>0</v>
      </c>
      <c r="C117" s="112">
        <f t="shared" si="79"/>
        <v>20</v>
      </c>
      <c r="D117" s="76"/>
      <c r="E117" s="107">
        <f t="shared" si="80"/>
        <v>0</v>
      </c>
      <c r="F117" s="105">
        <f t="shared" si="81"/>
        <v>150</v>
      </c>
      <c r="G117" s="100">
        <f t="shared" si="82"/>
        <v>14250</v>
      </c>
      <c r="H117" s="11"/>
      <c r="I117" s="7">
        <f t="shared" si="83"/>
        <v>2.0499999999999998</v>
      </c>
      <c r="J117" s="110">
        <f t="shared" si="84"/>
        <v>2.5385882795230802E+28</v>
      </c>
      <c r="K117" s="8">
        <f t="shared" si="85"/>
        <v>4.9562914028783972E+28</v>
      </c>
      <c r="L117" s="153"/>
      <c r="M117" s="157">
        <f t="shared" si="86"/>
        <v>9.4169536654689604E+30</v>
      </c>
      <c r="N117" s="300">
        <f t="shared" si="75"/>
        <v>2.0926563701042133E+27</v>
      </c>
      <c r="O117" s="155">
        <f t="shared" si="87"/>
        <v>4.9562914028783997E+29</v>
      </c>
      <c r="P117" s="203">
        <f t="shared" si="88"/>
        <v>7.1299792038550804E+31</v>
      </c>
      <c r="Q117" s="216">
        <f t="shared" si="76"/>
        <v>1.5844398230789067E+28</v>
      </c>
      <c r="R117" s="119">
        <f t="shared" si="89"/>
        <v>144</v>
      </c>
      <c r="S117" s="120">
        <f t="shared" si="90"/>
        <v>0.01</v>
      </c>
      <c r="T117" s="124">
        <f t="shared" si="91"/>
        <v>164</v>
      </c>
      <c r="U117" s="125">
        <f t="shared" si="92"/>
        <v>0.01</v>
      </c>
      <c r="V117" s="366"/>
      <c r="W117" s="339">
        <f t="shared" si="93"/>
        <v>1.2390728507196001E+31</v>
      </c>
      <c r="X117" s="340">
        <f t="shared" si="94"/>
        <v>8.3690520545746801E+31</v>
      </c>
      <c r="Y117" s="343"/>
      <c r="Z117" s="344">
        <f t="shared" si="95"/>
        <v>-8.3690520545746801E+31</v>
      </c>
      <c r="AA117" s="345">
        <f t="shared" si="96"/>
        <v>1.85978934546104E+28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0.17</v>
      </c>
      <c r="AG117" s="342">
        <f t="shared" si="101"/>
        <v>2.7534952238213302E+27</v>
      </c>
    </row>
    <row r="118" spans="1:33" ht="15" x14ac:dyDescent="0.25">
      <c r="A118" s="159">
        <f t="shared" si="77"/>
        <v>99</v>
      </c>
      <c r="B118" s="107">
        <f t="shared" si="78"/>
        <v>0</v>
      </c>
      <c r="C118" s="112">
        <f t="shared" si="79"/>
        <v>20</v>
      </c>
      <c r="D118" s="76"/>
      <c r="E118" s="107">
        <f t="shared" si="80"/>
        <v>0</v>
      </c>
      <c r="F118" s="105">
        <f t="shared" si="81"/>
        <v>150</v>
      </c>
      <c r="G118" s="100">
        <f t="shared" si="82"/>
        <v>14400</v>
      </c>
      <c r="H118" s="11"/>
      <c r="I118" s="7">
        <f t="shared" si="83"/>
        <v>2.0499999999999998</v>
      </c>
      <c r="J118" s="110">
        <f t="shared" si="84"/>
        <v>5.2041059730223096E+28</v>
      </c>
      <c r="K118" s="8">
        <f t="shared" si="85"/>
        <v>1.0160397375900707E+29</v>
      </c>
      <c r="L118" s="153"/>
      <c r="M118" s="157">
        <f t="shared" si="86"/>
        <v>1.9304755014211301E+31</v>
      </c>
      <c r="N118" s="300">
        <f t="shared" si="75"/>
        <v>4.2899455587136224E+27</v>
      </c>
      <c r="O118" s="155">
        <f t="shared" si="87"/>
        <v>1.0160397375900699E+30</v>
      </c>
      <c r="P118" s="203">
        <f t="shared" si="88"/>
        <v>1.46164573679029E+32</v>
      </c>
      <c r="Q118" s="216">
        <f t="shared" si="76"/>
        <v>3.2481016373117557E+28</v>
      </c>
      <c r="R118" s="119">
        <f t="shared" si="89"/>
        <v>144</v>
      </c>
      <c r="S118" s="120">
        <f t="shared" si="90"/>
        <v>0.01</v>
      </c>
      <c r="T118" s="124">
        <f t="shared" si="91"/>
        <v>164</v>
      </c>
      <c r="U118" s="125">
        <f t="shared" si="92"/>
        <v>0.01</v>
      </c>
      <c r="V118" s="366"/>
      <c r="W118" s="339">
        <f t="shared" si="93"/>
        <v>2.5400993439751798E+31</v>
      </c>
      <c r="X118" s="340">
        <f t="shared" si="94"/>
        <v>1.7156556711878101E+32</v>
      </c>
      <c r="Y118" s="343"/>
      <c r="Z118" s="344">
        <f t="shared" si="95"/>
        <v>-1.7156556711878101E+32</v>
      </c>
      <c r="AA118" s="345">
        <f t="shared" si="96"/>
        <v>3.8125681581951299E+28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0.17</v>
      </c>
      <c r="AG118" s="342">
        <f t="shared" si="101"/>
        <v>5.64466520883373E+27</v>
      </c>
    </row>
    <row r="119" spans="1:33" ht="15" x14ac:dyDescent="0.25">
      <c r="A119" s="159">
        <f t="shared" si="77"/>
        <v>100</v>
      </c>
      <c r="B119" s="108">
        <f t="shared" si="78"/>
        <v>0</v>
      </c>
      <c r="C119" s="102">
        <f t="shared" si="79"/>
        <v>20</v>
      </c>
      <c r="D119" s="9"/>
      <c r="E119" s="108">
        <f t="shared" si="80"/>
        <v>0</v>
      </c>
      <c r="F119" s="101">
        <f t="shared" si="81"/>
        <v>150</v>
      </c>
      <c r="G119" s="102">
        <f t="shared" si="82"/>
        <v>14550</v>
      </c>
      <c r="H119" s="9"/>
      <c r="I119" s="13">
        <f t="shared" si="83"/>
        <v>2.0499999999999998</v>
      </c>
      <c r="J119" s="14">
        <f t="shared" si="84"/>
        <v>1.06684172446957E+29</v>
      </c>
      <c r="K119" s="15">
        <f t="shared" si="85"/>
        <v>2.0828814620596408E+29</v>
      </c>
      <c r="L119" s="153"/>
      <c r="M119" s="158">
        <f t="shared" si="86"/>
        <v>3.9574747779133202E+31</v>
      </c>
      <c r="N119" s="301">
        <f t="shared" si="75"/>
        <v>8.7943883953629334E+27</v>
      </c>
      <c r="O119" s="156">
        <f t="shared" si="87"/>
        <v>2.0828814620596401E+30</v>
      </c>
      <c r="P119" s="204">
        <f t="shared" si="88"/>
        <v>2.9963737604200899E+32</v>
      </c>
      <c r="Q119" s="215">
        <f t="shared" si="76"/>
        <v>6.6586083564890883E+28</v>
      </c>
      <c r="R119" s="121">
        <f t="shared" si="89"/>
        <v>144</v>
      </c>
      <c r="S119" s="122">
        <f t="shared" si="90"/>
        <v>0.01</v>
      </c>
      <c r="T119" s="126">
        <f t="shared" si="91"/>
        <v>164</v>
      </c>
      <c r="U119" s="127">
        <f t="shared" si="92"/>
        <v>0.01</v>
      </c>
      <c r="V119" s="366"/>
      <c r="W119" s="348">
        <f t="shared" si="93"/>
        <v>5.2072036551490996E+31</v>
      </c>
      <c r="X119" s="349">
        <f t="shared" si="94"/>
        <v>3.5170941259350002E+32</v>
      </c>
      <c r="Y119" s="343"/>
      <c r="Z119" s="352">
        <f t="shared" si="95"/>
        <v>-3.5170941259350002E+32</v>
      </c>
      <c r="AA119" s="353">
        <f t="shared" si="96"/>
        <v>7.8157647242999996E+28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0.17</v>
      </c>
      <c r="AG119" s="351">
        <f t="shared" si="101"/>
        <v>1.1571563678109099E+28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9" t="s">
        <v>50</v>
      </c>
    </row>
    <row r="2" spans="1:6" ht="15.75" x14ac:dyDescent="0.25">
      <c r="B2" s="169"/>
    </row>
    <row r="3" spans="1:6" x14ac:dyDescent="0.2">
      <c r="B3" s="173" t="s">
        <v>57</v>
      </c>
    </row>
    <row r="4" spans="1:6" x14ac:dyDescent="0.2">
      <c r="B4" s="173" t="s">
        <v>58</v>
      </c>
    </row>
    <row r="5" spans="1:6" x14ac:dyDescent="0.2">
      <c r="B5" s="173" t="s">
        <v>55</v>
      </c>
    </row>
    <row r="7" spans="1:6" ht="15.75" x14ac:dyDescent="0.25">
      <c r="B7" s="171">
        <v>42492</v>
      </c>
      <c r="D7" s="172" t="s">
        <v>53</v>
      </c>
      <c r="F7" s="174" t="s">
        <v>54</v>
      </c>
    </row>
    <row r="8" spans="1:6" ht="13.5" thickBot="1" x14ac:dyDescent="0.25"/>
    <row r="9" spans="1:6" ht="39" thickBot="1" x14ac:dyDescent="0.25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 x14ac:dyDescent="0.2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 x14ac:dyDescent="0.2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 x14ac:dyDescent="0.2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 x14ac:dyDescent="0.2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 x14ac:dyDescent="0.2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 x14ac:dyDescent="0.2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 x14ac:dyDescent="0.2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 x14ac:dyDescent="0.2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 x14ac:dyDescent="0.2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 x14ac:dyDescent="0.2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 x14ac:dyDescent="0.2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 x14ac:dyDescent="0.2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 x14ac:dyDescent="0.2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 x14ac:dyDescent="0.2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 x14ac:dyDescent="0.2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 x14ac:dyDescent="0.2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 x14ac:dyDescent="0.2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 x14ac:dyDescent="0.2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 x14ac:dyDescent="0.2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 x14ac:dyDescent="0.2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 x14ac:dyDescent="0.2">
      <c r="A30" s="177">
        <f t="shared" si="0"/>
        <v>21</v>
      </c>
      <c r="B30" s="183"/>
      <c r="C30" s="178"/>
      <c r="D30" s="179"/>
    </row>
    <row r="31" spans="1:4" ht="14.25" x14ac:dyDescent="0.2">
      <c r="A31" s="177">
        <f t="shared" si="0"/>
        <v>22</v>
      </c>
      <c r="B31" s="183"/>
      <c r="C31" s="178"/>
      <c r="D31" s="179"/>
    </row>
    <row r="32" spans="1:4" ht="14.25" x14ac:dyDescent="0.2">
      <c r="A32" s="177">
        <f t="shared" si="0"/>
        <v>23</v>
      </c>
      <c r="B32" s="183"/>
      <c r="C32" s="178"/>
      <c r="D32" s="179"/>
    </row>
    <row r="33" spans="1:4" ht="14.25" x14ac:dyDescent="0.2">
      <c r="A33" s="177">
        <f t="shared" si="0"/>
        <v>24</v>
      </c>
      <c r="B33" s="183"/>
      <c r="C33" s="178"/>
      <c r="D33" s="179"/>
    </row>
    <row r="34" spans="1:4" ht="14.25" x14ac:dyDescent="0.2">
      <c r="A34" s="177">
        <f t="shared" si="0"/>
        <v>25</v>
      </c>
      <c r="B34" s="183"/>
      <c r="C34" s="178"/>
      <c r="D34" s="179"/>
    </row>
    <row r="35" spans="1:4" ht="14.25" x14ac:dyDescent="0.2">
      <c r="A35" s="177">
        <f t="shared" si="0"/>
        <v>26</v>
      </c>
      <c r="B35" s="183"/>
      <c r="C35" s="178"/>
      <c r="D35" s="179"/>
    </row>
    <row r="36" spans="1:4" ht="14.25" x14ac:dyDescent="0.2">
      <c r="A36" s="177">
        <f t="shared" si="0"/>
        <v>27</v>
      </c>
      <c r="B36" s="183"/>
      <c r="C36" s="178"/>
      <c r="D36" s="179"/>
    </row>
    <row r="37" spans="1:4" ht="14.25" x14ac:dyDescent="0.2">
      <c r="A37" s="177">
        <f t="shared" si="0"/>
        <v>28</v>
      </c>
      <c r="B37" s="183"/>
      <c r="C37" s="178"/>
      <c r="D37" s="179"/>
    </row>
    <row r="38" spans="1:4" ht="14.25" x14ac:dyDescent="0.2">
      <c r="A38" s="177">
        <f t="shared" si="0"/>
        <v>29</v>
      </c>
      <c r="B38" s="183"/>
      <c r="C38" s="178"/>
      <c r="D38" s="179"/>
    </row>
    <row r="39" spans="1:4" ht="14.25" x14ac:dyDescent="0.2">
      <c r="A39" s="177">
        <f t="shared" si="0"/>
        <v>30</v>
      </c>
      <c r="B39" s="183"/>
      <c r="C39" s="178"/>
      <c r="D39" s="179"/>
    </row>
    <row r="40" spans="1:4" ht="14.25" x14ac:dyDescent="0.2">
      <c r="A40" s="177">
        <f t="shared" si="0"/>
        <v>31</v>
      </c>
      <c r="B40" s="183"/>
      <c r="C40" s="178"/>
      <c r="D40" s="179"/>
    </row>
    <row r="41" spans="1:4" ht="14.25" x14ac:dyDescent="0.2">
      <c r="A41" s="177">
        <f t="shared" si="0"/>
        <v>32</v>
      </c>
      <c r="B41" s="183"/>
      <c r="C41" s="178"/>
      <c r="D41" s="179"/>
    </row>
    <row r="42" spans="1:4" ht="14.25" x14ac:dyDescent="0.2">
      <c r="A42" s="177">
        <f t="shared" si="0"/>
        <v>33</v>
      </c>
      <c r="B42" s="183"/>
      <c r="C42" s="178"/>
      <c r="D42" s="179"/>
    </row>
    <row r="43" spans="1:4" ht="14.25" x14ac:dyDescent="0.2">
      <c r="A43" s="177">
        <f t="shared" si="0"/>
        <v>34</v>
      </c>
      <c r="B43" s="183"/>
      <c r="C43" s="178"/>
      <c r="D43" s="179"/>
    </row>
    <row r="44" spans="1:4" ht="14.25" x14ac:dyDescent="0.2">
      <c r="A44" s="177">
        <f t="shared" si="0"/>
        <v>35</v>
      </c>
      <c r="B44" s="183"/>
      <c r="C44" s="178"/>
      <c r="D44" s="179"/>
    </row>
    <row r="45" spans="1:4" ht="14.25" x14ac:dyDescent="0.2">
      <c r="A45" s="177">
        <f t="shared" si="0"/>
        <v>36</v>
      </c>
      <c r="B45" s="183"/>
      <c r="C45" s="178"/>
      <c r="D45" s="179"/>
    </row>
    <row r="46" spans="1:4" ht="14.25" x14ac:dyDescent="0.2">
      <c r="A46" s="177">
        <f t="shared" si="0"/>
        <v>37</v>
      </c>
      <c r="B46" s="183"/>
      <c r="C46" s="178"/>
      <c r="D46" s="179"/>
    </row>
    <row r="47" spans="1:4" ht="14.25" x14ac:dyDescent="0.2">
      <c r="A47" s="177">
        <f t="shared" si="0"/>
        <v>38</v>
      </c>
      <c r="B47" s="183"/>
      <c r="C47" s="178"/>
      <c r="D47" s="179"/>
    </row>
    <row r="48" spans="1:4" ht="14.25" x14ac:dyDescent="0.2">
      <c r="A48" s="177">
        <f t="shared" si="0"/>
        <v>39</v>
      </c>
      <c r="B48" s="183"/>
      <c r="C48" s="178"/>
      <c r="D48" s="179"/>
    </row>
    <row r="49" spans="1:4" ht="14.25" x14ac:dyDescent="0.2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Алексей</cp:lastModifiedBy>
  <cp:lastPrinted>2016-09-13T02:40:01Z</cp:lastPrinted>
  <dcterms:created xsi:type="dcterms:W3CDTF">2016-02-20T10:06:05Z</dcterms:created>
  <dcterms:modified xsi:type="dcterms:W3CDTF">2018-01-05T18:21:28Z</dcterms:modified>
</cp:coreProperties>
</file>