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StrategyTester!$A$1:$S$2973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45621"/>
  <pivotCaches>
    <pivotCache cacheId="0" r:id="rId19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W34" i="10" l="1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O24" i="1" l="1"/>
  <c r="O22" i="1"/>
  <c r="G22" i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<sst xmlns="http://schemas.openxmlformats.org/spreadsheetml/2006/main" count="1115" uniqueCount="710">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</sst>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1" fillId="0" borderId="0" xfId="2" applyNumberFormat="1" applyFont="1" applyFill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49" fillId="0" borderId="0" xfId="0" applyFont="1" applyFill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266700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152400</xdr:rowOff>
        </xdr:from>
        <xdr:to>
          <xdr:col>37</xdr:col>
          <xdr:colOff>266700</xdr:colOff>
          <xdr:row>7</xdr:row>
          <xdr:rowOff>161925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57150</xdr:rowOff>
        </xdr:from>
        <xdr:to>
          <xdr:col>37</xdr:col>
          <xdr:colOff>266700</xdr:colOff>
          <xdr:row>10</xdr:row>
          <xdr:rowOff>66675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10</xdr:row>
          <xdr:rowOff>152400</xdr:rowOff>
        </xdr:from>
        <xdr:to>
          <xdr:col>37</xdr:col>
          <xdr:colOff>266700</xdr:colOff>
          <xdr:row>12</xdr:row>
          <xdr:rowOff>161925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57150</xdr:rowOff>
        </xdr:from>
        <xdr:to>
          <xdr:col>37</xdr:col>
          <xdr:colOff>266700</xdr:colOff>
          <xdr:row>5</xdr:row>
          <xdr:rowOff>66675</xdr:rowOff>
        </xdr:to>
        <xdr:sp macro="" textlink="">
          <xdr:nvSpPr>
            <xdr:cNvPr id="1426" name="Butto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 MT5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Лопатин Александр Валерьевич" refreshedDate="43537.736687847224" createdVersion="3" refreshedVersion="4" minRefreshableVersion="3" recordCount="1834">
  <cacheSource type="worksheet">
    <worksheetSource ref="A1:O1835" sheet="Данные из терминала"/>
  </cacheSource>
  <cacheFields count="15">
    <cacheField name="№№ сетки" numFmtId="0">
      <sharedItems containsSemiMixedTypes="0" containsString="0" containsNumber="1" containsInteger="1" minValue="1" maxValue="1834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2"/>
        <n v="4"/>
        <n v="5"/>
        <n v="6"/>
        <n v="3"/>
        <n v="10"/>
        <n v="8"/>
        <n v="7"/>
        <n v="9"/>
      </sharedItems>
    </cacheField>
    <cacheField name="Максимальный лот" numFmtId="0">
      <sharedItems containsSemiMixedTypes="0" containsString="0" containsNumber="1" minValue="0.01" maxValue="1.98"/>
    </cacheField>
    <cacheField name="Общая лотность" numFmtId="0">
      <sharedItems containsSemiMixedTypes="0" containsString="0" containsNumber="1" minValue="0.01" maxValue="4.4399999999999995"/>
    </cacheField>
    <cacheField name="Дата открытия" numFmtId="180">
      <sharedItems containsSemiMixedTypes="0" containsNonDate="0" containsDate="1" containsString="0" minDate="2017-01-09T00:00:28" maxDate="2018-11-16T16:22:40"/>
    </cacheField>
    <cacheField name="Цена открытия" numFmtId="0">
      <sharedItems containsSemiMixedTypes="0" containsString="0" containsNumber="1" minValue="1.04586" maxValue="1.2554799999999999"/>
    </cacheField>
    <cacheField name="Дальний ордер дата" numFmtId="180">
      <sharedItems containsSemiMixedTypes="0" containsNonDate="0" containsDate="1" containsString="0" minDate="2017-01-09T00:00:28" maxDate="2018-11-16T16:22:40"/>
    </cacheField>
    <cacheField name="Дальний ордер цена" numFmtId="0">
      <sharedItems containsSemiMixedTypes="0" containsString="0" containsNumber="1" minValue="1.0474000000000001" maxValue="1.2548299999999999"/>
    </cacheField>
    <cacheField name="Дата закрытия" numFmtId="180">
      <sharedItems containsSemiMixedTypes="0" containsNonDate="0" containsDate="1" containsString="0" minDate="2017-01-09T10:17:58" maxDate="2018-11-16T23:59:59"/>
    </cacheField>
    <cacheField name="Цена закрытия" numFmtId="0">
      <sharedItems containsSemiMixedTypes="0" containsString="0" containsNumber="1" minValue="1.04589" maxValue="1.2553399999999999"/>
    </cacheField>
    <cacheField name="Размер сетки пипс " numFmtId="0">
      <sharedItems containsSemiMixedTypes="0" containsString="0" containsNumber="1" minValue="0" maxValue="349.69999999999891"/>
    </cacheField>
    <cacheField name="Пипсов до TP" numFmtId="0">
      <sharedItems containsSemiMixedTypes="0" containsString="0" containsNumber="1" minValue="-21.700000000000728" maxValue="212.99999999999818"/>
    </cacheField>
    <cacheField name="Прибыль" numFmtId="0">
      <sharedItems containsSemiMixedTypes="0" containsString="0" containsNumber="1" minValue="-27.07" maxValue="980.82999999999993"/>
    </cacheField>
    <cacheField name="Время сетки" numFmtId="175">
      <sharedItems containsSemiMixedTypes="0" containsNonDate="0" containsDate="1" containsString="0" minDate="1899-12-30T00:00:03" maxDate="1900-01-11T06:14: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2"/>
        <item x="1"/>
        <item x="3"/>
        <item x="5"/>
        <item x="8"/>
        <item x="4"/>
        <item x="6"/>
        <item x="9"/>
        <item x="7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6" Type="http://schemas.openxmlformats.org/officeDocument/2006/relationships/comments" Target="../comments2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2.75" x14ac:dyDescent="0.2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 x14ac:dyDescent="0.2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">
      <c r="A2" s="442" t="s">
        <v>116</v>
      </c>
      <c r="B2" s="442" t="b">
        <v>1</v>
      </c>
      <c r="D2" t="str">
        <f>IFERROR(VLOOKUP(A2,Сводная!W:AA,4,0),SUBSTITUTE(B2,",",""))</f>
        <v>ИСТИНА</v>
      </c>
    </row>
    <row r="3" spans="1:4" x14ac:dyDescent="0.2">
      <c r="A3" s="442" t="s">
        <v>117</v>
      </c>
      <c r="B3" s="442" t="b">
        <v>1</v>
      </c>
      <c r="D3" t="str">
        <f>IFERROR(VLOOKUP(A3,Сводная!W:AA,4,0),SUBSTITUTE(B3,",",""))</f>
        <v>ИСТИНА</v>
      </c>
    </row>
    <row r="4" spans="1:4" x14ac:dyDescent="0.2">
      <c r="A4" s="442" t="s">
        <v>118</v>
      </c>
      <c r="B4" s="442" t="b">
        <v>1</v>
      </c>
      <c r="D4" t="str">
        <f>IFERROR(VLOOKUP(A4,Сводная!W:AA,4,0),SUBSTITUTE(B4,",",""))</f>
        <v>ИСТИНА</v>
      </c>
    </row>
    <row r="5" spans="1:4" x14ac:dyDescent="0.2">
      <c r="A5" s="442" t="s">
        <v>119</v>
      </c>
      <c r="B5" s="442" t="b">
        <v>1</v>
      </c>
      <c r="D5" t="str">
        <f>IFERROR(VLOOKUP(A5,Сводная!W:AA,4,0),SUBSTITUTE(B5,",",""))</f>
        <v>ИСТИНА</v>
      </c>
    </row>
    <row r="6" spans="1:4" x14ac:dyDescent="0.2">
      <c r="A6" s="442" t="s">
        <v>120</v>
      </c>
      <c r="B6" s="442" t="b">
        <v>0</v>
      </c>
      <c r="D6" t="str">
        <f>IFERROR(VLOOKUP(A6,Сводная!W:AA,4,0),SUBSTITUTE(B6,",",""))</f>
        <v>ЛОЖЬ</v>
      </c>
    </row>
    <row r="7" spans="1:4" x14ac:dyDescent="0.2">
      <c r="A7" s="442" t="s">
        <v>121</v>
      </c>
      <c r="B7" s="442" t="b">
        <v>0</v>
      </c>
      <c r="D7" t="str">
        <f>IFERROR(VLOOKUP(A7,Сводная!W:AA,4,0),SUBSTITUTE(B7,",",""))</f>
        <v>ЛОЖЬ</v>
      </c>
    </row>
    <row r="8" spans="1:4" x14ac:dyDescent="0.2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">
      <c r="A11" s="442" t="s">
        <v>112</v>
      </c>
      <c r="D11" t="str">
        <f>IFERROR(VLOOKUP(A11,Сводная!W:AA,4,0),SUBSTITUTE(B11,",",""))</f>
        <v/>
      </c>
    </row>
    <row r="12" spans="1:4" x14ac:dyDescent="0.2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">
      <c r="A31" s="442" t="s">
        <v>144</v>
      </c>
      <c r="B31" s="442" t="b">
        <v>0</v>
      </c>
      <c r="D31" t="str">
        <f>IFERROR(VLOOKUP(A31,Сводная!W:AA,4,0),SUBSTITUTE(B31,",",""))</f>
        <v>ЛОЖЬ</v>
      </c>
    </row>
    <row r="32" spans="1:4" x14ac:dyDescent="0.2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">
      <c r="A101" s="442" t="s">
        <v>212</v>
      </c>
      <c r="B101" s="442" t="b">
        <v>1</v>
      </c>
      <c r="D101" t="str">
        <f>IFERROR(VLOOKUP(A101,Сводная!W:AA,4,0),SUBSTITUTE(B101,",",""))</f>
        <v>ИСТИНА</v>
      </c>
    </row>
    <row r="102" spans="1:4" x14ac:dyDescent="0.2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">
      <c r="A104" s="442" t="s">
        <v>215</v>
      </c>
      <c r="B104" s="442" t="b">
        <v>1</v>
      </c>
      <c r="D104" t="str">
        <f>IFERROR(VLOOKUP(A104,Сводная!W:AA,4,0),SUBSTITUTE(B104,",",""))</f>
        <v>ИСТИНА</v>
      </c>
    </row>
    <row r="105" spans="1:4" x14ac:dyDescent="0.2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 x14ac:dyDescent="0.2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 x14ac:dyDescent="0.2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">
      <c r="A256" s="442" t="s">
        <v>407</v>
      </c>
      <c r="D256" t="str">
        <f>IFERROR(VLOOKUP(A256,Сводная!W:AA,4,0),SUBSTITUTE(B256,",",""))</f>
        <v/>
      </c>
    </row>
    <row r="257" spans="1:4" x14ac:dyDescent="0.2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2.75" x14ac:dyDescent="0.2"/>
  <sheetData>
    <row r="1" spans="1:1" x14ac:dyDescent="0.2">
      <c r="A1" t="s">
        <v>408</v>
      </c>
    </row>
    <row r="2" spans="1:1" x14ac:dyDescent="0.2">
      <c r="A2" t="s">
        <v>409</v>
      </c>
    </row>
    <row r="3" spans="1:1" x14ac:dyDescent="0.2">
      <c r="A3" t="s">
        <v>410</v>
      </c>
    </row>
    <row r="4" spans="1:1" x14ac:dyDescent="0.2">
      <c r="A4" t="s">
        <v>411</v>
      </c>
    </row>
    <row r="5" spans="1:1" x14ac:dyDescent="0.2">
      <c r="A5" t="s">
        <v>412</v>
      </c>
    </row>
    <row r="6" spans="1:1" x14ac:dyDescent="0.2">
      <c r="A6" t="s">
        <v>413</v>
      </c>
    </row>
    <row r="7" spans="1:1" x14ac:dyDescent="0.2">
      <c r="A7" t="s">
        <v>414</v>
      </c>
    </row>
    <row r="8" spans="1:1" x14ac:dyDescent="0.2">
      <c r="A8" t="s">
        <v>415</v>
      </c>
    </row>
    <row r="9" spans="1:1" x14ac:dyDescent="0.2">
      <c r="A9" t="s">
        <v>416</v>
      </c>
    </row>
    <row r="10" spans="1:1" x14ac:dyDescent="0.2">
      <c r="A10" t="s">
        <v>417</v>
      </c>
    </row>
    <row r="11" spans="1:1" x14ac:dyDescent="0.2">
      <c r="A11" t="s">
        <v>418</v>
      </c>
    </row>
    <row r="12" spans="1:1" x14ac:dyDescent="0.2">
      <c r="A12" t="s">
        <v>419</v>
      </c>
    </row>
    <row r="13" spans="1:1" x14ac:dyDescent="0.2">
      <c r="A13" t="s">
        <v>420</v>
      </c>
    </row>
    <row r="14" spans="1:1" x14ac:dyDescent="0.2">
      <c r="A14" t="s">
        <v>421</v>
      </c>
    </row>
    <row r="15" spans="1:1" x14ac:dyDescent="0.2">
      <c r="A15" t="s">
        <v>422</v>
      </c>
    </row>
    <row r="16" spans="1:1" x14ac:dyDescent="0.2">
      <c r="A16" t="s">
        <v>423</v>
      </c>
    </row>
    <row r="17" spans="1:1" x14ac:dyDescent="0.2">
      <c r="A17" t="s">
        <v>424</v>
      </c>
    </row>
    <row r="18" spans="1:1" x14ac:dyDescent="0.2">
      <c r="A18" t="s">
        <v>425</v>
      </c>
    </row>
    <row r="19" spans="1:1" x14ac:dyDescent="0.2">
      <c r="A19" t="s">
        <v>426</v>
      </c>
    </row>
    <row r="20" spans="1:1" x14ac:dyDescent="0.2">
      <c r="A20" t="s">
        <v>427</v>
      </c>
    </row>
    <row r="21" spans="1:1" x14ac:dyDescent="0.2">
      <c r="A21" t="s">
        <v>428</v>
      </c>
    </row>
    <row r="22" spans="1:1" x14ac:dyDescent="0.2">
      <c r="A22" t="s">
        <v>429</v>
      </c>
    </row>
    <row r="23" spans="1:1" x14ac:dyDescent="0.2">
      <c r="A23" t="s">
        <v>430</v>
      </c>
    </row>
    <row r="24" spans="1:1" x14ac:dyDescent="0.2">
      <c r="A24" t="s">
        <v>431</v>
      </c>
    </row>
    <row r="25" spans="1:1" x14ac:dyDescent="0.2">
      <c r="A25" t="s">
        <v>432</v>
      </c>
    </row>
    <row r="26" spans="1:1" x14ac:dyDescent="0.2">
      <c r="A26" t="s">
        <v>433</v>
      </c>
    </row>
    <row r="27" spans="1:1" x14ac:dyDescent="0.2">
      <c r="A27" t="s">
        <v>434</v>
      </c>
    </row>
    <row r="28" spans="1:1" x14ac:dyDescent="0.2">
      <c r="A28" t="s">
        <v>435</v>
      </c>
    </row>
    <row r="29" spans="1:1" x14ac:dyDescent="0.2">
      <c r="A29" t="s">
        <v>436</v>
      </c>
    </row>
    <row r="30" spans="1:1" x14ac:dyDescent="0.2">
      <c r="A30" t="s">
        <v>437</v>
      </c>
    </row>
    <row r="31" spans="1:1" x14ac:dyDescent="0.2">
      <c r="A31" t="s">
        <v>438</v>
      </c>
    </row>
    <row r="32" spans="1:1" x14ac:dyDescent="0.2">
      <c r="A32" t="s">
        <v>439</v>
      </c>
    </row>
    <row r="33" spans="1:1" x14ac:dyDescent="0.2">
      <c r="A33" t="s">
        <v>440</v>
      </c>
    </row>
    <row r="34" spans="1:1" x14ac:dyDescent="0.2">
      <c r="A34" t="s">
        <v>441</v>
      </c>
    </row>
    <row r="35" spans="1:1" x14ac:dyDescent="0.2">
      <c r="A35" t="s">
        <v>442</v>
      </c>
    </row>
    <row r="36" spans="1:1" x14ac:dyDescent="0.2">
      <c r="A36" t="s">
        <v>443</v>
      </c>
    </row>
    <row r="37" spans="1:1" x14ac:dyDescent="0.2">
      <c r="A37" t="s">
        <v>444</v>
      </c>
    </row>
    <row r="38" spans="1:1" x14ac:dyDescent="0.2">
      <c r="A38" t="s">
        <v>445</v>
      </c>
    </row>
    <row r="39" spans="1:1" x14ac:dyDescent="0.2">
      <c r="A39" t="s">
        <v>446</v>
      </c>
    </row>
    <row r="40" spans="1:1" x14ac:dyDescent="0.2">
      <c r="A40" t="s">
        <v>447</v>
      </c>
    </row>
    <row r="41" spans="1:1" x14ac:dyDescent="0.2">
      <c r="A41" t="s">
        <v>448</v>
      </c>
    </row>
    <row r="42" spans="1:1" x14ac:dyDescent="0.2">
      <c r="A42" t="s">
        <v>449</v>
      </c>
    </row>
    <row r="43" spans="1:1" x14ac:dyDescent="0.2">
      <c r="A43" t="s">
        <v>450</v>
      </c>
    </row>
    <row r="44" spans="1:1" x14ac:dyDescent="0.2">
      <c r="A44" t="s">
        <v>451</v>
      </c>
    </row>
    <row r="45" spans="1:1" x14ac:dyDescent="0.2">
      <c r="A45" t="s">
        <v>659</v>
      </c>
    </row>
    <row r="46" spans="1:1" x14ac:dyDescent="0.2">
      <c r="A46" t="s">
        <v>660</v>
      </c>
    </row>
    <row r="47" spans="1:1" x14ac:dyDescent="0.2">
      <c r="A47" t="s">
        <v>452</v>
      </c>
    </row>
    <row r="48" spans="1:1" x14ac:dyDescent="0.2">
      <c r="A48" t="s">
        <v>453</v>
      </c>
    </row>
    <row r="49" spans="1:1" x14ac:dyDescent="0.2">
      <c r="A49" t="s">
        <v>661</v>
      </c>
    </row>
    <row r="50" spans="1:1" x14ac:dyDescent="0.2">
      <c r="A50" t="s">
        <v>454</v>
      </c>
    </row>
    <row r="51" spans="1:1" x14ac:dyDescent="0.2">
      <c r="A51" t="s">
        <v>662</v>
      </c>
    </row>
    <row r="52" spans="1:1" x14ac:dyDescent="0.2">
      <c r="A52" t="s">
        <v>455</v>
      </c>
    </row>
    <row r="53" spans="1:1" x14ac:dyDescent="0.2">
      <c r="A53" t="s">
        <v>663</v>
      </c>
    </row>
    <row r="54" spans="1:1" x14ac:dyDescent="0.2">
      <c r="A54" t="s">
        <v>456</v>
      </c>
    </row>
    <row r="55" spans="1:1" x14ac:dyDescent="0.2">
      <c r="A55" t="s">
        <v>457</v>
      </c>
    </row>
    <row r="56" spans="1:1" x14ac:dyDescent="0.2">
      <c r="A56" t="s">
        <v>458</v>
      </c>
    </row>
    <row r="57" spans="1:1" x14ac:dyDescent="0.2">
      <c r="A57" t="s">
        <v>459</v>
      </c>
    </row>
    <row r="58" spans="1:1" x14ac:dyDescent="0.2">
      <c r="A58" t="s">
        <v>460</v>
      </c>
    </row>
    <row r="59" spans="1:1" x14ac:dyDescent="0.2">
      <c r="A59" t="s">
        <v>461</v>
      </c>
    </row>
    <row r="60" spans="1:1" x14ac:dyDescent="0.2">
      <c r="A60" t="s">
        <v>462</v>
      </c>
    </row>
    <row r="61" spans="1:1" x14ac:dyDescent="0.2">
      <c r="A61" t="s">
        <v>463</v>
      </c>
    </row>
    <row r="62" spans="1:1" x14ac:dyDescent="0.2">
      <c r="A62" t="s">
        <v>464</v>
      </c>
    </row>
    <row r="63" spans="1:1" x14ac:dyDescent="0.2">
      <c r="A63" t="s">
        <v>465</v>
      </c>
    </row>
    <row r="64" spans="1:1" x14ac:dyDescent="0.2">
      <c r="A64" t="s">
        <v>466</v>
      </c>
    </row>
    <row r="65" spans="1:1" x14ac:dyDescent="0.2">
      <c r="A65" t="s">
        <v>467</v>
      </c>
    </row>
    <row r="66" spans="1:1" x14ac:dyDescent="0.2">
      <c r="A66" t="s">
        <v>468</v>
      </c>
    </row>
    <row r="67" spans="1:1" x14ac:dyDescent="0.2">
      <c r="A67" t="s">
        <v>469</v>
      </c>
    </row>
    <row r="68" spans="1:1" x14ac:dyDescent="0.2">
      <c r="A68" t="s">
        <v>470</v>
      </c>
    </row>
    <row r="69" spans="1:1" x14ac:dyDescent="0.2">
      <c r="A69" t="s">
        <v>471</v>
      </c>
    </row>
    <row r="70" spans="1:1" x14ac:dyDescent="0.2">
      <c r="A70" t="s">
        <v>472</v>
      </c>
    </row>
    <row r="71" spans="1:1" x14ac:dyDescent="0.2">
      <c r="A71" t="s">
        <v>473</v>
      </c>
    </row>
    <row r="72" spans="1:1" x14ac:dyDescent="0.2">
      <c r="A72" t="s">
        <v>474</v>
      </c>
    </row>
    <row r="73" spans="1:1" x14ac:dyDescent="0.2">
      <c r="A73" t="s">
        <v>475</v>
      </c>
    </row>
    <row r="74" spans="1:1" x14ac:dyDescent="0.2">
      <c r="A74" t="s">
        <v>476</v>
      </c>
    </row>
    <row r="75" spans="1:1" x14ac:dyDescent="0.2">
      <c r="A75" t="s">
        <v>477</v>
      </c>
    </row>
    <row r="76" spans="1:1" x14ac:dyDescent="0.2">
      <c r="A76" t="s">
        <v>478</v>
      </c>
    </row>
    <row r="77" spans="1:1" x14ac:dyDescent="0.2">
      <c r="A77" t="s">
        <v>479</v>
      </c>
    </row>
    <row r="78" spans="1:1" x14ac:dyDescent="0.2">
      <c r="A78" t="s">
        <v>664</v>
      </c>
    </row>
    <row r="79" spans="1:1" x14ac:dyDescent="0.2">
      <c r="A79" t="s">
        <v>665</v>
      </c>
    </row>
    <row r="80" spans="1:1" x14ac:dyDescent="0.2">
      <c r="A80" t="s">
        <v>480</v>
      </c>
    </row>
    <row r="81" spans="1:1" x14ac:dyDescent="0.2">
      <c r="A81" t="s">
        <v>481</v>
      </c>
    </row>
    <row r="82" spans="1:1" x14ac:dyDescent="0.2">
      <c r="A82" t="s">
        <v>666</v>
      </c>
    </row>
    <row r="83" spans="1:1" x14ac:dyDescent="0.2">
      <c r="A83" t="s">
        <v>482</v>
      </c>
    </row>
    <row r="84" spans="1:1" x14ac:dyDescent="0.2">
      <c r="A84" t="s">
        <v>667</v>
      </c>
    </row>
    <row r="85" spans="1:1" x14ac:dyDescent="0.2">
      <c r="A85" t="s">
        <v>483</v>
      </c>
    </row>
    <row r="86" spans="1:1" x14ac:dyDescent="0.2">
      <c r="A86" t="s">
        <v>668</v>
      </c>
    </row>
    <row r="87" spans="1:1" x14ac:dyDescent="0.2">
      <c r="A87" t="s">
        <v>484</v>
      </c>
    </row>
    <row r="88" spans="1:1" x14ac:dyDescent="0.2">
      <c r="A88" t="s">
        <v>485</v>
      </c>
    </row>
    <row r="89" spans="1:1" x14ac:dyDescent="0.2">
      <c r="A89" t="s">
        <v>486</v>
      </c>
    </row>
    <row r="90" spans="1:1" x14ac:dyDescent="0.2">
      <c r="A90" t="s">
        <v>487</v>
      </c>
    </row>
    <row r="91" spans="1:1" x14ac:dyDescent="0.2">
      <c r="A91" t="s">
        <v>488</v>
      </c>
    </row>
    <row r="92" spans="1:1" x14ac:dyDescent="0.2">
      <c r="A92" t="s">
        <v>489</v>
      </c>
    </row>
    <row r="93" spans="1:1" x14ac:dyDescent="0.2">
      <c r="A93" t="s">
        <v>490</v>
      </c>
    </row>
    <row r="94" spans="1:1" x14ac:dyDescent="0.2">
      <c r="A94" t="s">
        <v>491</v>
      </c>
    </row>
    <row r="95" spans="1:1" x14ac:dyDescent="0.2">
      <c r="A95" t="s">
        <v>492</v>
      </c>
    </row>
    <row r="96" spans="1:1" x14ac:dyDescent="0.2">
      <c r="A96" t="s">
        <v>493</v>
      </c>
    </row>
    <row r="97" spans="1:1" x14ac:dyDescent="0.2">
      <c r="A97" t="s">
        <v>494</v>
      </c>
    </row>
    <row r="98" spans="1:1" x14ac:dyDescent="0.2">
      <c r="A98" t="s">
        <v>495</v>
      </c>
    </row>
    <row r="99" spans="1:1" x14ac:dyDescent="0.2">
      <c r="A99" t="s">
        <v>496</v>
      </c>
    </row>
    <row r="100" spans="1:1" x14ac:dyDescent="0.2">
      <c r="A100" t="s">
        <v>497</v>
      </c>
    </row>
    <row r="101" spans="1:1" x14ac:dyDescent="0.2">
      <c r="A101" t="s">
        <v>498</v>
      </c>
    </row>
    <row r="102" spans="1:1" x14ac:dyDescent="0.2">
      <c r="A102" t="s">
        <v>499</v>
      </c>
    </row>
    <row r="103" spans="1:1" x14ac:dyDescent="0.2">
      <c r="A103" t="s">
        <v>500</v>
      </c>
    </row>
    <row r="104" spans="1:1" x14ac:dyDescent="0.2">
      <c r="A104" t="s">
        <v>501</v>
      </c>
    </row>
    <row r="105" spans="1:1" x14ac:dyDescent="0.2">
      <c r="A105" t="s">
        <v>502</v>
      </c>
    </row>
    <row r="106" spans="1:1" x14ac:dyDescent="0.2">
      <c r="A106" t="s">
        <v>503</v>
      </c>
    </row>
    <row r="107" spans="1:1" x14ac:dyDescent="0.2">
      <c r="A107" t="s">
        <v>504</v>
      </c>
    </row>
    <row r="108" spans="1:1" x14ac:dyDescent="0.2">
      <c r="A108" t="s">
        <v>505</v>
      </c>
    </row>
    <row r="109" spans="1:1" x14ac:dyDescent="0.2">
      <c r="A109" t="s">
        <v>506</v>
      </c>
    </row>
    <row r="110" spans="1:1" x14ac:dyDescent="0.2">
      <c r="A110" t="s">
        <v>507</v>
      </c>
    </row>
    <row r="111" spans="1:1" x14ac:dyDescent="0.2">
      <c r="A111" t="s">
        <v>508</v>
      </c>
    </row>
    <row r="112" spans="1:1" x14ac:dyDescent="0.2">
      <c r="A112" t="s">
        <v>509</v>
      </c>
    </row>
    <row r="113" spans="1:1" x14ac:dyDescent="0.2">
      <c r="A113" t="s">
        <v>510</v>
      </c>
    </row>
    <row r="114" spans="1:1" x14ac:dyDescent="0.2">
      <c r="A114" t="s">
        <v>511</v>
      </c>
    </row>
    <row r="115" spans="1:1" x14ac:dyDescent="0.2">
      <c r="A115" t="s">
        <v>512</v>
      </c>
    </row>
    <row r="116" spans="1:1" x14ac:dyDescent="0.2">
      <c r="A116" t="s">
        <v>513</v>
      </c>
    </row>
    <row r="117" spans="1:1" x14ac:dyDescent="0.2">
      <c r="A117" t="s">
        <v>514</v>
      </c>
    </row>
    <row r="118" spans="1:1" x14ac:dyDescent="0.2">
      <c r="A118" t="s">
        <v>515</v>
      </c>
    </row>
    <row r="119" spans="1:1" x14ac:dyDescent="0.2">
      <c r="A119" t="s">
        <v>516</v>
      </c>
    </row>
    <row r="120" spans="1:1" x14ac:dyDescent="0.2">
      <c r="A120" t="s">
        <v>517</v>
      </c>
    </row>
    <row r="121" spans="1:1" x14ac:dyDescent="0.2">
      <c r="A121" t="s">
        <v>518</v>
      </c>
    </row>
    <row r="122" spans="1:1" x14ac:dyDescent="0.2">
      <c r="A122" t="s">
        <v>519</v>
      </c>
    </row>
    <row r="123" spans="1:1" x14ac:dyDescent="0.2">
      <c r="A123" t="s">
        <v>520</v>
      </c>
    </row>
    <row r="124" spans="1:1" x14ac:dyDescent="0.2">
      <c r="A124" t="s">
        <v>521</v>
      </c>
    </row>
    <row r="125" spans="1:1" x14ac:dyDescent="0.2">
      <c r="A125" t="s">
        <v>522</v>
      </c>
    </row>
    <row r="126" spans="1:1" x14ac:dyDescent="0.2">
      <c r="A126" t="s">
        <v>523</v>
      </c>
    </row>
    <row r="127" spans="1:1" x14ac:dyDescent="0.2">
      <c r="A127" t="s">
        <v>524</v>
      </c>
    </row>
    <row r="128" spans="1:1" x14ac:dyDescent="0.2">
      <c r="A128" t="s">
        <v>525</v>
      </c>
    </row>
    <row r="129" spans="1:1" x14ac:dyDescent="0.2">
      <c r="A129" t="s">
        <v>526</v>
      </c>
    </row>
    <row r="130" spans="1:1" x14ac:dyDescent="0.2">
      <c r="A130" t="s">
        <v>527</v>
      </c>
    </row>
    <row r="131" spans="1:1" x14ac:dyDescent="0.2">
      <c r="A131" t="s">
        <v>528</v>
      </c>
    </row>
    <row r="132" spans="1:1" x14ac:dyDescent="0.2">
      <c r="A132" t="s">
        <v>529</v>
      </c>
    </row>
    <row r="133" spans="1:1" x14ac:dyDescent="0.2">
      <c r="A133" t="s">
        <v>530</v>
      </c>
    </row>
    <row r="134" spans="1:1" x14ac:dyDescent="0.2">
      <c r="A134" t="s">
        <v>531</v>
      </c>
    </row>
    <row r="135" spans="1:1" x14ac:dyDescent="0.2">
      <c r="A135" t="s">
        <v>532</v>
      </c>
    </row>
    <row r="136" spans="1:1" x14ac:dyDescent="0.2">
      <c r="A136" t="s">
        <v>533</v>
      </c>
    </row>
    <row r="137" spans="1:1" x14ac:dyDescent="0.2">
      <c r="A137" t="s">
        <v>534</v>
      </c>
    </row>
    <row r="138" spans="1:1" x14ac:dyDescent="0.2">
      <c r="A138" t="s">
        <v>535</v>
      </c>
    </row>
    <row r="139" spans="1:1" x14ac:dyDescent="0.2">
      <c r="A139" t="s">
        <v>536</v>
      </c>
    </row>
    <row r="140" spans="1:1" x14ac:dyDescent="0.2">
      <c r="A140" t="s">
        <v>537</v>
      </c>
    </row>
    <row r="141" spans="1:1" x14ac:dyDescent="0.2">
      <c r="A141" t="s">
        <v>538</v>
      </c>
    </row>
    <row r="142" spans="1:1" x14ac:dyDescent="0.2">
      <c r="A142" t="s">
        <v>539</v>
      </c>
    </row>
    <row r="143" spans="1:1" x14ac:dyDescent="0.2">
      <c r="A143" t="s">
        <v>540</v>
      </c>
    </row>
    <row r="144" spans="1:1" x14ac:dyDescent="0.2">
      <c r="A144" t="s">
        <v>541</v>
      </c>
    </row>
    <row r="145" spans="1:1" x14ac:dyDescent="0.2">
      <c r="A145" t="s">
        <v>542</v>
      </c>
    </row>
    <row r="146" spans="1:1" x14ac:dyDescent="0.2">
      <c r="A146" t="s">
        <v>543</v>
      </c>
    </row>
    <row r="147" spans="1:1" x14ac:dyDescent="0.2">
      <c r="A147" t="s">
        <v>544</v>
      </c>
    </row>
    <row r="148" spans="1:1" x14ac:dyDescent="0.2">
      <c r="A148" t="s">
        <v>545</v>
      </c>
    </row>
    <row r="149" spans="1:1" x14ac:dyDescent="0.2">
      <c r="A149" t="s">
        <v>546</v>
      </c>
    </row>
    <row r="150" spans="1:1" x14ac:dyDescent="0.2">
      <c r="A150" t="s">
        <v>547</v>
      </c>
    </row>
    <row r="151" spans="1:1" x14ac:dyDescent="0.2">
      <c r="A151" t="s">
        <v>548</v>
      </c>
    </row>
    <row r="152" spans="1:1" x14ac:dyDescent="0.2">
      <c r="A152" t="s">
        <v>549</v>
      </c>
    </row>
    <row r="153" spans="1:1" x14ac:dyDescent="0.2">
      <c r="A153" t="s">
        <v>550</v>
      </c>
    </row>
    <row r="154" spans="1:1" x14ac:dyDescent="0.2">
      <c r="A154" t="s">
        <v>551</v>
      </c>
    </row>
    <row r="155" spans="1:1" x14ac:dyDescent="0.2">
      <c r="A155" t="s">
        <v>552</v>
      </c>
    </row>
    <row r="156" spans="1:1" x14ac:dyDescent="0.2">
      <c r="A156" t="s">
        <v>553</v>
      </c>
    </row>
    <row r="157" spans="1:1" x14ac:dyDescent="0.2">
      <c r="A157" t="s">
        <v>554</v>
      </c>
    </row>
    <row r="158" spans="1:1" x14ac:dyDescent="0.2">
      <c r="A158" t="s">
        <v>555</v>
      </c>
    </row>
    <row r="159" spans="1:1" x14ac:dyDescent="0.2">
      <c r="A159" t="s">
        <v>556</v>
      </c>
    </row>
    <row r="160" spans="1:1" x14ac:dyDescent="0.2">
      <c r="A160" t="s">
        <v>557</v>
      </c>
    </row>
    <row r="161" spans="1:1" x14ac:dyDescent="0.2">
      <c r="A161" t="s">
        <v>558</v>
      </c>
    </row>
    <row r="162" spans="1:1" x14ac:dyDescent="0.2">
      <c r="A162" t="s">
        <v>559</v>
      </c>
    </row>
    <row r="163" spans="1:1" x14ac:dyDescent="0.2">
      <c r="A163" t="s">
        <v>560</v>
      </c>
    </row>
    <row r="164" spans="1:1" x14ac:dyDescent="0.2">
      <c r="A164" t="s">
        <v>561</v>
      </c>
    </row>
    <row r="165" spans="1:1" x14ac:dyDescent="0.2">
      <c r="A165" t="s">
        <v>562</v>
      </c>
    </row>
    <row r="166" spans="1:1" x14ac:dyDescent="0.2">
      <c r="A166" t="s">
        <v>563</v>
      </c>
    </row>
    <row r="167" spans="1:1" x14ac:dyDescent="0.2">
      <c r="A167" t="s">
        <v>564</v>
      </c>
    </row>
    <row r="168" spans="1:1" x14ac:dyDescent="0.2">
      <c r="A168" t="s">
        <v>565</v>
      </c>
    </row>
    <row r="169" spans="1:1" x14ac:dyDescent="0.2">
      <c r="A169" t="s">
        <v>566</v>
      </c>
    </row>
    <row r="170" spans="1:1" x14ac:dyDescent="0.2">
      <c r="A170" t="s">
        <v>567</v>
      </c>
    </row>
    <row r="171" spans="1:1" x14ac:dyDescent="0.2">
      <c r="A171" t="s">
        <v>568</v>
      </c>
    </row>
    <row r="172" spans="1:1" x14ac:dyDescent="0.2">
      <c r="A172" t="s">
        <v>569</v>
      </c>
    </row>
    <row r="173" spans="1:1" x14ac:dyDescent="0.2">
      <c r="A173" t="s">
        <v>570</v>
      </c>
    </row>
    <row r="174" spans="1:1" x14ac:dyDescent="0.2">
      <c r="A174" t="s">
        <v>571</v>
      </c>
    </row>
    <row r="175" spans="1:1" x14ac:dyDescent="0.2">
      <c r="A175" t="s">
        <v>572</v>
      </c>
    </row>
    <row r="176" spans="1:1" x14ac:dyDescent="0.2">
      <c r="A176" t="s">
        <v>573</v>
      </c>
    </row>
    <row r="177" spans="1:1" x14ac:dyDescent="0.2">
      <c r="A177" t="s">
        <v>574</v>
      </c>
    </row>
    <row r="178" spans="1:1" x14ac:dyDescent="0.2">
      <c r="A178" t="s">
        <v>575</v>
      </c>
    </row>
    <row r="179" spans="1:1" x14ac:dyDescent="0.2">
      <c r="A179" t="s">
        <v>576</v>
      </c>
    </row>
    <row r="180" spans="1:1" x14ac:dyDescent="0.2">
      <c r="A180" t="s">
        <v>577</v>
      </c>
    </row>
    <row r="181" spans="1:1" x14ac:dyDescent="0.2">
      <c r="A181" t="s">
        <v>578</v>
      </c>
    </row>
    <row r="182" spans="1:1" x14ac:dyDescent="0.2">
      <c r="A182" t="s">
        <v>579</v>
      </c>
    </row>
    <row r="183" spans="1:1" x14ac:dyDescent="0.2">
      <c r="A183" t="s">
        <v>580</v>
      </c>
    </row>
    <row r="184" spans="1:1" x14ac:dyDescent="0.2">
      <c r="A184" t="s">
        <v>581</v>
      </c>
    </row>
    <row r="185" spans="1:1" x14ac:dyDescent="0.2">
      <c r="A185" t="s">
        <v>582</v>
      </c>
    </row>
    <row r="186" spans="1:1" x14ac:dyDescent="0.2">
      <c r="A186" t="s">
        <v>583</v>
      </c>
    </row>
    <row r="187" spans="1:1" x14ac:dyDescent="0.2">
      <c r="A187" t="s">
        <v>584</v>
      </c>
    </row>
    <row r="188" spans="1:1" x14ac:dyDescent="0.2">
      <c r="A188" t="s">
        <v>585</v>
      </c>
    </row>
    <row r="189" spans="1:1" x14ac:dyDescent="0.2">
      <c r="A189" t="s">
        <v>586</v>
      </c>
    </row>
    <row r="190" spans="1:1" x14ac:dyDescent="0.2">
      <c r="A190" t="s">
        <v>587</v>
      </c>
    </row>
    <row r="191" spans="1:1" x14ac:dyDescent="0.2">
      <c r="A191" t="s">
        <v>588</v>
      </c>
    </row>
    <row r="192" spans="1:1" x14ac:dyDescent="0.2">
      <c r="A192" t="s">
        <v>589</v>
      </c>
    </row>
    <row r="193" spans="1:1" x14ac:dyDescent="0.2">
      <c r="A193" t="s">
        <v>590</v>
      </c>
    </row>
    <row r="194" spans="1:1" x14ac:dyDescent="0.2">
      <c r="A194" t="s">
        <v>591</v>
      </c>
    </row>
    <row r="195" spans="1:1" x14ac:dyDescent="0.2">
      <c r="A195" t="s">
        <v>592</v>
      </c>
    </row>
    <row r="196" spans="1:1" x14ac:dyDescent="0.2">
      <c r="A196" t="s">
        <v>593</v>
      </c>
    </row>
    <row r="197" spans="1:1" x14ac:dyDescent="0.2">
      <c r="A197" t="s">
        <v>594</v>
      </c>
    </row>
    <row r="198" spans="1:1" x14ac:dyDescent="0.2">
      <c r="A198" t="s">
        <v>595</v>
      </c>
    </row>
    <row r="199" spans="1:1" x14ac:dyDescent="0.2">
      <c r="A199" t="s">
        <v>596</v>
      </c>
    </row>
    <row r="200" spans="1:1" x14ac:dyDescent="0.2">
      <c r="A200" t="s">
        <v>597</v>
      </c>
    </row>
    <row r="201" spans="1:1" x14ac:dyDescent="0.2">
      <c r="A201" t="s">
        <v>598</v>
      </c>
    </row>
    <row r="202" spans="1:1" x14ac:dyDescent="0.2">
      <c r="A202" t="s">
        <v>599</v>
      </c>
    </row>
    <row r="203" spans="1:1" x14ac:dyDescent="0.2">
      <c r="A203" t="s">
        <v>600</v>
      </c>
    </row>
    <row r="204" spans="1:1" x14ac:dyDescent="0.2">
      <c r="A204" t="s">
        <v>601</v>
      </c>
    </row>
    <row r="205" spans="1:1" x14ac:dyDescent="0.2">
      <c r="A205" t="s">
        <v>602</v>
      </c>
    </row>
    <row r="206" spans="1:1" x14ac:dyDescent="0.2">
      <c r="A206" t="s">
        <v>603</v>
      </c>
    </row>
    <row r="207" spans="1:1" x14ac:dyDescent="0.2">
      <c r="A207" t="s">
        <v>604</v>
      </c>
    </row>
    <row r="208" spans="1:1" x14ac:dyDescent="0.2">
      <c r="A208" t="s">
        <v>605</v>
      </c>
    </row>
    <row r="209" spans="1:1" x14ac:dyDescent="0.2">
      <c r="A209" t="s">
        <v>606</v>
      </c>
    </row>
    <row r="210" spans="1:1" x14ac:dyDescent="0.2">
      <c r="A210" t="s">
        <v>607</v>
      </c>
    </row>
    <row r="211" spans="1:1" x14ac:dyDescent="0.2">
      <c r="A211" t="s">
        <v>608</v>
      </c>
    </row>
    <row r="212" spans="1:1" x14ac:dyDescent="0.2">
      <c r="A212" t="s">
        <v>609</v>
      </c>
    </row>
    <row r="213" spans="1:1" x14ac:dyDescent="0.2">
      <c r="A213" t="s">
        <v>610</v>
      </c>
    </row>
    <row r="214" spans="1:1" x14ac:dyDescent="0.2">
      <c r="A214" t="s">
        <v>611</v>
      </c>
    </row>
    <row r="215" spans="1:1" x14ac:dyDescent="0.2">
      <c r="A215" t="s">
        <v>612</v>
      </c>
    </row>
    <row r="216" spans="1:1" x14ac:dyDescent="0.2">
      <c r="A216" t="s">
        <v>613</v>
      </c>
    </row>
    <row r="217" spans="1:1" x14ac:dyDescent="0.2">
      <c r="A217" t="s">
        <v>614</v>
      </c>
    </row>
    <row r="218" spans="1:1" x14ac:dyDescent="0.2">
      <c r="A218" t="s">
        <v>615</v>
      </c>
    </row>
    <row r="219" spans="1:1" x14ac:dyDescent="0.2">
      <c r="A219" t="s">
        <v>616</v>
      </c>
    </row>
    <row r="220" spans="1:1" x14ac:dyDescent="0.2">
      <c r="A220" t="s">
        <v>617</v>
      </c>
    </row>
    <row r="221" spans="1:1" x14ac:dyDescent="0.2">
      <c r="A221" t="s">
        <v>618</v>
      </c>
    </row>
    <row r="222" spans="1:1" x14ac:dyDescent="0.2">
      <c r="A222" t="s">
        <v>619</v>
      </c>
    </row>
    <row r="223" spans="1:1" x14ac:dyDescent="0.2">
      <c r="A223" t="s">
        <v>620</v>
      </c>
    </row>
    <row r="224" spans="1:1" x14ac:dyDescent="0.2">
      <c r="A224" t="s">
        <v>621</v>
      </c>
    </row>
    <row r="225" spans="1:1" x14ac:dyDescent="0.2">
      <c r="A225" t="s">
        <v>622</v>
      </c>
    </row>
    <row r="226" spans="1:1" x14ac:dyDescent="0.2">
      <c r="A226" t="s">
        <v>623</v>
      </c>
    </row>
    <row r="227" spans="1:1" x14ac:dyDescent="0.2">
      <c r="A227" t="s">
        <v>624</v>
      </c>
    </row>
    <row r="228" spans="1:1" x14ac:dyDescent="0.2">
      <c r="A228" t="s">
        <v>625</v>
      </c>
    </row>
    <row r="229" spans="1:1" x14ac:dyDescent="0.2">
      <c r="A229" t="s">
        <v>626</v>
      </c>
    </row>
    <row r="230" spans="1:1" x14ac:dyDescent="0.2">
      <c r="A230" t="s">
        <v>627</v>
      </c>
    </row>
    <row r="231" spans="1:1" x14ac:dyDescent="0.2">
      <c r="A231" t="s">
        <v>628</v>
      </c>
    </row>
    <row r="232" spans="1:1" x14ac:dyDescent="0.2">
      <c r="A232" t="s">
        <v>629</v>
      </c>
    </row>
    <row r="233" spans="1:1" x14ac:dyDescent="0.2">
      <c r="A233" t="s">
        <v>630</v>
      </c>
    </row>
    <row r="234" spans="1:1" x14ac:dyDescent="0.2">
      <c r="A234" t="s">
        <v>631</v>
      </c>
    </row>
    <row r="235" spans="1:1" x14ac:dyDescent="0.2">
      <c r="A235" t="s">
        <v>632</v>
      </c>
    </row>
    <row r="236" spans="1:1" x14ac:dyDescent="0.2">
      <c r="A236" t="s">
        <v>633</v>
      </c>
    </row>
    <row r="237" spans="1:1" x14ac:dyDescent="0.2">
      <c r="A237" t="s">
        <v>634</v>
      </c>
    </row>
    <row r="238" spans="1:1" x14ac:dyDescent="0.2">
      <c r="A238" t="s">
        <v>635</v>
      </c>
    </row>
    <row r="239" spans="1:1" x14ac:dyDescent="0.2">
      <c r="A239" t="s">
        <v>636</v>
      </c>
    </row>
    <row r="240" spans="1:1" x14ac:dyDescent="0.2">
      <c r="A240" t="s">
        <v>637</v>
      </c>
    </row>
    <row r="241" spans="1:1" x14ac:dyDescent="0.2">
      <c r="A241" t="s">
        <v>638</v>
      </c>
    </row>
    <row r="242" spans="1:1" x14ac:dyDescent="0.2">
      <c r="A242" t="s">
        <v>639</v>
      </c>
    </row>
    <row r="243" spans="1:1" x14ac:dyDescent="0.2">
      <c r="A243" t="s">
        <v>640</v>
      </c>
    </row>
    <row r="244" spans="1:1" x14ac:dyDescent="0.2">
      <c r="A244" t="s">
        <v>641</v>
      </c>
    </row>
    <row r="245" spans="1:1" x14ac:dyDescent="0.2">
      <c r="A245" t="s">
        <v>642</v>
      </c>
    </row>
    <row r="246" spans="1:1" x14ac:dyDescent="0.2">
      <c r="A246" t="s">
        <v>643</v>
      </c>
    </row>
    <row r="247" spans="1:1" x14ac:dyDescent="0.2">
      <c r="A247" t="s">
        <v>644</v>
      </c>
    </row>
    <row r="248" spans="1:1" x14ac:dyDescent="0.2">
      <c r="A248" t="s">
        <v>645</v>
      </c>
    </row>
    <row r="249" spans="1:1" x14ac:dyDescent="0.2">
      <c r="A249" t="s">
        <v>646</v>
      </c>
    </row>
    <row r="250" spans="1:1" x14ac:dyDescent="0.2">
      <c r="A250" t="s">
        <v>647</v>
      </c>
    </row>
    <row r="251" spans="1:1" x14ac:dyDescent="0.2">
      <c r="A251" t="s">
        <v>648</v>
      </c>
    </row>
    <row r="252" spans="1:1" x14ac:dyDescent="0.2">
      <c r="A252" t="s">
        <v>649</v>
      </c>
    </row>
    <row r="253" spans="1:1" x14ac:dyDescent="0.2">
      <c r="A253" t="s">
        <v>650</v>
      </c>
    </row>
    <row r="254" spans="1:1" x14ac:dyDescent="0.2">
      <c r="A254" t="s">
        <v>651</v>
      </c>
    </row>
    <row r="255" spans="1:1" x14ac:dyDescent="0.2">
      <c r="A255" t="s">
        <v>652</v>
      </c>
    </row>
    <row r="256" spans="1:1" x14ac:dyDescent="0.2">
      <c r="A256" t="s">
        <v>653</v>
      </c>
    </row>
    <row r="257" spans="1:1" x14ac:dyDescent="0.2">
      <c r="A257" t="s">
        <v>654</v>
      </c>
    </row>
    <row r="258" spans="1:1" x14ac:dyDescent="0.2">
      <c r="A258" t="s">
        <v>655</v>
      </c>
    </row>
    <row r="259" spans="1:1" x14ac:dyDescent="0.2">
      <c r="A259" t="s">
        <v>656</v>
      </c>
    </row>
    <row r="260" spans="1:1" x14ac:dyDescent="0.2">
      <c r="A260" t="s">
        <v>657</v>
      </c>
    </row>
    <row r="261" spans="1:1" x14ac:dyDescent="0.2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2" customWidth="1"/>
    <col min="2" max="2" width="13.7109375" style="392" bestFit="1" customWidth="1"/>
    <col min="3" max="3" width="13.85546875" style="392" bestFit="1" customWidth="1"/>
    <col min="4" max="5" width="13.7109375" style="392" bestFit="1" customWidth="1"/>
    <col min="6" max="6" width="13.85546875" style="392" bestFit="1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 x14ac:dyDescent="0.25">
      <c r="A1"/>
      <c r="B1" s="395" t="s">
        <v>702</v>
      </c>
      <c r="C1"/>
      <c r="D1" s="394"/>
      <c r="E1" s="394"/>
      <c r="F1" s="394"/>
      <c r="G1" s="394"/>
    </row>
    <row r="2" spans="1:34" x14ac:dyDescent="0.25">
      <c r="A2"/>
      <c r="B2" s="394" t="s">
        <v>97</v>
      </c>
      <c r="C2" s="394"/>
      <c r="D2" s="394"/>
      <c r="E2" t="s">
        <v>98</v>
      </c>
      <c r="F2"/>
      <c r="G2"/>
    </row>
    <row r="3" spans="1:34" ht="52.5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25">
      <c r="A4" s="456">
        <v>1</v>
      </c>
      <c r="B4" s="393">
        <v>0</v>
      </c>
      <c r="C4" s="393">
        <v>35.199999999998909</v>
      </c>
      <c r="D4" s="394">
        <v>2.0272337962962963</v>
      </c>
      <c r="E4" s="393">
        <v>0</v>
      </c>
      <c r="F4" s="393">
        <v>31.5</v>
      </c>
      <c r="G4" s="394">
        <v>1.3674421296296295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25">
      <c r="A5" s="456">
        <v>4</v>
      </c>
      <c r="B5" s="393">
        <v>142.80000000000109</v>
      </c>
      <c r="C5" s="393">
        <v>52.900000000001455</v>
      </c>
      <c r="D5" s="394">
        <v>4.7634143518518517</v>
      </c>
      <c r="E5" s="393">
        <v>145.69999999999891</v>
      </c>
      <c r="F5" s="393">
        <v>77.899999999997817</v>
      </c>
      <c r="G5" s="394">
        <v>3.5188425925925926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25">
      <c r="A6" s="456">
        <v>2</v>
      </c>
      <c r="B6" s="393">
        <v>89.600000000000364</v>
      </c>
      <c r="C6" s="393">
        <v>44.900000000001455</v>
      </c>
      <c r="D6" s="394">
        <v>2.8944791666666667</v>
      </c>
      <c r="E6" s="393">
        <v>221.69999999999709</v>
      </c>
      <c r="F6" s="393">
        <v>88.899999999995998</v>
      </c>
      <c r="G6" s="394">
        <v>2.9878356481481481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25">
      <c r="A7" s="456">
        <v>5</v>
      </c>
      <c r="B7" s="393">
        <v>156.30000000000109</v>
      </c>
      <c r="C7" s="393">
        <v>53.999999999998181</v>
      </c>
      <c r="D7" s="394">
        <v>4.1050115740740738</v>
      </c>
      <c r="E7" s="393">
        <v>165.20000000000073</v>
      </c>
      <c r="F7" s="393">
        <v>61</v>
      </c>
      <c r="G7" s="394">
        <v>6.1874652777777781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25">
      <c r="A8" s="456">
        <v>3</v>
      </c>
      <c r="B8" s="393">
        <v>87.500000000001819</v>
      </c>
      <c r="C8" s="393">
        <v>212.99999999999818</v>
      </c>
      <c r="D8" s="394">
        <v>3.0693865740740742</v>
      </c>
      <c r="E8" s="393">
        <v>113.30000000000109</v>
      </c>
      <c r="F8" s="393">
        <v>50.499999999998181</v>
      </c>
      <c r="G8" s="394">
        <v>3.1753703703703704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25">
      <c r="A9" s="456">
        <v>7</v>
      </c>
      <c r="B9" s="393">
        <v>238.10000000000218</v>
      </c>
      <c r="C9" s="393">
        <v>60.899999999997817</v>
      </c>
      <c r="D9" s="394">
        <v>8.1601504629629638</v>
      </c>
      <c r="E9" s="393">
        <v>215.30000000000109</v>
      </c>
      <c r="F9" s="393">
        <v>60.600000000000364</v>
      </c>
      <c r="G9" s="394">
        <v>5.9163888888888891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25">
      <c r="A10" s="456">
        <v>6</v>
      </c>
      <c r="B10" s="393">
        <v>180.10000000000036</v>
      </c>
      <c r="C10" s="393">
        <v>56.600000000000364</v>
      </c>
      <c r="D10" s="394">
        <v>5.7757060185185187</v>
      </c>
      <c r="E10" s="393">
        <v>189.5</v>
      </c>
      <c r="F10" s="393">
        <v>59.900000000001455</v>
      </c>
      <c r="G10" s="394">
        <v>5.8023726851851851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25">
      <c r="A11" s="456">
        <v>10</v>
      </c>
      <c r="B11" s="393">
        <v>319.70000000000073</v>
      </c>
      <c r="C11" s="393">
        <v>64.80000000000291</v>
      </c>
      <c r="D11" s="394">
        <v>12.259918981481482</v>
      </c>
      <c r="E11" s="393">
        <v>349.69999999999891</v>
      </c>
      <c r="F11" s="393">
        <v>65.299999999995634</v>
      </c>
      <c r="G11" s="394">
        <v>5.2330902777777775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25">
      <c r="A12" s="456">
        <v>9</v>
      </c>
      <c r="B12" s="393">
        <v>300.70000000000073</v>
      </c>
      <c r="C12" s="393">
        <v>64.100000000000364</v>
      </c>
      <c r="D12" s="394">
        <v>5.4436111111111112</v>
      </c>
      <c r="E12" s="393">
        <v>313.00000000000182</v>
      </c>
      <c r="F12" s="393">
        <v>70.100000000000364</v>
      </c>
      <c r="G12" s="394">
        <v>6.5222916666666668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ht="16.5" x14ac:dyDescent="0.3">
      <c r="A13" s="456">
        <v>8</v>
      </c>
      <c r="B13" s="393">
        <v>278.60000000000036</v>
      </c>
      <c r="C13" s="393">
        <v>63.100000000000364</v>
      </c>
      <c r="D13" s="394">
        <v>4.5543055555555556</v>
      </c>
      <c r="E13" s="393">
        <v>256.89999999999964</v>
      </c>
      <c r="F13" s="393">
        <v>62.599999999996726</v>
      </c>
      <c r="G13" s="394">
        <v>7.8022106481481481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25">
      <c r="A14" s="456" t="s">
        <v>703</v>
      </c>
      <c r="B14" s="393">
        <v>319.70000000000073</v>
      </c>
      <c r="C14" s="393">
        <v>212.99999999999818</v>
      </c>
      <c r="D14" s="394">
        <v>12.259918981481482</v>
      </c>
      <c r="E14" s="393">
        <v>349.69999999999891</v>
      </c>
      <c r="F14" s="393">
        <v>88.899999999995998</v>
      </c>
      <c r="G14" s="394">
        <v>7.8022106481481481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25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25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25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25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25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25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ht="16.5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ht="16.5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25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25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25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25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25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25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25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25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ht="16.5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25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25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25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25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25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25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25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25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25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25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25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25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 x14ac:dyDescent="0.25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25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25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>
        <v>4</v>
      </c>
    </row>
    <row r="49" spans="1:27" x14ac:dyDescent="0.25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 x14ac:dyDescent="0.25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3</v>
      </c>
      <c r="Z50" s="392">
        <f t="shared" si="0"/>
        <v>3</v>
      </c>
      <c r="AA50" s="437">
        <v>3</v>
      </c>
    </row>
    <row r="51" spans="1:27" x14ac:dyDescent="0.25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25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25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12</v>
      </c>
      <c r="Z53" s="392">
        <f t="shared" si="0"/>
        <v>12</v>
      </c>
      <c r="AA53" s="437">
        <v>12</v>
      </c>
    </row>
    <row r="54" spans="1:27" x14ac:dyDescent="0.25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>
        <v>3</v>
      </c>
    </row>
    <row r="55" spans="1:27" x14ac:dyDescent="0.25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>
        <v>11</v>
      </c>
    </row>
    <row r="56" spans="1:27" x14ac:dyDescent="0.25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25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25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25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25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1"/>
  <sheetViews>
    <sheetView topLeftCell="A1767" zoomScale="85" zoomScaleNormal="85" workbookViewId="0">
      <selection activeCell="O1835" sqref="A2:O1835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B22" activePane="bottomRight" state="frozen"/>
      <selection pane="topRight" activeCell="B1" sqref="B1"/>
      <selection pane="bottomLeft" activeCell="A16" sqref="A16"/>
      <selection pane="bottomRight" activeCell="AT15" sqref="AT15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 x14ac:dyDescent="0.25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513"/>
      <c r="AO4" s="513"/>
      <c r="AP4" s="513"/>
      <c r="AQ4" s="513"/>
      <c r="AR4" s="513"/>
      <c r="AS4" s="513"/>
      <c r="AT4" s="513"/>
      <c r="AU4" s="513"/>
      <c r="AV4" s="513"/>
      <c r="AW4" s="513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513"/>
      <c r="AO5" s="513"/>
      <c r="AP5" s="513"/>
      <c r="AQ5" s="513"/>
      <c r="AR5" s="513"/>
      <c r="AS5" s="513"/>
      <c r="AT5" s="513"/>
      <c r="AU5" s="513"/>
      <c r="AV5" s="513"/>
      <c r="AW5" s="513"/>
      <c r="AZ5"/>
      <c r="BB5"/>
      <c r="BC5"/>
      <c r="BD5"/>
      <c r="BE5"/>
      <c r="BF5"/>
      <c r="BG5"/>
      <c r="BH5"/>
      <c r="BI5"/>
      <c r="BJ5"/>
      <c r="BK5"/>
      <c r="BL5"/>
      <c r="BM5"/>
      <c r="BO5" s="499">
        <v>1</v>
      </c>
    </row>
    <row r="6" spans="1:67" ht="15" x14ac:dyDescent="0.25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9"/>
    </row>
    <row r="7" spans="1:67" ht="15" x14ac:dyDescent="0.2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/>
      <c r="AO7" s="480"/>
      <c r="AP7" s="480"/>
      <c r="AQ7" s="478"/>
      <c r="AR7" s="478"/>
      <c r="AS7" s="478"/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/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/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/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 x14ac:dyDescent="0.25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/>
      <c r="AR15" s="480"/>
      <c r="AS15" s="480" t="s">
        <v>709</v>
      </c>
      <c r="AT15" s="482"/>
      <c r="BO15" s="229"/>
    </row>
    <row r="16" spans="1:67" ht="15" x14ac:dyDescent="0.25">
      <c r="A16" s="484" t="s">
        <v>372</v>
      </c>
      <c r="B16" s="485"/>
      <c r="C16" s="486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6" t="s">
        <v>89</v>
      </c>
      <c r="N18" s="507"/>
      <c r="O18" s="133" t="s">
        <v>26</v>
      </c>
      <c r="P18" s="508" t="s">
        <v>81</v>
      </c>
      <c r="Q18" s="509"/>
      <c r="R18" s="504" t="s">
        <v>31</v>
      </c>
      <c r="S18" s="505"/>
      <c r="T18" s="500" t="s">
        <v>34</v>
      </c>
      <c r="U18" s="501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2" t="s">
        <v>48</v>
      </c>
      <c r="AC18" s="503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510" t="s">
        <v>99</v>
      </c>
      <c r="AK18" s="511"/>
      <c r="AL18" s="512"/>
      <c r="AM18" s="510" t="s">
        <v>100</v>
      </c>
      <c r="AN18" s="511"/>
      <c r="AO18" s="512"/>
      <c r="AP18" s="510" t="s">
        <v>101</v>
      </c>
      <c r="AQ18" s="511"/>
      <c r="AR18" s="512"/>
      <c r="AS18" s="510" t="s">
        <v>102</v>
      </c>
      <c r="AT18" s="511"/>
      <c r="AU18" s="512"/>
      <c r="AV18" s="510" t="s">
        <v>103</v>
      </c>
      <c r="AW18" s="511"/>
      <c r="AX18" s="512"/>
      <c r="AY18" s="510" t="s">
        <v>104</v>
      </c>
      <c r="AZ18" s="512"/>
      <c r="BA18" s="510" t="s">
        <v>105</v>
      </c>
      <c r="BB18" s="511"/>
      <c r="BC18" s="512"/>
      <c r="BD18" s="510" t="s">
        <v>106</v>
      </c>
      <c r="BE18" s="512"/>
      <c r="BF18" s="510" t="s">
        <v>107</v>
      </c>
      <c r="BG18" s="511"/>
      <c r="BH18" s="512"/>
      <c r="BI18" s="510" t="s">
        <v>108</v>
      </c>
      <c r="BJ18" s="512"/>
      <c r="BK18" s="510" t="s">
        <v>109</v>
      </c>
      <c r="BL18" s="511"/>
      <c r="BM18" s="512"/>
      <c r="BN18" s="134"/>
      <c r="BO18" s="230"/>
    </row>
    <row r="19" spans="1:67" ht="15.75" thickBot="1" x14ac:dyDescent="0.3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0</v>
      </c>
      <c r="AK20" s="467">
        <f>COUNTIFS('Данные из терминала'!C:C,AI20,'Данные из терминала'!B:B,"buy")</f>
        <v>0</v>
      </c>
      <c r="AL20" s="468">
        <f>COUNTIFS('Данные из терминала'!C:C,AI20)</f>
        <v>0</v>
      </c>
      <c r="AM20" s="466">
        <f>SUMIFS('Данные из терминала'!E:E,'Данные из терминала'!C:C,AI20,'Данные из терминала'!B:B,"sell")</f>
        <v>0</v>
      </c>
      <c r="AN20" s="467">
        <f>SUMIFS('Данные из терминала'!E:E,'Данные из терминала'!C:C,AI20,'Данные из терминала'!B:B,"buy")</f>
        <v>0</v>
      </c>
      <c r="AO20" s="468">
        <f>SUMIFS('Данные из терминала'!E:E,'Данные из терминала'!C:C,AI20)</f>
        <v>0</v>
      </c>
      <c r="AP20" s="466">
        <f>SUMIFS('Данные из терминала'!N:N,'Данные из терминала'!C:C,AI20,'Данные из терминала'!B:B,"sell")</f>
        <v>0</v>
      </c>
      <c r="AQ20" s="467">
        <f>SUMIFS('Данные из терминала'!N:N,'Данные из терминала'!C:C,AI20,'Данные из терминала'!B:B,"buy")</f>
        <v>0</v>
      </c>
      <c r="AR20" s="468">
        <f>SUMIFS('Данные из терминала'!N:N,'Данные из терминала'!C:C,AI20)</f>
        <v>0</v>
      </c>
      <c r="AS20" s="466">
        <f>ROUND(IF(AJ20&gt;0,AVERAGEIFS('Данные из терминала'!N:N,'Данные из терминала'!C:C,AI20,'Данные из терминала'!B:B,"sell"),0),2)</f>
        <v>0</v>
      </c>
      <c r="AT20" s="467">
        <f>ROUND(IF(AK20&gt;0,AVERAGEIFS('Данные из терминала'!N:N,'Данные из терминала'!C:C,AI20,'Данные из терминала'!B:B,"buy"),0),2)</f>
        <v>0</v>
      </c>
      <c r="AU20" s="468">
        <f>ROUND(IF(AL20&gt;0,AVERAGEIFS('Данные из терминала'!N:N,'Данные из терминала'!C:C,AI20),0),2)</f>
        <v>0</v>
      </c>
      <c r="AV20" s="469">
        <f>IF(AJ20&gt;0,AP20/$AR$42,0)</f>
        <v>0</v>
      </c>
      <c r="AW20" s="470">
        <f>IF(AK20&gt;0,AQ20/$AR$42,0)</f>
        <v>0</v>
      </c>
      <c r="AX20" s="471">
        <f>IF(AL20&gt;0,AR20/$AR$42,0)</f>
        <v>0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0</v>
      </c>
      <c r="BE20" s="468">
        <f>IF(AK20&gt;0,VLOOKUP(AI20,Сводная!A:C,3,0),0)</f>
        <v>0</v>
      </c>
      <c r="BF20" s="466">
        <f>ROUND(IF(AJ20&gt;0,AVERAGEIFS('Данные из терминала'!M:M,'Данные из терминала'!C:C,AI20,'Данные из терминала'!B:B,"sell"),0),1)</f>
        <v>0</v>
      </c>
      <c r="BG20" s="467">
        <f>ROUND(IF(AK20&gt;0,AVERAGEIFS('Данные из терминала'!M:M,'Данные из терминала'!C:C,AI20,'Данные из терминала'!B:B,"buy"),0),1)</f>
        <v>0</v>
      </c>
      <c r="BH20" s="468">
        <f>ROUND(IF(AL20&gt;0,AVERAGEIFS('Данные из терминала'!M:M,'Данные из терминала'!C:C,AI20),0),1)</f>
        <v>0</v>
      </c>
      <c r="BI20" s="472">
        <f>IF(AJ20&gt;0,VLOOKUP(AI20,Сводная!A:G,7,0),0)</f>
        <v>0</v>
      </c>
      <c r="BJ20" s="473">
        <f>IF(AK20&gt;0,VLOOKUP(AI20,Сводная!A:D,4,0),0)</f>
        <v>0</v>
      </c>
      <c r="BK20" s="472">
        <f>IF(AJ20&gt;0,AVERAGEIFS('Данные из терминала'!O:O,'Данные из терминала'!C:C,AI20,'Данные из терминала'!B:B,"sell"),0)</f>
        <v>0</v>
      </c>
      <c r="BL20" s="474">
        <f>IF(AK20&gt;0,AVERAGEIFS('Данные из терминала'!O:O,'Данные из терминала'!C:C,AI20,'Данные из терминала'!B:B,"buy"),0)</f>
        <v>0</v>
      </c>
      <c r="BM20" s="473">
        <f>IF(AL20&gt;0,AVERAGEIFS('Данные из терминала'!O:O,'Данные из терминала'!C:C,AI20),0)</f>
        <v>0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0</v>
      </c>
      <c r="AK21" s="401">
        <f>COUNTIFS('Данные из терминала'!C:C,AI21,'Данные из терминала'!B:B,"buy")</f>
        <v>0</v>
      </c>
      <c r="AL21" s="402">
        <f>COUNTIFS('Данные из терминала'!C:C,AI21)</f>
        <v>0</v>
      </c>
      <c r="AM21" s="400">
        <f>SUMIFS('Данные из терминала'!E:E,'Данные из терминала'!C:C,AI21,'Данные из терминала'!B:B,"sell")</f>
        <v>0</v>
      </c>
      <c r="AN21" s="401">
        <f>SUMIFS('Данные из терминала'!E:E,'Данные из терминала'!C:C,AI21,'Данные из терминала'!B:B,"buy")</f>
        <v>0</v>
      </c>
      <c r="AO21" s="402">
        <f>SUMIFS('Данные из терминала'!E:E,'Данные из терминала'!C:C,AI21)</f>
        <v>0</v>
      </c>
      <c r="AP21" s="400">
        <f>SUMIFS('Данные из терминала'!N:N,'Данные из терминала'!C:C,AI21,'Данные из терминала'!B:B,"sell")</f>
        <v>0</v>
      </c>
      <c r="AQ21" s="401">
        <f>SUMIFS('Данные из терминала'!N:N,'Данные из терминала'!C:C,AI21,'Данные из терминала'!B:B,"buy")</f>
        <v>0</v>
      </c>
      <c r="AR21" s="402">
        <f>SUMIFS('Данные из терминала'!N:N,'Данные из терминала'!C:C,AI21)</f>
        <v>0</v>
      </c>
      <c r="AS21" s="400">
        <f>ROUND(IF(AJ21&gt;0,AVERAGEIFS('Данные из терминала'!N:N,'Данные из терминала'!C:C,AI21,'Данные из терминала'!B:B,"sell"),0),2)</f>
        <v>0</v>
      </c>
      <c r="AT21" s="401">
        <f>ROUND(IF(AK21&gt;0,AVERAGEIFS('Данные из терминала'!N:N,'Данные из терминала'!C:C,AI21,'Данные из терминала'!B:B,"buy"),0),2)</f>
        <v>0</v>
      </c>
      <c r="AU21" s="402">
        <f>ROUND(IF(AL21&gt;0,AVERAGEIFS('Данные из терминала'!N:N,'Данные из терминала'!C:C,AI21),0),2)</f>
        <v>0</v>
      </c>
      <c r="AV21" s="403">
        <f t="shared" ref="AV21:AV39" si="20">IF(AJ21&gt;0,AP21/$AR$42,0)</f>
        <v>0</v>
      </c>
      <c r="AW21" s="404">
        <f t="shared" ref="AW21:AW39" si="21">IF(AK21&gt;0,AQ21/$AR$42,0)</f>
        <v>0</v>
      </c>
      <c r="AX21" s="405">
        <f t="shared" ref="AX21:AX39" si="22">IF(AL21&gt;0,AR21/$AR$42,0)</f>
        <v>0</v>
      </c>
      <c r="AY21" s="400">
        <f>IF(AJ21&gt;0,VLOOKUP(AI21,Сводная!A:E,5,0),0)</f>
        <v>0</v>
      </c>
      <c r="AZ21" s="402">
        <f>IF(AK21&gt;0,VLOOKUP(AI21,Сводная!A:B,2,0),0)</f>
        <v>0</v>
      </c>
      <c r="BA21" s="400">
        <f>ROUND(IF(AJ21&gt;0,AVERAGEIFS('Данные из терминала'!L:L,'Данные из терминала'!C:C,AI21,'Данные из терминала'!B:B,"sell"),0),1)</f>
        <v>0</v>
      </c>
      <c r="BB21" s="401">
        <f>ROUND(IF(AK21&gt;0,AVERAGEIFS('Данные из терминала'!L:L,'Данные из терминала'!C:C,AI21,'Данные из терминала'!B:B,"buy"),0),1)</f>
        <v>0</v>
      </c>
      <c r="BC21" s="402">
        <f>ROUND(IF(AL21&gt;0,AVERAGEIFS('Данные из терминала'!L:L,'Данные из терминала'!C:C,AI21),0),1)</f>
        <v>0</v>
      </c>
      <c r="BD21" s="400">
        <f>IF(AJ21&gt;0,VLOOKUP(AI21,Сводная!A:F,6,0),0)</f>
        <v>0</v>
      </c>
      <c r="BE21" s="402">
        <f>IF(AK21&gt;0,VLOOKUP(AI21,Сводная!A:C,3,0),0)</f>
        <v>0</v>
      </c>
      <c r="BF21" s="400">
        <f>ROUND(IF(AJ21&gt;0,AVERAGEIFS('Данные из терминала'!M:M,'Данные из терминала'!C:C,AI21,'Данные из терминала'!B:B,"sell"),0),1)</f>
        <v>0</v>
      </c>
      <c r="BG21" s="401">
        <f>ROUND(IF(AK21&gt;0,AVERAGEIFS('Данные из терминала'!M:M,'Данные из терминала'!C:C,AI21,'Данные из терминала'!B:B,"buy"),0),1)</f>
        <v>0</v>
      </c>
      <c r="BH21" s="402">
        <f>ROUND(IF(AL21&gt;0,AVERAGEIFS('Данные из терминала'!M:M,'Данные из терминала'!C:C,AI21),0),1)</f>
        <v>0</v>
      </c>
      <c r="BI21" s="406">
        <f>IF(AJ21&gt;0,VLOOKUP(AI21,Сводная!A:G,7,0),0)</f>
        <v>0</v>
      </c>
      <c r="BJ21" s="407">
        <f>IF(AK21&gt;0,VLOOKUP(AI21,Сводная!A:D,4,0),0)</f>
        <v>0</v>
      </c>
      <c r="BK21" s="406">
        <f>IF(AJ21&gt;0,AVERAGEIFS('Данные из терминала'!O:O,'Данные из терминала'!C:C,AI21,'Данные из терминала'!B:B,"sell"),0)</f>
        <v>0</v>
      </c>
      <c r="BL21" s="408">
        <f>IF(AK21&gt;0,AVERAGEIFS('Данные из терминала'!O:O,'Данные из терминала'!C:C,AI21,'Данные из терминала'!B:B,"buy"),0)</f>
        <v>0</v>
      </c>
      <c r="BM21" s="407">
        <f>IF(AL21&gt;0,AVERAGEIFS('Данные из терминала'!O:O,'Данные из терминала'!C:C,AI21),0)</f>
        <v>0</v>
      </c>
      <c r="BO21" s="229"/>
    </row>
    <row r="22" spans="1:67" ht="15" x14ac:dyDescent="0.25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0</v>
      </c>
      <c r="AK22" s="401">
        <f>COUNTIFS('Данные из терминала'!C:C,AI22,'Данные из терминала'!B:B,"buy")</f>
        <v>0</v>
      </c>
      <c r="AL22" s="402">
        <f>COUNTIFS('Данные из терминала'!C:C,AI22)</f>
        <v>0</v>
      </c>
      <c r="AM22" s="400">
        <f>SUMIFS('Данные из терминала'!E:E,'Данные из терминала'!C:C,AI22,'Данные из терминала'!B:B,"sell")</f>
        <v>0</v>
      </c>
      <c r="AN22" s="401">
        <f>SUMIFS('Данные из терминала'!E:E,'Данные из терминала'!C:C,AI22,'Данные из терминала'!B:B,"buy")</f>
        <v>0</v>
      </c>
      <c r="AO22" s="402">
        <f>SUMIFS('Данные из терминала'!E:E,'Данные из терминала'!C:C,AI22)</f>
        <v>0</v>
      </c>
      <c r="AP22" s="400">
        <f>SUMIFS('Данные из терминала'!N:N,'Данные из терминала'!C:C,AI22,'Данные из терминала'!B:B,"sell")</f>
        <v>0</v>
      </c>
      <c r="AQ22" s="401">
        <f>SUMIFS('Данные из терминала'!N:N,'Данные из терминала'!C:C,AI22,'Данные из терминала'!B:B,"buy")</f>
        <v>0</v>
      </c>
      <c r="AR22" s="402">
        <f>SUMIFS('Данные из терминала'!N:N,'Данные из терминала'!C:C,AI22)</f>
        <v>0</v>
      </c>
      <c r="AS22" s="400">
        <f>ROUND(IF(AJ22&gt;0,AVERAGEIFS('Данные из терминала'!N:N,'Данные из терминала'!C:C,AI22,'Данные из терминала'!B:B,"sell"),0),2)</f>
        <v>0</v>
      </c>
      <c r="AT22" s="401">
        <f>ROUND(IF(AK22&gt;0,AVERAGEIFS('Данные из терминала'!N:N,'Данные из терминала'!C:C,AI22,'Данные из терминала'!B:B,"buy"),0),2)</f>
        <v>0</v>
      </c>
      <c r="AU22" s="402">
        <f>ROUND(IF(AL22&gt;0,AVERAGEIFS('Данные из терминала'!N:N,'Данные из терминала'!C:C,AI22),0),2)</f>
        <v>0</v>
      </c>
      <c r="AV22" s="403">
        <f t="shared" si="20"/>
        <v>0</v>
      </c>
      <c r="AW22" s="404">
        <f t="shared" si="21"/>
        <v>0</v>
      </c>
      <c r="AX22" s="405">
        <f t="shared" si="22"/>
        <v>0</v>
      </c>
      <c r="AY22" s="400">
        <f>IF(AJ22&gt;0,VLOOKUP(AI22,Сводная!A:E,5,0),0)</f>
        <v>0</v>
      </c>
      <c r="AZ22" s="402">
        <f>IF(AK22&gt;0,VLOOKUP(AI22,Сводная!A:B,2,0),0)</f>
        <v>0</v>
      </c>
      <c r="BA22" s="400">
        <f>ROUND(IF(AJ22&gt;0,AVERAGEIFS('Данные из терминала'!L:L,'Данные из терминала'!C:C,AI22,'Данные из терминала'!B:B,"sell"),0),1)</f>
        <v>0</v>
      </c>
      <c r="BB22" s="401">
        <f>ROUND(IF(AK22&gt;0,AVERAGEIFS('Данные из терминала'!L:L,'Данные из терминала'!C:C,AI22,'Данные из терминала'!B:B,"buy"),0),1)</f>
        <v>0</v>
      </c>
      <c r="BC22" s="402">
        <f>ROUND(IF(AL22&gt;0,AVERAGEIFS('Данные из терминала'!L:L,'Данные из терминала'!C:C,AI22),0),1)</f>
        <v>0</v>
      </c>
      <c r="BD22" s="400">
        <f>IF(AJ22&gt;0,VLOOKUP(AI22,Сводная!A:F,6,0),0)</f>
        <v>0</v>
      </c>
      <c r="BE22" s="402">
        <f>IF(AK22&gt;0,VLOOKUP(AI22,Сводная!A:C,3,0),0)</f>
        <v>0</v>
      </c>
      <c r="BF22" s="400">
        <f>ROUND(IF(AJ22&gt;0,AVERAGEIFS('Данные из терминала'!M:M,'Данные из терминала'!C:C,AI22,'Данные из терминала'!B:B,"sell"),0),1)</f>
        <v>0</v>
      </c>
      <c r="BG22" s="401">
        <f>ROUND(IF(AK22&gt;0,AVERAGEIFS('Данные из терминала'!M:M,'Данные из терминала'!C:C,AI22,'Данные из терминала'!B:B,"buy"),0),1)</f>
        <v>0</v>
      </c>
      <c r="BH22" s="402">
        <f>ROUND(IF(AL22&gt;0,AVERAGEIFS('Данные из терминала'!M:M,'Данные из терминала'!C:C,AI22),0),1)</f>
        <v>0</v>
      </c>
      <c r="BI22" s="406">
        <f>IF(AJ22&gt;0,VLOOKUP(AI22,Сводная!A:G,7,0),0)</f>
        <v>0</v>
      </c>
      <c r="BJ22" s="407">
        <f>IF(AK22&gt;0,VLOOKUP(AI22,Сводная!A:D,4,0),0)</f>
        <v>0</v>
      </c>
      <c r="BK22" s="406">
        <f>IF(AJ22&gt;0,AVERAGEIFS('Данные из терминала'!O:O,'Данные из терминала'!C:C,AI22,'Данные из терминала'!B:B,"sell"),0)</f>
        <v>0</v>
      </c>
      <c r="BL22" s="408">
        <f>IF(AK22&gt;0,AVERAGEIFS('Данные из терминала'!O:O,'Данные из терминала'!C:C,AI22,'Данные из терминала'!B:B,"buy"),0)</f>
        <v>0</v>
      </c>
      <c r="BM22" s="407">
        <f>IF(AL22&gt;0,AVERAGEIFS('Данные из терминала'!O:O,'Данные из терминала'!C:C,AI22),0)</f>
        <v>0</v>
      </c>
      <c r="BO22" s="229"/>
    </row>
    <row r="23" spans="1:67" ht="15" x14ac:dyDescent="0.25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0</v>
      </c>
      <c r="AK23" s="401">
        <f>COUNTIFS('Данные из терминала'!C:C,AI23,'Данные из терминала'!B:B,"buy")</f>
        <v>0</v>
      </c>
      <c r="AL23" s="402">
        <f>COUNTIFS('Данные из терминала'!C:C,AI23)</f>
        <v>0</v>
      </c>
      <c r="AM23" s="400">
        <f>SUMIFS('Данные из терминала'!E:E,'Данные из терминала'!C:C,AI23,'Данные из терминала'!B:B,"sell")</f>
        <v>0</v>
      </c>
      <c r="AN23" s="401">
        <f>SUMIFS('Данные из терминала'!E:E,'Данные из терминала'!C:C,AI23,'Данные из терминала'!B:B,"buy")</f>
        <v>0</v>
      </c>
      <c r="AO23" s="402">
        <f>SUMIFS('Данные из терминала'!E:E,'Данные из терминала'!C:C,AI23)</f>
        <v>0</v>
      </c>
      <c r="AP23" s="400">
        <f>SUMIFS('Данные из терминала'!N:N,'Данные из терминала'!C:C,AI23,'Данные из терминала'!B:B,"sell")</f>
        <v>0</v>
      </c>
      <c r="AQ23" s="401">
        <f>SUMIFS('Данные из терминала'!N:N,'Данные из терминала'!C:C,AI23,'Данные из терминала'!B:B,"buy")</f>
        <v>0</v>
      </c>
      <c r="AR23" s="402">
        <f>SUMIFS('Данные из терминала'!N:N,'Данные из терминала'!C:C,AI23)</f>
        <v>0</v>
      </c>
      <c r="AS23" s="400">
        <f>ROUND(IF(AJ23&gt;0,AVERAGEIFS('Данные из терминала'!N:N,'Данные из терминала'!C:C,AI23,'Данные из терминала'!B:B,"sell"),0),2)</f>
        <v>0</v>
      </c>
      <c r="AT23" s="401">
        <f>ROUND(IF(AK23&gt;0,AVERAGEIFS('Данные из терминала'!N:N,'Данные из терминала'!C:C,AI23,'Данные из терминала'!B:B,"buy"),0),2)</f>
        <v>0</v>
      </c>
      <c r="AU23" s="402">
        <f>ROUND(IF(AL23&gt;0,AVERAGEIFS('Данные из терминала'!N:N,'Данные из терминала'!C:C,AI23),0),2)</f>
        <v>0</v>
      </c>
      <c r="AV23" s="403">
        <f t="shared" si="20"/>
        <v>0</v>
      </c>
      <c r="AW23" s="404">
        <f t="shared" si="21"/>
        <v>0</v>
      </c>
      <c r="AX23" s="405">
        <f t="shared" si="22"/>
        <v>0</v>
      </c>
      <c r="AY23" s="400">
        <f>IF(AJ23&gt;0,VLOOKUP(AI23,Сводная!A:E,5,0),0)</f>
        <v>0</v>
      </c>
      <c r="AZ23" s="402">
        <f>IF(AK23&gt;0,VLOOKUP(AI23,Сводная!A:B,2,0),0)</f>
        <v>0</v>
      </c>
      <c r="BA23" s="400">
        <f>ROUND(IF(AJ23&gt;0,AVERAGEIFS('Данные из терминала'!L:L,'Данные из терминала'!C:C,AI23,'Данные из терминала'!B:B,"sell"),0),1)</f>
        <v>0</v>
      </c>
      <c r="BB23" s="401">
        <f>ROUND(IF(AK23&gt;0,AVERAGEIFS('Данные из терминала'!L:L,'Данные из терминала'!C:C,AI23,'Данные из терминала'!B:B,"buy"),0),1)</f>
        <v>0</v>
      </c>
      <c r="BC23" s="402">
        <f>ROUND(IF(AL23&gt;0,AVERAGEIFS('Данные из терминала'!L:L,'Данные из терминала'!C:C,AI23),0),1)</f>
        <v>0</v>
      </c>
      <c r="BD23" s="400">
        <f>IF(AJ23&gt;0,VLOOKUP(AI23,Сводная!A:F,6,0),0)</f>
        <v>0</v>
      </c>
      <c r="BE23" s="402">
        <f>IF(AK23&gt;0,VLOOKUP(AI23,Сводная!A:C,3,0),0)</f>
        <v>0</v>
      </c>
      <c r="BF23" s="400">
        <f>ROUND(IF(AJ23&gt;0,AVERAGEIFS('Данные из терминала'!M:M,'Данные из терминала'!C:C,AI23,'Данные из терминала'!B:B,"sell"),0),1)</f>
        <v>0</v>
      </c>
      <c r="BG23" s="401">
        <f>ROUND(IF(AK23&gt;0,AVERAGEIFS('Данные из терминала'!M:M,'Данные из терминала'!C:C,AI23,'Данные из терминала'!B:B,"buy"),0),1)</f>
        <v>0</v>
      </c>
      <c r="BH23" s="402">
        <f>ROUND(IF(AL23&gt;0,AVERAGEIFS('Данные из терминала'!M:M,'Данные из терминала'!C:C,AI23),0),1)</f>
        <v>0</v>
      </c>
      <c r="BI23" s="406">
        <f>IF(AJ23&gt;0,VLOOKUP(AI23,Сводная!A:G,7,0),0)</f>
        <v>0</v>
      </c>
      <c r="BJ23" s="407">
        <f>IF(AK23&gt;0,VLOOKUP(AI23,Сводная!A:D,4,0),0)</f>
        <v>0</v>
      </c>
      <c r="BK23" s="406">
        <f>IF(AJ23&gt;0,AVERAGEIFS('Данные из терминала'!O:O,'Данные из терминала'!C:C,AI23,'Данные из терминала'!B:B,"sell"),0)</f>
        <v>0</v>
      </c>
      <c r="BL23" s="408">
        <f>IF(AK23&gt;0,AVERAGEIFS('Данные из терминала'!O:O,'Данные из терминала'!C:C,AI23,'Данные из терминала'!B:B,"buy"),0)</f>
        <v>0</v>
      </c>
      <c r="BM23" s="407">
        <f>IF(AL23&gt;0,AVERAGEIFS('Данные из терминала'!O:O,'Данные из терминала'!C:C,AI23),0)</f>
        <v>0</v>
      </c>
      <c r="BO23" s="229"/>
    </row>
    <row r="24" spans="1:67" ht="15" x14ac:dyDescent="0.25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0</v>
      </c>
      <c r="AK24" s="410">
        <f>COUNTIFS('Данные из терминала'!C:C,AI24,'Данные из терминала'!B:B,"buy")</f>
        <v>0</v>
      </c>
      <c r="AL24" s="411">
        <f>COUNTIFS('Данные из терминала'!C:C,AI24)</f>
        <v>0</v>
      </c>
      <c r="AM24" s="454">
        <f>SUMIFS('Данные из терминала'!E:E,'Данные из терминала'!C:C,AI24,'Данные из терминала'!B:B,"sell")</f>
        <v>0</v>
      </c>
      <c r="AN24" s="410">
        <f>SUMIFS('Данные из терминала'!E:E,'Данные из терминала'!C:C,AI24,'Данные из терминала'!B:B,"buy")</f>
        <v>0</v>
      </c>
      <c r="AO24" s="411">
        <f>SUMIFS('Данные из терминала'!E:E,'Данные из терминала'!C:C,AI24)</f>
        <v>0</v>
      </c>
      <c r="AP24" s="454">
        <f>SUMIFS('Данные из терминала'!N:N,'Данные из терминала'!C:C,AI24,'Данные из терминала'!B:B,"sell")</f>
        <v>0</v>
      </c>
      <c r="AQ24" s="410">
        <f>SUMIFS('Данные из терминала'!N:N,'Данные из терминала'!C:C,AI24,'Данные из терминала'!B:B,"buy")</f>
        <v>0</v>
      </c>
      <c r="AR24" s="411">
        <f>SUMIFS('Данные из терминала'!N:N,'Данные из терминала'!C:C,AI24)</f>
        <v>0</v>
      </c>
      <c r="AS24" s="454">
        <f>ROUND(IF(AJ24&gt;0,AVERAGEIFS('Данные из терминала'!N:N,'Данные из терминала'!C:C,AI24,'Данные из терминала'!B:B,"sell"),0),2)</f>
        <v>0</v>
      </c>
      <c r="AT24" s="410">
        <f>ROUND(IF(AK24&gt;0,AVERAGEIFS('Данные из терминала'!N:N,'Данные из терминала'!C:C,AI24,'Данные из терминала'!B:B,"buy"),0),2)</f>
        <v>0</v>
      </c>
      <c r="AU24" s="411">
        <f>ROUND(IF(AL24&gt;0,AVERAGEIFS('Данные из терминала'!N:N,'Данные из терминала'!C:C,AI24),0),2)</f>
        <v>0</v>
      </c>
      <c r="AV24" s="455">
        <f t="shared" si="20"/>
        <v>0</v>
      </c>
      <c r="AW24" s="412">
        <f t="shared" si="21"/>
        <v>0</v>
      </c>
      <c r="AX24" s="459">
        <f t="shared" si="22"/>
        <v>0</v>
      </c>
      <c r="AY24" s="460">
        <f>IF(AJ24&gt;0,VLOOKUP(AI24,Сводная!A:E,5,0),0)</f>
        <v>0</v>
      </c>
      <c r="AZ24" s="411">
        <f>IF(AK24&gt;0,VLOOKUP(AI24,Сводная!A:B,2,0),0)</f>
        <v>0</v>
      </c>
      <c r="BA24" s="454">
        <f>ROUND(IF(AJ24&gt;0,AVERAGEIFS('Данные из терминала'!L:L,'Данные из терминала'!C:C,AI24,'Данные из терминала'!B:B,"sell"),0),1)</f>
        <v>0</v>
      </c>
      <c r="BB24" s="410">
        <f>ROUND(IF(AK24&gt;0,AVERAGEIFS('Данные из терминала'!L:L,'Данные из терминала'!C:C,AI24,'Данные из терминала'!B:B,"buy"),0),1)</f>
        <v>0</v>
      </c>
      <c r="BC24" s="461">
        <f>ROUND(IF(AL24&gt;0,AVERAGEIFS('Данные из терминала'!L:L,'Данные из терминала'!C:C,AI24),0),1)</f>
        <v>0</v>
      </c>
      <c r="BD24" s="460">
        <f>IF(AJ24&gt;0,VLOOKUP(AI24,Сводная!A:F,6,0),0)</f>
        <v>0</v>
      </c>
      <c r="BE24" s="411">
        <f>IF(AK24&gt;0,VLOOKUP(AI24,Сводная!A:C,3,0),0)</f>
        <v>0</v>
      </c>
      <c r="BF24" s="454">
        <f>ROUND(IF(AJ24&gt;0,AVERAGEIFS('Данные из терминала'!M:M,'Данные из терминала'!C:C,AI24,'Данные из терминала'!B:B,"sell"),0),1)</f>
        <v>0</v>
      </c>
      <c r="BG24" s="410">
        <f>ROUND(IF(AK24&gt;0,AVERAGEIFS('Данные из терминала'!M:M,'Данные из терминала'!C:C,AI24,'Данные из терминала'!B:B,"buy"),0),1)</f>
        <v>0</v>
      </c>
      <c r="BH24" s="461">
        <f>ROUND(IF(AL24&gt;0,AVERAGEIFS('Данные из терминала'!M:M,'Данные из терминала'!C:C,AI24),0),1)</f>
        <v>0</v>
      </c>
      <c r="BI24" s="462">
        <f>IF(AJ24&gt;0,VLOOKUP(AI24,Сводная!A:G,7,0),0)</f>
        <v>0</v>
      </c>
      <c r="BJ24" s="414">
        <f>IF(AK24&gt;0,VLOOKUP(AI24,Сводная!A:D,4,0),0)</f>
        <v>0</v>
      </c>
      <c r="BK24" s="463">
        <f>IF(AJ24&gt;0,AVERAGEIFS('Данные из терминала'!O:O,'Данные из терминала'!C:C,AI24,'Данные из терминала'!B:B,"sell"),0)</f>
        <v>0</v>
      </c>
      <c r="BL24" s="415">
        <f>IF(AK24&gt;0,AVERAGEIFS('Данные из терминала'!O:O,'Данные из терминала'!C:C,AI24,'Данные из терминала'!B:B,"buy"),0)</f>
        <v>0</v>
      </c>
      <c r="BM24" s="414">
        <f>IF(AL24&gt;0,AVERAGEIFS('Данные из терминала'!O:O,'Данные из терминала'!C:C,AI24),0)</f>
        <v>0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0</v>
      </c>
      <c r="AK25" s="401">
        <f>COUNTIFS('Данные из терминала'!C:C,AI25,'Данные из терминала'!B:B,"buy")</f>
        <v>0</v>
      </c>
      <c r="AL25" s="402">
        <f>COUNTIFS('Данные из терминала'!C:C,AI25)</f>
        <v>0</v>
      </c>
      <c r="AM25" s="400">
        <f>SUMIFS('Данные из терминала'!E:E,'Данные из терминала'!C:C,AI25,'Данные из терминала'!B:B,"sell")</f>
        <v>0</v>
      </c>
      <c r="AN25" s="401">
        <f>SUMIFS('Данные из терминала'!E:E,'Данные из терминала'!C:C,AI25,'Данные из терминала'!B:B,"buy")</f>
        <v>0</v>
      </c>
      <c r="AO25" s="402">
        <f>SUMIFS('Данные из терминала'!E:E,'Данные из терминала'!C:C,AI25)</f>
        <v>0</v>
      </c>
      <c r="AP25" s="400">
        <f>SUMIFS('Данные из терминала'!N:N,'Данные из терминала'!C:C,AI25,'Данные из терминала'!B:B,"sell")</f>
        <v>0</v>
      </c>
      <c r="AQ25" s="401">
        <f>SUMIFS('Данные из терминала'!N:N,'Данные из терминала'!C:C,AI25,'Данные из терминала'!B:B,"buy")</f>
        <v>0</v>
      </c>
      <c r="AR25" s="402">
        <f>SUMIFS('Данные из терминала'!N:N,'Данные из терминала'!C:C,AI25)</f>
        <v>0</v>
      </c>
      <c r="AS25" s="400">
        <f>ROUND(IF(AJ25&gt;0,AVERAGEIFS('Данные из терминала'!N:N,'Данные из терминала'!C:C,AI25,'Данные из терминала'!B:B,"sell"),0),2)</f>
        <v>0</v>
      </c>
      <c r="AT25" s="401">
        <f>ROUND(IF(AK25&gt;0,AVERAGEIFS('Данные из терминала'!N:N,'Данные из терминала'!C:C,AI25,'Данные из терминала'!B:B,"buy"),0),2)</f>
        <v>0</v>
      </c>
      <c r="AU25" s="402">
        <f>ROUND(IF(AL25&gt;0,AVERAGEIFS('Данные из терминала'!N:N,'Данные из терминала'!C:C,AI25),0),2)</f>
        <v>0</v>
      </c>
      <c r="AV25" s="403">
        <f t="shared" si="20"/>
        <v>0</v>
      </c>
      <c r="AW25" s="404">
        <f t="shared" si="21"/>
        <v>0</v>
      </c>
      <c r="AX25" s="405">
        <f t="shared" si="22"/>
        <v>0</v>
      </c>
      <c r="AY25" s="400">
        <f>IF(AJ25&gt;0,VLOOKUP(AI25,Сводная!A:E,5,0),0)</f>
        <v>0</v>
      </c>
      <c r="AZ25" s="402">
        <f>IF(AK25&gt;0,VLOOKUP(AI25,Сводная!A:B,2,0),0)</f>
        <v>0</v>
      </c>
      <c r="BA25" s="400">
        <f>ROUND(IF(AJ25&gt;0,AVERAGEIFS('Данные из терминала'!L:L,'Данные из терминала'!C:C,AI25,'Данные из терминала'!B:B,"sell"),0),1)</f>
        <v>0</v>
      </c>
      <c r="BB25" s="401">
        <f>ROUND(IF(AK25&gt;0,AVERAGEIFS('Данные из терминала'!L:L,'Данные из терминала'!C:C,AI25,'Данные из терминала'!B:B,"buy"),0),1)</f>
        <v>0</v>
      </c>
      <c r="BC25" s="402">
        <f>ROUND(IF(AL25&gt;0,AVERAGEIFS('Данные из терминала'!L:L,'Данные из терминала'!C:C,AI25),0),1)</f>
        <v>0</v>
      </c>
      <c r="BD25" s="400">
        <f>IF(AJ25&gt;0,VLOOKUP(AI25,Сводная!A:F,6,0),0)</f>
        <v>0</v>
      </c>
      <c r="BE25" s="402">
        <f>IF(AK25&gt;0,VLOOKUP(AI25,Сводная!A:C,3,0),0)</f>
        <v>0</v>
      </c>
      <c r="BF25" s="400">
        <f>ROUND(IF(AJ25&gt;0,AVERAGEIFS('Данные из терминала'!M:M,'Данные из терминала'!C:C,AI25,'Данные из терминала'!B:B,"sell"),0),1)</f>
        <v>0</v>
      </c>
      <c r="BG25" s="401">
        <f>ROUND(IF(AK25&gt;0,AVERAGEIFS('Данные из терминала'!M:M,'Данные из терминала'!C:C,AI25,'Данные из терминала'!B:B,"buy"),0),1)</f>
        <v>0</v>
      </c>
      <c r="BH25" s="402">
        <f>ROUND(IF(AL25&gt;0,AVERAGEIFS('Данные из терминала'!M:M,'Данные из терминала'!C:C,AI25),0),1)</f>
        <v>0</v>
      </c>
      <c r="BI25" s="406">
        <f>IF(AJ25&gt;0,VLOOKUP(AI25,Сводная!A:G,7,0),0)</f>
        <v>0</v>
      </c>
      <c r="BJ25" s="407">
        <f>IF(AK25&gt;0,VLOOKUP(AI25,Сводная!A:D,4,0),0)</f>
        <v>0</v>
      </c>
      <c r="BK25" s="406">
        <f>IF(AJ25&gt;0,AVERAGEIFS('Данные из терминала'!O:O,'Данные из терминала'!C:C,AI25,'Данные из терминала'!B:B,"sell"),0)</f>
        <v>0</v>
      </c>
      <c r="BL25" s="408">
        <f>IF(AK25&gt;0,AVERAGEIFS('Данные из терминала'!O:O,'Данные из терминала'!C:C,AI25,'Данные из терминала'!B:B,"buy"),0)</f>
        <v>0</v>
      </c>
      <c r="BM25" s="407">
        <f>IF(AL25&gt;0,AVERAGEIFS('Данные из терминала'!O:O,'Данные из терминала'!C:C,AI25),0)</f>
        <v>0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0</v>
      </c>
      <c r="AK26" s="401">
        <f>COUNTIFS('Данные из терминала'!C:C,AI26,'Данные из терминала'!B:B,"buy")</f>
        <v>0</v>
      </c>
      <c r="AL26" s="402">
        <f>COUNTIFS('Данные из терминала'!C:C,AI26)</f>
        <v>0</v>
      </c>
      <c r="AM26" s="400">
        <f>SUMIFS('Данные из терминала'!E:E,'Данные из терминала'!C:C,AI26,'Данные из терминала'!B:B,"sell")</f>
        <v>0</v>
      </c>
      <c r="AN26" s="401">
        <f>SUMIFS('Данные из терминала'!E:E,'Данные из терминала'!C:C,AI26,'Данные из терминала'!B:B,"buy")</f>
        <v>0</v>
      </c>
      <c r="AO26" s="402">
        <f>SUMIFS('Данные из терминала'!E:E,'Данные из терминала'!C:C,AI26)</f>
        <v>0</v>
      </c>
      <c r="AP26" s="400">
        <f>SUMIFS('Данные из терминала'!N:N,'Данные из терминала'!C:C,AI26,'Данные из терминала'!B:B,"sell")</f>
        <v>0</v>
      </c>
      <c r="AQ26" s="401">
        <f>SUMIFS('Данные из терминала'!N:N,'Данные из терминала'!C:C,AI26,'Данные из терминала'!B:B,"buy")</f>
        <v>0</v>
      </c>
      <c r="AR26" s="402">
        <f>SUMIFS('Данные из терминала'!N:N,'Данные из терминала'!C:C,AI26)</f>
        <v>0</v>
      </c>
      <c r="AS26" s="400">
        <f>ROUND(IF(AJ26&gt;0,AVERAGEIFS('Данные из терминала'!N:N,'Данные из терминала'!C:C,AI26,'Данные из терминала'!B:B,"sell"),0),2)</f>
        <v>0</v>
      </c>
      <c r="AT26" s="401">
        <f>ROUND(IF(AK26&gt;0,AVERAGEIFS('Данные из терминала'!N:N,'Данные из терминала'!C:C,AI26,'Данные из терминала'!B:B,"buy"),0),2)</f>
        <v>0</v>
      </c>
      <c r="AU26" s="402">
        <f>ROUND(IF(AL26&gt;0,AVERAGEIFS('Данные из терминала'!N:N,'Данные из терминала'!C:C,AI26),0),2)</f>
        <v>0</v>
      </c>
      <c r="AV26" s="403">
        <f t="shared" si="20"/>
        <v>0</v>
      </c>
      <c r="AW26" s="404">
        <f t="shared" si="21"/>
        <v>0</v>
      </c>
      <c r="AX26" s="405">
        <f t="shared" si="22"/>
        <v>0</v>
      </c>
      <c r="AY26" s="400">
        <f>IF(AJ26&gt;0,VLOOKUP(AI26,Сводная!A:E,5,0),0)</f>
        <v>0</v>
      </c>
      <c r="AZ26" s="402">
        <f>IF(AK26&gt;0,VLOOKUP(AI26,Сводная!A:B,2,0),0)</f>
        <v>0</v>
      </c>
      <c r="BA26" s="400">
        <f>ROUND(IF(AJ26&gt;0,AVERAGEIFS('Данные из терминала'!L:L,'Данные из терминала'!C:C,AI26,'Данные из терминала'!B:B,"sell"),0),1)</f>
        <v>0</v>
      </c>
      <c r="BB26" s="401">
        <f>ROUND(IF(AK26&gt;0,AVERAGEIFS('Данные из терминала'!L:L,'Данные из терминала'!C:C,AI26,'Данные из терминала'!B:B,"buy"),0),1)</f>
        <v>0</v>
      </c>
      <c r="BC26" s="402">
        <f>ROUND(IF(AL26&gt;0,AVERAGEIFS('Данные из терминала'!L:L,'Данные из терминала'!C:C,AI26),0),1)</f>
        <v>0</v>
      </c>
      <c r="BD26" s="400">
        <f>IF(AJ26&gt;0,VLOOKUP(AI26,Сводная!A:F,6,0),0)</f>
        <v>0</v>
      </c>
      <c r="BE26" s="402">
        <f>IF(AK26&gt;0,VLOOKUP(AI26,Сводная!A:C,3,0),0)</f>
        <v>0</v>
      </c>
      <c r="BF26" s="400">
        <f>ROUND(IF(AJ26&gt;0,AVERAGEIFS('Данные из терминала'!M:M,'Данные из терминала'!C:C,AI26,'Данные из терминала'!B:B,"sell"),0),1)</f>
        <v>0</v>
      </c>
      <c r="BG26" s="401">
        <f>ROUND(IF(AK26&gt;0,AVERAGEIFS('Данные из терминала'!M:M,'Данные из терминала'!C:C,AI26,'Данные из терминала'!B:B,"buy"),0),1)</f>
        <v>0</v>
      </c>
      <c r="BH26" s="402">
        <f>ROUND(IF(AL26&gt;0,AVERAGEIFS('Данные из терминала'!M:M,'Данные из терминала'!C:C,AI26),0),1)</f>
        <v>0</v>
      </c>
      <c r="BI26" s="406">
        <f>IF(AJ26&gt;0,VLOOKUP(AI26,Сводная!A:G,7,0),0)</f>
        <v>0</v>
      </c>
      <c r="BJ26" s="407">
        <f>IF(AK26&gt;0,VLOOKUP(AI26,Сводная!A:D,4,0),0)</f>
        <v>0</v>
      </c>
      <c r="BK26" s="406">
        <f>IF(AJ26&gt;0,AVERAGEIFS('Данные из терминала'!O:O,'Данные из терминала'!C:C,AI26,'Данные из терминала'!B:B,"sell"),0)</f>
        <v>0</v>
      </c>
      <c r="BL26" s="408">
        <f>IF(AK26&gt;0,AVERAGEIFS('Данные из терминала'!O:O,'Данные из терминала'!C:C,AI26,'Данные из терминала'!B:B,"buy"),0)</f>
        <v>0</v>
      </c>
      <c r="BM26" s="407">
        <f>IF(AL26&gt;0,AVERAGEIFS('Данные из терминала'!O:O,'Данные из терминала'!C:C,AI26),0)</f>
        <v>0</v>
      </c>
      <c r="BO26" s="499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0</v>
      </c>
      <c r="AK27" s="401">
        <f>COUNTIFS('Данные из терминала'!C:C,AI27,'Данные из терминала'!B:B,"buy")</f>
        <v>0</v>
      </c>
      <c r="AL27" s="402">
        <f>COUNTIFS('Данные из терминала'!C:C,AI27)</f>
        <v>0</v>
      </c>
      <c r="AM27" s="400">
        <f>SUMIFS('Данные из терминала'!E:E,'Данные из терминала'!C:C,AI27,'Данные из терминала'!B:B,"sell")</f>
        <v>0</v>
      </c>
      <c r="AN27" s="401">
        <f>SUMIFS('Данные из терминала'!E:E,'Данные из терминала'!C:C,AI27,'Данные из терминала'!B:B,"buy")</f>
        <v>0</v>
      </c>
      <c r="AO27" s="402">
        <f>SUMIFS('Данные из терминала'!E:E,'Данные из терминала'!C:C,AI27)</f>
        <v>0</v>
      </c>
      <c r="AP27" s="400">
        <f>SUMIFS('Данные из терминала'!N:N,'Данные из терминала'!C:C,AI27,'Данные из терминала'!B:B,"sell")</f>
        <v>0</v>
      </c>
      <c r="AQ27" s="401">
        <f>SUMIFS('Данные из терминала'!N:N,'Данные из терминала'!C:C,AI27,'Данные из терминала'!B:B,"buy")</f>
        <v>0</v>
      </c>
      <c r="AR27" s="402">
        <f>SUMIFS('Данные из терминала'!N:N,'Данные из терминала'!C:C,AI27)</f>
        <v>0</v>
      </c>
      <c r="AS27" s="400">
        <f>ROUND(IF(AJ27&gt;0,AVERAGEIFS('Данные из терминала'!N:N,'Данные из терминала'!C:C,AI27,'Данные из терминала'!B:B,"sell"),0),2)</f>
        <v>0</v>
      </c>
      <c r="AT27" s="401">
        <f>ROUND(IF(AK27&gt;0,AVERAGEIFS('Данные из терминала'!N:N,'Данные из терминала'!C:C,AI27,'Данные из терминала'!B:B,"buy"),0),2)</f>
        <v>0</v>
      </c>
      <c r="AU27" s="402">
        <f>ROUND(IF(AL27&gt;0,AVERAGEIFS('Данные из терминала'!N:N,'Данные из терминала'!C:C,AI27),0),2)</f>
        <v>0</v>
      </c>
      <c r="AV27" s="403">
        <f t="shared" si="20"/>
        <v>0</v>
      </c>
      <c r="AW27" s="404">
        <f t="shared" si="21"/>
        <v>0</v>
      </c>
      <c r="AX27" s="405">
        <f t="shared" si="22"/>
        <v>0</v>
      </c>
      <c r="AY27" s="400">
        <f>IF(AJ27&gt;0,VLOOKUP(AI27,Сводная!A:E,5,0),0)</f>
        <v>0</v>
      </c>
      <c r="AZ27" s="402">
        <f>IF(AK27&gt;0,VLOOKUP(AI27,Сводная!A:B,2,0),0)</f>
        <v>0</v>
      </c>
      <c r="BA27" s="400">
        <f>ROUND(IF(AJ27&gt;0,AVERAGEIFS('Данные из терминала'!L:L,'Данные из терминала'!C:C,AI27,'Данные из терминала'!B:B,"sell"),0),1)</f>
        <v>0</v>
      </c>
      <c r="BB27" s="401">
        <f>ROUND(IF(AK27&gt;0,AVERAGEIFS('Данные из терминала'!L:L,'Данные из терминала'!C:C,AI27,'Данные из терминала'!B:B,"buy"),0),1)</f>
        <v>0</v>
      </c>
      <c r="BC27" s="402">
        <f>ROUND(IF(AL27&gt;0,AVERAGEIFS('Данные из терминала'!L:L,'Данные из терминала'!C:C,AI27),0),1)</f>
        <v>0</v>
      </c>
      <c r="BD27" s="400">
        <f>IF(AJ27&gt;0,VLOOKUP(AI27,Сводная!A:F,6,0),0)</f>
        <v>0</v>
      </c>
      <c r="BE27" s="402">
        <f>IF(AK27&gt;0,VLOOKUP(AI27,Сводная!A:C,3,0),0)</f>
        <v>0</v>
      </c>
      <c r="BF27" s="400">
        <f>ROUND(IF(AJ27&gt;0,AVERAGEIFS('Данные из терминала'!M:M,'Данные из терминала'!C:C,AI27,'Данные из терминала'!B:B,"sell"),0),1)</f>
        <v>0</v>
      </c>
      <c r="BG27" s="401">
        <f>ROUND(IF(AK27&gt;0,AVERAGEIFS('Данные из терминала'!M:M,'Данные из терминала'!C:C,AI27,'Данные из терминала'!B:B,"buy"),0),1)</f>
        <v>0</v>
      </c>
      <c r="BH27" s="402">
        <f>ROUND(IF(AL27&gt;0,AVERAGEIFS('Данные из терминала'!M:M,'Данные из терминала'!C:C,AI27),0),1)</f>
        <v>0</v>
      </c>
      <c r="BI27" s="406">
        <f>IF(AJ27&gt;0,VLOOKUP(AI27,Сводная!A:G,7,0),0)</f>
        <v>0</v>
      </c>
      <c r="BJ27" s="407">
        <f>IF(AK27&gt;0,VLOOKUP(AI27,Сводная!A:D,4,0),0)</f>
        <v>0</v>
      </c>
      <c r="BK27" s="406">
        <f>IF(AJ27&gt;0,AVERAGEIFS('Данные из терминала'!O:O,'Данные из терминала'!C:C,AI27,'Данные из терминала'!B:B,"sell"),0)</f>
        <v>0</v>
      </c>
      <c r="BL27" s="408">
        <f>IF(AK27&gt;0,AVERAGEIFS('Данные из терминала'!O:O,'Данные из терминала'!C:C,AI27,'Данные из терминала'!B:B,"buy"),0)</f>
        <v>0</v>
      </c>
      <c r="BM27" s="407">
        <f>IF(AL27&gt;0,AVERAGEIFS('Данные из терминала'!O:O,'Данные из терминала'!C:C,AI27),0)</f>
        <v>0</v>
      </c>
      <c r="BO27" s="499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0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0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0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0</v>
      </c>
      <c r="AV28" s="403">
        <f t="shared" si="20"/>
        <v>0</v>
      </c>
      <c r="AW28" s="404">
        <f t="shared" si="21"/>
        <v>0</v>
      </c>
      <c r="AX28" s="405">
        <f t="shared" si="22"/>
        <v>0</v>
      </c>
      <c r="AY28" s="400">
        <f>IF(AJ28&gt;0,VLOOKUP(AI28,Сводная!A:E,5,0),0)</f>
        <v>0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0</v>
      </c>
      <c r="BD28" s="400">
        <f>IF(AJ28&gt;0,VLOOKUP(AI28,Сводная!A:F,6,0),0)</f>
        <v>0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0</v>
      </c>
      <c r="BI28" s="406">
        <f>IF(AJ28&gt;0,VLOOKUP(AI28,Сводная!A:G,7,0),0)</f>
        <v>0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0</v>
      </c>
      <c r="AL29" s="411">
        <f>COUNTIFS('Данные из терминала'!C:C,AI29)</f>
        <v>0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0</v>
      </c>
      <c r="AO29" s="411">
        <f>SUMIFS('Данные из терминала'!E:E,'Данные из терминала'!C:C,AI29)</f>
        <v>0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0</v>
      </c>
      <c r="AR29" s="411">
        <f>SUMIFS('Данные из терминала'!N:N,'Данные из терминала'!C:C,AI29)</f>
        <v>0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0</v>
      </c>
      <c r="AU29" s="411">
        <f>ROUND(IF(AL29&gt;0,AVERAGEIFS('Данные из терминала'!N:N,'Данные из терминала'!C:C,AI29),0),2)</f>
        <v>0</v>
      </c>
      <c r="AV29" s="412">
        <f t="shared" si="20"/>
        <v>0</v>
      </c>
      <c r="AW29" s="412">
        <f t="shared" si="21"/>
        <v>0</v>
      </c>
      <c r="AX29" s="412">
        <f t="shared" si="22"/>
        <v>0</v>
      </c>
      <c r="AY29" s="409">
        <f>IF(AJ29&gt;0,VLOOKUP(AI29,Сводная!A:E,5,0),0)</f>
        <v>0</v>
      </c>
      <c r="AZ29" s="411">
        <f>IF(AK29&gt;0,VLOOKUP(AI29,Сводная!A:B,2,0),0)</f>
        <v>0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0</v>
      </c>
      <c r="BC29" s="410">
        <f>ROUND(IF(AL29&gt;0,AVERAGEIFS('Данные из терминала'!L:L,'Данные из терминала'!C:C,AI29),0),1)</f>
        <v>0</v>
      </c>
      <c r="BD29" s="409">
        <f>IF(AJ29&gt;0,VLOOKUP(AI29,Сводная!A:F,6,0),0)</f>
        <v>0</v>
      </c>
      <c r="BE29" s="411">
        <f>IF(AK29&gt;0,VLOOKUP(AI29,Сводная!A:C,3,0),0)</f>
        <v>0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0</v>
      </c>
      <c r="BH29" s="410">
        <f>ROUND(IF(AL29&gt;0,AVERAGEIFS('Данные из терминала'!M:M,'Данные из терминала'!C:C,AI29),0),1)</f>
        <v>0</v>
      </c>
      <c r="BI29" s="413">
        <f>IF(AJ29&gt;0,VLOOKUP(AI29,Сводная!A:G,7,0),0)</f>
        <v>0</v>
      </c>
      <c r="BJ29" s="414">
        <f>IF(AK29&gt;0,VLOOKUP(AI29,Сводная!A:D,4,0),0)</f>
        <v>0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0</v>
      </c>
      <c r="BM29" s="414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 x14ac:dyDescent="0.25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8" t="s">
        <v>111</v>
      </c>
      <c r="AJ42" s="419">
        <f t="shared" ref="AJ42:AR42" si="28">SUM(AJ20:AJ39)</f>
        <v>0</v>
      </c>
      <c r="AK42" s="420">
        <f t="shared" si="28"/>
        <v>0</v>
      </c>
      <c r="AL42" s="421">
        <f t="shared" si="28"/>
        <v>0</v>
      </c>
      <c r="AM42" s="422">
        <f t="shared" si="28"/>
        <v>0</v>
      </c>
      <c r="AN42" s="423">
        <f t="shared" si="28"/>
        <v>0</v>
      </c>
      <c r="AO42" s="424">
        <f t="shared" si="28"/>
        <v>0</v>
      </c>
      <c r="AP42" s="425">
        <f t="shared" si="28"/>
        <v>0</v>
      </c>
      <c r="AQ42" s="426">
        <f t="shared" si="28"/>
        <v>0</v>
      </c>
      <c r="AR42" s="427">
        <f t="shared" si="28"/>
        <v>0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7">
        <v>4</v>
      </c>
      <c r="N43" s="497"/>
      <c r="O43" s="497"/>
      <c r="P43" s="497"/>
      <c r="Q43" s="498"/>
      <c r="R43" s="497"/>
      <c r="S43" s="497"/>
      <c r="T43" s="497"/>
      <c r="U43" s="497"/>
      <c r="V43" s="228"/>
      <c r="W43" s="497">
        <v>5</v>
      </c>
      <c r="X43" s="498"/>
      <c r="Y43" s="228"/>
      <c r="Z43" s="228"/>
      <c r="AA43" s="497">
        <v>6</v>
      </c>
      <c r="AB43" s="497"/>
      <c r="AF43" s="497">
        <v>7</v>
      </c>
      <c r="AG43" s="497"/>
      <c r="AH43" s="391"/>
      <c r="AW43" s="514">
        <v>8</v>
      </c>
      <c r="AX43" s="514"/>
    </row>
    <row r="44" spans="1:65" x14ac:dyDescent="0.2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 x14ac:dyDescent="0.3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 x14ac:dyDescent="0.25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 x14ac:dyDescent="0.2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5" x14ac:dyDescent="0.2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5" x14ac:dyDescent="0.2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 x14ac:dyDescent="0.25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 x14ac:dyDescent="0.2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5" x14ac:dyDescent="0.2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 x14ac:dyDescent="0.25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 x14ac:dyDescent="0.25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5" x14ac:dyDescent="0.2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 x14ac:dyDescent="0.2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5" x14ac:dyDescent="0.2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5" x14ac:dyDescent="0.2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 x14ac:dyDescent="0.25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5" x14ac:dyDescent="0.25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 x14ac:dyDescent="0.3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5" x14ac:dyDescent="0.25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5" x14ac:dyDescent="0.2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5" x14ac:dyDescent="0.2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5" x14ac:dyDescent="0.2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 x14ac:dyDescent="0.25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5" x14ac:dyDescent="0.25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5" x14ac:dyDescent="0.2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 x14ac:dyDescent="0.25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5" x14ac:dyDescent="0.25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5" x14ac:dyDescent="0.2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 x14ac:dyDescent="0.2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5" x14ac:dyDescent="0.2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5" x14ac:dyDescent="0.2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 x14ac:dyDescent="0.25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5" x14ac:dyDescent="0.25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266700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152400</xdr:rowOff>
                  </from>
                  <to>
                    <xdr:col>37</xdr:col>
                    <xdr:colOff>266700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57150</xdr:rowOff>
                  </from>
                  <to>
                    <xdr:col>37</xdr:col>
                    <xdr:colOff>266700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10</xdr:row>
                    <xdr:rowOff>152400</xdr:rowOff>
                  </from>
                  <to>
                    <xdr:col>37</xdr:col>
                    <xdr:colOff>266700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5" name="Button 402">
              <controlPr defaultSize="0" print="0" autoFill="0" autoPict="0" macro="[0]!StrategyTester_MT5">
                <anchor moveWithCells="1" sizeWithCells="1">
                  <from>
                    <xdr:col>34</xdr:col>
                    <xdr:colOff>276225</xdr:colOff>
                    <xdr:row>3</xdr:row>
                    <xdr:rowOff>57150</xdr:rowOff>
                  </from>
                  <to>
                    <xdr:col>37</xdr:col>
                    <xdr:colOff>266700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 x14ac:dyDescent="0.2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">
      <c r="F2" s="483"/>
      <c r="H2" s="483"/>
    </row>
    <row r="3" spans="1:15" x14ac:dyDescent="0.2">
      <c r="F3" s="483"/>
      <c r="H3" s="483"/>
    </row>
    <row r="4" spans="1:15" x14ac:dyDescent="0.2">
      <c r="F4" s="483"/>
      <c r="H4" s="483"/>
    </row>
    <row r="5" spans="1:15" x14ac:dyDescent="0.2">
      <c r="F5" s="483"/>
      <c r="H5" s="483"/>
    </row>
    <row r="6" spans="1:15" x14ac:dyDescent="0.2">
      <c r="F6" s="483"/>
      <c r="H6" s="483"/>
    </row>
    <row r="7" spans="1:15" x14ac:dyDescent="0.2">
      <c r="F7" s="483"/>
      <c r="H7" s="483"/>
    </row>
    <row r="8" spans="1:15" x14ac:dyDescent="0.2">
      <c r="F8" s="483"/>
      <c r="H8" s="483"/>
    </row>
    <row r="9" spans="1:15" x14ac:dyDescent="0.2">
      <c r="F9" s="483"/>
      <c r="H9" s="483"/>
    </row>
    <row r="10" spans="1:15" x14ac:dyDescent="0.2">
      <c r="F10" s="483"/>
      <c r="H10" s="483"/>
    </row>
    <row r="11" spans="1:15" x14ac:dyDescent="0.2">
      <c r="F11" s="483"/>
      <c r="H11" s="483"/>
    </row>
    <row r="12" spans="1:15" x14ac:dyDescent="0.2">
      <c r="F12" s="483"/>
      <c r="H12" s="483"/>
    </row>
    <row r="13" spans="1:15" x14ac:dyDescent="0.2">
      <c r="F13" s="483"/>
      <c r="H13" s="483"/>
    </row>
    <row r="14" spans="1:15" x14ac:dyDescent="0.2">
      <c r="F14" s="483"/>
      <c r="H14" s="483"/>
    </row>
    <row r="15" spans="1:15" x14ac:dyDescent="0.2">
      <c r="F15" s="483"/>
      <c r="H15" s="483"/>
    </row>
    <row r="16" spans="1:15" x14ac:dyDescent="0.2">
      <c r="F16" s="483"/>
      <c r="H16" s="483"/>
    </row>
    <row r="17" spans="6:8" x14ac:dyDescent="0.2">
      <c r="F17" s="483"/>
      <c r="H17" s="483"/>
    </row>
    <row r="18" spans="6:8" x14ac:dyDescent="0.2">
      <c r="F18" s="483"/>
      <c r="H18" s="483"/>
    </row>
    <row r="19" spans="6:8" x14ac:dyDescent="0.2">
      <c r="F19" s="483"/>
      <c r="H19" s="483"/>
    </row>
    <row r="20" spans="6:8" x14ac:dyDescent="0.2">
      <c r="F20" s="483"/>
      <c r="H20" s="483"/>
    </row>
    <row r="21" spans="6:8" x14ac:dyDescent="0.2">
      <c r="F21" s="483"/>
      <c r="H21" s="483"/>
    </row>
    <row r="22" spans="6:8" x14ac:dyDescent="0.2">
      <c r="F22" s="483"/>
      <c r="H22" s="483"/>
    </row>
    <row r="23" spans="6:8" x14ac:dyDescent="0.2">
      <c r="F23" s="483"/>
      <c r="H23" s="483"/>
    </row>
    <row r="24" spans="6:8" x14ac:dyDescent="0.2">
      <c r="F24" s="483"/>
      <c r="H24" s="483"/>
    </row>
    <row r="25" spans="6:8" x14ac:dyDescent="0.2">
      <c r="F25" s="483"/>
      <c r="H25" s="483"/>
    </row>
    <row r="26" spans="6:8" x14ac:dyDescent="0.2">
      <c r="F26" s="483"/>
      <c r="H26" s="483"/>
    </row>
    <row r="27" spans="6:8" x14ac:dyDescent="0.2">
      <c r="F27" s="483"/>
      <c r="H27" s="483"/>
    </row>
    <row r="28" spans="6:8" x14ac:dyDescent="0.2">
      <c r="F28" s="483"/>
      <c r="H28" s="483"/>
    </row>
    <row r="29" spans="6:8" x14ac:dyDescent="0.2">
      <c r="F29" s="483"/>
      <c r="H29" s="483"/>
    </row>
    <row r="30" spans="6:8" x14ac:dyDescent="0.2">
      <c r="F30" s="483"/>
      <c r="H30" s="483"/>
    </row>
    <row r="31" spans="6:8" x14ac:dyDescent="0.2">
      <c r="F31" s="483"/>
      <c r="H31" s="483"/>
    </row>
    <row r="32" spans="6:8" x14ac:dyDescent="0.2">
      <c r="F32" s="483"/>
      <c r="H32" s="483"/>
    </row>
    <row r="33" spans="6:8" x14ac:dyDescent="0.2">
      <c r="F33" s="483"/>
      <c r="H33" s="483"/>
    </row>
    <row r="34" spans="6:8" x14ac:dyDescent="0.2">
      <c r="F34" s="483"/>
      <c r="H34" s="483"/>
    </row>
    <row r="35" spans="6:8" x14ac:dyDescent="0.2">
      <c r="F35" s="483"/>
      <c r="H35" s="483"/>
    </row>
    <row r="36" spans="6:8" x14ac:dyDescent="0.2">
      <c r="F36" s="483"/>
      <c r="H36" s="483"/>
    </row>
    <row r="37" spans="6:8" x14ac:dyDescent="0.2">
      <c r="F37" s="483"/>
      <c r="H37" s="483"/>
    </row>
    <row r="38" spans="6:8" x14ac:dyDescent="0.2">
      <c r="F38" s="483"/>
      <c r="H38" s="483"/>
    </row>
    <row r="39" spans="6:8" x14ac:dyDescent="0.2">
      <c r="F39" s="483"/>
      <c r="H39" s="483"/>
    </row>
    <row r="40" spans="6:8" x14ac:dyDescent="0.2">
      <c r="F40" s="483"/>
      <c r="H40" s="483"/>
    </row>
    <row r="41" spans="6:8" x14ac:dyDescent="0.2">
      <c r="F41" s="483"/>
      <c r="H41" s="483"/>
    </row>
    <row r="42" spans="6:8" x14ac:dyDescent="0.2">
      <c r="F42" s="483"/>
      <c r="H42" s="483"/>
    </row>
    <row r="43" spans="6:8" x14ac:dyDescent="0.2">
      <c r="F43" s="483"/>
      <c r="H43" s="483"/>
    </row>
    <row r="44" spans="6:8" x14ac:dyDescent="0.2">
      <c r="F44" s="483"/>
      <c r="H44" s="483"/>
    </row>
    <row r="45" spans="6:8" x14ac:dyDescent="0.2">
      <c r="F45" s="483"/>
      <c r="H45" s="483"/>
    </row>
    <row r="46" spans="6:8" x14ac:dyDescent="0.2">
      <c r="F46" s="483"/>
      <c r="H46" s="483"/>
    </row>
    <row r="47" spans="6:8" x14ac:dyDescent="0.2">
      <c r="F47" s="483"/>
      <c r="H47" s="483"/>
    </row>
    <row r="48" spans="6:8" x14ac:dyDescent="0.2">
      <c r="F48" s="483"/>
      <c r="H48" s="483"/>
    </row>
    <row r="49" spans="6:8" x14ac:dyDescent="0.2">
      <c r="F49" s="483"/>
      <c r="H49" s="483"/>
    </row>
    <row r="50" spans="6:8" x14ac:dyDescent="0.2">
      <c r="F50" s="483"/>
      <c r="H50" s="483"/>
    </row>
    <row r="51" spans="6:8" x14ac:dyDescent="0.2">
      <c r="F51" s="483"/>
      <c r="H51" s="483"/>
    </row>
    <row r="52" spans="6:8" x14ac:dyDescent="0.2">
      <c r="F52" s="483"/>
      <c r="H52" s="483"/>
    </row>
    <row r="53" spans="6:8" x14ac:dyDescent="0.2">
      <c r="F53" s="483"/>
      <c r="H53" s="483"/>
    </row>
    <row r="54" spans="6:8" x14ac:dyDescent="0.2">
      <c r="F54" s="483"/>
      <c r="H54" s="483"/>
    </row>
    <row r="55" spans="6:8" x14ac:dyDescent="0.2">
      <c r="F55" s="483"/>
      <c r="H55" s="483"/>
    </row>
    <row r="56" spans="6:8" x14ac:dyDescent="0.2">
      <c r="F56" s="483"/>
      <c r="H56" s="483"/>
    </row>
    <row r="57" spans="6:8" x14ac:dyDescent="0.2">
      <c r="F57" s="483"/>
      <c r="H57" s="483"/>
    </row>
    <row r="58" spans="6:8" x14ac:dyDescent="0.2">
      <c r="F58" s="483"/>
      <c r="H58" s="483"/>
    </row>
    <row r="59" spans="6:8" x14ac:dyDescent="0.2">
      <c r="F59" s="483"/>
      <c r="H59" s="483"/>
    </row>
    <row r="60" spans="6:8" x14ac:dyDescent="0.2">
      <c r="F60" s="483"/>
      <c r="H60" s="483"/>
    </row>
    <row r="61" spans="6:8" x14ac:dyDescent="0.2">
      <c r="F61" s="483"/>
      <c r="H61" s="483"/>
    </row>
    <row r="62" spans="6:8" x14ac:dyDescent="0.2">
      <c r="F62" s="483"/>
      <c r="H62" s="483"/>
    </row>
    <row r="63" spans="6:8" x14ac:dyDescent="0.2">
      <c r="F63" s="483"/>
      <c r="H63" s="483"/>
    </row>
    <row r="64" spans="6:8" x14ac:dyDescent="0.2">
      <c r="F64" s="483"/>
      <c r="H64" s="483"/>
    </row>
    <row r="65" spans="6:8" x14ac:dyDescent="0.2">
      <c r="F65" s="483"/>
      <c r="H65" s="483"/>
    </row>
    <row r="66" spans="6:8" x14ac:dyDescent="0.2">
      <c r="F66" s="483"/>
      <c r="H66" s="483"/>
    </row>
    <row r="67" spans="6:8" x14ac:dyDescent="0.2">
      <c r="F67" s="483"/>
      <c r="H67" s="483"/>
    </row>
    <row r="68" spans="6:8" x14ac:dyDescent="0.2">
      <c r="F68" s="483"/>
      <c r="H68" s="483"/>
    </row>
    <row r="69" spans="6:8" x14ac:dyDescent="0.2">
      <c r="F69" s="483"/>
      <c r="H69" s="483"/>
    </row>
    <row r="70" spans="6:8" x14ac:dyDescent="0.2">
      <c r="F70" s="483"/>
      <c r="H70" s="483"/>
    </row>
    <row r="71" spans="6:8" x14ac:dyDescent="0.2">
      <c r="F71" s="483"/>
      <c r="H71" s="483"/>
    </row>
    <row r="72" spans="6:8" x14ac:dyDescent="0.2">
      <c r="F72" s="483"/>
      <c r="H72" s="483"/>
    </row>
    <row r="73" spans="6:8" x14ac:dyDescent="0.2">
      <c r="F73" s="483"/>
      <c r="H73" s="483"/>
    </row>
    <row r="74" spans="6:8" x14ac:dyDescent="0.2">
      <c r="F74" s="483"/>
      <c r="H74" s="483"/>
    </row>
    <row r="75" spans="6:8" x14ac:dyDescent="0.2">
      <c r="F75" s="483"/>
      <c r="H75" s="483"/>
    </row>
    <row r="76" spans="6:8" x14ac:dyDescent="0.2">
      <c r="F76" s="483"/>
      <c r="H76" s="483"/>
    </row>
    <row r="77" spans="6:8" x14ac:dyDescent="0.2">
      <c r="F77" s="483"/>
      <c r="H77" s="483"/>
    </row>
    <row r="78" spans="6:8" x14ac:dyDescent="0.2">
      <c r="F78" s="483"/>
      <c r="H78" s="483"/>
    </row>
    <row r="79" spans="6:8" x14ac:dyDescent="0.2">
      <c r="F79" s="483"/>
      <c r="H79" s="483"/>
    </row>
    <row r="80" spans="6:8" x14ac:dyDescent="0.2">
      <c r="F80" s="483"/>
      <c r="H80" s="483"/>
    </row>
    <row r="81" spans="6:8" x14ac:dyDescent="0.2">
      <c r="F81" s="483"/>
      <c r="H81" s="483"/>
    </row>
    <row r="82" spans="6:8" x14ac:dyDescent="0.2">
      <c r="F82" s="483"/>
      <c r="H82" s="483"/>
    </row>
    <row r="83" spans="6:8" x14ac:dyDescent="0.2">
      <c r="F83" s="483"/>
      <c r="H83" s="483"/>
    </row>
    <row r="84" spans="6:8" x14ac:dyDescent="0.2">
      <c r="F84" s="483"/>
      <c r="H84" s="483"/>
    </row>
    <row r="85" spans="6:8" x14ac:dyDescent="0.2">
      <c r="F85" s="483"/>
      <c r="H85" s="483"/>
    </row>
    <row r="86" spans="6:8" x14ac:dyDescent="0.2">
      <c r="F86" s="483"/>
      <c r="H86" s="483"/>
    </row>
    <row r="87" spans="6:8" x14ac:dyDescent="0.2">
      <c r="F87" s="483"/>
      <c r="H87" s="483"/>
    </row>
    <row r="88" spans="6:8" x14ac:dyDescent="0.2">
      <c r="F88" s="483"/>
      <c r="H88" s="483"/>
    </row>
    <row r="89" spans="6:8" x14ac:dyDescent="0.2">
      <c r="F89" s="483"/>
      <c r="H89" s="483"/>
    </row>
    <row r="90" spans="6:8" x14ac:dyDescent="0.2">
      <c r="F90" s="483"/>
      <c r="H90" s="483"/>
    </row>
    <row r="91" spans="6:8" x14ac:dyDescent="0.2">
      <c r="F91" s="483"/>
      <c r="H91" s="483"/>
    </row>
    <row r="92" spans="6:8" x14ac:dyDescent="0.2">
      <c r="F92" s="483"/>
      <c r="H92" s="483"/>
    </row>
    <row r="93" spans="6:8" x14ac:dyDescent="0.2">
      <c r="F93" s="483"/>
      <c r="H93" s="483"/>
    </row>
    <row r="94" spans="6:8" x14ac:dyDescent="0.2">
      <c r="F94" s="483"/>
      <c r="H94" s="483"/>
    </row>
    <row r="95" spans="6:8" x14ac:dyDescent="0.2">
      <c r="F95" s="483"/>
      <c r="H95" s="483"/>
    </row>
    <row r="96" spans="6:8" x14ac:dyDescent="0.2">
      <c r="F96" s="483"/>
      <c r="H96" s="483"/>
    </row>
    <row r="97" spans="6:8" x14ac:dyDescent="0.2">
      <c r="F97" s="483"/>
      <c r="H97" s="483"/>
    </row>
    <row r="98" spans="6:8" x14ac:dyDescent="0.2">
      <c r="F98" s="483"/>
      <c r="H98" s="483"/>
    </row>
    <row r="99" spans="6:8" x14ac:dyDescent="0.2">
      <c r="F99" s="483"/>
      <c r="H99" s="483"/>
    </row>
    <row r="100" spans="6:8" x14ac:dyDescent="0.2">
      <c r="F100" s="483"/>
      <c r="H100" s="483"/>
    </row>
    <row r="101" spans="6:8" x14ac:dyDescent="0.2">
      <c r="F101" s="483"/>
      <c r="H101" s="483"/>
    </row>
    <row r="102" spans="6:8" x14ac:dyDescent="0.2">
      <c r="F102" s="483"/>
      <c r="H102" s="483"/>
    </row>
    <row r="103" spans="6:8" x14ac:dyDescent="0.2">
      <c r="F103" s="483"/>
      <c r="H103" s="483"/>
    </row>
    <row r="104" spans="6:8" x14ac:dyDescent="0.2">
      <c r="F104" s="483"/>
      <c r="H104" s="483"/>
    </row>
    <row r="105" spans="6:8" x14ac:dyDescent="0.2">
      <c r="F105" s="483"/>
      <c r="H105" s="483"/>
    </row>
    <row r="106" spans="6:8" x14ac:dyDescent="0.2">
      <c r="F106" s="483"/>
      <c r="H106" s="483"/>
    </row>
    <row r="107" spans="6:8" x14ac:dyDescent="0.2">
      <c r="F107" s="483"/>
      <c r="H107" s="483"/>
    </row>
    <row r="108" spans="6:8" x14ac:dyDescent="0.2">
      <c r="F108" s="483"/>
      <c r="H108" s="483"/>
    </row>
    <row r="109" spans="6:8" x14ac:dyDescent="0.2">
      <c r="F109" s="483"/>
      <c r="H109" s="483"/>
    </row>
    <row r="110" spans="6:8" x14ac:dyDescent="0.2">
      <c r="F110" s="483"/>
      <c r="H110" s="483"/>
    </row>
    <row r="111" spans="6:8" x14ac:dyDescent="0.2">
      <c r="F111" s="483"/>
      <c r="H111" s="483"/>
    </row>
    <row r="112" spans="6:8" x14ac:dyDescent="0.2">
      <c r="F112" s="483"/>
      <c r="H112" s="483"/>
    </row>
    <row r="113" spans="6:8" x14ac:dyDescent="0.2">
      <c r="F113" s="483"/>
      <c r="H113" s="483"/>
    </row>
    <row r="114" spans="6:8" x14ac:dyDescent="0.2">
      <c r="F114" s="483"/>
      <c r="H114" s="483"/>
    </row>
    <row r="115" spans="6:8" x14ac:dyDescent="0.2">
      <c r="F115" s="483"/>
      <c r="H115" s="483"/>
    </row>
    <row r="116" spans="6:8" x14ac:dyDescent="0.2">
      <c r="F116" s="483"/>
      <c r="H116" s="483"/>
    </row>
    <row r="117" spans="6:8" x14ac:dyDescent="0.2">
      <c r="F117" s="483"/>
      <c r="H117" s="483"/>
    </row>
    <row r="118" spans="6:8" x14ac:dyDescent="0.2">
      <c r="F118" s="483"/>
      <c r="H118" s="483"/>
    </row>
    <row r="119" spans="6:8" x14ac:dyDescent="0.2">
      <c r="F119" s="483"/>
      <c r="H119" s="483"/>
    </row>
    <row r="120" spans="6:8" x14ac:dyDescent="0.2">
      <c r="F120" s="483"/>
      <c r="H120" s="483"/>
    </row>
    <row r="121" spans="6:8" x14ac:dyDescent="0.2">
      <c r="F121" s="483"/>
      <c r="H121" s="483"/>
    </row>
    <row r="122" spans="6:8" x14ac:dyDescent="0.2">
      <c r="F122" s="483"/>
      <c r="H122" s="483"/>
    </row>
    <row r="123" spans="6:8" x14ac:dyDescent="0.2">
      <c r="F123" s="483"/>
      <c r="H123" s="483"/>
    </row>
    <row r="124" spans="6:8" x14ac:dyDescent="0.2">
      <c r="F124" s="483"/>
      <c r="H124" s="483"/>
    </row>
    <row r="125" spans="6:8" x14ac:dyDescent="0.2">
      <c r="F125" s="483"/>
      <c r="H125" s="483"/>
    </row>
    <row r="126" spans="6:8" x14ac:dyDescent="0.2">
      <c r="F126" s="483"/>
      <c r="H126" s="483"/>
    </row>
    <row r="127" spans="6:8" x14ac:dyDescent="0.2">
      <c r="F127" s="483"/>
      <c r="H127" s="483"/>
    </row>
    <row r="128" spans="6:8" x14ac:dyDescent="0.2">
      <c r="F128" s="483"/>
      <c r="H128" s="483"/>
    </row>
    <row r="129" spans="6:8" x14ac:dyDescent="0.2">
      <c r="F129" s="483"/>
      <c r="H129" s="483"/>
    </row>
    <row r="130" spans="6:8" x14ac:dyDescent="0.2">
      <c r="F130" s="483"/>
      <c r="H130" s="483"/>
    </row>
    <row r="131" spans="6:8" x14ac:dyDescent="0.2">
      <c r="F131" s="483"/>
      <c r="H131" s="483"/>
    </row>
    <row r="132" spans="6:8" x14ac:dyDescent="0.2">
      <c r="F132" s="483"/>
      <c r="H132" s="483"/>
    </row>
    <row r="133" spans="6:8" x14ac:dyDescent="0.2">
      <c r="F133" s="483"/>
      <c r="H133" s="483"/>
    </row>
    <row r="134" spans="6:8" x14ac:dyDescent="0.2">
      <c r="F134" s="483"/>
      <c r="H134" s="483"/>
    </row>
    <row r="135" spans="6:8" x14ac:dyDescent="0.2">
      <c r="F135" s="483"/>
      <c r="H135" s="483"/>
    </row>
    <row r="136" spans="6:8" x14ac:dyDescent="0.2">
      <c r="F136" s="483"/>
      <c r="H136" s="483"/>
    </row>
    <row r="137" spans="6:8" x14ac:dyDescent="0.2">
      <c r="F137" s="483"/>
      <c r="H137" s="483"/>
    </row>
    <row r="138" spans="6:8" x14ac:dyDescent="0.2">
      <c r="F138" s="483"/>
      <c r="H138" s="483"/>
    </row>
    <row r="139" spans="6:8" x14ac:dyDescent="0.2">
      <c r="F139" s="483"/>
      <c r="H139" s="483"/>
    </row>
    <row r="140" spans="6:8" x14ac:dyDescent="0.2">
      <c r="F140" s="483"/>
      <c r="H140" s="483"/>
    </row>
    <row r="141" spans="6:8" x14ac:dyDescent="0.2">
      <c r="F141" s="483"/>
      <c r="H141" s="483"/>
    </row>
    <row r="142" spans="6:8" x14ac:dyDescent="0.2">
      <c r="F142" s="483"/>
      <c r="H142" s="483"/>
    </row>
    <row r="143" spans="6:8" x14ac:dyDescent="0.2">
      <c r="F143" s="483"/>
      <c r="H143" s="483"/>
    </row>
    <row r="144" spans="6:8" x14ac:dyDescent="0.2">
      <c r="F144" s="483"/>
      <c r="H144" s="483"/>
    </row>
    <row r="145" spans="6:8" x14ac:dyDescent="0.2">
      <c r="F145" s="483"/>
      <c r="H145" s="483"/>
    </row>
    <row r="146" spans="6:8" x14ac:dyDescent="0.2">
      <c r="F146" s="483"/>
      <c r="H146" s="483"/>
    </row>
    <row r="147" spans="6:8" x14ac:dyDescent="0.2">
      <c r="F147" s="483"/>
      <c r="H147" s="483"/>
    </row>
    <row r="148" spans="6:8" x14ac:dyDescent="0.2">
      <c r="F148" s="483"/>
      <c r="H148" s="483"/>
    </row>
    <row r="149" spans="6:8" x14ac:dyDescent="0.2">
      <c r="F149" s="483"/>
      <c r="H149" s="483"/>
    </row>
    <row r="150" spans="6:8" x14ac:dyDescent="0.2">
      <c r="F150" s="483"/>
      <c r="H150" s="483"/>
    </row>
    <row r="151" spans="6:8" x14ac:dyDescent="0.2">
      <c r="F151" s="483"/>
      <c r="H151" s="483"/>
    </row>
    <row r="152" spans="6:8" x14ac:dyDescent="0.2">
      <c r="F152" s="483"/>
      <c r="H152" s="483"/>
    </row>
    <row r="153" spans="6:8" x14ac:dyDescent="0.2">
      <c r="F153" s="483"/>
      <c r="H153" s="483"/>
    </row>
    <row r="154" spans="6:8" x14ac:dyDescent="0.2">
      <c r="F154" s="483"/>
      <c r="H154" s="483"/>
    </row>
    <row r="155" spans="6:8" x14ac:dyDescent="0.2">
      <c r="F155" s="483"/>
      <c r="H155" s="483"/>
    </row>
    <row r="156" spans="6:8" x14ac:dyDescent="0.2">
      <c r="F156" s="483"/>
      <c r="H156" s="483"/>
    </row>
    <row r="157" spans="6:8" x14ac:dyDescent="0.2">
      <c r="F157" s="483"/>
      <c r="H157" s="483"/>
    </row>
    <row r="158" spans="6:8" x14ac:dyDescent="0.2">
      <c r="F158" s="483"/>
      <c r="H158" s="483"/>
    </row>
    <row r="159" spans="6:8" x14ac:dyDescent="0.2">
      <c r="F159" s="483"/>
      <c r="H159" s="483"/>
    </row>
    <row r="160" spans="6:8" x14ac:dyDescent="0.2">
      <c r="F160" s="483"/>
      <c r="H160" s="483"/>
    </row>
    <row r="161" spans="6:8" x14ac:dyDescent="0.2">
      <c r="F161" s="483"/>
      <c r="H161" s="483"/>
    </row>
    <row r="162" spans="6:8" x14ac:dyDescent="0.2">
      <c r="F162" s="483"/>
      <c r="H162" s="483"/>
    </row>
    <row r="163" spans="6:8" x14ac:dyDescent="0.2">
      <c r="F163" s="483"/>
      <c r="H163" s="483"/>
    </row>
    <row r="164" spans="6:8" x14ac:dyDescent="0.2">
      <c r="F164" s="483"/>
      <c r="H164" s="483"/>
    </row>
    <row r="165" spans="6:8" x14ac:dyDescent="0.2">
      <c r="F165" s="483"/>
      <c r="H165" s="483"/>
    </row>
    <row r="166" spans="6:8" x14ac:dyDescent="0.2">
      <c r="F166" s="483"/>
      <c r="H166" s="483"/>
    </row>
    <row r="167" spans="6:8" x14ac:dyDescent="0.2">
      <c r="F167" s="483"/>
      <c r="H167" s="483"/>
    </row>
    <row r="168" spans="6:8" x14ac:dyDescent="0.2">
      <c r="F168" s="483"/>
      <c r="H168" s="483"/>
    </row>
    <row r="169" spans="6:8" x14ac:dyDescent="0.2">
      <c r="F169" s="483"/>
      <c r="H169" s="483"/>
    </row>
    <row r="170" spans="6:8" x14ac:dyDescent="0.2">
      <c r="F170" s="483"/>
      <c r="H170" s="483"/>
    </row>
    <row r="171" spans="6:8" x14ac:dyDescent="0.2">
      <c r="F171" s="483"/>
      <c r="H171" s="483"/>
    </row>
    <row r="172" spans="6:8" x14ac:dyDescent="0.2">
      <c r="F172" s="483"/>
      <c r="H172" s="483"/>
    </row>
    <row r="173" spans="6:8" x14ac:dyDescent="0.2">
      <c r="F173" s="483"/>
      <c r="H173" s="483"/>
    </row>
    <row r="174" spans="6:8" x14ac:dyDescent="0.2">
      <c r="F174" s="483"/>
      <c r="H174" s="483"/>
    </row>
    <row r="175" spans="6:8" x14ac:dyDescent="0.2">
      <c r="F175" s="483"/>
      <c r="H175" s="483"/>
    </row>
    <row r="176" spans="6:8" x14ac:dyDescent="0.2">
      <c r="F176" s="483"/>
      <c r="H176" s="483"/>
    </row>
    <row r="177" spans="6:8" x14ac:dyDescent="0.2">
      <c r="F177" s="483"/>
      <c r="H177" s="483"/>
    </row>
    <row r="178" spans="6:8" x14ac:dyDescent="0.2">
      <c r="F178" s="483"/>
      <c r="H178" s="483"/>
    </row>
    <row r="179" spans="6:8" x14ac:dyDescent="0.2">
      <c r="F179" s="483"/>
      <c r="H179" s="483"/>
    </row>
    <row r="180" spans="6:8" x14ac:dyDescent="0.2">
      <c r="F180" s="483"/>
      <c r="H180" s="483"/>
    </row>
    <row r="181" spans="6:8" x14ac:dyDescent="0.2">
      <c r="F181" s="483"/>
      <c r="H181" s="483"/>
    </row>
    <row r="182" spans="6:8" x14ac:dyDescent="0.2">
      <c r="F182" s="483"/>
      <c r="H182" s="483"/>
    </row>
    <row r="183" spans="6:8" x14ac:dyDescent="0.2">
      <c r="F183" s="483"/>
      <c r="H183" s="483"/>
    </row>
    <row r="184" spans="6:8" x14ac:dyDescent="0.2">
      <c r="F184" s="483"/>
      <c r="H184" s="483"/>
    </row>
    <row r="185" spans="6:8" x14ac:dyDescent="0.2">
      <c r="F185" s="483"/>
      <c r="H185" s="483"/>
    </row>
    <row r="186" spans="6:8" x14ac:dyDescent="0.2">
      <c r="F186" s="483"/>
      <c r="H186" s="483"/>
    </row>
    <row r="187" spans="6:8" x14ac:dyDescent="0.2">
      <c r="F187" s="483"/>
      <c r="H187" s="483"/>
    </row>
    <row r="188" spans="6:8" x14ac:dyDescent="0.2">
      <c r="F188" s="483"/>
      <c r="H188" s="483"/>
    </row>
    <row r="189" spans="6:8" x14ac:dyDescent="0.2">
      <c r="F189" s="483"/>
      <c r="H189" s="483"/>
    </row>
    <row r="190" spans="6:8" x14ac:dyDescent="0.2">
      <c r="F190" s="483"/>
      <c r="H190" s="483"/>
    </row>
    <row r="191" spans="6:8" x14ac:dyDescent="0.2">
      <c r="F191" s="483"/>
      <c r="H191" s="483"/>
    </row>
    <row r="192" spans="6:8" x14ac:dyDescent="0.2">
      <c r="F192" s="483"/>
      <c r="H192" s="483"/>
    </row>
    <row r="193" spans="6:8" x14ac:dyDescent="0.2">
      <c r="F193" s="483"/>
      <c r="H193" s="483"/>
    </row>
    <row r="194" spans="6:8" x14ac:dyDescent="0.2">
      <c r="F194" s="483"/>
      <c r="H194" s="483"/>
    </row>
    <row r="195" spans="6:8" x14ac:dyDescent="0.2">
      <c r="F195" s="483"/>
      <c r="H195" s="483"/>
    </row>
    <row r="196" spans="6:8" x14ac:dyDescent="0.2">
      <c r="F196" s="483"/>
      <c r="H196" s="483"/>
    </row>
    <row r="197" spans="6:8" x14ac:dyDescent="0.2">
      <c r="F197" s="483"/>
      <c r="H197" s="483"/>
    </row>
    <row r="198" spans="6:8" x14ac:dyDescent="0.2">
      <c r="F198" s="483"/>
      <c r="H198" s="483"/>
    </row>
    <row r="199" spans="6:8" x14ac:dyDescent="0.2">
      <c r="F199" s="483"/>
      <c r="H199" s="483"/>
    </row>
    <row r="200" spans="6:8" x14ac:dyDescent="0.2">
      <c r="F200" s="483"/>
      <c r="H200" s="483"/>
    </row>
    <row r="201" spans="6:8" x14ac:dyDescent="0.2">
      <c r="F201" s="483"/>
      <c r="H201" s="483"/>
    </row>
    <row r="202" spans="6:8" x14ac:dyDescent="0.2">
      <c r="F202" s="483"/>
      <c r="H202" s="483"/>
    </row>
    <row r="203" spans="6:8" x14ac:dyDescent="0.2">
      <c r="F203" s="483"/>
      <c r="H203" s="483"/>
    </row>
    <row r="204" spans="6:8" x14ac:dyDescent="0.2">
      <c r="F204" s="483"/>
      <c r="H204" s="483"/>
    </row>
    <row r="205" spans="6:8" x14ac:dyDescent="0.2">
      <c r="F205" s="483"/>
      <c r="H205" s="483"/>
    </row>
    <row r="206" spans="6:8" x14ac:dyDescent="0.2">
      <c r="F206" s="483"/>
      <c r="H206" s="483"/>
    </row>
    <row r="207" spans="6:8" x14ac:dyDescent="0.2">
      <c r="F207" s="483"/>
      <c r="H207" s="483"/>
    </row>
    <row r="208" spans="6:8" x14ac:dyDescent="0.2">
      <c r="F208" s="483"/>
      <c r="H208" s="483"/>
    </row>
    <row r="209" spans="6:8" x14ac:dyDescent="0.2">
      <c r="F209" s="483"/>
      <c r="H209" s="483"/>
    </row>
    <row r="210" spans="6:8" x14ac:dyDescent="0.2">
      <c r="F210" s="483"/>
      <c r="H210" s="483"/>
    </row>
    <row r="211" spans="6:8" x14ac:dyDescent="0.2">
      <c r="F211" s="483"/>
      <c r="H211" s="483"/>
    </row>
    <row r="212" spans="6:8" x14ac:dyDescent="0.2">
      <c r="F212" s="483"/>
      <c r="H212" s="483"/>
    </row>
    <row r="213" spans="6:8" x14ac:dyDescent="0.2">
      <c r="F213" s="483"/>
      <c r="H213" s="483"/>
    </row>
    <row r="214" spans="6:8" x14ac:dyDescent="0.2">
      <c r="F214" s="483"/>
      <c r="H214" s="483"/>
    </row>
    <row r="215" spans="6:8" x14ac:dyDescent="0.2">
      <c r="F215" s="483"/>
      <c r="H215" s="483"/>
    </row>
    <row r="216" spans="6:8" x14ac:dyDescent="0.2">
      <c r="F216" s="483"/>
      <c r="H216" s="483"/>
    </row>
    <row r="217" spans="6:8" x14ac:dyDescent="0.2">
      <c r="F217" s="483"/>
      <c r="H217" s="483"/>
    </row>
    <row r="218" spans="6:8" x14ac:dyDescent="0.2">
      <c r="F218" s="483"/>
      <c r="H218" s="483"/>
    </row>
    <row r="219" spans="6:8" x14ac:dyDescent="0.2">
      <c r="F219" s="483"/>
      <c r="H219" s="483"/>
    </row>
    <row r="220" spans="6:8" x14ac:dyDescent="0.2">
      <c r="F220" s="483"/>
      <c r="H220" s="483"/>
    </row>
    <row r="221" spans="6:8" x14ac:dyDescent="0.2">
      <c r="F221" s="483"/>
      <c r="H221" s="483"/>
    </row>
    <row r="222" spans="6:8" x14ac:dyDescent="0.2">
      <c r="F222" s="483"/>
      <c r="H222" s="483"/>
    </row>
    <row r="223" spans="6:8" x14ac:dyDescent="0.2">
      <c r="F223" s="483"/>
      <c r="H223" s="483"/>
    </row>
    <row r="224" spans="6:8" x14ac:dyDescent="0.2">
      <c r="F224" s="483"/>
      <c r="H224" s="483"/>
    </row>
    <row r="225" spans="6:8" x14ac:dyDescent="0.2">
      <c r="F225" s="483"/>
      <c r="H225" s="483"/>
    </row>
    <row r="226" spans="6:8" x14ac:dyDescent="0.2">
      <c r="F226" s="483"/>
      <c r="H226" s="483"/>
    </row>
    <row r="227" spans="6:8" x14ac:dyDescent="0.2">
      <c r="F227" s="483"/>
      <c r="H227" s="483"/>
    </row>
    <row r="228" spans="6:8" x14ac:dyDescent="0.2">
      <c r="F228" s="483"/>
      <c r="H228" s="483"/>
    </row>
    <row r="229" spans="6:8" x14ac:dyDescent="0.2">
      <c r="F229" s="483"/>
      <c r="H229" s="483"/>
    </row>
    <row r="230" spans="6:8" x14ac:dyDescent="0.2">
      <c r="F230" s="483"/>
      <c r="H230" s="483"/>
    </row>
    <row r="231" spans="6:8" x14ac:dyDescent="0.2">
      <c r="F231" s="483"/>
      <c r="H231" s="483"/>
    </row>
    <row r="232" spans="6:8" x14ac:dyDescent="0.2">
      <c r="F232" s="483"/>
      <c r="H232" s="483"/>
    </row>
    <row r="233" spans="6:8" x14ac:dyDescent="0.2">
      <c r="F233" s="483"/>
      <c r="H233" s="483"/>
    </row>
    <row r="234" spans="6:8" x14ac:dyDescent="0.2">
      <c r="F234" s="483"/>
      <c r="H234" s="483"/>
    </row>
    <row r="235" spans="6:8" x14ac:dyDescent="0.2">
      <c r="F235" s="483"/>
      <c r="H235" s="483"/>
    </row>
    <row r="236" spans="6:8" x14ac:dyDescent="0.2">
      <c r="F236" s="483"/>
      <c r="H236" s="483"/>
    </row>
    <row r="237" spans="6:8" x14ac:dyDescent="0.2">
      <c r="F237" s="483"/>
      <c r="H237" s="483"/>
    </row>
    <row r="238" spans="6:8" x14ac:dyDescent="0.2">
      <c r="F238" s="483"/>
      <c r="H238" s="483"/>
    </row>
    <row r="239" spans="6:8" x14ac:dyDescent="0.2">
      <c r="F239" s="483"/>
      <c r="H239" s="483"/>
    </row>
    <row r="240" spans="6:8" x14ac:dyDescent="0.2">
      <c r="F240" s="483"/>
      <c r="H240" s="483"/>
    </row>
    <row r="241" spans="6:8" x14ac:dyDescent="0.2">
      <c r="F241" s="483"/>
      <c r="H241" s="483"/>
    </row>
    <row r="242" spans="6:8" x14ac:dyDescent="0.2">
      <c r="F242" s="483"/>
      <c r="H242" s="483"/>
    </row>
    <row r="243" spans="6:8" x14ac:dyDescent="0.2">
      <c r="F243" s="483"/>
      <c r="H243" s="483"/>
    </row>
    <row r="244" spans="6:8" x14ac:dyDescent="0.2">
      <c r="F244" s="483"/>
      <c r="H244" s="483"/>
    </row>
    <row r="245" spans="6:8" x14ac:dyDescent="0.2">
      <c r="F245" s="483"/>
      <c r="H245" s="483"/>
    </row>
    <row r="246" spans="6:8" x14ac:dyDescent="0.2">
      <c r="F246" s="483"/>
      <c r="H246" s="483"/>
    </row>
    <row r="247" spans="6:8" x14ac:dyDescent="0.2">
      <c r="F247" s="483"/>
      <c r="H247" s="483"/>
    </row>
    <row r="248" spans="6:8" x14ac:dyDescent="0.2">
      <c r="F248" s="483"/>
      <c r="H248" s="483"/>
    </row>
    <row r="249" spans="6:8" x14ac:dyDescent="0.2">
      <c r="F249" s="483"/>
      <c r="H249" s="483"/>
    </row>
    <row r="250" spans="6:8" x14ac:dyDescent="0.2">
      <c r="F250" s="483"/>
      <c r="H250" s="483"/>
    </row>
    <row r="251" spans="6:8" x14ac:dyDescent="0.2">
      <c r="F251" s="483"/>
      <c r="H251" s="483"/>
    </row>
    <row r="252" spans="6:8" x14ac:dyDescent="0.2">
      <c r="F252" s="483"/>
      <c r="H252" s="483"/>
    </row>
    <row r="253" spans="6:8" x14ac:dyDescent="0.2">
      <c r="F253" s="483"/>
      <c r="H253" s="483"/>
    </row>
    <row r="254" spans="6:8" x14ac:dyDescent="0.2">
      <c r="F254" s="483"/>
      <c r="H254" s="483"/>
    </row>
    <row r="255" spans="6:8" x14ac:dyDescent="0.2">
      <c r="F255" s="483"/>
      <c r="H255" s="483"/>
    </row>
    <row r="256" spans="6:8" x14ac:dyDescent="0.2">
      <c r="F256" s="483"/>
      <c r="H256" s="483"/>
    </row>
    <row r="257" spans="6:8" x14ac:dyDescent="0.2">
      <c r="F257" s="483"/>
      <c r="H257" s="483"/>
    </row>
    <row r="258" spans="6:8" x14ac:dyDescent="0.2">
      <c r="F258" s="483"/>
      <c r="H258" s="483"/>
    </row>
    <row r="259" spans="6:8" x14ac:dyDescent="0.2">
      <c r="F259" s="483"/>
      <c r="H259" s="483"/>
    </row>
    <row r="260" spans="6:8" x14ac:dyDescent="0.2">
      <c r="F260" s="483"/>
      <c r="H260" s="483"/>
    </row>
    <row r="261" spans="6:8" x14ac:dyDescent="0.2">
      <c r="F261" s="483"/>
      <c r="H261" s="483"/>
    </row>
    <row r="262" spans="6:8" x14ac:dyDescent="0.2">
      <c r="F262" s="483"/>
      <c r="H262" s="483"/>
    </row>
    <row r="263" spans="6:8" x14ac:dyDescent="0.2">
      <c r="F263" s="483"/>
      <c r="H263" s="483"/>
    </row>
    <row r="264" spans="6:8" x14ac:dyDescent="0.2">
      <c r="F264" s="483"/>
      <c r="H264" s="483"/>
    </row>
    <row r="265" spans="6:8" x14ac:dyDescent="0.2">
      <c r="F265" s="483"/>
      <c r="H265" s="483"/>
    </row>
    <row r="266" spans="6:8" x14ac:dyDescent="0.2">
      <c r="F266" s="483"/>
      <c r="H266" s="483"/>
    </row>
    <row r="267" spans="6:8" x14ac:dyDescent="0.2">
      <c r="F267" s="483"/>
      <c r="H267" s="483"/>
    </row>
    <row r="268" spans="6:8" x14ac:dyDescent="0.2">
      <c r="F268" s="483"/>
      <c r="H268" s="483"/>
    </row>
    <row r="269" spans="6:8" x14ac:dyDescent="0.2">
      <c r="F269" s="483"/>
      <c r="H269" s="483"/>
    </row>
    <row r="270" spans="6:8" x14ac:dyDescent="0.2">
      <c r="F270" s="483"/>
      <c r="H270" s="483"/>
    </row>
    <row r="271" spans="6:8" x14ac:dyDescent="0.2">
      <c r="F271" s="483"/>
      <c r="H271" s="483"/>
    </row>
    <row r="272" spans="6:8" x14ac:dyDescent="0.2">
      <c r="F272" s="483"/>
      <c r="H272" s="483"/>
    </row>
    <row r="273" spans="6:8" x14ac:dyDescent="0.2">
      <c r="F273" s="483"/>
      <c r="H273" s="483"/>
    </row>
    <row r="274" spans="6:8" x14ac:dyDescent="0.2">
      <c r="F274" s="483"/>
      <c r="H274" s="483"/>
    </row>
    <row r="275" spans="6:8" x14ac:dyDescent="0.2">
      <c r="F275" s="483"/>
      <c r="H275" s="483"/>
    </row>
    <row r="276" spans="6:8" x14ac:dyDescent="0.2">
      <c r="F276" s="483"/>
      <c r="H276" s="483"/>
    </row>
    <row r="277" spans="6:8" x14ac:dyDescent="0.2">
      <c r="F277" s="483"/>
      <c r="H277" s="483"/>
    </row>
    <row r="278" spans="6:8" x14ac:dyDescent="0.2">
      <c r="F278" s="483"/>
      <c r="H278" s="483"/>
    </row>
    <row r="279" spans="6:8" x14ac:dyDescent="0.2">
      <c r="F279" s="483"/>
      <c r="H279" s="483"/>
    </row>
    <row r="280" spans="6:8" x14ac:dyDescent="0.2">
      <c r="F280" s="483"/>
      <c r="H280" s="483"/>
    </row>
    <row r="281" spans="6:8" x14ac:dyDescent="0.2">
      <c r="F281" s="483"/>
      <c r="H281" s="483"/>
    </row>
    <row r="282" spans="6:8" x14ac:dyDescent="0.2">
      <c r="F282" s="483"/>
      <c r="H282" s="483"/>
    </row>
    <row r="283" spans="6:8" x14ac:dyDescent="0.2">
      <c r="F283" s="483"/>
      <c r="H283" s="483"/>
    </row>
    <row r="284" spans="6:8" x14ac:dyDescent="0.2">
      <c r="F284" s="483"/>
      <c r="H284" s="483"/>
    </row>
    <row r="285" spans="6:8" x14ac:dyDescent="0.2">
      <c r="F285" s="483"/>
      <c r="H285" s="483"/>
    </row>
    <row r="286" spans="6:8" x14ac:dyDescent="0.2">
      <c r="F286" s="483"/>
      <c r="H286" s="483"/>
    </row>
    <row r="287" spans="6:8" x14ac:dyDescent="0.2">
      <c r="F287" s="483"/>
      <c r="H287" s="483"/>
    </row>
    <row r="288" spans="6:8" x14ac:dyDescent="0.2">
      <c r="F288" s="483"/>
      <c r="H288" s="483"/>
    </row>
    <row r="289" spans="6:8" x14ac:dyDescent="0.2">
      <c r="F289" s="483"/>
      <c r="H289" s="483"/>
    </row>
    <row r="290" spans="6:8" x14ac:dyDescent="0.2">
      <c r="F290" s="483"/>
      <c r="H290" s="483"/>
    </row>
    <row r="291" spans="6:8" x14ac:dyDescent="0.2">
      <c r="F291" s="483"/>
      <c r="H291" s="483"/>
    </row>
    <row r="292" spans="6:8" x14ac:dyDescent="0.2">
      <c r="F292" s="483"/>
      <c r="H292" s="483"/>
    </row>
    <row r="293" spans="6:8" x14ac:dyDescent="0.2">
      <c r="F293" s="483"/>
      <c r="H293" s="483"/>
    </row>
    <row r="294" spans="6:8" x14ac:dyDescent="0.2">
      <c r="F294" s="483"/>
      <c r="H294" s="483"/>
    </row>
    <row r="295" spans="6:8" x14ac:dyDescent="0.2">
      <c r="F295" s="483"/>
      <c r="H295" s="483"/>
    </row>
    <row r="296" spans="6:8" x14ac:dyDescent="0.2">
      <c r="F296" s="483"/>
      <c r="H296" s="483"/>
    </row>
    <row r="297" spans="6:8" x14ac:dyDescent="0.2">
      <c r="F297" s="483"/>
      <c r="H297" s="483"/>
    </row>
    <row r="298" spans="6:8" x14ac:dyDescent="0.2">
      <c r="F298" s="483"/>
      <c r="H298" s="483"/>
    </row>
    <row r="299" spans="6:8" x14ac:dyDescent="0.2">
      <c r="F299" s="483"/>
      <c r="H299" s="483"/>
    </row>
    <row r="300" spans="6:8" x14ac:dyDescent="0.2">
      <c r="F300" s="483"/>
      <c r="H300" s="483"/>
    </row>
    <row r="301" spans="6:8" x14ac:dyDescent="0.2">
      <c r="F301" s="483"/>
      <c r="H301" s="483"/>
    </row>
    <row r="302" spans="6:8" x14ac:dyDescent="0.2">
      <c r="F302" s="483"/>
      <c r="H302" s="483"/>
    </row>
    <row r="303" spans="6:8" x14ac:dyDescent="0.2">
      <c r="F303" s="483"/>
      <c r="H303" s="483"/>
    </row>
    <row r="304" spans="6:8" x14ac:dyDescent="0.2">
      <c r="F304" s="483"/>
      <c r="H304" s="483"/>
    </row>
    <row r="305" spans="6:8" x14ac:dyDescent="0.2">
      <c r="F305" s="483"/>
      <c r="H305" s="483"/>
    </row>
    <row r="306" spans="6:8" x14ac:dyDescent="0.2">
      <c r="F306" s="483"/>
      <c r="H306" s="483"/>
    </row>
    <row r="307" spans="6:8" x14ac:dyDescent="0.2">
      <c r="F307" s="483"/>
      <c r="H307" s="483"/>
    </row>
    <row r="308" spans="6:8" x14ac:dyDescent="0.2">
      <c r="F308" s="483"/>
      <c r="H308" s="483"/>
    </row>
    <row r="309" spans="6:8" x14ac:dyDescent="0.2">
      <c r="F309" s="483"/>
      <c r="H309" s="483"/>
    </row>
    <row r="310" spans="6:8" x14ac:dyDescent="0.2">
      <c r="F310" s="483"/>
      <c r="H310" s="483"/>
    </row>
    <row r="311" spans="6:8" x14ac:dyDescent="0.2">
      <c r="F311" s="483"/>
      <c r="H311" s="483"/>
    </row>
    <row r="312" spans="6:8" x14ac:dyDescent="0.2">
      <c r="F312" s="483"/>
      <c r="H312" s="483"/>
    </row>
    <row r="313" spans="6:8" x14ac:dyDescent="0.2">
      <c r="F313" s="483"/>
      <c r="H313" s="483"/>
    </row>
    <row r="314" spans="6:8" x14ac:dyDescent="0.2">
      <c r="F314" s="483"/>
      <c r="H314" s="483"/>
    </row>
    <row r="315" spans="6:8" x14ac:dyDescent="0.2">
      <c r="F315" s="483"/>
      <c r="H315" s="483"/>
    </row>
    <row r="316" spans="6:8" x14ac:dyDescent="0.2">
      <c r="F316" s="483"/>
      <c r="H316" s="483"/>
    </row>
    <row r="317" spans="6:8" x14ac:dyDescent="0.2">
      <c r="F317" s="483"/>
      <c r="H317" s="483"/>
    </row>
    <row r="318" spans="6:8" x14ac:dyDescent="0.2">
      <c r="F318" s="483"/>
      <c r="H318" s="483"/>
    </row>
    <row r="319" spans="6:8" x14ac:dyDescent="0.2">
      <c r="F319" s="483"/>
      <c r="H319" s="483"/>
    </row>
    <row r="320" spans="6:8" x14ac:dyDescent="0.2">
      <c r="F320" s="483"/>
      <c r="H320" s="483"/>
    </row>
    <row r="321" spans="6:8" x14ac:dyDescent="0.2">
      <c r="F321" s="483"/>
      <c r="H321" s="483"/>
    </row>
    <row r="322" spans="6:8" x14ac:dyDescent="0.2">
      <c r="F322" s="483"/>
      <c r="H322" s="483"/>
    </row>
    <row r="323" spans="6:8" x14ac:dyDescent="0.2">
      <c r="F323" s="483"/>
      <c r="H323" s="483"/>
    </row>
    <row r="324" spans="6:8" x14ac:dyDescent="0.2">
      <c r="F324" s="483"/>
      <c r="H324" s="483"/>
    </row>
    <row r="325" spans="6:8" x14ac:dyDescent="0.2">
      <c r="F325" s="483"/>
      <c r="H325" s="483"/>
    </row>
    <row r="326" spans="6:8" x14ac:dyDescent="0.2">
      <c r="F326" s="483"/>
      <c r="H326" s="483"/>
    </row>
    <row r="327" spans="6:8" x14ac:dyDescent="0.2">
      <c r="F327" s="483"/>
      <c r="H327" s="483"/>
    </row>
    <row r="328" spans="6:8" x14ac:dyDescent="0.2">
      <c r="F328" s="483"/>
      <c r="H328" s="483"/>
    </row>
    <row r="329" spans="6:8" x14ac:dyDescent="0.2">
      <c r="F329" s="483"/>
      <c r="H329" s="483"/>
    </row>
    <row r="330" spans="6:8" x14ac:dyDescent="0.2">
      <c r="F330" s="483"/>
      <c r="H330" s="483"/>
    </row>
    <row r="331" spans="6:8" x14ac:dyDescent="0.2">
      <c r="F331" s="483"/>
      <c r="H331" s="483"/>
    </row>
    <row r="332" spans="6:8" x14ac:dyDescent="0.2">
      <c r="F332" s="483"/>
      <c r="H332" s="483"/>
    </row>
    <row r="333" spans="6:8" x14ac:dyDescent="0.2">
      <c r="F333" s="483"/>
      <c r="H333" s="483"/>
    </row>
    <row r="334" spans="6:8" x14ac:dyDescent="0.2">
      <c r="F334" s="483"/>
      <c r="H334" s="483"/>
    </row>
    <row r="335" spans="6:8" x14ac:dyDescent="0.2">
      <c r="F335" s="483"/>
      <c r="H335" s="483"/>
    </row>
    <row r="336" spans="6:8" x14ac:dyDescent="0.2">
      <c r="F336" s="483"/>
      <c r="H336" s="483"/>
    </row>
    <row r="337" spans="6:8" x14ac:dyDescent="0.2">
      <c r="F337" s="483"/>
      <c r="H337" s="483"/>
    </row>
    <row r="338" spans="6:8" x14ac:dyDescent="0.2">
      <c r="F338" s="483"/>
      <c r="H338" s="483"/>
    </row>
    <row r="339" spans="6:8" x14ac:dyDescent="0.2">
      <c r="F339" s="483"/>
      <c r="H339" s="483"/>
    </row>
    <row r="340" spans="6:8" x14ac:dyDescent="0.2">
      <c r="F340" s="483"/>
      <c r="H340" s="483"/>
    </row>
    <row r="341" spans="6:8" x14ac:dyDescent="0.2">
      <c r="F341" s="483"/>
      <c r="H341" s="483"/>
    </row>
    <row r="342" spans="6:8" x14ac:dyDescent="0.2">
      <c r="F342" s="483"/>
      <c r="H342" s="483"/>
    </row>
    <row r="343" spans="6:8" x14ac:dyDescent="0.2">
      <c r="F343" s="483"/>
      <c r="H343" s="483"/>
    </row>
    <row r="344" spans="6:8" x14ac:dyDescent="0.2">
      <c r="F344" s="483"/>
      <c r="H344" s="483"/>
    </row>
    <row r="345" spans="6:8" x14ac:dyDescent="0.2">
      <c r="F345" s="483"/>
      <c r="H345" s="483"/>
    </row>
    <row r="346" spans="6:8" x14ac:dyDescent="0.2">
      <c r="F346" s="483"/>
      <c r="H346" s="483"/>
    </row>
    <row r="347" spans="6:8" x14ac:dyDescent="0.2">
      <c r="F347" s="483"/>
      <c r="H347" s="483"/>
    </row>
    <row r="348" spans="6:8" x14ac:dyDescent="0.2">
      <c r="F348" s="483"/>
      <c r="H348" s="483"/>
    </row>
    <row r="349" spans="6:8" x14ac:dyDescent="0.2">
      <c r="F349" s="483"/>
      <c r="H349" s="483"/>
    </row>
    <row r="350" spans="6:8" x14ac:dyDescent="0.2">
      <c r="F350" s="483"/>
      <c r="H350" s="483"/>
    </row>
    <row r="351" spans="6:8" x14ac:dyDescent="0.2">
      <c r="F351" s="483"/>
      <c r="H351" s="483"/>
    </row>
    <row r="352" spans="6:8" x14ac:dyDescent="0.2">
      <c r="F352" s="483"/>
      <c r="H352" s="483"/>
    </row>
    <row r="353" spans="6:8" x14ac:dyDescent="0.2">
      <c r="F353" s="483"/>
      <c r="H353" s="483"/>
    </row>
    <row r="354" spans="6:8" x14ac:dyDescent="0.2">
      <c r="F354" s="483"/>
      <c r="H354" s="483"/>
    </row>
    <row r="355" spans="6:8" x14ac:dyDescent="0.2">
      <c r="F355" s="483"/>
      <c r="H355" s="483"/>
    </row>
    <row r="356" spans="6:8" x14ac:dyDescent="0.2">
      <c r="F356" s="483"/>
      <c r="H356" s="483"/>
    </row>
    <row r="357" spans="6:8" x14ac:dyDescent="0.2">
      <c r="F357" s="483"/>
      <c r="H357" s="483"/>
    </row>
    <row r="358" spans="6:8" x14ac:dyDescent="0.2">
      <c r="F358" s="483"/>
      <c r="H358" s="483"/>
    </row>
    <row r="359" spans="6:8" x14ac:dyDescent="0.2">
      <c r="F359" s="483"/>
      <c r="H359" s="483"/>
    </row>
    <row r="360" spans="6:8" x14ac:dyDescent="0.2">
      <c r="F360" s="483"/>
      <c r="H360" s="483"/>
    </row>
    <row r="361" spans="6:8" x14ac:dyDescent="0.2">
      <c r="F361" s="483"/>
      <c r="H361" s="483"/>
    </row>
    <row r="362" spans="6:8" x14ac:dyDescent="0.2">
      <c r="F362" s="483"/>
      <c r="H362" s="483"/>
    </row>
    <row r="363" spans="6:8" x14ac:dyDescent="0.2">
      <c r="F363" s="483"/>
      <c r="H363" s="483"/>
    </row>
    <row r="364" spans="6:8" x14ac:dyDescent="0.2">
      <c r="F364" s="483"/>
      <c r="H364" s="483"/>
    </row>
    <row r="365" spans="6:8" x14ac:dyDescent="0.2">
      <c r="F365" s="483"/>
      <c r="H365" s="483"/>
    </row>
    <row r="366" spans="6:8" x14ac:dyDescent="0.2">
      <c r="F366" s="483"/>
      <c r="H366" s="483"/>
    </row>
    <row r="367" spans="6:8" x14ac:dyDescent="0.2">
      <c r="F367" s="483"/>
      <c r="H367" s="483"/>
    </row>
    <row r="368" spans="6:8" x14ac:dyDescent="0.2">
      <c r="F368" s="483"/>
      <c r="H368" s="483"/>
    </row>
    <row r="369" spans="6:8" x14ac:dyDescent="0.2">
      <c r="F369" s="483"/>
      <c r="H369" s="483"/>
    </row>
    <row r="370" spans="6:8" x14ac:dyDescent="0.2">
      <c r="F370" s="483"/>
      <c r="H370" s="483"/>
    </row>
    <row r="371" spans="6:8" x14ac:dyDescent="0.2">
      <c r="F371" s="483"/>
      <c r="H371" s="483"/>
    </row>
    <row r="372" spans="6:8" x14ac:dyDescent="0.2">
      <c r="F372" s="483"/>
      <c r="H372" s="483"/>
    </row>
    <row r="373" spans="6:8" x14ac:dyDescent="0.2">
      <c r="F373" s="483"/>
      <c r="H373" s="483"/>
    </row>
    <row r="374" spans="6:8" x14ac:dyDescent="0.2">
      <c r="F374" s="483"/>
      <c r="H374" s="483"/>
    </row>
    <row r="375" spans="6:8" x14ac:dyDescent="0.2">
      <c r="F375" s="483"/>
      <c r="H375" s="483"/>
    </row>
    <row r="376" spans="6:8" x14ac:dyDescent="0.2">
      <c r="F376" s="483"/>
      <c r="H376" s="483"/>
    </row>
    <row r="377" spans="6:8" x14ac:dyDescent="0.2">
      <c r="F377" s="483"/>
      <c r="H377" s="483"/>
    </row>
    <row r="378" spans="6:8" x14ac:dyDescent="0.2">
      <c r="F378" s="483"/>
      <c r="H378" s="483"/>
    </row>
    <row r="379" spans="6:8" x14ac:dyDescent="0.2">
      <c r="F379" s="483"/>
      <c r="H379" s="483"/>
    </row>
    <row r="380" spans="6:8" x14ac:dyDescent="0.2">
      <c r="F380" s="483"/>
      <c r="H380" s="483"/>
    </row>
    <row r="381" spans="6:8" x14ac:dyDescent="0.2">
      <c r="F381" s="483"/>
      <c r="H381" s="483"/>
    </row>
    <row r="382" spans="6:8" x14ac:dyDescent="0.2">
      <c r="F382" s="483"/>
      <c r="H382" s="483"/>
    </row>
    <row r="383" spans="6:8" x14ac:dyDescent="0.2">
      <c r="F383" s="483"/>
      <c r="H383" s="483"/>
    </row>
    <row r="384" spans="6:8" x14ac:dyDescent="0.2">
      <c r="F384" s="483"/>
      <c r="H384" s="483"/>
    </row>
    <row r="385" spans="6:8" x14ac:dyDescent="0.2">
      <c r="F385" s="483"/>
      <c r="H385" s="483"/>
    </row>
    <row r="386" spans="6:8" x14ac:dyDescent="0.2">
      <c r="F386" s="483"/>
      <c r="H386" s="483"/>
    </row>
    <row r="387" spans="6:8" x14ac:dyDescent="0.2">
      <c r="F387" s="483"/>
      <c r="H387" s="483"/>
    </row>
    <row r="388" spans="6:8" x14ac:dyDescent="0.2">
      <c r="F388" s="483"/>
      <c r="H388" s="483"/>
    </row>
    <row r="389" spans="6:8" x14ac:dyDescent="0.2">
      <c r="F389" s="483"/>
      <c r="H389" s="483"/>
    </row>
    <row r="390" spans="6:8" x14ac:dyDescent="0.2">
      <c r="F390" s="483"/>
      <c r="H390" s="483"/>
    </row>
    <row r="391" spans="6:8" x14ac:dyDescent="0.2">
      <c r="F391" s="483"/>
      <c r="H391" s="483"/>
    </row>
    <row r="392" spans="6:8" x14ac:dyDescent="0.2">
      <c r="F392" s="483"/>
      <c r="H392" s="483"/>
    </row>
    <row r="393" spans="6:8" x14ac:dyDescent="0.2">
      <c r="F393" s="483"/>
      <c r="H393" s="483"/>
    </row>
    <row r="394" spans="6:8" x14ac:dyDescent="0.2">
      <c r="F394" s="483"/>
      <c r="H394" s="483"/>
    </row>
    <row r="395" spans="6:8" x14ac:dyDescent="0.2">
      <c r="F395" s="483"/>
      <c r="H395" s="483"/>
    </row>
    <row r="396" spans="6:8" x14ac:dyDescent="0.2">
      <c r="F396" s="483"/>
      <c r="H396" s="483"/>
    </row>
    <row r="397" spans="6:8" x14ac:dyDescent="0.2">
      <c r="F397" s="483"/>
      <c r="H397" s="483"/>
    </row>
    <row r="398" spans="6:8" x14ac:dyDescent="0.2">
      <c r="F398" s="483"/>
      <c r="H398" s="483"/>
    </row>
    <row r="399" spans="6:8" x14ac:dyDescent="0.2">
      <c r="F399" s="483"/>
      <c r="H399" s="483"/>
    </row>
    <row r="400" spans="6:8" x14ac:dyDescent="0.2">
      <c r="F400" s="483"/>
      <c r="H400" s="483"/>
    </row>
    <row r="401" spans="6:8" x14ac:dyDescent="0.2">
      <c r="F401" s="483"/>
      <c r="H401" s="483"/>
    </row>
    <row r="402" spans="6:8" x14ac:dyDescent="0.2">
      <c r="F402" s="483"/>
      <c r="H402" s="483"/>
    </row>
    <row r="403" spans="6:8" x14ac:dyDescent="0.2">
      <c r="F403" s="483"/>
      <c r="H403" s="483"/>
    </row>
    <row r="404" spans="6:8" x14ac:dyDescent="0.2">
      <c r="F404" s="483"/>
      <c r="H404" s="483"/>
    </row>
    <row r="405" spans="6:8" x14ac:dyDescent="0.2">
      <c r="F405" s="483"/>
      <c r="H405" s="483"/>
    </row>
    <row r="406" spans="6:8" x14ac:dyDescent="0.2">
      <c r="F406" s="483"/>
      <c r="H406" s="483"/>
    </row>
    <row r="407" spans="6:8" x14ac:dyDescent="0.2">
      <c r="F407" s="483"/>
      <c r="H407" s="483"/>
    </row>
    <row r="408" spans="6:8" x14ac:dyDescent="0.2">
      <c r="F408" s="483"/>
      <c r="H408" s="483"/>
    </row>
    <row r="409" spans="6:8" x14ac:dyDescent="0.2">
      <c r="F409" s="483"/>
      <c r="H409" s="483"/>
    </row>
    <row r="410" spans="6:8" x14ac:dyDescent="0.2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2763"/>
  <sheetViews>
    <sheetView workbookViewId="0">
      <pane ySplit="1" topLeftCell="A2" activePane="bottomLeft" state="frozen"/>
      <selection pane="bottomLeft" activeCell="F9" sqref="F9"/>
    </sheetView>
  </sheetViews>
  <sheetFormatPr defaultRowHeight="12.75" x14ac:dyDescent="0.2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350" spans="4:4" x14ac:dyDescent="0.2">
      <c r="D350" s="490"/>
    </row>
    <row r="356" spans="4:14" x14ac:dyDescent="0.2">
      <c r="N356" s="490"/>
    </row>
    <row r="360" spans="4:14" x14ac:dyDescent="0.2">
      <c r="D360" s="489"/>
    </row>
    <row r="488" spans="4:14" x14ac:dyDescent="0.2">
      <c r="D488" s="489"/>
    </row>
    <row r="493" spans="4:14" x14ac:dyDescent="0.2">
      <c r="N493" s="483"/>
    </row>
    <row r="509" spans="4:4" x14ac:dyDescent="0.2">
      <c r="D509" s="489"/>
    </row>
    <row r="917" spans="4:4" x14ac:dyDescent="0.2">
      <c r="D917" s="489"/>
    </row>
    <row r="1230" spans="4:4" x14ac:dyDescent="0.2">
      <c r="D1230" s="489"/>
    </row>
    <row r="1443" spans="4:14" x14ac:dyDescent="0.2">
      <c r="N1443" s="483"/>
    </row>
    <row r="1450" spans="4:14" x14ac:dyDescent="0.2">
      <c r="D1450" s="489"/>
    </row>
    <row r="1463" spans="4:4" x14ac:dyDescent="0.2">
      <c r="D1463" s="489"/>
    </row>
    <row r="1546" spans="4:4" x14ac:dyDescent="0.2">
      <c r="D1546" s="489"/>
    </row>
    <row r="1750" spans="4:4" x14ac:dyDescent="0.2">
      <c r="D1750" s="489"/>
    </row>
    <row r="2542" spans="4:4" x14ac:dyDescent="0.2">
      <c r="D2542" s="489"/>
    </row>
    <row r="2562" spans="4:4" x14ac:dyDescent="0.2">
      <c r="D2562" s="489"/>
    </row>
    <row r="2763" spans="4:4" x14ac:dyDescent="0.2">
      <c r="D2763" s="489"/>
    </row>
  </sheetData>
  <autoFilter ref="A1:S2973"/>
  <sortState ref="A2963:R2963">
    <sortCondition descending="1" ref="F2:F2963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W1806" sqref="W1806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">
      <c r="F2" s="483"/>
      <c r="H2" s="483"/>
    </row>
    <row r="3" spans="1:15" x14ac:dyDescent="0.2">
      <c r="F3" s="483"/>
      <c r="H3" s="483"/>
    </row>
    <row r="4" spans="1:15" x14ac:dyDescent="0.2">
      <c r="F4" s="483"/>
      <c r="H4" s="483"/>
    </row>
    <row r="5" spans="1:15" x14ac:dyDescent="0.2">
      <c r="F5" s="483"/>
      <c r="H5" s="483"/>
    </row>
    <row r="6" spans="1:15" x14ac:dyDescent="0.2">
      <c r="F6" s="483"/>
      <c r="H6" s="483"/>
    </row>
    <row r="7" spans="1:15" x14ac:dyDescent="0.2">
      <c r="F7" s="483"/>
      <c r="H7" s="483"/>
    </row>
    <row r="8" spans="1:15" x14ac:dyDescent="0.2">
      <c r="F8" s="483"/>
      <c r="H8" s="483"/>
    </row>
    <row r="9" spans="1:15" x14ac:dyDescent="0.2">
      <c r="F9" s="483"/>
      <c r="H9" s="483"/>
    </row>
    <row r="10" spans="1:15" x14ac:dyDescent="0.2">
      <c r="F10" s="483"/>
      <c r="H10" s="483"/>
    </row>
    <row r="11" spans="1:15" x14ac:dyDescent="0.2">
      <c r="F11" s="483"/>
      <c r="H11" s="483"/>
    </row>
    <row r="12" spans="1:15" x14ac:dyDescent="0.2">
      <c r="F12" s="483"/>
      <c r="H12" s="483"/>
    </row>
    <row r="13" spans="1:15" x14ac:dyDescent="0.2">
      <c r="F13" s="483"/>
      <c r="H13" s="483"/>
    </row>
    <row r="14" spans="1:15" x14ac:dyDescent="0.2">
      <c r="F14" s="483"/>
      <c r="H14" s="483"/>
    </row>
    <row r="15" spans="1:15" x14ac:dyDescent="0.2">
      <c r="F15" s="483"/>
      <c r="H15" s="483"/>
    </row>
    <row r="16" spans="1:15" x14ac:dyDescent="0.2">
      <c r="F16" s="483"/>
      <c r="H16" s="483"/>
    </row>
    <row r="17" spans="6:8" x14ac:dyDescent="0.2">
      <c r="F17" s="483"/>
      <c r="H17" s="483"/>
    </row>
    <row r="18" spans="6:8" x14ac:dyDescent="0.2">
      <c r="F18" s="483"/>
      <c r="H18" s="483"/>
    </row>
    <row r="19" spans="6:8" x14ac:dyDescent="0.2">
      <c r="F19" s="483"/>
      <c r="H19" s="483"/>
    </row>
    <row r="20" spans="6:8" x14ac:dyDescent="0.2">
      <c r="F20" s="483"/>
      <c r="H20" s="483"/>
    </row>
    <row r="21" spans="6:8" x14ac:dyDescent="0.2">
      <c r="F21" s="483"/>
      <c r="H21" s="483"/>
    </row>
    <row r="22" spans="6:8" x14ac:dyDescent="0.2">
      <c r="F22" s="483"/>
      <c r="H22" s="483"/>
    </row>
    <row r="23" spans="6:8" x14ac:dyDescent="0.2">
      <c r="F23" s="483"/>
      <c r="H23" s="483"/>
    </row>
    <row r="24" spans="6:8" x14ac:dyDescent="0.2">
      <c r="F24" s="483"/>
      <c r="H24" s="483"/>
    </row>
    <row r="25" spans="6:8" x14ac:dyDescent="0.2">
      <c r="F25" s="483"/>
      <c r="H25" s="483"/>
    </row>
    <row r="26" spans="6:8" x14ac:dyDescent="0.2">
      <c r="F26" s="483"/>
      <c r="H26" s="483"/>
    </row>
    <row r="27" spans="6:8" x14ac:dyDescent="0.2">
      <c r="F27" s="483"/>
      <c r="H27" s="483"/>
    </row>
    <row r="28" spans="6:8" x14ac:dyDescent="0.2">
      <c r="F28" s="483"/>
      <c r="H28" s="483"/>
    </row>
    <row r="29" spans="6:8" x14ac:dyDescent="0.2">
      <c r="F29" s="483"/>
      <c r="H29" s="483"/>
    </row>
    <row r="30" spans="6:8" x14ac:dyDescent="0.2">
      <c r="F30" s="483"/>
      <c r="H30" s="483"/>
    </row>
    <row r="31" spans="6:8" x14ac:dyDescent="0.2">
      <c r="F31" s="483"/>
      <c r="H31" s="483"/>
    </row>
    <row r="32" spans="6:8" x14ac:dyDescent="0.2">
      <c r="F32" s="483"/>
      <c r="H32" s="483"/>
    </row>
    <row r="33" spans="6:8" x14ac:dyDescent="0.2">
      <c r="F33" s="483"/>
      <c r="H33" s="483"/>
    </row>
    <row r="34" spans="6:8" x14ac:dyDescent="0.2">
      <c r="F34" s="483"/>
      <c r="H34" s="483"/>
    </row>
    <row r="35" spans="6:8" x14ac:dyDescent="0.2">
      <c r="F35" s="483"/>
      <c r="H35" s="483"/>
    </row>
    <row r="36" spans="6:8" x14ac:dyDescent="0.2">
      <c r="F36" s="483"/>
      <c r="H36" s="483"/>
    </row>
    <row r="37" spans="6:8" x14ac:dyDescent="0.2">
      <c r="F37" s="483"/>
      <c r="H37" s="483"/>
    </row>
    <row r="38" spans="6:8" x14ac:dyDescent="0.2">
      <c r="F38" s="483"/>
      <c r="H38" s="483"/>
    </row>
    <row r="39" spans="6:8" x14ac:dyDescent="0.2">
      <c r="F39" s="483"/>
      <c r="H39" s="483"/>
    </row>
    <row r="40" spans="6:8" x14ac:dyDescent="0.2">
      <c r="F40" s="483"/>
      <c r="H40" s="483"/>
    </row>
    <row r="41" spans="6:8" x14ac:dyDescent="0.2">
      <c r="F41" s="483"/>
      <c r="H41" s="483"/>
    </row>
    <row r="42" spans="6:8" x14ac:dyDescent="0.2">
      <c r="F42" s="483"/>
      <c r="H42" s="483"/>
    </row>
    <row r="43" spans="6:8" x14ac:dyDescent="0.2">
      <c r="F43" s="483"/>
      <c r="H43" s="483"/>
    </row>
    <row r="44" spans="6:8" x14ac:dyDescent="0.2">
      <c r="F44" s="483"/>
      <c r="H44" s="483"/>
    </row>
    <row r="45" spans="6:8" x14ac:dyDescent="0.2">
      <c r="F45" s="483"/>
      <c r="H45" s="483"/>
    </row>
    <row r="46" spans="6:8" x14ac:dyDescent="0.2">
      <c r="F46" s="483"/>
      <c r="H46" s="483"/>
    </row>
    <row r="47" spans="6:8" x14ac:dyDescent="0.2">
      <c r="F47" s="483"/>
      <c r="H47" s="483"/>
    </row>
    <row r="48" spans="6:8" x14ac:dyDescent="0.2">
      <c r="F48" s="483"/>
      <c r="H48" s="483"/>
    </row>
    <row r="49" spans="6:8" x14ac:dyDescent="0.2">
      <c r="F49" s="483"/>
      <c r="H49" s="483"/>
    </row>
    <row r="50" spans="6:8" x14ac:dyDescent="0.2">
      <c r="F50" s="483"/>
      <c r="H50" s="483"/>
    </row>
    <row r="51" spans="6:8" x14ac:dyDescent="0.2">
      <c r="F51" s="483"/>
      <c r="H51" s="483"/>
    </row>
    <row r="52" spans="6:8" x14ac:dyDescent="0.2">
      <c r="F52" s="483"/>
      <c r="H52" s="483"/>
    </row>
    <row r="53" spans="6:8" x14ac:dyDescent="0.2">
      <c r="F53" s="483"/>
      <c r="H53" s="483"/>
    </row>
    <row r="54" spans="6:8" x14ac:dyDescent="0.2">
      <c r="F54" s="483"/>
      <c r="H54" s="483"/>
    </row>
    <row r="55" spans="6:8" x14ac:dyDescent="0.2">
      <c r="F55" s="483"/>
      <c r="H55" s="483"/>
    </row>
    <row r="56" spans="6:8" x14ac:dyDescent="0.2">
      <c r="F56" s="483"/>
      <c r="H56" s="483"/>
    </row>
    <row r="57" spans="6:8" x14ac:dyDescent="0.2">
      <c r="F57" s="483"/>
      <c r="H57" s="483"/>
    </row>
    <row r="58" spans="6:8" x14ac:dyDescent="0.2">
      <c r="F58" s="483"/>
      <c r="H58" s="483"/>
    </row>
    <row r="59" spans="6:8" x14ac:dyDescent="0.2">
      <c r="F59" s="483"/>
      <c r="H59" s="483"/>
    </row>
    <row r="60" spans="6:8" x14ac:dyDescent="0.2">
      <c r="F60" s="483"/>
      <c r="H60" s="483"/>
    </row>
    <row r="61" spans="6:8" x14ac:dyDescent="0.2">
      <c r="F61" s="483"/>
      <c r="H61" s="483"/>
    </row>
    <row r="62" spans="6:8" x14ac:dyDescent="0.2">
      <c r="F62" s="483"/>
      <c r="H62" s="483"/>
    </row>
    <row r="63" spans="6:8" x14ac:dyDescent="0.2">
      <c r="F63" s="483"/>
      <c r="H63" s="483"/>
    </row>
    <row r="64" spans="6:8" x14ac:dyDescent="0.2">
      <c r="F64" s="483"/>
      <c r="H64" s="483"/>
    </row>
    <row r="65" spans="6:8" x14ac:dyDescent="0.2">
      <c r="F65" s="483"/>
      <c r="H65" s="483"/>
    </row>
    <row r="66" spans="6:8" x14ac:dyDescent="0.2">
      <c r="F66" s="483"/>
      <c r="H66" s="483"/>
    </row>
    <row r="67" spans="6:8" x14ac:dyDescent="0.2">
      <c r="F67" s="483"/>
      <c r="H67" s="483"/>
    </row>
    <row r="68" spans="6:8" x14ac:dyDescent="0.2">
      <c r="F68" s="483"/>
      <c r="H68" s="483"/>
    </row>
    <row r="69" spans="6:8" x14ac:dyDescent="0.2">
      <c r="F69" s="483"/>
      <c r="H69" s="483"/>
    </row>
    <row r="70" spans="6:8" x14ac:dyDescent="0.2">
      <c r="F70" s="483"/>
      <c r="H70" s="483"/>
    </row>
    <row r="71" spans="6:8" x14ac:dyDescent="0.2">
      <c r="F71" s="483"/>
      <c r="H71" s="483"/>
    </row>
    <row r="72" spans="6:8" x14ac:dyDescent="0.2">
      <c r="F72" s="483"/>
      <c r="H72" s="483"/>
    </row>
    <row r="73" spans="6:8" x14ac:dyDescent="0.2">
      <c r="F73" s="483"/>
      <c r="H73" s="483"/>
    </row>
    <row r="74" spans="6:8" x14ac:dyDescent="0.2">
      <c r="F74" s="483"/>
      <c r="H74" s="483"/>
    </row>
    <row r="75" spans="6:8" x14ac:dyDescent="0.2">
      <c r="F75" s="483"/>
      <c r="H75" s="483"/>
    </row>
    <row r="76" spans="6:8" x14ac:dyDescent="0.2">
      <c r="F76" s="483"/>
      <c r="H76" s="483"/>
    </row>
    <row r="77" spans="6:8" x14ac:dyDescent="0.2">
      <c r="F77" s="483"/>
      <c r="H77" s="483"/>
    </row>
    <row r="78" spans="6:8" x14ac:dyDescent="0.2">
      <c r="F78" s="483"/>
      <c r="H78" s="483"/>
    </row>
    <row r="79" spans="6:8" x14ac:dyDescent="0.2">
      <c r="F79" s="483"/>
      <c r="H79" s="483"/>
    </row>
    <row r="80" spans="6:8" x14ac:dyDescent="0.2">
      <c r="F80" s="483"/>
      <c r="H80" s="483"/>
    </row>
    <row r="81" spans="6:8" x14ac:dyDescent="0.2">
      <c r="F81" s="483"/>
      <c r="H81" s="483"/>
    </row>
    <row r="82" spans="6:8" x14ac:dyDescent="0.2">
      <c r="F82" s="483"/>
      <c r="H82" s="483"/>
    </row>
    <row r="83" spans="6:8" x14ac:dyDescent="0.2">
      <c r="F83" s="483"/>
      <c r="H83" s="483"/>
    </row>
    <row r="84" spans="6:8" x14ac:dyDescent="0.2">
      <c r="F84" s="483"/>
      <c r="H84" s="483"/>
    </row>
    <row r="85" spans="6:8" x14ac:dyDescent="0.2">
      <c r="F85" s="483"/>
      <c r="H85" s="483"/>
    </row>
    <row r="86" spans="6:8" x14ac:dyDescent="0.2">
      <c r="F86" s="483"/>
      <c r="H86" s="483"/>
    </row>
    <row r="87" spans="6:8" x14ac:dyDescent="0.2">
      <c r="F87" s="483"/>
      <c r="H87" s="483"/>
    </row>
    <row r="88" spans="6:8" x14ac:dyDescent="0.2">
      <c r="F88" s="483"/>
      <c r="H88" s="483"/>
    </row>
    <row r="89" spans="6:8" x14ac:dyDescent="0.2">
      <c r="F89" s="483"/>
      <c r="H89" s="483"/>
    </row>
    <row r="90" spans="6:8" x14ac:dyDescent="0.2">
      <c r="F90" s="483"/>
      <c r="H90" s="483"/>
    </row>
    <row r="91" spans="6:8" x14ac:dyDescent="0.2">
      <c r="F91" s="483"/>
      <c r="H91" s="483"/>
    </row>
    <row r="92" spans="6:8" x14ac:dyDescent="0.2">
      <c r="F92" s="483"/>
      <c r="H92" s="483"/>
    </row>
    <row r="93" spans="6:8" x14ac:dyDescent="0.2">
      <c r="F93" s="483"/>
      <c r="H93" s="483"/>
    </row>
    <row r="94" spans="6:8" x14ac:dyDescent="0.2">
      <c r="F94" s="483"/>
      <c r="H94" s="483"/>
    </row>
    <row r="95" spans="6:8" x14ac:dyDescent="0.2">
      <c r="F95" s="483"/>
      <c r="H95" s="483"/>
    </row>
    <row r="96" spans="6:8" x14ac:dyDescent="0.2">
      <c r="F96" s="483"/>
      <c r="H96" s="483"/>
    </row>
    <row r="97" spans="6:8" x14ac:dyDescent="0.2">
      <c r="F97" s="483"/>
      <c r="H97" s="483"/>
    </row>
    <row r="98" spans="6:8" x14ac:dyDescent="0.2">
      <c r="F98" s="483"/>
      <c r="H98" s="483"/>
    </row>
    <row r="99" spans="6:8" x14ac:dyDescent="0.2">
      <c r="F99" s="483"/>
      <c r="H99" s="483"/>
    </row>
    <row r="100" spans="6:8" x14ac:dyDescent="0.2">
      <c r="F100" s="483"/>
      <c r="H100" s="483"/>
    </row>
    <row r="101" spans="6:8" x14ac:dyDescent="0.2">
      <c r="F101" s="483"/>
      <c r="H101" s="483"/>
    </row>
    <row r="102" spans="6:8" x14ac:dyDescent="0.2">
      <c r="F102" s="483"/>
      <c r="H102" s="483"/>
    </row>
    <row r="103" spans="6:8" x14ac:dyDescent="0.2">
      <c r="F103" s="483"/>
      <c r="H103" s="483"/>
    </row>
    <row r="104" spans="6:8" x14ac:dyDescent="0.2">
      <c r="F104" s="483"/>
      <c r="H104" s="483"/>
    </row>
    <row r="105" spans="6:8" x14ac:dyDescent="0.2">
      <c r="F105" s="483"/>
      <c r="H105" s="483"/>
    </row>
    <row r="106" spans="6:8" x14ac:dyDescent="0.2">
      <c r="F106" s="483"/>
      <c r="H106" s="483"/>
    </row>
    <row r="107" spans="6:8" x14ac:dyDescent="0.2">
      <c r="F107" s="483"/>
      <c r="H107" s="483"/>
    </row>
    <row r="108" spans="6:8" x14ac:dyDescent="0.2">
      <c r="F108" s="483"/>
      <c r="H108" s="483"/>
    </row>
    <row r="109" spans="6:8" x14ac:dyDescent="0.2">
      <c r="F109" s="483"/>
      <c r="H109" s="483"/>
    </row>
    <row r="110" spans="6:8" x14ac:dyDescent="0.2">
      <c r="F110" s="483"/>
      <c r="H110" s="483"/>
    </row>
    <row r="111" spans="6:8" x14ac:dyDescent="0.2">
      <c r="F111" s="483"/>
      <c r="H111" s="483"/>
    </row>
    <row r="112" spans="6:8" x14ac:dyDescent="0.2">
      <c r="F112" s="483"/>
      <c r="H112" s="483"/>
    </row>
    <row r="113" spans="6:8" x14ac:dyDescent="0.2">
      <c r="F113" s="483"/>
      <c r="H113" s="483"/>
    </row>
    <row r="114" spans="6:8" x14ac:dyDescent="0.2">
      <c r="F114" s="483"/>
      <c r="H114" s="483"/>
    </row>
    <row r="115" spans="6:8" x14ac:dyDescent="0.2">
      <c r="F115" s="483"/>
      <c r="H115" s="483"/>
    </row>
    <row r="116" spans="6:8" x14ac:dyDescent="0.2">
      <c r="F116" s="483"/>
      <c r="H116" s="483"/>
    </row>
    <row r="117" spans="6:8" x14ac:dyDescent="0.2">
      <c r="F117" s="483"/>
      <c r="H117" s="483"/>
    </row>
    <row r="118" spans="6:8" x14ac:dyDescent="0.2">
      <c r="F118" s="483"/>
      <c r="H118" s="483"/>
    </row>
    <row r="119" spans="6:8" x14ac:dyDescent="0.2">
      <c r="F119" s="483"/>
      <c r="H119" s="483"/>
    </row>
    <row r="120" spans="6:8" x14ac:dyDescent="0.2">
      <c r="F120" s="483"/>
      <c r="H120" s="483"/>
    </row>
    <row r="121" spans="6:8" x14ac:dyDescent="0.2">
      <c r="F121" s="483"/>
      <c r="H121" s="483"/>
    </row>
    <row r="122" spans="6:8" x14ac:dyDescent="0.2">
      <c r="F122" s="483"/>
      <c r="H122" s="483"/>
    </row>
    <row r="123" spans="6:8" x14ac:dyDescent="0.2">
      <c r="F123" s="483"/>
      <c r="H123" s="483"/>
    </row>
    <row r="124" spans="6:8" x14ac:dyDescent="0.2">
      <c r="F124" s="483"/>
      <c r="H124" s="483"/>
    </row>
    <row r="125" spans="6:8" x14ac:dyDescent="0.2">
      <c r="F125" s="483"/>
      <c r="H125" s="483"/>
    </row>
    <row r="126" spans="6:8" x14ac:dyDescent="0.2">
      <c r="F126" s="483"/>
      <c r="H126" s="483"/>
    </row>
    <row r="127" spans="6:8" x14ac:dyDescent="0.2">
      <c r="F127" s="483"/>
      <c r="H127" s="483"/>
    </row>
    <row r="128" spans="6:8" x14ac:dyDescent="0.2">
      <c r="F128" s="483"/>
      <c r="H128" s="483"/>
    </row>
    <row r="129" spans="6:8" x14ac:dyDescent="0.2">
      <c r="F129" s="483"/>
      <c r="H129" s="483"/>
    </row>
    <row r="130" spans="6:8" x14ac:dyDescent="0.2">
      <c r="F130" s="483"/>
      <c r="H130" s="483"/>
    </row>
    <row r="131" spans="6:8" x14ac:dyDescent="0.2">
      <c r="F131" s="483"/>
      <c r="H131" s="483"/>
    </row>
    <row r="132" spans="6:8" x14ac:dyDescent="0.2">
      <c r="F132" s="483"/>
      <c r="H132" s="483"/>
    </row>
    <row r="133" spans="6:8" x14ac:dyDescent="0.2">
      <c r="F133" s="483"/>
      <c r="H133" s="483"/>
    </row>
    <row r="134" spans="6:8" x14ac:dyDescent="0.2">
      <c r="F134" s="483"/>
      <c r="H134" s="483"/>
    </row>
    <row r="135" spans="6:8" x14ac:dyDescent="0.2">
      <c r="F135" s="483"/>
      <c r="H135" s="483"/>
    </row>
    <row r="136" spans="6:8" x14ac:dyDescent="0.2">
      <c r="F136" s="483"/>
      <c r="H136" s="483"/>
    </row>
    <row r="137" spans="6:8" x14ac:dyDescent="0.2">
      <c r="F137" s="483"/>
      <c r="H137" s="483"/>
    </row>
    <row r="138" spans="6:8" x14ac:dyDescent="0.2">
      <c r="F138" s="483"/>
      <c r="H138" s="483"/>
    </row>
    <row r="139" spans="6:8" x14ac:dyDescent="0.2">
      <c r="F139" s="483"/>
      <c r="H139" s="483"/>
    </row>
    <row r="140" spans="6:8" x14ac:dyDescent="0.2">
      <c r="F140" s="483"/>
      <c r="H140" s="483"/>
    </row>
    <row r="141" spans="6:8" x14ac:dyDescent="0.2">
      <c r="F141" s="483"/>
      <c r="H141" s="483"/>
    </row>
    <row r="142" spans="6:8" x14ac:dyDescent="0.2">
      <c r="F142" s="483"/>
      <c r="H142" s="483"/>
    </row>
    <row r="143" spans="6:8" x14ac:dyDescent="0.2">
      <c r="F143" s="483"/>
      <c r="H143" s="483"/>
    </row>
    <row r="144" spans="6:8" x14ac:dyDescent="0.2">
      <c r="F144" s="483"/>
      <c r="H144" s="483"/>
    </row>
    <row r="145" spans="6:8" x14ac:dyDescent="0.2">
      <c r="F145" s="483"/>
      <c r="H145" s="483"/>
    </row>
    <row r="146" spans="6:8" x14ac:dyDescent="0.2">
      <c r="F146" s="483"/>
      <c r="H146" s="483"/>
    </row>
    <row r="147" spans="6:8" x14ac:dyDescent="0.2">
      <c r="F147" s="483"/>
      <c r="H147" s="483"/>
    </row>
    <row r="148" spans="6:8" x14ac:dyDescent="0.2">
      <c r="F148" s="483"/>
      <c r="H148" s="483"/>
    </row>
    <row r="149" spans="6:8" x14ac:dyDescent="0.2">
      <c r="F149" s="483"/>
      <c r="H149" s="483"/>
    </row>
    <row r="150" spans="6:8" x14ac:dyDescent="0.2">
      <c r="F150" s="483"/>
      <c r="H150" s="483"/>
    </row>
    <row r="151" spans="6:8" x14ac:dyDescent="0.2">
      <c r="F151" s="483"/>
      <c r="H151" s="483"/>
    </row>
    <row r="152" spans="6:8" x14ac:dyDescent="0.2">
      <c r="F152" s="483"/>
      <c r="H152" s="483"/>
    </row>
    <row r="153" spans="6:8" x14ac:dyDescent="0.2">
      <c r="F153" s="483"/>
      <c r="H153" s="483"/>
    </row>
    <row r="154" spans="6:8" x14ac:dyDescent="0.2">
      <c r="F154" s="483"/>
      <c r="H154" s="483"/>
    </row>
    <row r="155" spans="6:8" x14ac:dyDescent="0.2">
      <c r="F155" s="483"/>
      <c r="H155" s="483"/>
    </row>
    <row r="156" spans="6:8" x14ac:dyDescent="0.2">
      <c r="F156" s="483"/>
      <c r="H156" s="483"/>
    </row>
    <row r="157" spans="6:8" x14ac:dyDescent="0.2">
      <c r="F157" s="483"/>
      <c r="H157" s="483"/>
    </row>
    <row r="158" spans="6:8" x14ac:dyDescent="0.2">
      <c r="F158" s="483"/>
      <c r="H158" s="483"/>
    </row>
    <row r="159" spans="6:8" x14ac:dyDescent="0.2">
      <c r="F159" s="483"/>
      <c r="H159" s="483"/>
    </row>
    <row r="160" spans="6:8" x14ac:dyDescent="0.2">
      <c r="F160" s="483"/>
      <c r="H160" s="483"/>
    </row>
    <row r="161" spans="6:8" x14ac:dyDescent="0.2">
      <c r="F161" s="483"/>
      <c r="H161" s="483"/>
    </row>
    <row r="162" spans="6:8" x14ac:dyDescent="0.2">
      <c r="F162" s="483"/>
      <c r="H162" s="483"/>
    </row>
    <row r="163" spans="6:8" x14ac:dyDescent="0.2">
      <c r="F163" s="483"/>
      <c r="H163" s="483"/>
    </row>
    <row r="164" spans="6:8" x14ac:dyDescent="0.2">
      <c r="F164" s="483"/>
      <c r="H164" s="483"/>
    </row>
    <row r="165" spans="6:8" x14ac:dyDescent="0.2">
      <c r="F165" s="483"/>
      <c r="H165" s="483"/>
    </row>
    <row r="166" spans="6:8" x14ac:dyDescent="0.2">
      <c r="F166" s="483"/>
      <c r="H166" s="483"/>
    </row>
    <row r="167" spans="6:8" x14ac:dyDescent="0.2">
      <c r="F167" s="483"/>
      <c r="H167" s="483"/>
    </row>
    <row r="168" spans="6:8" x14ac:dyDescent="0.2">
      <c r="F168" s="483"/>
      <c r="H168" s="483"/>
    </row>
    <row r="169" spans="6:8" x14ac:dyDescent="0.2">
      <c r="F169" s="483"/>
      <c r="H169" s="483"/>
    </row>
    <row r="170" spans="6:8" x14ac:dyDescent="0.2">
      <c r="F170" s="483"/>
      <c r="H170" s="483"/>
    </row>
    <row r="171" spans="6:8" x14ac:dyDescent="0.2">
      <c r="F171" s="483"/>
      <c r="H171" s="483"/>
    </row>
    <row r="172" spans="6:8" x14ac:dyDescent="0.2">
      <c r="F172" s="483"/>
      <c r="H172" s="483"/>
    </row>
    <row r="173" spans="6:8" x14ac:dyDescent="0.2">
      <c r="F173" s="483"/>
      <c r="H173" s="483"/>
    </row>
    <row r="174" spans="6:8" x14ac:dyDescent="0.2">
      <c r="F174" s="483"/>
      <c r="H174" s="483"/>
    </row>
    <row r="175" spans="6:8" x14ac:dyDescent="0.2">
      <c r="F175" s="483"/>
      <c r="H175" s="483"/>
    </row>
    <row r="176" spans="6:8" x14ac:dyDescent="0.2">
      <c r="F176" s="483"/>
      <c r="H176" s="483"/>
    </row>
    <row r="177" spans="6:8" x14ac:dyDescent="0.2">
      <c r="F177" s="483"/>
      <c r="H177" s="483"/>
    </row>
    <row r="178" spans="6:8" x14ac:dyDescent="0.2">
      <c r="F178" s="483"/>
      <c r="H178" s="483"/>
    </row>
    <row r="179" spans="6:8" x14ac:dyDescent="0.2">
      <c r="F179" s="483"/>
      <c r="H179" s="483"/>
    </row>
    <row r="180" spans="6:8" x14ac:dyDescent="0.2">
      <c r="F180" s="483"/>
      <c r="H180" s="483"/>
    </row>
    <row r="181" spans="6:8" x14ac:dyDescent="0.2">
      <c r="F181" s="483"/>
      <c r="H181" s="483"/>
    </row>
    <row r="182" spans="6:8" x14ac:dyDescent="0.2">
      <c r="F182" s="483"/>
      <c r="H182" s="483"/>
    </row>
    <row r="183" spans="6:8" x14ac:dyDescent="0.2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5945">
    <sortCondition ref="D2:D5945"/>
    <sortCondition ref="B2:B5945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K1"/>
  <sheetViews>
    <sheetView workbookViewId="0">
      <selection sqref="A1:XFD1048576"/>
    </sheetView>
  </sheetViews>
  <sheetFormatPr defaultRowHeight="12.75" x14ac:dyDescent="0.2"/>
  <cols>
    <col min="1" max="1" width="9.140625" style="487"/>
    <col min="6" max="6" width="9.140625" style="488"/>
    <col min="11" max="11" width="9.140625" style="488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Лопатин Александр Валерьевич</cp:lastModifiedBy>
  <cp:lastPrinted>2019-02-08T13:12:40Z</cp:lastPrinted>
  <dcterms:created xsi:type="dcterms:W3CDTF">2016-02-20T10:06:05Z</dcterms:created>
  <dcterms:modified xsi:type="dcterms:W3CDTF">2019-03-13T10:54:11Z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